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-15" yWindow="-15" windowWidth="4560" windowHeight="2685" activeTab="2"/>
  </bookViews>
  <sheets>
    <sheet name="Summary" sheetId="8" r:id="rId1"/>
    <sheet name="UK" sheetId="7" r:id="rId2"/>
    <sheet name="US" sheetId="6" r:id="rId3"/>
    <sheet name="Sweden" sheetId="1" r:id="rId4"/>
    <sheet name="Spain" sheetId="5" r:id="rId5"/>
    <sheet name="Portugal" sheetId="22" r:id="rId6"/>
    <sheet name="Norway" sheetId="2" r:id="rId7"/>
    <sheet name="Netherlands" sheetId="17" r:id="rId8"/>
    <sheet name="New Zealand" sheetId="15" r:id="rId9"/>
    <sheet name="blank" sheetId="3" r:id="rId10"/>
    <sheet name="Japan" sheetId="4" r:id="rId11"/>
    <sheet name="Sheet2" sheetId="27" r:id="rId12"/>
    <sheet name="Italy" sheetId="11" r:id="rId13"/>
    <sheet name="Ireland" sheetId="10" r:id="rId14"/>
    <sheet name="Hungary" sheetId="12" r:id="rId15"/>
    <sheet name="Greece" sheetId="9" r:id="rId16"/>
    <sheet name="Germany" sheetId="16" r:id="rId17"/>
    <sheet name="France" sheetId="20" r:id="rId18"/>
    <sheet name="Finland" sheetId="21" r:id="rId19"/>
    <sheet name="Denmark" sheetId="23" r:id="rId20"/>
    <sheet name="Canada" sheetId="13" r:id="rId21"/>
    <sheet name="Belgium" sheetId="18" r:id="rId22"/>
    <sheet name="Austria" sheetId="19" r:id="rId23"/>
    <sheet name="Australia" sheetId="14" r:id="rId24"/>
    <sheet name="Sheet1" sheetId="26" r:id="rId25"/>
  </sheets>
  <calcPr calcId="114210" iterate="1"/>
</workbook>
</file>

<file path=xl/calcChain.xml><?xml version="1.0" encoding="utf-8"?>
<calcChain xmlns="http://schemas.openxmlformats.org/spreadsheetml/2006/main">
  <c r="L33" i="10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J11"/>
  <c r="J14"/>
  <c r="J16"/>
  <c r="J18"/>
  <c r="J23"/>
  <c r="J22"/>
  <c r="J21"/>
  <c r="J32"/>
  <c r="J33"/>
  <c r="D11"/>
  <c r="D14"/>
  <c r="D16"/>
  <c r="D18"/>
  <c r="D23"/>
  <c r="D22"/>
  <c r="D21"/>
  <c r="D32"/>
  <c r="A32"/>
  <c r="A27"/>
  <c r="A28"/>
  <c r="A29"/>
  <c r="A30"/>
  <c r="A31"/>
  <c r="A26"/>
  <c r="A9"/>
  <c r="A10"/>
  <c r="A11"/>
  <c r="A12"/>
  <c r="A13"/>
  <c r="A14"/>
  <c r="A15"/>
  <c r="A16"/>
  <c r="A17"/>
  <c r="A18"/>
  <c r="A19"/>
  <c r="A20"/>
  <c r="A21"/>
  <c r="A22"/>
  <c r="A23"/>
  <c r="A24"/>
  <c r="A25"/>
  <c r="A8"/>
  <c r="AB8" i="8"/>
  <c r="AB5"/>
  <c r="AB7"/>
  <c r="AB6"/>
  <c r="AE33"/>
  <c r="AE32"/>
  <c r="X38"/>
  <c r="W38"/>
  <c r="V38"/>
  <c r="U38"/>
  <c r="T38"/>
  <c r="S38"/>
  <c r="R38"/>
  <c r="Q38"/>
  <c r="P38"/>
  <c r="O38"/>
  <c r="N38"/>
  <c r="M38"/>
  <c r="L38"/>
  <c r="K38"/>
  <c r="J38"/>
  <c r="I38"/>
  <c r="H38"/>
  <c r="G38"/>
  <c r="F38"/>
  <c r="E38"/>
  <c r="M148" i="4"/>
  <c r="X37" i="8"/>
  <c r="W37"/>
  <c r="V37"/>
  <c r="U37"/>
  <c r="T37"/>
  <c r="S37"/>
  <c r="R37"/>
  <c r="Q37"/>
  <c r="P37"/>
  <c r="O37"/>
  <c r="N37"/>
  <c r="M37"/>
  <c r="L37"/>
  <c r="K37"/>
  <c r="J37"/>
  <c r="I37"/>
  <c r="H37"/>
  <c r="G37"/>
  <c r="F37"/>
  <c r="E37"/>
  <c r="X47"/>
  <c r="W47"/>
  <c r="V47"/>
  <c r="U47"/>
  <c r="T47"/>
  <c r="S47"/>
  <c r="R47"/>
  <c r="Q47"/>
  <c r="P47"/>
  <c r="O47"/>
  <c r="N47"/>
  <c r="M47"/>
  <c r="L47"/>
  <c r="K47"/>
  <c r="J47"/>
  <c r="I47"/>
  <c r="H47"/>
  <c r="G47"/>
  <c r="F47"/>
  <c r="E47"/>
  <c r="I166" i="9"/>
  <c r="I165"/>
  <c r="I164"/>
  <c r="I163"/>
  <c r="I162"/>
  <c r="I161"/>
  <c r="I160"/>
  <c r="I159"/>
  <c r="I158"/>
  <c r="I157"/>
  <c r="I156"/>
  <c r="I155"/>
  <c r="I154"/>
  <c r="I153"/>
  <c r="I152"/>
  <c r="I151"/>
  <c r="I150"/>
  <c r="I149"/>
  <c r="I148"/>
  <c r="I147"/>
  <c r="I146"/>
  <c r="I145"/>
  <c r="I144"/>
  <c r="I89" i="4"/>
  <c r="X10" i="8"/>
  <c r="W10"/>
  <c r="V10"/>
  <c r="U10"/>
  <c r="T10"/>
  <c r="S10"/>
  <c r="R10"/>
  <c r="Q10"/>
  <c r="P10"/>
  <c r="O10"/>
  <c r="N10"/>
  <c r="M10"/>
  <c r="L10"/>
  <c r="K10"/>
  <c r="J10"/>
  <c r="I10"/>
  <c r="H10"/>
  <c r="G10"/>
  <c r="F10"/>
  <c r="E10"/>
  <c r="X9"/>
  <c r="W9"/>
  <c r="V9"/>
  <c r="U9"/>
  <c r="T9"/>
  <c r="S9"/>
  <c r="R9"/>
  <c r="Q9"/>
  <c r="P9"/>
  <c r="O9"/>
  <c r="N9"/>
  <c r="M9"/>
  <c r="L9"/>
  <c r="K9"/>
  <c r="J9"/>
  <c r="I9"/>
  <c r="H9"/>
  <c r="G9"/>
  <c r="F9"/>
  <c r="E9"/>
  <c r="I123" i="22"/>
  <c r="I122"/>
  <c r="I121"/>
  <c r="I120"/>
  <c r="I119"/>
  <c r="I118"/>
  <c r="H121"/>
  <c r="H120"/>
  <c r="H119"/>
  <c r="H118"/>
  <c r="H107" i="23"/>
  <c r="O107"/>
  <c r="X45" i="8"/>
  <c r="T45"/>
  <c r="P45"/>
  <c r="L45"/>
  <c r="X20"/>
  <c r="T20"/>
  <c r="P20"/>
  <c r="L20"/>
  <c r="J107" i="23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J136"/>
  <c r="N136"/>
  <c r="J135"/>
  <c r="O135"/>
  <c r="J134"/>
  <c r="O134"/>
  <c r="J133"/>
  <c r="O133"/>
  <c r="J132"/>
  <c r="O132"/>
  <c r="J131"/>
  <c r="O131"/>
  <c r="J130"/>
  <c r="O130"/>
  <c r="J129"/>
  <c r="O129"/>
  <c r="J128"/>
  <c r="O128"/>
  <c r="J127"/>
  <c r="O127"/>
  <c r="J126"/>
  <c r="O126"/>
  <c r="J125"/>
  <c r="O125"/>
  <c r="J124"/>
  <c r="O124"/>
  <c r="J123"/>
  <c r="O123"/>
  <c r="J122"/>
  <c r="O122"/>
  <c r="J121"/>
  <c r="O121"/>
  <c r="J120"/>
  <c r="O120"/>
  <c r="J119"/>
  <c r="O119"/>
  <c r="J118"/>
  <c r="O118"/>
  <c r="J117"/>
  <c r="O117"/>
  <c r="J116"/>
  <c r="O116"/>
  <c r="J115"/>
  <c r="O115"/>
  <c r="J114"/>
  <c r="O114"/>
  <c r="J113"/>
  <c r="O113"/>
  <c r="J112"/>
  <c r="O112"/>
  <c r="J111"/>
  <c r="O111"/>
  <c r="J110"/>
  <c r="O110"/>
  <c r="J109"/>
  <c r="O109"/>
  <c r="J108"/>
  <c r="O108"/>
  <c r="O106"/>
  <c r="O105"/>
  <c r="O104"/>
  <c r="O103"/>
  <c r="O102"/>
  <c r="O101"/>
  <c r="O100"/>
  <c r="O99"/>
  <c r="O98"/>
  <c r="O97"/>
  <c r="N96"/>
  <c r="N95"/>
  <c r="N94"/>
  <c r="N93"/>
  <c r="N92"/>
  <c r="N91"/>
  <c r="N90"/>
  <c r="N89"/>
  <c r="N88"/>
  <c r="N87"/>
  <c r="N86"/>
  <c r="N85"/>
  <c r="N84"/>
  <c r="N83"/>
  <c r="N82"/>
  <c r="N81"/>
  <c r="N80"/>
  <c r="N79"/>
  <c r="N78"/>
  <c r="O77"/>
  <c r="W77"/>
  <c r="N77"/>
  <c r="V77"/>
  <c r="M77"/>
  <c r="U77"/>
  <c r="L77"/>
  <c r="T77"/>
  <c r="O76"/>
  <c r="W76"/>
  <c r="N76"/>
  <c r="V76"/>
  <c r="M76"/>
  <c r="U76"/>
  <c r="L76"/>
  <c r="T76"/>
  <c r="O75"/>
  <c r="W75"/>
  <c r="N75"/>
  <c r="V75"/>
  <c r="M75"/>
  <c r="U75"/>
  <c r="L75"/>
  <c r="T75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O74"/>
  <c r="W74"/>
  <c r="N74"/>
  <c r="V74"/>
  <c r="M74"/>
  <c r="U74"/>
  <c r="L74"/>
  <c r="T74"/>
  <c r="O73"/>
  <c r="N73"/>
  <c r="M73"/>
  <c r="L73"/>
  <c r="O72"/>
  <c r="W72"/>
  <c r="N72"/>
  <c r="V72"/>
  <c r="M72"/>
  <c r="U72"/>
  <c r="L72"/>
  <c r="T72"/>
  <c r="O71"/>
  <c r="W71"/>
  <c r="N71"/>
  <c r="V71"/>
  <c r="M71"/>
  <c r="U71"/>
  <c r="L71"/>
  <c r="T71"/>
  <c r="O70"/>
  <c r="W70"/>
  <c r="N70"/>
  <c r="V70"/>
  <c r="M70"/>
  <c r="U70"/>
  <c r="L70"/>
  <c r="T70"/>
  <c r="O69"/>
  <c r="W69"/>
  <c r="N69"/>
  <c r="V69"/>
  <c r="M69"/>
  <c r="U69"/>
  <c r="L69"/>
  <c r="T69"/>
  <c r="O68"/>
  <c r="W68"/>
  <c r="N68"/>
  <c r="V68"/>
  <c r="M68"/>
  <c r="U68"/>
  <c r="L68"/>
  <c r="T68"/>
  <c r="O67"/>
  <c r="W67"/>
  <c r="N67"/>
  <c r="V67"/>
  <c r="M67"/>
  <c r="U67"/>
  <c r="L67"/>
  <c r="T67"/>
  <c r="O66"/>
  <c r="W66"/>
  <c r="N66"/>
  <c r="V66"/>
  <c r="M66"/>
  <c r="U66"/>
  <c r="L66"/>
  <c r="T66"/>
  <c r="N65"/>
  <c r="O64"/>
  <c r="N63"/>
  <c r="O62"/>
  <c r="N61"/>
  <c r="O60"/>
  <c r="N59"/>
  <c r="O58"/>
  <c r="N57"/>
  <c r="O56"/>
  <c r="O55"/>
  <c r="N54"/>
  <c r="V54"/>
  <c r="N53"/>
  <c r="V53"/>
  <c r="N52"/>
  <c r="V52"/>
  <c r="O51"/>
  <c r="N51"/>
  <c r="V51"/>
  <c r="M51"/>
  <c r="U51"/>
  <c r="L51"/>
  <c r="T51"/>
  <c r="O50"/>
  <c r="W50"/>
  <c r="N50"/>
  <c r="V50"/>
  <c r="M50"/>
  <c r="U50"/>
  <c r="L50"/>
  <c r="T50"/>
  <c r="O49"/>
  <c r="W49"/>
  <c r="N49"/>
  <c r="V49"/>
  <c r="M49"/>
  <c r="U49"/>
  <c r="L49"/>
  <c r="T49"/>
  <c r="O48"/>
  <c r="W48"/>
  <c r="N48"/>
  <c r="V48"/>
  <c r="M48"/>
  <c r="U48"/>
  <c r="L48"/>
  <c r="T48"/>
  <c r="O47"/>
  <c r="W47"/>
  <c r="N47"/>
  <c r="V47"/>
  <c r="M47"/>
  <c r="U47"/>
  <c r="L47"/>
  <c r="T47"/>
  <c r="O46"/>
  <c r="W46"/>
  <c r="N46"/>
  <c r="V46"/>
  <c r="M46"/>
  <c r="U46"/>
  <c r="L46"/>
  <c r="T46"/>
  <c r="O45"/>
  <c r="W45"/>
  <c r="N45"/>
  <c r="V45"/>
  <c r="M45"/>
  <c r="U45"/>
  <c r="L45"/>
  <c r="T45"/>
  <c r="O44"/>
  <c r="W44"/>
  <c r="N44"/>
  <c r="V44"/>
  <c r="M44"/>
  <c r="U44"/>
  <c r="L44"/>
  <c r="T44"/>
  <c r="O43"/>
  <c r="W43"/>
  <c r="N43"/>
  <c r="V43"/>
  <c r="M43"/>
  <c r="U43"/>
  <c r="L43"/>
  <c r="T43"/>
  <c r="O42"/>
  <c r="W42"/>
  <c r="N42"/>
  <c r="V42"/>
  <c r="M42"/>
  <c r="U42"/>
  <c r="L42"/>
  <c r="T42"/>
  <c r="O41"/>
  <c r="W41"/>
  <c r="N41"/>
  <c r="V41"/>
  <c r="M41"/>
  <c r="U41"/>
  <c r="L41"/>
  <c r="T41"/>
  <c r="H40"/>
  <c r="N40"/>
  <c r="H39"/>
  <c r="O39"/>
  <c r="H38"/>
  <c r="O38"/>
  <c r="H37"/>
  <c r="O37"/>
  <c r="H36"/>
  <c r="O36"/>
  <c r="H35"/>
  <c r="O35"/>
  <c r="H34"/>
  <c r="O34"/>
  <c r="H33"/>
  <c r="O33"/>
  <c r="H32"/>
  <c r="O32"/>
  <c r="H31"/>
  <c r="O31"/>
  <c r="H30"/>
  <c r="O30"/>
  <c r="H29"/>
  <c r="O29"/>
  <c r="H28"/>
  <c r="O28"/>
  <c r="H27"/>
  <c r="O27"/>
  <c r="H26"/>
  <c r="O26"/>
  <c r="H25"/>
  <c r="O25"/>
  <c r="H24"/>
  <c r="O24"/>
  <c r="H23"/>
  <c r="O23"/>
  <c r="H22"/>
  <c r="O22"/>
  <c r="H21"/>
  <c r="O21"/>
  <c r="H20"/>
  <c r="O20"/>
  <c r="H19"/>
  <c r="O19"/>
  <c r="H18"/>
  <c r="O18"/>
  <c r="H17"/>
  <c r="O17"/>
  <c r="H16"/>
  <c r="O16"/>
  <c r="H15"/>
  <c r="O15"/>
  <c r="H14"/>
  <c r="O14"/>
  <c r="H13"/>
  <c r="O13"/>
  <c r="H12"/>
  <c r="O12"/>
  <c r="H11"/>
  <c r="O11"/>
  <c r="H10"/>
  <c r="O10"/>
  <c r="H9"/>
  <c r="O9"/>
  <c r="H8"/>
  <c r="N8"/>
  <c r="H7"/>
  <c r="O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I111" i="15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M111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N111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O111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P111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K172" i="20"/>
  <c r="R172"/>
  <c r="Z172"/>
  <c r="K141"/>
  <c r="R141"/>
  <c r="K142"/>
  <c r="R142"/>
  <c r="Z142"/>
  <c r="K143"/>
  <c r="R143"/>
  <c r="K144"/>
  <c r="R144"/>
  <c r="Z144"/>
  <c r="K145"/>
  <c r="R145"/>
  <c r="K146"/>
  <c r="R146"/>
  <c r="Z146"/>
  <c r="K147"/>
  <c r="R147"/>
  <c r="K148"/>
  <c r="R148"/>
  <c r="Z148"/>
  <c r="K149"/>
  <c r="R149"/>
  <c r="K150"/>
  <c r="R150"/>
  <c r="Z150"/>
  <c r="K151"/>
  <c r="R151"/>
  <c r="K170"/>
  <c r="R170"/>
  <c r="Z170"/>
  <c r="K171"/>
  <c r="R171"/>
  <c r="K173"/>
  <c r="R173"/>
  <c r="Z173"/>
  <c r="K174"/>
  <c r="R174"/>
  <c r="K175"/>
  <c r="R175"/>
  <c r="Z175"/>
  <c r="K176"/>
  <c r="R176"/>
  <c r="K177"/>
  <c r="R177"/>
  <c r="Z177"/>
  <c r="K178"/>
  <c r="R178"/>
  <c r="K179"/>
  <c r="R179"/>
  <c r="Z179"/>
  <c r="K180"/>
  <c r="R180"/>
  <c r="K181"/>
  <c r="R181"/>
  <c r="Z181"/>
  <c r="K182"/>
  <c r="R182"/>
  <c r="K183"/>
  <c r="R183"/>
  <c r="Z183"/>
  <c r="K184"/>
  <c r="R184"/>
  <c r="K185"/>
  <c r="R185"/>
  <c r="Z185"/>
  <c r="K186"/>
  <c r="R186"/>
  <c r="K187"/>
  <c r="R187"/>
  <c r="Z187"/>
  <c r="K188"/>
  <c r="R188"/>
  <c r="K189"/>
  <c r="R189"/>
  <c r="Z189"/>
  <c r="K190"/>
  <c r="R190"/>
  <c r="K191"/>
  <c r="R191"/>
  <c r="Z191"/>
  <c r="K192"/>
  <c r="R192"/>
  <c r="K193"/>
  <c r="R193"/>
  <c r="Z193"/>
  <c r="K194"/>
  <c r="R194"/>
  <c r="K195"/>
  <c r="R195"/>
  <c r="Z195"/>
  <c r="K196"/>
  <c r="R196"/>
  <c r="K197"/>
  <c r="R197"/>
  <c r="Z197"/>
  <c r="K198"/>
  <c r="R198"/>
  <c r="K199"/>
  <c r="R199"/>
  <c r="Z199"/>
  <c r="K200"/>
  <c r="R200"/>
  <c r="K201"/>
  <c r="R201"/>
  <c r="Z201"/>
  <c r="K152"/>
  <c r="R152"/>
  <c r="K153"/>
  <c r="R153"/>
  <c r="Z153"/>
  <c r="K154"/>
  <c r="R154"/>
  <c r="K155"/>
  <c r="R155"/>
  <c r="Z155"/>
  <c r="K156"/>
  <c r="R156"/>
  <c r="K157"/>
  <c r="R157"/>
  <c r="Z157"/>
  <c r="K158"/>
  <c r="R158"/>
  <c r="K159"/>
  <c r="R159"/>
  <c r="K160"/>
  <c r="R160"/>
  <c r="K161"/>
  <c r="R161"/>
  <c r="Z161"/>
  <c r="K162"/>
  <c r="R162"/>
  <c r="Z162"/>
  <c r="K163"/>
  <c r="R163"/>
  <c r="K164"/>
  <c r="R164"/>
  <c r="Z164"/>
  <c r="K112"/>
  <c r="R112"/>
  <c r="K113"/>
  <c r="R113"/>
  <c r="Z113"/>
  <c r="K114"/>
  <c r="R114"/>
  <c r="K115"/>
  <c r="R115"/>
  <c r="Z115"/>
  <c r="K116"/>
  <c r="R116"/>
  <c r="K117"/>
  <c r="R117"/>
  <c r="Z117"/>
  <c r="K118"/>
  <c r="R118"/>
  <c r="K119"/>
  <c r="R119"/>
  <c r="Z119"/>
  <c r="K120"/>
  <c r="R120"/>
  <c r="K121"/>
  <c r="R121"/>
  <c r="Z121"/>
  <c r="K122"/>
  <c r="R122"/>
  <c r="K123"/>
  <c r="R123"/>
  <c r="Z123"/>
  <c r="R124"/>
  <c r="Z124"/>
  <c r="R125"/>
  <c r="Z125"/>
  <c r="R126"/>
  <c r="Z126"/>
  <c r="R127"/>
  <c r="Z127"/>
  <c r="R128"/>
  <c r="Z128"/>
  <c r="R129"/>
  <c r="Z129"/>
  <c r="R130"/>
  <c r="Z130"/>
  <c r="V172"/>
  <c r="V124"/>
  <c r="V125"/>
  <c r="V126"/>
  <c r="V127"/>
  <c r="V128"/>
  <c r="V129"/>
  <c r="V142"/>
  <c r="V144"/>
  <c r="V146"/>
  <c r="V148"/>
  <c r="V150"/>
  <c r="V170"/>
  <c r="V173"/>
  <c r="V175"/>
  <c r="V177"/>
  <c r="V179"/>
  <c r="V181"/>
  <c r="V183"/>
  <c r="V185"/>
  <c r="V187"/>
  <c r="V189"/>
  <c r="V191"/>
  <c r="V193"/>
  <c r="V195"/>
  <c r="V197"/>
  <c r="V199"/>
  <c r="V201"/>
  <c r="V153"/>
  <c r="V155"/>
  <c r="V157"/>
  <c r="V161"/>
  <c r="V162"/>
  <c r="V164"/>
  <c r="P151" i="9"/>
  <c r="X151"/>
  <c r="O151"/>
  <c r="W151"/>
  <c r="N151"/>
  <c r="V151"/>
  <c r="M151"/>
  <c r="U151"/>
  <c r="T151"/>
  <c r="R151"/>
  <c r="P150"/>
  <c r="X150"/>
  <c r="O150"/>
  <c r="W150"/>
  <c r="N150"/>
  <c r="V150"/>
  <c r="M150"/>
  <c r="U150"/>
  <c r="T150"/>
  <c r="R150"/>
  <c r="P149"/>
  <c r="X149"/>
  <c r="O149"/>
  <c r="W149"/>
  <c r="N149"/>
  <c r="V149"/>
  <c r="M149"/>
  <c r="U149"/>
  <c r="T149"/>
  <c r="S149"/>
  <c r="R149"/>
  <c r="P148"/>
  <c r="X148"/>
  <c r="O148"/>
  <c r="W148"/>
  <c r="N148"/>
  <c r="V148"/>
  <c r="M148"/>
  <c r="U148"/>
  <c r="T148"/>
  <c r="P147"/>
  <c r="X147"/>
  <c r="O147"/>
  <c r="W147"/>
  <c r="N147"/>
  <c r="V147"/>
  <c r="M147"/>
  <c r="U147"/>
  <c r="T147"/>
  <c r="R147"/>
  <c r="P146"/>
  <c r="X146"/>
  <c r="O146"/>
  <c r="W146"/>
  <c r="N146"/>
  <c r="V146"/>
  <c r="M146"/>
  <c r="U146"/>
  <c r="T146"/>
  <c r="R146"/>
  <c r="P145"/>
  <c r="X145"/>
  <c r="O145"/>
  <c r="W145"/>
  <c r="N145"/>
  <c r="V145"/>
  <c r="M145"/>
  <c r="U145"/>
  <c r="T145"/>
  <c r="S145"/>
  <c r="R145"/>
  <c r="P144"/>
  <c r="X144"/>
  <c r="O144"/>
  <c r="W144"/>
  <c r="N144"/>
  <c r="V144"/>
  <c r="M144"/>
  <c r="U144"/>
  <c r="T144"/>
  <c r="T187"/>
  <c r="K124"/>
  <c r="K123"/>
  <c r="K122"/>
  <c r="K121"/>
  <c r="K120"/>
  <c r="K119"/>
  <c r="K118"/>
  <c r="K117"/>
  <c r="K116"/>
  <c r="K11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49"/>
  <c r="Q149"/>
  <c r="K148"/>
  <c r="K147"/>
  <c r="Q147"/>
  <c r="K146"/>
  <c r="K145"/>
  <c r="Q145"/>
  <c r="J126" i="21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H124"/>
  <c r="H123"/>
  <c r="H122"/>
  <c r="H166" i="16"/>
  <c r="H165"/>
  <c r="L165"/>
  <c r="H164"/>
  <c r="H163"/>
  <c r="L163"/>
  <c r="H162"/>
  <c r="H161"/>
  <c r="L161"/>
  <c r="H160"/>
  <c r="H159"/>
  <c r="L159"/>
  <c r="H158"/>
  <c r="H157"/>
  <c r="L157"/>
  <c r="H156"/>
  <c r="H155"/>
  <c r="L155"/>
  <c r="H154"/>
  <c r="H153"/>
  <c r="L153"/>
  <c r="H152"/>
  <c r="H151"/>
  <c r="L151"/>
  <c r="H150"/>
  <c r="H149"/>
  <c r="L149"/>
  <c r="H148"/>
  <c r="H147"/>
  <c r="L147"/>
  <c r="H146"/>
  <c r="H145"/>
  <c r="L145"/>
  <c r="H144"/>
  <c r="H143"/>
  <c r="L143"/>
  <c r="H142"/>
  <c r="H141"/>
  <c r="L141"/>
  <c r="H140"/>
  <c r="H139"/>
  <c r="M139"/>
  <c r="H138"/>
  <c r="H137"/>
  <c r="M137"/>
  <c r="H136"/>
  <c r="H135"/>
  <c r="M135"/>
  <c r="H134"/>
  <c r="H133"/>
  <c r="M133"/>
  <c r="H132"/>
  <c r="H131"/>
  <c r="M131"/>
  <c r="H130"/>
  <c r="H129"/>
  <c r="M129"/>
  <c r="H128"/>
  <c r="H127"/>
  <c r="M127"/>
  <c r="H126"/>
  <c r="H125"/>
  <c r="M125"/>
  <c r="H124"/>
  <c r="H123"/>
  <c r="M123"/>
  <c r="H122"/>
  <c r="H121"/>
  <c r="M121"/>
  <c r="H120"/>
  <c r="H119"/>
  <c r="M119"/>
  <c r="H118"/>
  <c r="H117"/>
  <c r="M117"/>
  <c r="H116"/>
  <c r="H115"/>
  <c r="M115"/>
  <c r="H114"/>
  <c r="H113"/>
  <c r="M113"/>
  <c r="H112"/>
  <c r="H111"/>
  <c r="M111"/>
  <c r="H110"/>
  <c r="H109"/>
  <c r="M109"/>
  <c r="H108"/>
  <c r="L103"/>
  <c r="L104"/>
  <c r="L105"/>
  <c r="L142"/>
  <c r="L144"/>
  <c r="L146"/>
  <c r="L148"/>
  <c r="L150"/>
  <c r="L152"/>
  <c r="L154"/>
  <c r="L156"/>
  <c r="L158"/>
  <c r="L160"/>
  <c r="L162"/>
  <c r="L164"/>
  <c r="L166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06"/>
  <c r="L107"/>
  <c r="M103"/>
  <c r="M104"/>
  <c r="M105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08"/>
  <c r="M110"/>
  <c r="M112"/>
  <c r="M114"/>
  <c r="M116"/>
  <c r="M118"/>
  <c r="M120"/>
  <c r="M122"/>
  <c r="M124"/>
  <c r="M126"/>
  <c r="M128"/>
  <c r="M130"/>
  <c r="M132"/>
  <c r="M134"/>
  <c r="M136"/>
  <c r="M138"/>
  <c r="M140"/>
  <c r="M106"/>
  <c r="M107"/>
  <c r="N103"/>
  <c r="N104"/>
  <c r="N105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08"/>
  <c r="N110"/>
  <c r="N112"/>
  <c r="N114"/>
  <c r="N116"/>
  <c r="N118"/>
  <c r="N120"/>
  <c r="N122"/>
  <c r="N124"/>
  <c r="N126"/>
  <c r="N128"/>
  <c r="N130"/>
  <c r="N132"/>
  <c r="N134"/>
  <c r="N136"/>
  <c r="N138"/>
  <c r="N140"/>
  <c r="N106"/>
  <c r="N107"/>
  <c r="O103"/>
  <c r="O104"/>
  <c r="O105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08"/>
  <c r="O110"/>
  <c r="O112"/>
  <c r="O114"/>
  <c r="O116"/>
  <c r="O118"/>
  <c r="O120"/>
  <c r="O122"/>
  <c r="O124"/>
  <c r="O126"/>
  <c r="O128"/>
  <c r="O130"/>
  <c r="O132"/>
  <c r="O134"/>
  <c r="O136"/>
  <c r="O138"/>
  <c r="O140"/>
  <c r="O106"/>
  <c r="O107"/>
  <c r="H37"/>
  <c r="L37"/>
  <c r="H38"/>
  <c r="L38"/>
  <c r="H39"/>
  <c r="L39"/>
  <c r="H40"/>
  <c r="L40"/>
  <c r="H41"/>
  <c r="L41"/>
  <c r="H42"/>
  <c r="L42"/>
  <c r="H43"/>
  <c r="L43"/>
  <c r="H44"/>
  <c r="L44"/>
  <c r="H45"/>
  <c r="L45"/>
  <c r="H46"/>
  <c r="L46"/>
  <c r="H47"/>
  <c r="L47"/>
  <c r="H48"/>
  <c r="L48"/>
  <c r="H49"/>
  <c r="L49"/>
  <c r="H50"/>
  <c r="L50"/>
  <c r="H51"/>
  <c r="L51"/>
  <c r="H52"/>
  <c r="L52"/>
  <c r="H53"/>
  <c r="L53"/>
  <c r="H54"/>
  <c r="L54"/>
  <c r="H55"/>
  <c r="L55"/>
  <c r="H56"/>
  <c r="L56"/>
  <c r="H57"/>
  <c r="L57"/>
  <c r="H58"/>
  <c r="L58"/>
  <c r="H59"/>
  <c r="L59"/>
  <c r="H60"/>
  <c r="L60"/>
  <c r="H61"/>
  <c r="L61"/>
  <c r="H62"/>
  <c r="L62"/>
  <c r="H63"/>
  <c r="L63"/>
  <c r="H64"/>
  <c r="L64"/>
  <c r="H65"/>
  <c r="L65"/>
  <c r="H66"/>
  <c r="L66"/>
  <c r="H67"/>
  <c r="L67"/>
  <c r="H68"/>
  <c r="L68"/>
  <c r="H69"/>
  <c r="L69"/>
  <c r="H70"/>
  <c r="L70"/>
  <c r="L71"/>
  <c r="L72"/>
  <c r="L73"/>
  <c r="L74"/>
  <c r="L75"/>
  <c r="L76"/>
  <c r="L77"/>
  <c r="L78"/>
  <c r="L79"/>
  <c r="L80"/>
  <c r="L81"/>
  <c r="H82"/>
  <c r="L82"/>
  <c r="H83"/>
  <c r="L83"/>
  <c r="H84"/>
  <c r="L84"/>
  <c r="H85"/>
  <c r="L85"/>
  <c r="H86"/>
  <c r="L86"/>
  <c r="H87"/>
  <c r="L87"/>
  <c r="H88"/>
  <c r="L88"/>
  <c r="H89"/>
  <c r="L89"/>
  <c r="H90"/>
  <c r="L90"/>
  <c r="H91"/>
  <c r="L91"/>
  <c r="H92"/>
  <c r="L92"/>
  <c r="H93"/>
  <c r="L93"/>
  <c r="H94"/>
  <c r="L94"/>
  <c r="H95"/>
  <c r="L95"/>
  <c r="L96"/>
  <c r="L97"/>
  <c r="L98"/>
  <c r="L99"/>
  <c r="L100"/>
  <c r="L101"/>
  <c r="L102"/>
  <c r="M96"/>
  <c r="M97"/>
  <c r="M98"/>
  <c r="M99"/>
  <c r="M100"/>
  <c r="M101"/>
  <c r="M102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83"/>
  <c r="M85"/>
  <c r="M87"/>
  <c r="M89"/>
  <c r="M91"/>
  <c r="M93"/>
  <c r="M95"/>
  <c r="M37"/>
  <c r="M71"/>
  <c r="M72"/>
  <c r="M73"/>
  <c r="M74"/>
  <c r="M75"/>
  <c r="M76"/>
  <c r="M77"/>
  <c r="M78"/>
  <c r="M79"/>
  <c r="M80"/>
  <c r="M81"/>
  <c r="N96"/>
  <c r="N97"/>
  <c r="N98"/>
  <c r="N99"/>
  <c r="N100"/>
  <c r="N101"/>
  <c r="N102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83"/>
  <c r="N85"/>
  <c r="N87"/>
  <c r="N89"/>
  <c r="N91"/>
  <c r="N93"/>
  <c r="N95"/>
  <c r="N37"/>
  <c r="N71"/>
  <c r="N72"/>
  <c r="N73"/>
  <c r="N74"/>
  <c r="N75"/>
  <c r="N76"/>
  <c r="N77"/>
  <c r="N78"/>
  <c r="N79"/>
  <c r="N80"/>
  <c r="N81"/>
  <c r="O96"/>
  <c r="O97"/>
  <c r="O98"/>
  <c r="O99"/>
  <c r="O100"/>
  <c r="O101"/>
  <c r="O102"/>
  <c r="O39"/>
  <c r="O41"/>
  <c r="O43"/>
  <c r="O45"/>
  <c r="O47"/>
  <c r="O49"/>
  <c r="O51"/>
  <c r="O53"/>
  <c r="O55"/>
  <c r="O57"/>
  <c r="O59"/>
  <c r="O61"/>
  <c r="O63"/>
  <c r="O65"/>
  <c r="O67"/>
  <c r="O69"/>
  <c r="O82"/>
  <c r="O84"/>
  <c r="O86"/>
  <c r="O88"/>
  <c r="O90"/>
  <c r="O92"/>
  <c r="O94"/>
  <c r="O37"/>
  <c r="O71"/>
  <c r="O72"/>
  <c r="O73"/>
  <c r="O74"/>
  <c r="O75"/>
  <c r="O76"/>
  <c r="O77"/>
  <c r="O78"/>
  <c r="O79"/>
  <c r="O80"/>
  <c r="O81"/>
  <c r="M152" i="9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7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I58"/>
  <c r="M58"/>
  <c r="M185"/>
  <c r="N58"/>
  <c r="O58"/>
  <c r="I59"/>
  <c r="O59"/>
  <c r="I60"/>
  <c r="O60"/>
  <c r="I61"/>
  <c r="O61"/>
  <c r="I62"/>
  <c r="O62"/>
  <c r="I63"/>
  <c r="O63"/>
  <c r="I64"/>
  <c r="O64"/>
  <c r="I65"/>
  <c r="O65"/>
  <c r="I66"/>
  <c r="O66"/>
  <c r="I67"/>
  <c r="O67"/>
  <c r="I68"/>
  <c r="O68"/>
  <c r="I69"/>
  <c r="O69"/>
  <c r="I70"/>
  <c r="O70"/>
  <c r="I71"/>
  <c r="O71"/>
  <c r="I72"/>
  <c r="O72"/>
  <c r="I73"/>
  <c r="O73"/>
  <c r="I74"/>
  <c r="O74"/>
  <c r="I75"/>
  <c r="O75"/>
  <c r="I76"/>
  <c r="O76"/>
  <c r="I77"/>
  <c r="O77"/>
  <c r="I78"/>
  <c r="O78"/>
  <c r="I79"/>
  <c r="O79"/>
  <c r="I80"/>
  <c r="O80"/>
  <c r="I81"/>
  <c r="O81"/>
  <c r="I82"/>
  <c r="O82"/>
  <c r="I83"/>
  <c r="O83"/>
  <c r="I84"/>
  <c r="O84"/>
  <c r="I85"/>
  <c r="O85"/>
  <c r="I86"/>
  <c r="O86"/>
  <c r="I87"/>
  <c r="O87"/>
  <c r="O88"/>
  <c r="O89"/>
  <c r="O90"/>
  <c r="O91"/>
  <c r="O92"/>
  <c r="I93"/>
  <c r="O93"/>
  <c r="I94"/>
  <c r="O94"/>
  <c r="I95"/>
  <c r="O95"/>
  <c r="I96"/>
  <c r="O96"/>
  <c r="I97"/>
  <c r="O97"/>
  <c r="I98"/>
  <c r="O98"/>
  <c r="I99"/>
  <c r="O99"/>
  <c r="I100"/>
  <c r="O100"/>
  <c r="I101"/>
  <c r="O101"/>
  <c r="I102"/>
  <c r="O102"/>
  <c r="I103"/>
  <c r="O103"/>
  <c r="I104"/>
  <c r="O104"/>
  <c r="I105"/>
  <c r="O105"/>
  <c r="I106"/>
  <c r="O106"/>
  <c r="I107"/>
  <c r="O107"/>
  <c r="I108"/>
  <c r="O108"/>
  <c r="I109"/>
  <c r="O109"/>
  <c r="I110"/>
  <c r="O110"/>
  <c r="I111"/>
  <c r="O111"/>
  <c r="I112"/>
  <c r="O112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5"/>
  <c r="P97"/>
  <c r="P99"/>
  <c r="P101"/>
  <c r="P103"/>
  <c r="P105"/>
  <c r="P107"/>
  <c r="P109"/>
  <c r="P111"/>
  <c r="H22" i="22"/>
  <c r="O22"/>
  <c r="H23"/>
  <c r="O23"/>
  <c r="W23"/>
  <c r="H24"/>
  <c r="O24"/>
  <c r="H25"/>
  <c r="O25"/>
  <c r="W25"/>
  <c r="H26"/>
  <c r="O26"/>
  <c r="H27"/>
  <c r="O27"/>
  <c r="W27"/>
  <c r="H28"/>
  <c r="O28"/>
  <c r="H29"/>
  <c r="O29"/>
  <c r="W29"/>
  <c r="H30"/>
  <c r="O30"/>
  <c r="H31"/>
  <c r="O31"/>
  <c r="W31"/>
  <c r="H32"/>
  <c r="O32"/>
  <c r="H33"/>
  <c r="O33"/>
  <c r="W33"/>
  <c r="H34"/>
  <c r="O34"/>
  <c r="H35"/>
  <c r="O35"/>
  <c r="W35"/>
  <c r="H36"/>
  <c r="O36"/>
  <c r="H37"/>
  <c r="O37"/>
  <c r="W37"/>
  <c r="H38"/>
  <c r="O38"/>
  <c r="H39"/>
  <c r="O39"/>
  <c r="W39"/>
  <c r="H40"/>
  <c r="O40"/>
  <c r="H41"/>
  <c r="O41"/>
  <c r="W41"/>
  <c r="H42"/>
  <c r="O42"/>
  <c r="H43"/>
  <c r="O43"/>
  <c r="W43"/>
  <c r="H44"/>
  <c r="O44"/>
  <c r="H45"/>
  <c r="O45"/>
  <c r="W45"/>
  <c r="H46"/>
  <c r="O46"/>
  <c r="H47"/>
  <c r="O47"/>
  <c r="W47"/>
  <c r="H48"/>
  <c r="O48"/>
  <c r="H49"/>
  <c r="O49"/>
  <c r="W49"/>
  <c r="H50"/>
  <c r="O50"/>
  <c r="H51"/>
  <c r="O51"/>
  <c r="W51"/>
  <c r="H52"/>
  <c r="O52"/>
  <c r="H53"/>
  <c r="O53"/>
  <c r="W53"/>
  <c r="H54"/>
  <c r="O54"/>
  <c r="H92"/>
  <c r="O92"/>
  <c r="W92"/>
  <c r="H95"/>
  <c r="O95"/>
  <c r="H96"/>
  <c r="O96"/>
  <c r="W96"/>
  <c r="H97"/>
  <c r="O97"/>
  <c r="H98"/>
  <c r="O98"/>
  <c r="W98"/>
  <c r="H99"/>
  <c r="O99"/>
  <c r="H100"/>
  <c r="O100"/>
  <c r="W100"/>
  <c r="H101"/>
  <c r="O101"/>
  <c r="H102"/>
  <c r="O102"/>
  <c r="W102"/>
  <c r="H103"/>
  <c r="O103"/>
  <c r="H104"/>
  <c r="O104"/>
  <c r="W104"/>
  <c r="H105"/>
  <c r="O105"/>
  <c r="H106"/>
  <c r="O106"/>
  <c r="W106"/>
  <c r="H107"/>
  <c r="O107"/>
  <c r="H10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c r="H115"/>
  <c r="O115"/>
  <c r="H116"/>
  <c r="O116"/>
  <c r="W116"/>
  <c r="H117"/>
  <c r="O117"/>
  <c r="H122"/>
  <c r="O122"/>
  <c r="W122"/>
  <c r="H123"/>
  <c r="O123"/>
  <c r="H124"/>
  <c r="O124"/>
  <c r="W124"/>
  <c r="H125"/>
  <c r="O125"/>
  <c r="H126"/>
  <c r="O126"/>
  <c r="W126"/>
  <c r="H127"/>
  <c r="O127"/>
  <c r="H128"/>
  <c r="O128"/>
  <c r="W128"/>
  <c r="H129"/>
  <c r="O129"/>
  <c r="H130"/>
  <c r="O130"/>
  <c r="W130"/>
  <c r="H131"/>
  <c r="O131"/>
  <c r="H132"/>
  <c r="O132"/>
  <c r="W132"/>
  <c r="H133"/>
  <c r="O133"/>
  <c r="H134"/>
  <c r="O134"/>
  <c r="W134"/>
  <c r="H135"/>
  <c r="O135"/>
  <c r="H136"/>
  <c r="O136"/>
  <c r="W136"/>
  <c r="H137"/>
  <c r="O137"/>
  <c r="H138"/>
  <c r="O138"/>
  <c r="W138"/>
  <c r="H139"/>
  <c r="O139"/>
  <c r="H140"/>
  <c r="O140"/>
  <c r="W140"/>
  <c r="H141"/>
  <c r="O141"/>
  <c r="S23"/>
  <c r="S25"/>
  <c r="S27"/>
  <c r="S29"/>
  <c r="S31"/>
  <c r="S33"/>
  <c r="S35"/>
  <c r="S37"/>
  <c r="S39"/>
  <c r="S41"/>
  <c r="S43"/>
  <c r="S45"/>
  <c r="S47"/>
  <c r="S49"/>
  <c r="S51"/>
  <c r="S53"/>
  <c r="S92"/>
  <c r="S96"/>
  <c r="S98"/>
  <c r="S100"/>
  <c r="S102"/>
  <c r="S104"/>
  <c r="S106"/>
  <c r="S108"/>
  <c r="S110"/>
  <c r="S112"/>
  <c r="S114"/>
  <c r="S116"/>
  <c r="S122"/>
  <c r="S124"/>
  <c r="S126"/>
  <c r="S128"/>
  <c r="S130"/>
  <c r="S132"/>
  <c r="S134"/>
  <c r="S136"/>
  <c r="S138"/>
  <c r="S140"/>
  <c r="L92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M92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N92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H151"/>
  <c r="H150"/>
  <c r="N150"/>
  <c r="H149"/>
  <c r="H148"/>
  <c r="N148"/>
  <c r="H147"/>
  <c r="H146"/>
  <c r="N146"/>
  <c r="H145"/>
  <c r="H144"/>
  <c r="N144"/>
  <c r="H143"/>
  <c r="H142"/>
  <c r="N142"/>
  <c r="N88"/>
  <c r="V88"/>
  <c r="N89"/>
  <c r="V89"/>
  <c r="N90"/>
  <c r="V90"/>
  <c r="N91"/>
  <c r="V91"/>
  <c r="V92"/>
  <c r="N93"/>
  <c r="V93"/>
  <c r="N94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N118"/>
  <c r="V118"/>
  <c r="N119"/>
  <c r="V119"/>
  <c r="N120"/>
  <c r="V120"/>
  <c r="N121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N143"/>
  <c r="V143"/>
  <c r="N145"/>
  <c r="V145"/>
  <c r="N147"/>
  <c r="V147"/>
  <c r="N149"/>
  <c r="V149"/>
  <c r="N151"/>
  <c r="V151"/>
  <c r="M88"/>
  <c r="M89"/>
  <c r="U89"/>
  <c r="M90"/>
  <c r="U90"/>
  <c r="M91"/>
  <c r="U91"/>
  <c r="U92"/>
  <c r="M93"/>
  <c r="U93"/>
  <c r="M94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M118"/>
  <c r="U118"/>
  <c r="M119"/>
  <c r="U119"/>
  <c r="M120"/>
  <c r="U120"/>
  <c r="M121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M142"/>
  <c r="U142"/>
  <c r="M143"/>
  <c r="U143"/>
  <c r="M144"/>
  <c r="U144"/>
  <c r="M145"/>
  <c r="U145"/>
  <c r="M146"/>
  <c r="U146"/>
  <c r="M147"/>
  <c r="U147"/>
  <c r="M148"/>
  <c r="U148"/>
  <c r="M149"/>
  <c r="U149"/>
  <c r="M150"/>
  <c r="U150"/>
  <c r="M151"/>
  <c r="U151"/>
  <c r="L88"/>
  <c r="T88"/>
  <c r="L89"/>
  <c r="T89"/>
  <c r="L90"/>
  <c r="T90"/>
  <c r="L91"/>
  <c r="T91"/>
  <c r="T92"/>
  <c r="L93"/>
  <c r="T93"/>
  <c r="L94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L118"/>
  <c r="T118"/>
  <c r="L119"/>
  <c r="T119"/>
  <c r="L120"/>
  <c r="T120"/>
  <c r="L121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L142"/>
  <c r="T142"/>
  <c r="L143"/>
  <c r="T143"/>
  <c r="L144"/>
  <c r="T144"/>
  <c r="L145"/>
  <c r="T145"/>
  <c r="L146"/>
  <c r="T146"/>
  <c r="L147"/>
  <c r="T147"/>
  <c r="L148"/>
  <c r="T148"/>
  <c r="L149"/>
  <c r="T149"/>
  <c r="L150"/>
  <c r="T150"/>
  <c r="L151"/>
  <c r="T151"/>
  <c r="J88"/>
  <c r="R88"/>
  <c r="R89"/>
  <c r="R90"/>
  <c r="J91"/>
  <c r="R91"/>
  <c r="J92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3"/>
  <c r="R145"/>
  <c r="R147"/>
  <c r="R149"/>
  <c r="R151"/>
  <c r="Q88"/>
  <c r="J89"/>
  <c r="Q89"/>
  <c r="J90"/>
  <c r="Q90"/>
  <c r="Q91"/>
  <c r="Q92"/>
  <c r="J93"/>
  <c r="Q93"/>
  <c r="J94"/>
  <c r="Q94"/>
  <c r="J95"/>
  <c r="Q95"/>
  <c r="J96"/>
  <c r="Q96"/>
  <c r="J97"/>
  <c r="Q97"/>
  <c r="J98"/>
  <c r="Q98"/>
  <c r="J99"/>
  <c r="Q99"/>
  <c r="J100"/>
  <c r="Q100"/>
  <c r="Q101"/>
  <c r="J102"/>
  <c r="P102"/>
  <c r="Q102"/>
  <c r="J103"/>
  <c r="Q103"/>
  <c r="J104"/>
  <c r="P104"/>
  <c r="Q104"/>
  <c r="J105"/>
  <c r="Q105"/>
  <c r="J106"/>
  <c r="P106"/>
  <c r="Q106"/>
  <c r="J107"/>
  <c r="Q107"/>
  <c r="J108"/>
  <c r="P108"/>
  <c r="Q108"/>
  <c r="J109"/>
  <c r="Q109"/>
  <c r="J110"/>
  <c r="P110"/>
  <c r="Q110"/>
  <c r="J111"/>
  <c r="Q111"/>
  <c r="J112"/>
  <c r="P112"/>
  <c r="Q112"/>
  <c r="J113"/>
  <c r="Q113"/>
  <c r="J114"/>
  <c r="P114"/>
  <c r="Q114"/>
  <c r="J115"/>
  <c r="Q115"/>
  <c r="J116"/>
  <c r="P116"/>
  <c r="Q116"/>
  <c r="J117"/>
  <c r="Q117"/>
  <c r="Q118"/>
  <c r="J119"/>
  <c r="Q119"/>
  <c r="J120"/>
  <c r="Q120"/>
  <c r="J121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P88"/>
  <c r="P89"/>
  <c r="P90"/>
  <c r="P91"/>
  <c r="P92"/>
  <c r="P93"/>
  <c r="P94"/>
  <c r="P95"/>
  <c r="P96"/>
  <c r="P97"/>
  <c r="P98"/>
  <c r="P99"/>
  <c r="P100"/>
  <c r="J101"/>
  <c r="P101"/>
  <c r="P103"/>
  <c r="P105"/>
  <c r="P107"/>
  <c r="P109"/>
  <c r="P111"/>
  <c r="P113"/>
  <c r="P115"/>
  <c r="P117"/>
  <c r="J118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O88"/>
  <c r="O89"/>
  <c r="O90"/>
  <c r="O91"/>
  <c r="O93"/>
  <c r="O94"/>
  <c r="O118"/>
  <c r="O119"/>
  <c r="O120"/>
  <c r="O121"/>
  <c r="O142"/>
  <c r="O143"/>
  <c r="O144"/>
  <c r="O145"/>
  <c r="O146"/>
  <c r="O147"/>
  <c r="O148"/>
  <c r="O149"/>
  <c r="O150"/>
  <c r="O15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N55"/>
  <c r="V55"/>
  <c r="N56"/>
  <c r="V56"/>
  <c r="N57"/>
  <c r="V57"/>
  <c r="N58"/>
  <c r="V58"/>
  <c r="N59"/>
  <c r="V59"/>
  <c r="N60"/>
  <c r="V60"/>
  <c r="N61"/>
  <c r="V61"/>
  <c r="N62"/>
  <c r="V62"/>
  <c r="N63"/>
  <c r="V63"/>
  <c r="N64"/>
  <c r="V64"/>
  <c r="N65"/>
  <c r="V65"/>
  <c r="N66"/>
  <c r="V66"/>
  <c r="N67"/>
  <c r="V67"/>
  <c r="N68"/>
  <c r="V68"/>
  <c r="N69"/>
  <c r="V69"/>
  <c r="N70"/>
  <c r="V70"/>
  <c r="N71"/>
  <c r="V71"/>
  <c r="N72"/>
  <c r="V72"/>
  <c r="N73"/>
  <c r="V73"/>
  <c r="N74"/>
  <c r="V74"/>
  <c r="N75"/>
  <c r="V75"/>
  <c r="N76"/>
  <c r="V76"/>
  <c r="N77"/>
  <c r="V77"/>
  <c r="N78"/>
  <c r="V78"/>
  <c r="N79"/>
  <c r="V79"/>
  <c r="N80"/>
  <c r="V80"/>
  <c r="N81"/>
  <c r="V81"/>
  <c r="N82"/>
  <c r="V82"/>
  <c r="N83"/>
  <c r="V83"/>
  <c r="N84"/>
  <c r="V84"/>
  <c r="N85"/>
  <c r="V85"/>
  <c r="N86"/>
  <c r="V86"/>
  <c r="N87"/>
  <c r="V87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M55"/>
  <c r="U55"/>
  <c r="M56"/>
  <c r="U56"/>
  <c r="M57"/>
  <c r="U57"/>
  <c r="M58"/>
  <c r="U58"/>
  <c r="M59"/>
  <c r="U59"/>
  <c r="M60"/>
  <c r="U60"/>
  <c r="M61"/>
  <c r="U61"/>
  <c r="M62"/>
  <c r="U62"/>
  <c r="M63"/>
  <c r="U63"/>
  <c r="M64"/>
  <c r="U64"/>
  <c r="M65"/>
  <c r="U65"/>
  <c r="M66"/>
  <c r="U66"/>
  <c r="M67"/>
  <c r="U67"/>
  <c r="M68"/>
  <c r="U68"/>
  <c r="M69"/>
  <c r="U69"/>
  <c r="M70"/>
  <c r="U70"/>
  <c r="M71"/>
  <c r="U71"/>
  <c r="M72"/>
  <c r="U72"/>
  <c r="M73"/>
  <c r="U73"/>
  <c r="M74"/>
  <c r="U74"/>
  <c r="M75"/>
  <c r="U75"/>
  <c r="M76"/>
  <c r="U76"/>
  <c r="M77"/>
  <c r="U77"/>
  <c r="M78"/>
  <c r="U78"/>
  <c r="M79"/>
  <c r="U79"/>
  <c r="M80"/>
  <c r="U80"/>
  <c r="M81"/>
  <c r="U81"/>
  <c r="M82"/>
  <c r="U82"/>
  <c r="M83"/>
  <c r="U83"/>
  <c r="M84"/>
  <c r="U84"/>
  <c r="M85"/>
  <c r="U85"/>
  <c r="M86"/>
  <c r="U86"/>
  <c r="M87"/>
  <c r="U87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L55"/>
  <c r="T55"/>
  <c r="L56"/>
  <c r="T56"/>
  <c r="L57"/>
  <c r="T57"/>
  <c r="L58"/>
  <c r="T58"/>
  <c r="L59"/>
  <c r="T59"/>
  <c r="L60"/>
  <c r="T60"/>
  <c r="L61"/>
  <c r="T61"/>
  <c r="L62"/>
  <c r="T62"/>
  <c r="L63"/>
  <c r="T63"/>
  <c r="L64"/>
  <c r="T64"/>
  <c r="L65"/>
  <c r="T65"/>
  <c r="L66"/>
  <c r="T66"/>
  <c r="L67"/>
  <c r="T67"/>
  <c r="L68"/>
  <c r="T68"/>
  <c r="L69"/>
  <c r="T69"/>
  <c r="L70"/>
  <c r="T70"/>
  <c r="L71"/>
  <c r="T71"/>
  <c r="L72"/>
  <c r="T72"/>
  <c r="L73"/>
  <c r="T73"/>
  <c r="L74"/>
  <c r="T74"/>
  <c r="L75"/>
  <c r="T75"/>
  <c r="L76"/>
  <c r="T76"/>
  <c r="L77"/>
  <c r="T77"/>
  <c r="L78"/>
  <c r="T78"/>
  <c r="L79"/>
  <c r="T79"/>
  <c r="L80"/>
  <c r="T80"/>
  <c r="L81"/>
  <c r="T81"/>
  <c r="L82"/>
  <c r="T82"/>
  <c r="L83"/>
  <c r="T83"/>
  <c r="L84"/>
  <c r="T84"/>
  <c r="L85"/>
  <c r="T85"/>
  <c r="L86"/>
  <c r="T86"/>
  <c r="L87"/>
  <c r="T87"/>
  <c r="J22"/>
  <c r="R22"/>
  <c r="J23"/>
  <c r="R23"/>
  <c r="J24"/>
  <c r="R24"/>
  <c r="J25"/>
  <c r="R25"/>
  <c r="J26"/>
  <c r="R26"/>
  <c r="J27"/>
  <c r="R27"/>
  <c r="J28"/>
  <c r="R28"/>
  <c r="J29"/>
  <c r="R29"/>
  <c r="J30"/>
  <c r="R30"/>
  <c r="J31"/>
  <c r="R31"/>
  <c r="J44"/>
  <c r="R44"/>
  <c r="J45"/>
  <c r="R45"/>
  <c r="J46"/>
  <c r="R46"/>
  <c r="J47"/>
  <c r="R47"/>
  <c r="J48"/>
  <c r="R48"/>
  <c r="J49"/>
  <c r="R49"/>
  <c r="J50"/>
  <c r="R50"/>
  <c r="J51"/>
  <c r="R51"/>
  <c r="J52"/>
  <c r="R52"/>
  <c r="J53"/>
  <c r="R53"/>
  <c r="J54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J67"/>
  <c r="Q67"/>
  <c r="J68"/>
  <c r="Q68"/>
  <c r="J69"/>
  <c r="Q69"/>
  <c r="J70"/>
  <c r="Q70"/>
  <c r="J71"/>
  <c r="Q71"/>
  <c r="J72"/>
  <c r="Q72"/>
  <c r="J73"/>
  <c r="Q73"/>
  <c r="J74"/>
  <c r="J75"/>
  <c r="J76"/>
  <c r="J77"/>
  <c r="J78"/>
  <c r="Q79"/>
  <c r="Q81"/>
  <c r="Q83"/>
  <c r="Q85"/>
  <c r="Q87"/>
  <c r="P22"/>
  <c r="P23"/>
  <c r="P24"/>
  <c r="P25"/>
  <c r="P26"/>
  <c r="P27"/>
  <c r="P28"/>
  <c r="P29"/>
  <c r="P30"/>
  <c r="P31"/>
  <c r="J32"/>
  <c r="R32"/>
  <c r="P32"/>
  <c r="J33"/>
  <c r="R33"/>
  <c r="P33"/>
  <c r="J34"/>
  <c r="R34"/>
  <c r="P34"/>
  <c r="J35"/>
  <c r="R35"/>
  <c r="P35"/>
  <c r="J36"/>
  <c r="R36"/>
  <c r="P36"/>
  <c r="J37"/>
  <c r="R37"/>
  <c r="P37"/>
  <c r="J38"/>
  <c r="R38"/>
  <c r="P38"/>
  <c r="J39"/>
  <c r="R39"/>
  <c r="P39"/>
  <c r="J40"/>
  <c r="R40"/>
  <c r="P40"/>
  <c r="J41"/>
  <c r="R41"/>
  <c r="P41"/>
  <c r="J42"/>
  <c r="R42"/>
  <c r="P42"/>
  <c r="J43"/>
  <c r="R43"/>
  <c r="P43"/>
  <c r="P44"/>
  <c r="P45"/>
  <c r="P46"/>
  <c r="P47"/>
  <c r="P48"/>
  <c r="P49"/>
  <c r="P50"/>
  <c r="P51"/>
  <c r="P52"/>
  <c r="P53"/>
  <c r="P54"/>
  <c r="J55"/>
  <c r="P55"/>
  <c r="J56"/>
  <c r="P56"/>
  <c r="J57"/>
  <c r="P57"/>
  <c r="J58"/>
  <c r="P58"/>
  <c r="J59"/>
  <c r="P59"/>
  <c r="J60"/>
  <c r="P60"/>
  <c r="J61"/>
  <c r="P61"/>
  <c r="J62"/>
  <c r="P62"/>
  <c r="J63"/>
  <c r="P63"/>
  <c r="J64"/>
  <c r="P64"/>
  <c r="J65"/>
  <c r="P65"/>
  <c r="J66"/>
  <c r="P66"/>
  <c r="P68"/>
  <c r="P70"/>
  <c r="P72"/>
  <c r="P74"/>
  <c r="P76"/>
  <c r="P78"/>
  <c r="J79"/>
  <c r="P79"/>
  <c r="J80"/>
  <c r="P80"/>
  <c r="J81"/>
  <c r="P81"/>
  <c r="P83"/>
  <c r="P85"/>
  <c r="P87"/>
  <c r="O55"/>
  <c r="S55"/>
  <c r="O56"/>
  <c r="O57"/>
  <c r="S57"/>
  <c r="O58"/>
  <c r="O59"/>
  <c r="S59"/>
  <c r="O60"/>
  <c r="O61"/>
  <c r="S61"/>
  <c r="O62"/>
  <c r="O63"/>
  <c r="S63"/>
  <c r="O64"/>
  <c r="O65"/>
  <c r="S65"/>
  <c r="O66"/>
  <c r="O67"/>
  <c r="S67"/>
  <c r="O68"/>
  <c r="O69"/>
  <c r="S69"/>
  <c r="O70"/>
  <c r="O71"/>
  <c r="S71"/>
  <c r="O72"/>
  <c r="O73"/>
  <c r="S73"/>
  <c r="O74"/>
  <c r="O75"/>
  <c r="S75"/>
  <c r="O76"/>
  <c r="O77"/>
  <c r="S77"/>
  <c r="O78"/>
  <c r="O79"/>
  <c r="S79"/>
  <c r="O80"/>
  <c r="O81"/>
  <c r="S81"/>
  <c r="O82"/>
  <c r="O83"/>
  <c r="S83"/>
  <c r="O84"/>
  <c r="O85"/>
  <c r="S85"/>
  <c r="O86"/>
  <c r="O87"/>
  <c r="S87"/>
  <c r="W151"/>
  <c r="S151"/>
  <c r="I151"/>
  <c r="W150"/>
  <c r="S150"/>
  <c r="I150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W149"/>
  <c r="S149"/>
  <c r="I149"/>
  <c r="W148"/>
  <c r="S148"/>
  <c r="I148"/>
  <c r="W147"/>
  <c r="S147"/>
  <c r="I147"/>
  <c r="W146"/>
  <c r="S146"/>
  <c r="I146"/>
  <c r="W145"/>
  <c r="S145"/>
  <c r="I145"/>
  <c r="W144"/>
  <c r="S144"/>
  <c r="I144"/>
  <c r="W143"/>
  <c r="S143"/>
  <c r="I143"/>
  <c r="W142"/>
  <c r="S142"/>
  <c r="I142"/>
  <c r="I141"/>
  <c r="I140"/>
  <c r="I139"/>
  <c r="I138"/>
  <c r="I137"/>
  <c r="I136"/>
  <c r="I135"/>
  <c r="I134"/>
  <c r="I133"/>
  <c r="I132"/>
  <c r="I131"/>
  <c r="I130"/>
  <c r="I129"/>
  <c r="I128"/>
  <c r="I127"/>
  <c r="I126"/>
  <c r="I125"/>
  <c r="I124"/>
  <c r="W121"/>
  <c r="S121"/>
  <c r="W120"/>
  <c r="S120"/>
  <c r="W119"/>
  <c r="S119"/>
  <c r="W118"/>
  <c r="S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W94"/>
  <c r="S94"/>
  <c r="W93"/>
  <c r="S93"/>
  <c r="W91"/>
  <c r="S91"/>
  <c r="W90"/>
  <c r="S90"/>
  <c r="W89"/>
  <c r="S89"/>
  <c r="W88"/>
  <c r="S88"/>
  <c r="W87"/>
  <c r="J87"/>
  <c r="W86"/>
  <c r="S86"/>
  <c r="J86"/>
  <c r="W85"/>
  <c r="J85"/>
  <c r="W84"/>
  <c r="S84"/>
  <c r="J84"/>
  <c r="W83"/>
  <c r="J83"/>
  <c r="W82"/>
  <c r="S82"/>
  <c r="J82"/>
  <c r="W81"/>
  <c r="W80"/>
  <c r="S80"/>
  <c r="W79"/>
  <c r="W78"/>
  <c r="S78"/>
  <c r="W77"/>
  <c r="W76"/>
  <c r="S76"/>
  <c r="W75"/>
  <c r="W74"/>
  <c r="S74"/>
  <c r="W73"/>
  <c r="W72"/>
  <c r="S72"/>
  <c r="W71"/>
  <c r="W70"/>
  <c r="S70"/>
  <c r="W69"/>
  <c r="W68"/>
  <c r="S68"/>
  <c r="W67"/>
  <c r="W66"/>
  <c r="S66"/>
  <c r="W65"/>
  <c r="W64"/>
  <c r="S64"/>
  <c r="W63"/>
  <c r="W62"/>
  <c r="S62"/>
  <c r="W61"/>
  <c r="W60"/>
  <c r="S60"/>
  <c r="W59"/>
  <c r="W58"/>
  <c r="S58"/>
  <c r="W57"/>
  <c r="W56"/>
  <c r="S56"/>
  <c r="W55"/>
  <c r="I54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I53"/>
  <c r="I52"/>
  <c r="I51"/>
  <c r="I50"/>
  <c r="I49"/>
  <c r="I48"/>
  <c r="I47"/>
  <c r="I46"/>
  <c r="I45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5"/>
  <c r="J21"/>
  <c r="J20"/>
  <c r="J19"/>
  <c r="J18"/>
  <c r="J17"/>
  <c r="J16"/>
  <c r="J15"/>
  <c r="J14"/>
  <c r="J13"/>
  <c r="J12"/>
  <c r="J11"/>
  <c r="J10"/>
  <c r="J9"/>
  <c r="J8"/>
  <c r="G29" i="19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B146"/>
  <c r="B145"/>
  <c r="B144"/>
  <c r="B143"/>
  <c r="B142"/>
  <c r="B141"/>
  <c r="B140"/>
  <c r="B139"/>
  <c r="B138"/>
  <c r="B137"/>
  <c r="B136"/>
  <c r="B135"/>
  <c r="B134"/>
  <c r="B133"/>
  <c r="B132"/>
  <c r="B131"/>
  <c r="B130"/>
  <c r="B129"/>
  <c r="B128"/>
  <c r="B127"/>
  <c r="B126"/>
  <c r="B125"/>
  <c r="B124"/>
  <c r="B123"/>
  <c r="B122"/>
  <c r="B121"/>
  <c r="B120"/>
  <c r="B119"/>
  <c r="B118"/>
  <c r="B117"/>
  <c r="B116"/>
  <c r="G116"/>
  <c r="B115"/>
  <c r="G115"/>
  <c r="B114"/>
  <c r="G114"/>
  <c r="B113"/>
  <c r="G113"/>
  <c r="B112"/>
  <c r="G112"/>
  <c r="B111"/>
  <c r="G111"/>
  <c r="B110"/>
  <c r="G110"/>
  <c r="B109"/>
  <c r="G109"/>
  <c r="B108"/>
  <c r="G108"/>
  <c r="B107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50"/>
  <c r="G49"/>
  <c r="G48"/>
  <c r="G47"/>
  <c r="G46"/>
  <c r="G45"/>
  <c r="G44"/>
  <c r="G43"/>
  <c r="G42"/>
  <c r="G41"/>
  <c r="H41"/>
  <c r="G40"/>
  <c r="G39"/>
  <c r="H39"/>
  <c r="G38"/>
  <c r="G37"/>
  <c r="H37"/>
  <c r="G36"/>
  <c r="G35"/>
  <c r="H35"/>
  <c r="G34"/>
  <c r="G33"/>
  <c r="H33"/>
  <c r="G32"/>
  <c r="H32"/>
  <c r="G31"/>
  <c r="H31"/>
  <c r="G30"/>
  <c r="H30"/>
  <c r="G28"/>
  <c r="H28"/>
  <c r="G27"/>
  <c r="G26"/>
  <c r="H26"/>
  <c r="G25"/>
  <c r="G24"/>
  <c r="H24"/>
  <c r="G23"/>
  <c r="G22"/>
  <c r="H22"/>
  <c r="G21"/>
  <c r="G20"/>
  <c r="H20"/>
  <c r="G19"/>
  <c r="G18"/>
  <c r="H21"/>
  <c r="G17"/>
  <c r="M88"/>
  <c r="U88"/>
  <c r="M89"/>
  <c r="U89"/>
  <c r="M90"/>
  <c r="U90"/>
  <c r="M91"/>
  <c r="U91"/>
  <c r="M92"/>
  <c r="U92"/>
  <c r="M93"/>
  <c r="U93"/>
  <c r="M94"/>
  <c r="U94"/>
  <c r="M95"/>
  <c r="U95"/>
  <c r="M96"/>
  <c r="U96"/>
  <c r="M97"/>
  <c r="U97"/>
  <c r="M98"/>
  <c r="U98"/>
  <c r="M99"/>
  <c r="U99"/>
  <c r="M100"/>
  <c r="U100"/>
  <c r="M101"/>
  <c r="U101"/>
  <c r="M102"/>
  <c r="U102"/>
  <c r="M103"/>
  <c r="U103"/>
  <c r="M104"/>
  <c r="U104"/>
  <c r="M105"/>
  <c r="U105"/>
  <c r="M106"/>
  <c r="U106"/>
  <c r="M107"/>
  <c r="U107"/>
  <c r="M108"/>
  <c r="U108"/>
  <c r="M109"/>
  <c r="U109"/>
  <c r="M110"/>
  <c r="U110"/>
  <c r="M111"/>
  <c r="U111"/>
  <c r="M112"/>
  <c r="U112"/>
  <c r="M113"/>
  <c r="U113"/>
  <c r="M114"/>
  <c r="U114"/>
  <c r="M115"/>
  <c r="U115"/>
  <c r="M116"/>
  <c r="U116"/>
  <c r="M117"/>
  <c r="U117"/>
  <c r="M118"/>
  <c r="U118"/>
  <c r="M119"/>
  <c r="U119"/>
  <c r="M120"/>
  <c r="U120"/>
  <c r="M121"/>
  <c r="U121"/>
  <c r="M122"/>
  <c r="U122"/>
  <c r="M123"/>
  <c r="U123"/>
  <c r="M124"/>
  <c r="U124"/>
  <c r="M125"/>
  <c r="U125"/>
  <c r="M126"/>
  <c r="U126"/>
  <c r="M127"/>
  <c r="U127"/>
  <c r="M128"/>
  <c r="U128"/>
  <c r="M129"/>
  <c r="U129"/>
  <c r="M130"/>
  <c r="U130"/>
  <c r="M131"/>
  <c r="U131"/>
  <c r="M132"/>
  <c r="U132"/>
  <c r="M133"/>
  <c r="U133"/>
  <c r="M134"/>
  <c r="U134"/>
  <c r="M135"/>
  <c r="U135"/>
  <c r="M136"/>
  <c r="U136"/>
  <c r="M137"/>
  <c r="U137"/>
  <c r="M138"/>
  <c r="U138"/>
  <c r="M139"/>
  <c r="U139"/>
  <c r="M140"/>
  <c r="U140"/>
  <c r="M141"/>
  <c r="U141"/>
  <c r="M142"/>
  <c r="U142"/>
  <c r="M143"/>
  <c r="U143"/>
  <c r="M144"/>
  <c r="U144"/>
  <c r="M145"/>
  <c r="U145"/>
  <c r="M146"/>
  <c r="U146"/>
  <c r="L88"/>
  <c r="T88"/>
  <c r="L89"/>
  <c r="T89"/>
  <c r="L90"/>
  <c r="T90"/>
  <c r="L91"/>
  <c r="T91"/>
  <c r="L92"/>
  <c r="T92"/>
  <c r="L93"/>
  <c r="T93"/>
  <c r="L94"/>
  <c r="T94"/>
  <c r="L95"/>
  <c r="T95"/>
  <c r="L96"/>
  <c r="T96"/>
  <c r="L97"/>
  <c r="T97"/>
  <c r="L98"/>
  <c r="T98"/>
  <c r="L99"/>
  <c r="T99"/>
  <c r="L100"/>
  <c r="T100"/>
  <c r="L101"/>
  <c r="T101"/>
  <c r="L102"/>
  <c r="T102"/>
  <c r="L103"/>
  <c r="T103"/>
  <c r="L104"/>
  <c r="T104"/>
  <c r="L105"/>
  <c r="T105"/>
  <c r="L106"/>
  <c r="T106"/>
  <c r="L107"/>
  <c r="T107"/>
  <c r="L108"/>
  <c r="T108"/>
  <c r="L109"/>
  <c r="T109"/>
  <c r="L110"/>
  <c r="T110"/>
  <c r="L111"/>
  <c r="T111"/>
  <c r="L112"/>
  <c r="T112"/>
  <c r="L113"/>
  <c r="T113"/>
  <c r="L114"/>
  <c r="T114"/>
  <c r="L115"/>
  <c r="T115"/>
  <c r="L116"/>
  <c r="T116"/>
  <c r="L117"/>
  <c r="T117"/>
  <c r="L118"/>
  <c r="T118"/>
  <c r="L119"/>
  <c r="T119"/>
  <c r="L120"/>
  <c r="T120"/>
  <c r="L121"/>
  <c r="T121"/>
  <c r="L122"/>
  <c r="T122"/>
  <c r="L123"/>
  <c r="T123"/>
  <c r="L124"/>
  <c r="T124"/>
  <c r="L125"/>
  <c r="T125"/>
  <c r="L126"/>
  <c r="T126"/>
  <c r="L127"/>
  <c r="T127"/>
  <c r="L128"/>
  <c r="T128"/>
  <c r="L129"/>
  <c r="T129"/>
  <c r="L130"/>
  <c r="T130"/>
  <c r="L131"/>
  <c r="T131"/>
  <c r="L132"/>
  <c r="T132"/>
  <c r="L133"/>
  <c r="T133"/>
  <c r="L134"/>
  <c r="T134"/>
  <c r="L135"/>
  <c r="T135"/>
  <c r="L136"/>
  <c r="T136"/>
  <c r="L137"/>
  <c r="T137"/>
  <c r="L138"/>
  <c r="T138"/>
  <c r="L139"/>
  <c r="T139"/>
  <c r="L140"/>
  <c r="T140"/>
  <c r="L141"/>
  <c r="T141"/>
  <c r="L142"/>
  <c r="T142"/>
  <c r="L143"/>
  <c r="T143"/>
  <c r="L144"/>
  <c r="T144"/>
  <c r="L145"/>
  <c r="T145"/>
  <c r="L146"/>
  <c r="T146"/>
  <c r="K88"/>
  <c r="S88"/>
  <c r="K89"/>
  <c r="S89"/>
  <c r="K90"/>
  <c r="S90"/>
  <c r="K91"/>
  <c r="S91"/>
  <c r="K92"/>
  <c r="S92"/>
  <c r="K93"/>
  <c r="S93"/>
  <c r="K94"/>
  <c r="S94"/>
  <c r="K95"/>
  <c r="S95"/>
  <c r="K96"/>
  <c r="S96"/>
  <c r="K97"/>
  <c r="S97"/>
  <c r="K98"/>
  <c r="S98"/>
  <c r="K99"/>
  <c r="S99"/>
  <c r="K100"/>
  <c r="S100"/>
  <c r="K101"/>
  <c r="S101"/>
  <c r="K102"/>
  <c r="S102"/>
  <c r="K103"/>
  <c r="S103"/>
  <c r="K104"/>
  <c r="S104"/>
  <c r="K105"/>
  <c r="S105"/>
  <c r="K106"/>
  <c r="S106"/>
  <c r="K107"/>
  <c r="S107"/>
  <c r="K108"/>
  <c r="S108"/>
  <c r="K109"/>
  <c r="S109"/>
  <c r="K110"/>
  <c r="S110"/>
  <c r="K111"/>
  <c r="S111"/>
  <c r="K112"/>
  <c r="S112"/>
  <c r="K113"/>
  <c r="S113"/>
  <c r="K114"/>
  <c r="S114"/>
  <c r="K115"/>
  <c r="S115"/>
  <c r="K116"/>
  <c r="S116"/>
  <c r="K117"/>
  <c r="S117"/>
  <c r="K118"/>
  <c r="S118"/>
  <c r="K119"/>
  <c r="S119"/>
  <c r="K120"/>
  <c r="S120"/>
  <c r="K121"/>
  <c r="S121"/>
  <c r="K122"/>
  <c r="S122"/>
  <c r="K123"/>
  <c r="S123"/>
  <c r="K124"/>
  <c r="S124"/>
  <c r="K125"/>
  <c r="S125"/>
  <c r="K126"/>
  <c r="S126"/>
  <c r="K127"/>
  <c r="S127"/>
  <c r="K128"/>
  <c r="S128"/>
  <c r="K129"/>
  <c r="S129"/>
  <c r="K130"/>
  <c r="S130"/>
  <c r="K131"/>
  <c r="S131"/>
  <c r="K132"/>
  <c r="S132"/>
  <c r="K133"/>
  <c r="S133"/>
  <c r="K134"/>
  <c r="S134"/>
  <c r="K135"/>
  <c r="S135"/>
  <c r="K136"/>
  <c r="S136"/>
  <c r="K137"/>
  <c r="S137"/>
  <c r="K138"/>
  <c r="S138"/>
  <c r="K139"/>
  <c r="S139"/>
  <c r="K140"/>
  <c r="S140"/>
  <c r="K141"/>
  <c r="S141"/>
  <c r="K142"/>
  <c r="S142"/>
  <c r="K143"/>
  <c r="S143"/>
  <c r="K144"/>
  <c r="S144"/>
  <c r="K145"/>
  <c r="S145"/>
  <c r="K146"/>
  <c r="S146"/>
  <c r="I88"/>
  <c r="Q88"/>
  <c r="I89"/>
  <c r="O89"/>
  <c r="Q89"/>
  <c r="I90"/>
  <c r="Q90"/>
  <c r="I91"/>
  <c r="O91"/>
  <c r="Q91"/>
  <c r="I92"/>
  <c r="Q92"/>
  <c r="I93"/>
  <c r="O93"/>
  <c r="Q93"/>
  <c r="I94"/>
  <c r="Q94"/>
  <c r="I95"/>
  <c r="O95"/>
  <c r="Q95"/>
  <c r="I96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P88"/>
  <c r="P89"/>
  <c r="P90"/>
  <c r="P91"/>
  <c r="P92"/>
  <c r="P93"/>
  <c r="P94"/>
  <c r="P95"/>
  <c r="P96"/>
  <c r="I97"/>
  <c r="P97"/>
  <c r="I98"/>
  <c r="P98"/>
  <c r="I99"/>
  <c r="P99"/>
  <c r="I100"/>
  <c r="P100"/>
  <c r="I101"/>
  <c r="P101"/>
  <c r="I102"/>
  <c r="P102"/>
  <c r="I103"/>
  <c r="P103"/>
  <c r="I104"/>
  <c r="P104"/>
  <c r="I105"/>
  <c r="P105"/>
  <c r="I106"/>
  <c r="P106"/>
  <c r="I107"/>
  <c r="P107"/>
  <c r="I108"/>
  <c r="P108"/>
  <c r="I109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O88"/>
  <c r="O90"/>
  <c r="O92"/>
  <c r="O94"/>
  <c r="O96"/>
  <c r="O97"/>
  <c r="O98"/>
  <c r="O99"/>
  <c r="O100"/>
  <c r="O101"/>
  <c r="O102"/>
  <c r="O103"/>
  <c r="O104"/>
  <c r="O105"/>
  <c r="O106"/>
  <c r="O107"/>
  <c r="O108"/>
  <c r="I110"/>
  <c r="I111"/>
  <c r="I112"/>
  <c r="I113"/>
  <c r="I114"/>
  <c r="I115"/>
  <c r="I116"/>
  <c r="O117"/>
  <c r="O119"/>
  <c r="O121"/>
  <c r="O123"/>
  <c r="O125"/>
  <c r="O127"/>
  <c r="O129"/>
  <c r="O131"/>
  <c r="O133"/>
  <c r="O135"/>
  <c r="O137"/>
  <c r="O139"/>
  <c r="O141"/>
  <c r="O143"/>
  <c r="O145"/>
  <c r="N88"/>
  <c r="V88"/>
  <c r="N89"/>
  <c r="N90"/>
  <c r="V90"/>
  <c r="N91"/>
  <c r="N92"/>
  <c r="V92"/>
  <c r="N93"/>
  <c r="N94"/>
  <c r="V94"/>
  <c r="N95"/>
  <c r="N96"/>
  <c r="V96"/>
  <c r="N97"/>
  <c r="N98"/>
  <c r="V98"/>
  <c r="N99"/>
  <c r="N100"/>
  <c r="V100"/>
  <c r="N101"/>
  <c r="N102"/>
  <c r="V102"/>
  <c r="N103"/>
  <c r="N104"/>
  <c r="V104"/>
  <c r="N105"/>
  <c r="N106"/>
  <c r="V106"/>
  <c r="N107"/>
  <c r="N108"/>
  <c r="V108"/>
  <c r="N109"/>
  <c r="N110"/>
  <c r="V110"/>
  <c r="N111"/>
  <c r="N112"/>
  <c r="V112"/>
  <c r="N113"/>
  <c r="N114"/>
  <c r="V114"/>
  <c r="N115"/>
  <c r="N116"/>
  <c r="V116"/>
  <c r="N117"/>
  <c r="N118"/>
  <c r="V118"/>
  <c r="N119"/>
  <c r="N120"/>
  <c r="V120"/>
  <c r="N121"/>
  <c r="N122"/>
  <c r="V122"/>
  <c r="N123"/>
  <c r="N124"/>
  <c r="V124"/>
  <c r="N125"/>
  <c r="N126"/>
  <c r="V126"/>
  <c r="N127"/>
  <c r="N128"/>
  <c r="V128"/>
  <c r="N129"/>
  <c r="N130"/>
  <c r="V130"/>
  <c r="N131"/>
  <c r="N132"/>
  <c r="V132"/>
  <c r="N133"/>
  <c r="N134"/>
  <c r="V134"/>
  <c r="N135"/>
  <c r="N136"/>
  <c r="V136"/>
  <c r="N137"/>
  <c r="N138"/>
  <c r="V138"/>
  <c r="N139"/>
  <c r="N140"/>
  <c r="V140"/>
  <c r="N141"/>
  <c r="N142"/>
  <c r="V142"/>
  <c r="N143"/>
  <c r="N144"/>
  <c r="V144"/>
  <c r="N145"/>
  <c r="N146"/>
  <c r="V146"/>
  <c r="N7"/>
  <c r="V7"/>
  <c r="N8"/>
  <c r="V8"/>
  <c r="N9"/>
  <c r="V9"/>
  <c r="N10"/>
  <c r="V10"/>
  <c r="N11"/>
  <c r="V11"/>
  <c r="N12"/>
  <c r="V12"/>
  <c r="N13"/>
  <c r="V13"/>
  <c r="N14"/>
  <c r="V14"/>
  <c r="N15"/>
  <c r="V15"/>
  <c r="N16"/>
  <c r="V16"/>
  <c r="N17"/>
  <c r="V17"/>
  <c r="N18"/>
  <c r="V18"/>
  <c r="N19"/>
  <c r="V19"/>
  <c r="N20"/>
  <c r="V20"/>
  <c r="N21"/>
  <c r="V21"/>
  <c r="N22"/>
  <c r="V22"/>
  <c r="N23"/>
  <c r="V23"/>
  <c r="N24"/>
  <c r="V24"/>
  <c r="N25"/>
  <c r="V25"/>
  <c r="N26"/>
  <c r="V26"/>
  <c r="N27"/>
  <c r="V27"/>
  <c r="N28"/>
  <c r="V28"/>
  <c r="N30"/>
  <c r="V30"/>
  <c r="N31"/>
  <c r="V31"/>
  <c r="N32"/>
  <c r="V32"/>
  <c r="N33"/>
  <c r="V33"/>
  <c r="N34"/>
  <c r="V34"/>
  <c r="N35"/>
  <c r="V35"/>
  <c r="N36"/>
  <c r="V36"/>
  <c r="N37"/>
  <c r="V37"/>
  <c r="N38"/>
  <c r="V38"/>
  <c r="N39"/>
  <c r="V39"/>
  <c r="N40"/>
  <c r="V40"/>
  <c r="N41"/>
  <c r="V41"/>
  <c r="N42"/>
  <c r="V42"/>
  <c r="N43"/>
  <c r="V43"/>
  <c r="N44"/>
  <c r="V44"/>
  <c r="N45"/>
  <c r="V45"/>
  <c r="N46"/>
  <c r="V46"/>
  <c r="N47"/>
  <c r="V47"/>
  <c r="N48"/>
  <c r="V48"/>
  <c r="N49"/>
  <c r="V49"/>
  <c r="N50"/>
  <c r="V50"/>
  <c r="N51"/>
  <c r="V51"/>
  <c r="N52"/>
  <c r="V52"/>
  <c r="N53"/>
  <c r="V53"/>
  <c r="N54"/>
  <c r="V54"/>
  <c r="N55"/>
  <c r="V55"/>
  <c r="N56"/>
  <c r="V56"/>
  <c r="N57"/>
  <c r="V57"/>
  <c r="N58"/>
  <c r="V58"/>
  <c r="N59"/>
  <c r="V59"/>
  <c r="N60"/>
  <c r="V60"/>
  <c r="G61"/>
  <c r="N61"/>
  <c r="G62"/>
  <c r="N62"/>
  <c r="V62"/>
  <c r="G63"/>
  <c r="N63"/>
  <c r="G64"/>
  <c r="N64"/>
  <c r="V64"/>
  <c r="G65"/>
  <c r="N65"/>
  <c r="G66"/>
  <c r="N66"/>
  <c r="V66"/>
  <c r="G67"/>
  <c r="N67"/>
  <c r="G68"/>
  <c r="N68"/>
  <c r="V68"/>
  <c r="G69"/>
  <c r="N69"/>
  <c r="G70"/>
  <c r="N70"/>
  <c r="V70"/>
  <c r="G71"/>
  <c r="N71"/>
  <c r="G72"/>
  <c r="N72"/>
  <c r="V72"/>
  <c r="G73"/>
  <c r="N73"/>
  <c r="G74"/>
  <c r="N74"/>
  <c r="V74"/>
  <c r="N75"/>
  <c r="V75"/>
  <c r="N76"/>
  <c r="V76"/>
  <c r="N77"/>
  <c r="V77"/>
  <c r="N78"/>
  <c r="V78"/>
  <c r="N79"/>
  <c r="V79"/>
  <c r="N80"/>
  <c r="V80"/>
  <c r="N81"/>
  <c r="V81"/>
  <c r="N82"/>
  <c r="V82"/>
  <c r="N83"/>
  <c r="V83"/>
  <c r="N84"/>
  <c r="V84"/>
  <c r="G85"/>
  <c r="N85"/>
  <c r="N86"/>
  <c r="V86"/>
  <c r="N87"/>
  <c r="V87"/>
  <c r="V89"/>
  <c r="V91"/>
  <c r="V93"/>
  <c r="V95"/>
  <c r="V97"/>
  <c r="V99"/>
  <c r="V101"/>
  <c r="V103"/>
  <c r="V105"/>
  <c r="V107"/>
  <c r="V109"/>
  <c r="V111"/>
  <c r="V113"/>
  <c r="V115"/>
  <c r="V117"/>
  <c r="V119"/>
  <c r="V121"/>
  <c r="V123"/>
  <c r="V125"/>
  <c r="V127"/>
  <c r="V129"/>
  <c r="V131"/>
  <c r="V133"/>
  <c r="V135"/>
  <c r="V137"/>
  <c r="V139"/>
  <c r="V141"/>
  <c r="V143"/>
  <c r="V145"/>
  <c r="M7"/>
  <c r="M8"/>
  <c r="U8"/>
  <c r="M9"/>
  <c r="U9"/>
  <c r="M10"/>
  <c r="U10"/>
  <c r="M11"/>
  <c r="U11"/>
  <c r="M12"/>
  <c r="U12"/>
  <c r="M13"/>
  <c r="U13"/>
  <c r="M14"/>
  <c r="U14"/>
  <c r="M15"/>
  <c r="U15"/>
  <c r="M16"/>
  <c r="U16"/>
  <c r="M17"/>
  <c r="U17"/>
  <c r="M18"/>
  <c r="U18"/>
  <c r="M19"/>
  <c r="U19"/>
  <c r="M20"/>
  <c r="U20"/>
  <c r="M21"/>
  <c r="U21"/>
  <c r="M22"/>
  <c r="U22"/>
  <c r="M23"/>
  <c r="U23"/>
  <c r="M24"/>
  <c r="U24"/>
  <c r="M25"/>
  <c r="U25"/>
  <c r="M26"/>
  <c r="U26"/>
  <c r="M27"/>
  <c r="U27"/>
  <c r="M28"/>
  <c r="U28"/>
  <c r="M30"/>
  <c r="U30"/>
  <c r="M31"/>
  <c r="U31"/>
  <c r="M32"/>
  <c r="U32"/>
  <c r="M33"/>
  <c r="U33"/>
  <c r="M34"/>
  <c r="U34"/>
  <c r="M35"/>
  <c r="U35"/>
  <c r="M36"/>
  <c r="U36"/>
  <c r="M37"/>
  <c r="U37"/>
  <c r="M38"/>
  <c r="U38"/>
  <c r="M39"/>
  <c r="U39"/>
  <c r="M40"/>
  <c r="U40"/>
  <c r="M41"/>
  <c r="U41"/>
  <c r="M42"/>
  <c r="U42"/>
  <c r="M43"/>
  <c r="U43"/>
  <c r="M44"/>
  <c r="U44"/>
  <c r="M45"/>
  <c r="U45"/>
  <c r="M46"/>
  <c r="U46"/>
  <c r="M47"/>
  <c r="U47"/>
  <c r="M48"/>
  <c r="U48"/>
  <c r="M49"/>
  <c r="U49"/>
  <c r="M50"/>
  <c r="U50"/>
  <c r="M51"/>
  <c r="U51"/>
  <c r="M52"/>
  <c r="U52"/>
  <c r="M53"/>
  <c r="U53"/>
  <c r="M54"/>
  <c r="U54"/>
  <c r="M55"/>
  <c r="U55"/>
  <c r="M56"/>
  <c r="U56"/>
  <c r="M57"/>
  <c r="U57"/>
  <c r="M58"/>
  <c r="U58"/>
  <c r="M59"/>
  <c r="U59"/>
  <c r="M60"/>
  <c r="U60"/>
  <c r="M62"/>
  <c r="U62"/>
  <c r="M64"/>
  <c r="U64"/>
  <c r="M66"/>
  <c r="U66"/>
  <c r="M68"/>
  <c r="U68"/>
  <c r="M70"/>
  <c r="U70"/>
  <c r="M72"/>
  <c r="U72"/>
  <c r="M74"/>
  <c r="U74"/>
  <c r="M75"/>
  <c r="U75"/>
  <c r="M76"/>
  <c r="U76"/>
  <c r="M77"/>
  <c r="U77"/>
  <c r="M78"/>
  <c r="U78"/>
  <c r="M79"/>
  <c r="U79"/>
  <c r="M80"/>
  <c r="U80"/>
  <c r="M81"/>
  <c r="U81"/>
  <c r="M82"/>
  <c r="U82"/>
  <c r="M83"/>
  <c r="U83"/>
  <c r="M84"/>
  <c r="U84"/>
  <c r="M86"/>
  <c r="U86"/>
  <c r="M87"/>
  <c r="U87"/>
  <c r="L7"/>
  <c r="L8"/>
  <c r="T8"/>
  <c r="L9"/>
  <c r="T9"/>
  <c r="L10"/>
  <c r="T10"/>
  <c r="L11"/>
  <c r="T11"/>
  <c r="L12"/>
  <c r="T12"/>
  <c r="L13"/>
  <c r="T13"/>
  <c r="L14"/>
  <c r="T14"/>
  <c r="L15"/>
  <c r="T15"/>
  <c r="L16"/>
  <c r="T16"/>
  <c r="L17"/>
  <c r="T17"/>
  <c r="L18"/>
  <c r="T18"/>
  <c r="L19"/>
  <c r="T19"/>
  <c r="L20"/>
  <c r="T20"/>
  <c r="L21"/>
  <c r="T21"/>
  <c r="L22"/>
  <c r="T22"/>
  <c r="L23"/>
  <c r="T23"/>
  <c r="L24"/>
  <c r="T24"/>
  <c r="L25"/>
  <c r="T25"/>
  <c r="L26"/>
  <c r="T26"/>
  <c r="L27"/>
  <c r="T27"/>
  <c r="L28"/>
  <c r="T28"/>
  <c r="L30"/>
  <c r="T30"/>
  <c r="L31"/>
  <c r="T31"/>
  <c r="L32"/>
  <c r="T32"/>
  <c r="L33"/>
  <c r="T33"/>
  <c r="L34"/>
  <c r="T34"/>
  <c r="L35"/>
  <c r="T35"/>
  <c r="L36"/>
  <c r="T36"/>
  <c r="L37"/>
  <c r="T37"/>
  <c r="L38"/>
  <c r="T38"/>
  <c r="L39"/>
  <c r="T39"/>
  <c r="L40"/>
  <c r="T40"/>
  <c r="L41"/>
  <c r="T41"/>
  <c r="L42"/>
  <c r="T42"/>
  <c r="L43"/>
  <c r="T43"/>
  <c r="L44"/>
  <c r="T44"/>
  <c r="L45"/>
  <c r="T45"/>
  <c r="L46"/>
  <c r="T46"/>
  <c r="L47"/>
  <c r="T47"/>
  <c r="L48"/>
  <c r="T48"/>
  <c r="L49"/>
  <c r="T49"/>
  <c r="L50"/>
  <c r="T50"/>
  <c r="L51"/>
  <c r="T51"/>
  <c r="L52"/>
  <c r="T52"/>
  <c r="L53"/>
  <c r="T53"/>
  <c r="L54"/>
  <c r="T54"/>
  <c r="L55"/>
  <c r="T55"/>
  <c r="L56"/>
  <c r="T56"/>
  <c r="L57"/>
  <c r="T57"/>
  <c r="L58"/>
  <c r="T58"/>
  <c r="L59"/>
  <c r="T59"/>
  <c r="L60"/>
  <c r="T60"/>
  <c r="L61"/>
  <c r="T61"/>
  <c r="L62"/>
  <c r="T62"/>
  <c r="L63"/>
  <c r="T63"/>
  <c r="L64"/>
  <c r="T64"/>
  <c r="L65"/>
  <c r="T65"/>
  <c r="L66"/>
  <c r="T66"/>
  <c r="L67"/>
  <c r="T67"/>
  <c r="L68"/>
  <c r="T68"/>
  <c r="L69"/>
  <c r="T69"/>
  <c r="L70"/>
  <c r="T70"/>
  <c r="L71"/>
  <c r="T71"/>
  <c r="L72"/>
  <c r="T72"/>
  <c r="L73"/>
  <c r="T73"/>
  <c r="L74"/>
  <c r="T74"/>
  <c r="L75"/>
  <c r="T75"/>
  <c r="L76"/>
  <c r="T76"/>
  <c r="L77"/>
  <c r="T77"/>
  <c r="L78"/>
  <c r="T78"/>
  <c r="L79"/>
  <c r="T79"/>
  <c r="L80"/>
  <c r="T80"/>
  <c r="L81"/>
  <c r="T81"/>
  <c r="L82"/>
  <c r="T82"/>
  <c r="L83"/>
  <c r="T83"/>
  <c r="L84"/>
  <c r="T84"/>
  <c r="L85"/>
  <c r="T85"/>
  <c r="T150"/>
  <c r="L86"/>
  <c r="T86"/>
  <c r="L87"/>
  <c r="T87"/>
  <c r="K7"/>
  <c r="K8"/>
  <c r="S8"/>
  <c r="K9"/>
  <c r="S9"/>
  <c r="K10"/>
  <c r="S10"/>
  <c r="K11"/>
  <c r="S11"/>
  <c r="K12"/>
  <c r="S12"/>
  <c r="K13"/>
  <c r="S13"/>
  <c r="K14"/>
  <c r="S14"/>
  <c r="K15"/>
  <c r="S15"/>
  <c r="K16"/>
  <c r="S16"/>
  <c r="K17"/>
  <c r="S17"/>
  <c r="K18"/>
  <c r="S18"/>
  <c r="K19"/>
  <c r="S19"/>
  <c r="K20"/>
  <c r="S20"/>
  <c r="K21"/>
  <c r="S21"/>
  <c r="K22"/>
  <c r="S22"/>
  <c r="K23"/>
  <c r="S23"/>
  <c r="K24"/>
  <c r="S24"/>
  <c r="K25"/>
  <c r="S25"/>
  <c r="K26"/>
  <c r="S26"/>
  <c r="K27"/>
  <c r="S27"/>
  <c r="K28"/>
  <c r="S28"/>
  <c r="K30"/>
  <c r="S30"/>
  <c r="K31"/>
  <c r="S31"/>
  <c r="K32"/>
  <c r="S32"/>
  <c r="K33"/>
  <c r="S33"/>
  <c r="K34"/>
  <c r="S34"/>
  <c r="K35"/>
  <c r="S35"/>
  <c r="K36"/>
  <c r="S36"/>
  <c r="K37"/>
  <c r="S37"/>
  <c r="K38"/>
  <c r="S38"/>
  <c r="K39"/>
  <c r="S39"/>
  <c r="K40"/>
  <c r="S40"/>
  <c r="K41"/>
  <c r="S41"/>
  <c r="K42"/>
  <c r="S42"/>
  <c r="K43"/>
  <c r="S43"/>
  <c r="K44"/>
  <c r="S44"/>
  <c r="K45"/>
  <c r="S45"/>
  <c r="K46"/>
  <c r="S46"/>
  <c r="K47"/>
  <c r="S47"/>
  <c r="K48"/>
  <c r="S48"/>
  <c r="K49"/>
  <c r="S49"/>
  <c r="K50"/>
  <c r="S50"/>
  <c r="K51"/>
  <c r="S51"/>
  <c r="K52"/>
  <c r="S52"/>
  <c r="K53"/>
  <c r="S53"/>
  <c r="K54"/>
  <c r="S54"/>
  <c r="K55"/>
  <c r="S55"/>
  <c r="K56"/>
  <c r="S56"/>
  <c r="K57"/>
  <c r="S57"/>
  <c r="K58"/>
  <c r="S58"/>
  <c r="K59"/>
  <c r="S59"/>
  <c r="K60"/>
  <c r="S60"/>
  <c r="K61"/>
  <c r="S61"/>
  <c r="K62"/>
  <c r="S62"/>
  <c r="K63"/>
  <c r="S63"/>
  <c r="K64"/>
  <c r="S64"/>
  <c r="K65"/>
  <c r="S65"/>
  <c r="K66"/>
  <c r="S66"/>
  <c r="K67"/>
  <c r="S67"/>
  <c r="K68"/>
  <c r="S68"/>
  <c r="K69"/>
  <c r="S69"/>
  <c r="K70"/>
  <c r="S70"/>
  <c r="K71"/>
  <c r="S71"/>
  <c r="K72"/>
  <c r="S72"/>
  <c r="K73"/>
  <c r="S73"/>
  <c r="K74"/>
  <c r="S74"/>
  <c r="K75"/>
  <c r="S75"/>
  <c r="K76"/>
  <c r="S76"/>
  <c r="K77"/>
  <c r="S77"/>
  <c r="K78"/>
  <c r="S78"/>
  <c r="K79"/>
  <c r="S79"/>
  <c r="K80"/>
  <c r="S80"/>
  <c r="K81"/>
  <c r="S81"/>
  <c r="K82"/>
  <c r="S82"/>
  <c r="K83"/>
  <c r="S83"/>
  <c r="K84"/>
  <c r="S84"/>
  <c r="K85"/>
  <c r="K150"/>
  <c r="S85"/>
  <c r="K86"/>
  <c r="S86"/>
  <c r="K87"/>
  <c r="S8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I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2"/>
  <c r="R64"/>
  <c r="R66"/>
  <c r="R68"/>
  <c r="I69"/>
  <c r="I70"/>
  <c r="R70"/>
  <c r="I71"/>
  <c r="R72"/>
  <c r="R74"/>
  <c r="R75"/>
  <c r="R76"/>
  <c r="R77"/>
  <c r="R78"/>
  <c r="R79"/>
  <c r="R80"/>
  <c r="R81"/>
  <c r="I82"/>
  <c r="R82"/>
  <c r="I83"/>
  <c r="R83"/>
  <c r="I84"/>
  <c r="R84"/>
  <c r="I85"/>
  <c r="I86"/>
  <c r="R86"/>
  <c r="I87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Q7"/>
  <c r="Q8"/>
  <c r="Q9"/>
  <c r="Q10"/>
  <c r="Q11"/>
  <c r="Q12"/>
  <c r="Q13"/>
  <c r="Q14"/>
  <c r="Q15"/>
  <c r="Q16"/>
  <c r="I17"/>
  <c r="Q17"/>
  <c r="I18"/>
  <c r="Q18"/>
  <c r="I19"/>
  <c r="Q19"/>
  <c r="I20"/>
  <c r="Q20"/>
  <c r="I21"/>
  <c r="Q21"/>
  <c r="I22"/>
  <c r="Q22"/>
  <c r="I23"/>
  <c r="Q23"/>
  <c r="I24"/>
  <c r="Q24"/>
  <c r="I25"/>
  <c r="Q25"/>
  <c r="I26"/>
  <c r="Q26"/>
  <c r="I27"/>
  <c r="Q27"/>
  <c r="I28"/>
  <c r="Q28"/>
  <c r="I30"/>
  <c r="Q30"/>
  <c r="I31"/>
  <c r="Q31"/>
  <c r="I32"/>
  <c r="Q32"/>
  <c r="I33"/>
  <c r="Q33"/>
  <c r="I34"/>
  <c r="Q34"/>
  <c r="I35"/>
  <c r="Q35"/>
  <c r="I36"/>
  <c r="Q36"/>
  <c r="I37"/>
  <c r="Q37"/>
  <c r="I38"/>
  <c r="Q38"/>
  <c r="I39"/>
  <c r="Q39"/>
  <c r="I40"/>
  <c r="Q40"/>
  <c r="I41"/>
  <c r="Q41"/>
  <c r="I42"/>
  <c r="Q42"/>
  <c r="I43"/>
  <c r="Q43"/>
  <c r="I44"/>
  <c r="Q44"/>
  <c r="I45"/>
  <c r="Q45"/>
  <c r="I46"/>
  <c r="Q46"/>
  <c r="I47"/>
  <c r="Q47"/>
  <c r="I48"/>
  <c r="Q48"/>
  <c r="I49"/>
  <c r="Q49"/>
  <c r="I50"/>
  <c r="Q50"/>
  <c r="Q51"/>
  <c r="Q52"/>
  <c r="Q53"/>
  <c r="Q54"/>
  <c r="I55"/>
  <c r="Q55"/>
  <c r="I56"/>
  <c r="Q56"/>
  <c r="I57"/>
  <c r="Q57"/>
  <c r="Q58"/>
  <c r="I59"/>
  <c r="Q59"/>
  <c r="Q60"/>
  <c r="Q62"/>
  <c r="I63"/>
  <c r="Q64"/>
  <c r="I65"/>
  <c r="I66"/>
  <c r="Q66"/>
  <c r="I67"/>
  <c r="I68"/>
  <c r="Q68"/>
  <c r="Q70"/>
  <c r="I72"/>
  <c r="Q72"/>
  <c r="I73"/>
  <c r="I74"/>
  <c r="Q74"/>
  <c r="I75"/>
  <c r="Q75"/>
  <c r="I76"/>
  <c r="Q76"/>
  <c r="I77"/>
  <c r="Q77"/>
  <c r="I78"/>
  <c r="Q78"/>
  <c r="I79"/>
  <c r="Q79"/>
  <c r="I80"/>
  <c r="Q80"/>
  <c r="I81"/>
  <c r="Q81"/>
  <c r="Q82"/>
  <c r="Q83"/>
  <c r="Q84"/>
  <c r="Q86"/>
  <c r="Q8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I51"/>
  <c r="P51"/>
  <c r="I52"/>
  <c r="P52"/>
  <c r="I53"/>
  <c r="P53"/>
  <c r="I54"/>
  <c r="P54"/>
  <c r="P55"/>
  <c r="P56"/>
  <c r="P57"/>
  <c r="I58"/>
  <c r="P58"/>
  <c r="P59"/>
  <c r="I60"/>
  <c r="P60"/>
  <c r="I61"/>
  <c r="P61"/>
  <c r="I62"/>
  <c r="P62"/>
  <c r="P63"/>
  <c r="I64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O7"/>
  <c r="I8"/>
  <c r="O8"/>
  <c r="I9"/>
  <c r="O9"/>
  <c r="I10"/>
  <c r="O10"/>
  <c r="I11"/>
  <c r="O11"/>
  <c r="I12"/>
  <c r="O12"/>
  <c r="I13"/>
  <c r="O13"/>
  <c r="I14"/>
  <c r="O14"/>
  <c r="I15"/>
  <c r="O15"/>
  <c r="I16"/>
  <c r="O16"/>
  <c r="O17"/>
  <c r="O18"/>
  <c r="O19"/>
  <c r="O20"/>
  <c r="O21"/>
  <c r="O22"/>
  <c r="O23"/>
  <c r="O24"/>
  <c r="O25"/>
  <c r="O26"/>
  <c r="O27"/>
  <c r="O28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H146"/>
  <c r="H145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74"/>
  <c r="H73"/>
  <c r="H72"/>
  <c r="H71"/>
  <c r="H70"/>
  <c r="H69"/>
  <c r="H68"/>
  <c r="H67"/>
  <c r="H66"/>
  <c r="H65"/>
  <c r="H64"/>
  <c r="H50"/>
  <c r="H49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H48"/>
  <c r="H47"/>
  <c r="H46"/>
  <c r="H45"/>
  <c r="H44"/>
  <c r="H43"/>
  <c r="H42"/>
  <c r="H125" i="21"/>
  <c r="N125"/>
  <c r="V125"/>
  <c r="H126"/>
  <c r="N126"/>
  <c r="H127"/>
  <c r="N127"/>
  <c r="V127"/>
  <c r="H128"/>
  <c r="N128"/>
  <c r="H129"/>
  <c r="N129"/>
  <c r="V129"/>
  <c r="H130"/>
  <c r="N130"/>
  <c r="H131"/>
  <c r="N131"/>
  <c r="V131"/>
  <c r="H132"/>
  <c r="N132"/>
  <c r="H133"/>
  <c r="N133"/>
  <c r="V133"/>
  <c r="H134"/>
  <c r="N134"/>
  <c r="H135"/>
  <c r="N135"/>
  <c r="V135"/>
  <c r="H136"/>
  <c r="N136"/>
  <c r="H137"/>
  <c r="N137"/>
  <c r="V137"/>
  <c r="H138"/>
  <c r="N138"/>
  <c r="H139"/>
  <c r="N139"/>
  <c r="V139"/>
  <c r="H140"/>
  <c r="N140"/>
  <c r="H141"/>
  <c r="N141"/>
  <c r="V141"/>
  <c r="H142"/>
  <c r="N142"/>
  <c r="H143"/>
  <c r="N143"/>
  <c r="V143"/>
  <c r="H144"/>
  <c r="N144"/>
  <c r="H145"/>
  <c r="N145"/>
  <c r="V145"/>
  <c r="H146"/>
  <c r="N146"/>
  <c r="H147"/>
  <c r="N147"/>
  <c r="V147"/>
  <c r="H148"/>
  <c r="N148"/>
  <c r="H149"/>
  <c r="N149"/>
  <c r="V149"/>
  <c r="H150"/>
  <c r="N150"/>
  <c r="H151"/>
  <c r="N151"/>
  <c r="V151"/>
  <c r="H152"/>
  <c r="N152"/>
  <c r="H153"/>
  <c r="N153"/>
  <c r="V153"/>
  <c r="H154"/>
  <c r="N154"/>
  <c r="H155"/>
  <c r="N155"/>
  <c r="V155"/>
  <c r="H156"/>
  <c r="N156"/>
  <c r="M125"/>
  <c r="U125"/>
  <c r="M127"/>
  <c r="U127"/>
  <c r="M129"/>
  <c r="U129"/>
  <c r="M131"/>
  <c r="U131"/>
  <c r="M133"/>
  <c r="U133"/>
  <c r="M135"/>
  <c r="U135"/>
  <c r="M137"/>
  <c r="U137"/>
  <c r="M139"/>
  <c r="U139"/>
  <c r="M141"/>
  <c r="U141"/>
  <c r="M143"/>
  <c r="U143"/>
  <c r="M145"/>
  <c r="U145"/>
  <c r="M147"/>
  <c r="U147"/>
  <c r="M149"/>
  <c r="U149"/>
  <c r="M151"/>
  <c r="U151"/>
  <c r="M153"/>
  <c r="U153"/>
  <c r="M155"/>
  <c r="U155"/>
  <c r="L125"/>
  <c r="T125"/>
  <c r="L127"/>
  <c r="T127"/>
  <c r="L129"/>
  <c r="T129"/>
  <c r="L131"/>
  <c r="T131"/>
  <c r="L133"/>
  <c r="T133"/>
  <c r="L135"/>
  <c r="T135"/>
  <c r="L137"/>
  <c r="T137"/>
  <c r="L139"/>
  <c r="T139"/>
  <c r="L141"/>
  <c r="T141"/>
  <c r="L143"/>
  <c r="T143"/>
  <c r="L145"/>
  <c r="T145"/>
  <c r="L147"/>
  <c r="T147"/>
  <c r="L149"/>
  <c r="T149"/>
  <c r="L151"/>
  <c r="T151"/>
  <c r="L153"/>
  <c r="T153"/>
  <c r="L155"/>
  <c r="T155"/>
  <c r="J142"/>
  <c r="J143"/>
  <c r="J144"/>
  <c r="R145"/>
  <c r="R147"/>
  <c r="R149"/>
  <c r="R151"/>
  <c r="R153"/>
  <c r="R155"/>
  <c r="Q125"/>
  <c r="Q127"/>
  <c r="Q129"/>
  <c r="Q131"/>
  <c r="Q133"/>
  <c r="Q135"/>
  <c r="Q137"/>
  <c r="J139"/>
  <c r="Q139"/>
  <c r="J140"/>
  <c r="J141"/>
  <c r="Q141"/>
  <c r="Q143"/>
  <c r="J145"/>
  <c r="Q145"/>
  <c r="J146"/>
  <c r="J147"/>
  <c r="Q147"/>
  <c r="J148"/>
  <c r="J149"/>
  <c r="Q149"/>
  <c r="J150"/>
  <c r="J151"/>
  <c r="Q151"/>
  <c r="J152"/>
  <c r="J153"/>
  <c r="Q153"/>
  <c r="J154"/>
  <c r="Q155"/>
  <c r="J156"/>
  <c r="P125"/>
  <c r="J127"/>
  <c r="P127"/>
  <c r="J128"/>
  <c r="J129"/>
  <c r="P129"/>
  <c r="J130"/>
  <c r="J131"/>
  <c r="P131"/>
  <c r="J132"/>
  <c r="J133"/>
  <c r="P133"/>
  <c r="J134"/>
  <c r="J135"/>
  <c r="P135"/>
  <c r="J136"/>
  <c r="J137"/>
  <c r="P137"/>
  <c r="J138"/>
  <c r="P139"/>
  <c r="P141"/>
  <c r="P143"/>
  <c r="P145"/>
  <c r="P147"/>
  <c r="P149"/>
  <c r="P151"/>
  <c r="P153"/>
  <c r="J155"/>
  <c r="P155"/>
  <c r="O125"/>
  <c r="O126"/>
  <c r="W126"/>
  <c r="O127"/>
  <c r="O128"/>
  <c r="S128"/>
  <c r="O129"/>
  <c r="O130"/>
  <c r="S130"/>
  <c r="O131"/>
  <c r="O132"/>
  <c r="S132"/>
  <c r="O133"/>
  <c r="O134"/>
  <c r="S134"/>
  <c r="O135"/>
  <c r="O136"/>
  <c r="S136"/>
  <c r="O137"/>
  <c r="O138"/>
  <c r="S138"/>
  <c r="O139"/>
  <c r="O140"/>
  <c r="S140"/>
  <c r="O141"/>
  <c r="O142"/>
  <c r="S142"/>
  <c r="O143"/>
  <c r="O144"/>
  <c r="S144"/>
  <c r="O145"/>
  <c r="O146"/>
  <c r="S146"/>
  <c r="O147"/>
  <c r="O148"/>
  <c r="S148"/>
  <c r="O149"/>
  <c r="O150"/>
  <c r="S150"/>
  <c r="O151"/>
  <c r="O152"/>
  <c r="S152"/>
  <c r="O153"/>
  <c r="O154"/>
  <c r="S154"/>
  <c r="O155"/>
  <c r="O156"/>
  <c r="W156"/>
  <c r="S156"/>
  <c r="W155"/>
  <c r="S155"/>
  <c r="I155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W154"/>
  <c r="I154"/>
  <c r="W153"/>
  <c r="S153"/>
  <c r="W152"/>
  <c r="I152"/>
  <c r="W151"/>
  <c r="S151"/>
  <c r="W150"/>
  <c r="I150"/>
  <c r="W149"/>
  <c r="S149"/>
  <c r="W148"/>
  <c r="I148"/>
  <c r="W147"/>
  <c r="S147"/>
  <c r="W146"/>
  <c r="I146"/>
  <c r="W145"/>
  <c r="S145"/>
  <c r="W144"/>
  <c r="I144"/>
  <c r="W143"/>
  <c r="S143"/>
  <c r="W142"/>
  <c r="I142"/>
  <c r="W141"/>
  <c r="S141"/>
  <c r="W140"/>
  <c r="I140"/>
  <c r="W139"/>
  <c r="S139"/>
  <c r="W138"/>
  <c r="I138"/>
  <c r="W137"/>
  <c r="S137"/>
  <c r="W136"/>
  <c r="I136"/>
  <c r="W135"/>
  <c r="S135"/>
  <c r="W134"/>
  <c r="I134"/>
  <c r="W133"/>
  <c r="S133"/>
  <c r="W132"/>
  <c r="I132"/>
  <c r="W131"/>
  <c r="S131"/>
  <c r="W130"/>
  <c r="I130"/>
  <c r="W129"/>
  <c r="S129"/>
  <c r="W128"/>
  <c r="I128"/>
  <c r="W127"/>
  <c r="S127"/>
  <c r="S126"/>
  <c r="W125"/>
  <c r="S125"/>
  <c r="H12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Q138" i="20"/>
  <c r="Q139"/>
  <c r="Y139"/>
  <c r="Q140"/>
  <c r="Q141"/>
  <c r="Y141"/>
  <c r="Q142"/>
  <c r="Q143"/>
  <c r="Y143"/>
  <c r="Q144"/>
  <c r="Q145"/>
  <c r="Y145"/>
  <c r="Q146"/>
  <c r="Q147"/>
  <c r="Y147"/>
  <c r="Q148"/>
  <c r="Q149"/>
  <c r="Y149"/>
  <c r="Q150"/>
  <c r="Q151"/>
  <c r="Y151"/>
  <c r="Q152"/>
  <c r="Q153"/>
  <c r="Y153"/>
  <c r="Q154"/>
  <c r="Q155"/>
  <c r="Y155"/>
  <c r="Q156"/>
  <c r="Q157"/>
  <c r="Y157"/>
  <c r="Q158"/>
  <c r="Q159"/>
  <c r="Y159"/>
  <c r="Q160"/>
  <c r="Q161"/>
  <c r="Y161"/>
  <c r="Q162"/>
  <c r="Q163"/>
  <c r="Y163"/>
  <c r="Q164"/>
  <c r="Q165"/>
  <c r="Y165"/>
  <c r="Q166"/>
  <c r="Q167"/>
  <c r="Y167"/>
  <c r="Q168"/>
  <c r="Q169"/>
  <c r="Y169"/>
  <c r="Q170"/>
  <c r="Q171"/>
  <c r="Y171"/>
  <c r="Q172"/>
  <c r="Q173"/>
  <c r="Y173"/>
  <c r="Q174"/>
  <c r="Q175"/>
  <c r="Y175"/>
  <c r="Q176"/>
  <c r="Q177"/>
  <c r="Y177"/>
  <c r="Q178"/>
  <c r="Q179"/>
  <c r="Y179"/>
  <c r="Q180"/>
  <c r="Q181"/>
  <c r="Y181"/>
  <c r="Q182"/>
  <c r="Q183"/>
  <c r="Y183"/>
  <c r="Q184"/>
  <c r="Q185"/>
  <c r="Q186"/>
  <c r="Q187"/>
  <c r="Q188"/>
  <c r="Q189"/>
  <c r="Q190"/>
  <c r="Q191"/>
  <c r="Q192"/>
  <c r="Y192"/>
  <c r="Q193"/>
  <c r="Q194"/>
  <c r="Y194"/>
  <c r="Q195"/>
  <c r="Y195"/>
  <c r="Q196"/>
  <c r="Y196"/>
  <c r="Q197"/>
  <c r="Q198"/>
  <c r="Y198"/>
  <c r="Q199"/>
  <c r="Q200"/>
  <c r="Y200"/>
  <c r="Q201"/>
  <c r="Y201"/>
  <c r="P138"/>
  <c r="X138"/>
  <c r="P139"/>
  <c r="X139"/>
  <c r="P140"/>
  <c r="X140"/>
  <c r="P141"/>
  <c r="X141"/>
  <c r="P142"/>
  <c r="X142"/>
  <c r="P143"/>
  <c r="X143"/>
  <c r="P144"/>
  <c r="X144"/>
  <c r="P145"/>
  <c r="X145"/>
  <c r="P146"/>
  <c r="X146"/>
  <c r="P147"/>
  <c r="X147"/>
  <c r="P148"/>
  <c r="X148"/>
  <c r="P149"/>
  <c r="X149"/>
  <c r="P150"/>
  <c r="X150"/>
  <c r="P151"/>
  <c r="X151"/>
  <c r="P152"/>
  <c r="X152"/>
  <c r="P153"/>
  <c r="X153"/>
  <c r="P154"/>
  <c r="X154"/>
  <c r="P155"/>
  <c r="X155"/>
  <c r="P156"/>
  <c r="X156"/>
  <c r="P157"/>
  <c r="X157"/>
  <c r="P158"/>
  <c r="X158"/>
  <c r="P159"/>
  <c r="X159"/>
  <c r="P160"/>
  <c r="X160"/>
  <c r="P161"/>
  <c r="X161"/>
  <c r="P162"/>
  <c r="X162"/>
  <c r="P163"/>
  <c r="X163"/>
  <c r="P164"/>
  <c r="X164"/>
  <c r="P165"/>
  <c r="X165"/>
  <c r="P166"/>
  <c r="X166"/>
  <c r="P167"/>
  <c r="X167"/>
  <c r="P168"/>
  <c r="X168"/>
  <c r="P169"/>
  <c r="X169"/>
  <c r="P170"/>
  <c r="X170"/>
  <c r="P171"/>
  <c r="X171"/>
  <c r="P172"/>
  <c r="X172"/>
  <c r="P173"/>
  <c r="X173"/>
  <c r="P174"/>
  <c r="X174"/>
  <c r="P175"/>
  <c r="X175"/>
  <c r="P176"/>
  <c r="X176"/>
  <c r="P177"/>
  <c r="X177"/>
  <c r="P178"/>
  <c r="X178"/>
  <c r="P179"/>
  <c r="X179"/>
  <c r="P180"/>
  <c r="X180"/>
  <c r="P181"/>
  <c r="X181"/>
  <c r="P182"/>
  <c r="X182"/>
  <c r="P183"/>
  <c r="X183"/>
  <c r="P184"/>
  <c r="X184"/>
  <c r="P185"/>
  <c r="X185"/>
  <c r="P186"/>
  <c r="X186"/>
  <c r="P187"/>
  <c r="X187"/>
  <c r="P188"/>
  <c r="X188"/>
  <c r="P189"/>
  <c r="X189"/>
  <c r="P190"/>
  <c r="X190"/>
  <c r="P191"/>
  <c r="X191"/>
  <c r="P192"/>
  <c r="X192"/>
  <c r="P193"/>
  <c r="X193"/>
  <c r="P194"/>
  <c r="X194"/>
  <c r="P195"/>
  <c r="X195"/>
  <c r="P196"/>
  <c r="X196"/>
  <c r="P197"/>
  <c r="X197"/>
  <c r="P198"/>
  <c r="X198"/>
  <c r="P199"/>
  <c r="X199"/>
  <c r="P200"/>
  <c r="X200"/>
  <c r="P201"/>
  <c r="X201"/>
  <c r="O138"/>
  <c r="W138"/>
  <c r="O139"/>
  <c r="O140"/>
  <c r="W140"/>
  <c r="O141"/>
  <c r="O142"/>
  <c r="W142"/>
  <c r="O143"/>
  <c r="O144"/>
  <c r="W144"/>
  <c r="O145"/>
  <c r="O146"/>
  <c r="W146"/>
  <c r="O147"/>
  <c r="O148"/>
  <c r="W148"/>
  <c r="O149"/>
  <c r="O150"/>
  <c r="W150"/>
  <c r="O151"/>
  <c r="O152"/>
  <c r="W152"/>
  <c r="O153"/>
  <c r="W153"/>
  <c r="O154"/>
  <c r="W154"/>
  <c r="O155"/>
  <c r="W155"/>
  <c r="O156"/>
  <c r="W156"/>
  <c r="O157"/>
  <c r="W157"/>
  <c r="O158"/>
  <c r="W158"/>
  <c r="O159"/>
  <c r="W159"/>
  <c r="O160"/>
  <c r="W160"/>
  <c r="O161"/>
  <c r="W161"/>
  <c r="O162"/>
  <c r="W162"/>
  <c r="O163"/>
  <c r="W163"/>
  <c r="O164"/>
  <c r="W164"/>
  <c r="O165"/>
  <c r="W165"/>
  <c r="O166"/>
  <c r="W166"/>
  <c r="O167"/>
  <c r="W167"/>
  <c r="O168"/>
  <c r="W168"/>
  <c r="O169"/>
  <c r="W169"/>
  <c r="O170"/>
  <c r="W170"/>
  <c r="O171"/>
  <c r="W171"/>
  <c r="O172"/>
  <c r="W172"/>
  <c r="O173"/>
  <c r="W173"/>
  <c r="O174"/>
  <c r="W174"/>
  <c r="O175"/>
  <c r="W175"/>
  <c r="O176"/>
  <c r="W176"/>
  <c r="O177"/>
  <c r="W177"/>
  <c r="O178"/>
  <c r="W178"/>
  <c r="O179"/>
  <c r="W179"/>
  <c r="O180"/>
  <c r="W180"/>
  <c r="O181"/>
  <c r="W181"/>
  <c r="O182"/>
  <c r="W182"/>
  <c r="O183"/>
  <c r="W183"/>
  <c r="O184"/>
  <c r="W184"/>
  <c r="O185"/>
  <c r="W185"/>
  <c r="O186"/>
  <c r="W186"/>
  <c r="O187"/>
  <c r="W187"/>
  <c r="O188"/>
  <c r="W188"/>
  <c r="O189"/>
  <c r="W189"/>
  <c r="O190"/>
  <c r="W190"/>
  <c r="O191"/>
  <c r="W191"/>
  <c r="O192"/>
  <c r="W192"/>
  <c r="O193"/>
  <c r="W193"/>
  <c r="O194"/>
  <c r="W194"/>
  <c r="O195"/>
  <c r="W195"/>
  <c r="O196"/>
  <c r="W196"/>
  <c r="O197"/>
  <c r="W197"/>
  <c r="O198"/>
  <c r="W198"/>
  <c r="O199"/>
  <c r="W199"/>
  <c r="O200"/>
  <c r="W200"/>
  <c r="O201"/>
  <c r="W201"/>
  <c r="U139"/>
  <c r="U141"/>
  <c r="U143"/>
  <c r="U145"/>
  <c r="U147"/>
  <c r="U149"/>
  <c r="U151"/>
  <c r="U153"/>
  <c r="U155"/>
  <c r="U157"/>
  <c r="U159"/>
  <c r="U161"/>
  <c r="U163"/>
  <c r="U165"/>
  <c r="U167"/>
  <c r="U169"/>
  <c r="U171"/>
  <c r="U173"/>
  <c r="U175"/>
  <c r="U177"/>
  <c r="U179"/>
  <c r="U181"/>
  <c r="U183"/>
  <c r="M185"/>
  <c r="M186"/>
  <c r="M187"/>
  <c r="M188"/>
  <c r="M189"/>
  <c r="M190"/>
  <c r="M191"/>
  <c r="U192"/>
  <c r="M195"/>
  <c r="U195"/>
  <c r="M196"/>
  <c r="U198"/>
  <c r="M201"/>
  <c r="U201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M170"/>
  <c r="T170"/>
  <c r="M171"/>
  <c r="T171"/>
  <c r="T172"/>
  <c r="M173"/>
  <c r="T173"/>
  <c r="M174"/>
  <c r="T174"/>
  <c r="M175"/>
  <c r="T175"/>
  <c r="M176"/>
  <c r="T176"/>
  <c r="M177"/>
  <c r="T177"/>
  <c r="M178"/>
  <c r="T178"/>
  <c r="M179"/>
  <c r="T179"/>
  <c r="M180"/>
  <c r="T180"/>
  <c r="M181"/>
  <c r="T181"/>
  <c r="M182"/>
  <c r="T182"/>
  <c r="M183"/>
  <c r="T183"/>
  <c r="M184"/>
  <c r="T184"/>
  <c r="T185"/>
  <c r="T186"/>
  <c r="T187"/>
  <c r="T188"/>
  <c r="T189"/>
  <c r="T190"/>
  <c r="T191"/>
  <c r="M192"/>
  <c r="T192"/>
  <c r="M193"/>
  <c r="T193"/>
  <c r="M194"/>
  <c r="T194"/>
  <c r="T195"/>
  <c r="T196"/>
  <c r="M197"/>
  <c r="T197"/>
  <c r="M198"/>
  <c r="T198"/>
  <c r="M199"/>
  <c r="T199"/>
  <c r="M200"/>
  <c r="T200"/>
  <c r="T201"/>
  <c r="S138"/>
  <c r="S140"/>
  <c r="S165"/>
  <c r="S166"/>
  <c r="S167"/>
  <c r="S168"/>
  <c r="S169"/>
  <c r="S170"/>
  <c r="S171"/>
  <c r="M172"/>
  <c r="S172"/>
  <c r="S174"/>
  <c r="S176"/>
  <c r="S178"/>
  <c r="S180"/>
  <c r="S182"/>
  <c r="S184"/>
  <c r="S186"/>
  <c r="S188"/>
  <c r="S190"/>
  <c r="S192"/>
  <c r="S194"/>
  <c r="S196"/>
  <c r="S198"/>
  <c r="S200"/>
  <c r="X205"/>
  <c r="R138"/>
  <c r="R139"/>
  <c r="R205"/>
  <c r="R140"/>
  <c r="R165"/>
  <c r="V165"/>
  <c r="R166"/>
  <c r="R167"/>
  <c r="V167"/>
  <c r="R168"/>
  <c r="R169"/>
  <c r="V169"/>
  <c r="Q205"/>
  <c r="P205"/>
  <c r="O205"/>
  <c r="K72"/>
  <c r="Q72"/>
  <c r="Y72"/>
  <c r="K73"/>
  <c r="Q73"/>
  <c r="K74"/>
  <c r="Q74"/>
  <c r="Y74"/>
  <c r="K75"/>
  <c r="Q75"/>
  <c r="K76"/>
  <c r="Q76"/>
  <c r="Y76"/>
  <c r="K77"/>
  <c r="Q77"/>
  <c r="K78"/>
  <c r="Q78"/>
  <c r="Y78"/>
  <c r="K79"/>
  <c r="Q79"/>
  <c r="K80"/>
  <c r="Q80"/>
  <c r="Y80"/>
  <c r="K81"/>
  <c r="Q81"/>
  <c r="K82"/>
  <c r="Q82"/>
  <c r="Y82"/>
  <c r="K83"/>
  <c r="Q83"/>
  <c r="K84"/>
  <c r="Q84"/>
  <c r="Y84"/>
  <c r="K85"/>
  <c r="Q85"/>
  <c r="K86"/>
  <c r="Q86"/>
  <c r="Y86"/>
  <c r="K87"/>
  <c r="Q87"/>
  <c r="K88"/>
  <c r="Q88"/>
  <c r="Y88"/>
  <c r="K89"/>
  <c r="Q89"/>
  <c r="K90"/>
  <c r="Q90"/>
  <c r="Y90"/>
  <c r="K91"/>
  <c r="Q91"/>
  <c r="K92"/>
  <c r="Q92"/>
  <c r="Y92"/>
  <c r="K93"/>
  <c r="Q93"/>
  <c r="K94"/>
  <c r="Q94"/>
  <c r="Y94"/>
  <c r="K95"/>
  <c r="Q95"/>
  <c r="K96"/>
  <c r="Q96"/>
  <c r="Y96"/>
  <c r="K97"/>
  <c r="Q97"/>
  <c r="K98"/>
  <c r="Q98"/>
  <c r="Y98"/>
  <c r="K99"/>
  <c r="Q99"/>
  <c r="K100"/>
  <c r="Q100"/>
  <c r="Y100"/>
  <c r="K101"/>
  <c r="Q101"/>
  <c r="K102"/>
  <c r="Q102"/>
  <c r="Y102"/>
  <c r="K103"/>
  <c r="Q103"/>
  <c r="K104"/>
  <c r="Q104"/>
  <c r="Y104"/>
  <c r="K105"/>
  <c r="Q105"/>
  <c r="Q106"/>
  <c r="Y106"/>
  <c r="Q107"/>
  <c r="Y107"/>
  <c r="Q108"/>
  <c r="Y108"/>
  <c r="Q109"/>
  <c r="Y109"/>
  <c r="Q110"/>
  <c r="Y110"/>
  <c r="Q111"/>
  <c r="Y111"/>
  <c r="Q112"/>
  <c r="Y112"/>
  <c r="Q113"/>
  <c r="Y113"/>
  <c r="Q114"/>
  <c r="Y114"/>
  <c r="Q115"/>
  <c r="Y115"/>
  <c r="Q116"/>
  <c r="Y116"/>
  <c r="Q117"/>
  <c r="Y117"/>
  <c r="Q118"/>
  <c r="Y118"/>
  <c r="Q119"/>
  <c r="Y119"/>
  <c r="Q120"/>
  <c r="Y120"/>
  <c r="Q121"/>
  <c r="Y121"/>
  <c r="Q122"/>
  <c r="Y122"/>
  <c r="Q123"/>
  <c r="Y123"/>
  <c r="Q124"/>
  <c r="Y124"/>
  <c r="Q125"/>
  <c r="Y125"/>
  <c r="Q126"/>
  <c r="Y126"/>
  <c r="Q127"/>
  <c r="Y127"/>
  <c r="Q128"/>
  <c r="Y128"/>
  <c r="Q129"/>
  <c r="Y129"/>
  <c r="Q130"/>
  <c r="Y130"/>
  <c r="Q131"/>
  <c r="Y131"/>
  <c r="Q132"/>
  <c r="Y132"/>
  <c r="Q133"/>
  <c r="Y133"/>
  <c r="Q134"/>
  <c r="Y134"/>
  <c r="Q135"/>
  <c r="Y135"/>
  <c r="Q136"/>
  <c r="Y136"/>
  <c r="Q137"/>
  <c r="Y137"/>
  <c r="P72"/>
  <c r="X72"/>
  <c r="P73"/>
  <c r="X73"/>
  <c r="P74"/>
  <c r="X74"/>
  <c r="P75"/>
  <c r="X75"/>
  <c r="P76"/>
  <c r="X76"/>
  <c r="P77"/>
  <c r="X77"/>
  <c r="P78"/>
  <c r="X78"/>
  <c r="P79"/>
  <c r="X79"/>
  <c r="P80"/>
  <c r="X80"/>
  <c r="P81"/>
  <c r="X81"/>
  <c r="P82"/>
  <c r="X82"/>
  <c r="P83"/>
  <c r="X83"/>
  <c r="P84"/>
  <c r="X84"/>
  <c r="P85"/>
  <c r="X85"/>
  <c r="P86"/>
  <c r="X86"/>
  <c r="P87"/>
  <c r="X87"/>
  <c r="P88"/>
  <c r="X88"/>
  <c r="P89"/>
  <c r="X89"/>
  <c r="P90"/>
  <c r="X90"/>
  <c r="P91"/>
  <c r="X91"/>
  <c r="P92"/>
  <c r="X92"/>
  <c r="P93"/>
  <c r="X93"/>
  <c r="P94"/>
  <c r="X94"/>
  <c r="P95"/>
  <c r="X95"/>
  <c r="P96"/>
  <c r="X96"/>
  <c r="P97"/>
  <c r="X97"/>
  <c r="P98"/>
  <c r="X98"/>
  <c r="P99"/>
  <c r="X99"/>
  <c r="P100"/>
  <c r="X100"/>
  <c r="P101"/>
  <c r="X101"/>
  <c r="P102"/>
  <c r="X102"/>
  <c r="P103"/>
  <c r="X103"/>
  <c r="P104"/>
  <c r="X104"/>
  <c r="P105"/>
  <c r="X105"/>
  <c r="P106"/>
  <c r="X106"/>
  <c r="P107"/>
  <c r="X107"/>
  <c r="P108"/>
  <c r="X108"/>
  <c r="P109"/>
  <c r="X109"/>
  <c r="P110"/>
  <c r="X110"/>
  <c r="P111"/>
  <c r="X111"/>
  <c r="P112"/>
  <c r="X112"/>
  <c r="P113"/>
  <c r="X113"/>
  <c r="P114"/>
  <c r="X114"/>
  <c r="P115"/>
  <c r="X115"/>
  <c r="P116"/>
  <c r="X116"/>
  <c r="P117"/>
  <c r="X117"/>
  <c r="P118"/>
  <c r="X118"/>
  <c r="P119"/>
  <c r="X119"/>
  <c r="P120"/>
  <c r="X120"/>
  <c r="P121"/>
  <c r="X121"/>
  <c r="P122"/>
  <c r="X122"/>
  <c r="P123"/>
  <c r="X123"/>
  <c r="P124"/>
  <c r="X124"/>
  <c r="P125"/>
  <c r="X125"/>
  <c r="P126"/>
  <c r="X126"/>
  <c r="P127"/>
  <c r="X127"/>
  <c r="P128"/>
  <c r="X128"/>
  <c r="P129"/>
  <c r="X129"/>
  <c r="P130"/>
  <c r="X130"/>
  <c r="P131"/>
  <c r="X131"/>
  <c r="P132"/>
  <c r="X132"/>
  <c r="P133"/>
  <c r="X133"/>
  <c r="P134"/>
  <c r="X134"/>
  <c r="P135"/>
  <c r="X135"/>
  <c r="P136"/>
  <c r="X136"/>
  <c r="P137"/>
  <c r="X137"/>
  <c r="O72"/>
  <c r="W72"/>
  <c r="O74"/>
  <c r="W74"/>
  <c r="O76"/>
  <c r="W76"/>
  <c r="O78"/>
  <c r="W78"/>
  <c r="O80"/>
  <c r="W80"/>
  <c r="O82"/>
  <c r="W82"/>
  <c r="O84"/>
  <c r="W84"/>
  <c r="O86"/>
  <c r="W86"/>
  <c r="O88"/>
  <c r="W88"/>
  <c r="O90"/>
  <c r="W90"/>
  <c r="O92"/>
  <c r="W92"/>
  <c r="O94"/>
  <c r="W94"/>
  <c r="O96"/>
  <c r="W96"/>
  <c r="O98"/>
  <c r="W98"/>
  <c r="O100"/>
  <c r="W100"/>
  <c r="O102"/>
  <c r="W102"/>
  <c r="O104"/>
  <c r="W104"/>
  <c r="O106"/>
  <c r="W106"/>
  <c r="O107"/>
  <c r="W107"/>
  <c r="O108"/>
  <c r="W108"/>
  <c r="O109"/>
  <c r="W109"/>
  <c r="O110"/>
  <c r="W110"/>
  <c r="O111"/>
  <c r="W111"/>
  <c r="O112"/>
  <c r="W112"/>
  <c r="O113"/>
  <c r="W113"/>
  <c r="O114"/>
  <c r="W114"/>
  <c r="O115"/>
  <c r="W115"/>
  <c r="O116"/>
  <c r="W116"/>
  <c r="O117"/>
  <c r="W117"/>
  <c r="O118"/>
  <c r="W118"/>
  <c r="O119"/>
  <c r="W119"/>
  <c r="O120"/>
  <c r="W120"/>
  <c r="O121"/>
  <c r="W121"/>
  <c r="O122"/>
  <c r="W122"/>
  <c r="O123"/>
  <c r="W123"/>
  <c r="O124"/>
  <c r="W124"/>
  <c r="O125"/>
  <c r="W125"/>
  <c r="O126"/>
  <c r="W126"/>
  <c r="O127"/>
  <c r="W127"/>
  <c r="O128"/>
  <c r="W128"/>
  <c r="O129"/>
  <c r="W129"/>
  <c r="O130"/>
  <c r="W130"/>
  <c r="O131"/>
  <c r="W131"/>
  <c r="O132"/>
  <c r="W132"/>
  <c r="O133"/>
  <c r="W133"/>
  <c r="O134"/>
  <c r="W134"/>
  <c r="O135"/>
  <c r="W135"/>
  <c r="O136"/>
  <c r="W136"/>
  <c r="O137"/>
  <c r="W137"/>
  <c r="U72"/>
  <c r="U74"/>
  <c r="U76"/>
  <c r="U78"/>
  <c r="U80"/>
  <c r="U82"/>
  <c r="U84"/>
  <c r="U86"/>
  <c r="U88"/>
  <c r="U90"/>
  <c r="U92"/>
  <c r="U94"/>
  <c r="M95"/>
  <c r="M98"/>
  <c r="U98"/>
  <c r="M99"/>
  <c r="M100"/>
  <c r="U100"/>
  <c r="M101"/>
  <c r="M102"/>
  <c r="U102"/>
  <c r="M103"/>
  <c r="M104"/>
  <c r="U104"/>
  <c r="M105"/>
  <c r="U106"/>
  <c r="U107"/>
  <c r="U108"/>
  <c r="U109"/>
  <c r="U110"/>
  <c r="U111"/>
  <c r="U112"/>
  <c r="U113"/>
  <c r="U114"/>
  <c r="U115"/>
  <c r="U116"/>
  <c r="U117"/>
  <c r="M118"/>
  <c r="U118"/>
  <c r="U119"/>
  <c r="M120"/>
  <c r="S120"/>
  <c r="U120"/>
  <c r="M121"/>
  <c r="V121"/>
  <c r="U121"/>
  <c r="M122"/>
  <c r="U122"/>
  <c r="U123"/>
  <c r="U124"/>
  <c r="U125"/>
  <c r="U126"/>
  <c r="U127"/>
  <c r="U128"/>
  <c r="U129"/>
  <c r="U130"/>
  <c r="U131"/>
  <c r="U132"/>
  <c r="U133"/>
  <c r="U134"/>
  <c r="U135"/>
  <c r="U136"/>
  <c r="U137"/>
  <c r="T72"/>
  <c r="T74"/>
  <c r="T76"/>
  <c r="T78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S72"/>
  <c r="S74"/>
  <c r="S76"/>
  <c r="S78"/>
  <c r="S80"/>
  <c r="S82"/>
  <c r="S84"/>
  <c r="S86"/>
  <c r="S88"/>
  <c r="S90"/>
  <c r="S92"/>
  <c r="S94"/>
  <c r="S96"/>
  <c r="S98"/>
  <c r="S100"/>
  <c r="S102"/>
  <c r="S104"/>
  <c r="S106"/>
  <c r="S107"/>
  <c r="S108"/>
  <c r="S109"/>
  <c r="S110"/>
  <c r="S111"/>
  <c r="S112"/>
  <c r="S113"/>
  <c r="S114"/>
  <c r="S115"/>
  <c r="S116"/>
  <c r="S117"/>
  <c r="S118"/>
  <c r="S119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R72"/>
  <c r="R74"/>
  <c r="Z74"/>
  <c r="R76"/>
  <c r="Z76"/>
  <c r="R78"/>
  <c r="Z78"/>
  <c r="R80"/>
  <c r="Z80"/>
  <c r="R82"/>
  <c r="Z82"/>
  <c r="R84"/>
  <c r="Z84"/>
  <c r="R86"/>
  <c r="Z86"/>
  <c r="R88"/>
  <c r="Z88"/>
  <c r="R90"/>
  <c r="Z90"/>
  <c r="R92"/>
  <c r="Z92"/>
  <c r="R94"/>
  <c r="Z94"/>
  <c r="R96"/>
  <c r="R98"/>
  <c r="Z98"/>
  <c r="R100"/>
  <c r="Z100"/>
  <c r="R102"/>
  <c r="Z102"/>
  <c r="R104"/>
  <c r="V104"/>
  <c r="R106"/>
  <c r="Z106"/>
  <c r="R107"/>
  <c r="R108"/>
  <c r="Z108"/>
  <c r="R109"/>
  <c r="R110"/>
  <c r="Z110"/>
  <c r="R111"/>
  <c r="R131"/>
  <c r="V131"/>
  <c r="R132"/>
  <c r="R133"/>
  <c r="V133"/>
  <c r="R134"/>
  <c r="R135"/>
  <c r="V135"/>
  <c r="R136"/>
  <c r="R137"/>
  <c r="V137"/>
  <c r="L201"/>
  <c r="J201"/>
  <c r="L200"/>
  <c r="J200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L199"/>
  <c r="J199"/>
  <c r="L198"/>
  <c r="J198"/>
  <c r="L197"/>
  <c r="J197"/>
  <c r="L196"/>
  <c r="J196"/>
  <c r="L195"/>
  <c r="J195"/>
  <c r="L194"/>
  <c r="J194"/>
  <c r="L193"/>
  <c r="J193"/>
  <c r="L192"/>
  <c r="J192"/>
  <c r="L191"/>
  <c r="J191"/>
  <c r="L190"/>
  <c r="J190"/>
  <c r="L189"/>
  <c r="J189"/>
  <c r="L188"/>
  <c r="J188"/>
  <c r="L187"/>
  <c r="J187"/>
  <c r="L186"/>
  <c r="J186"/>
  <c r="L185"/>
  <c r="J185"/>
  <c r="L184"/>
  <c r="J184"/>
  <c r="L183"/>
  <c r="J183"/>
  <c r="L182"/>
  <c r="J182"/>
  <c r="L181"/>
  <c r="J181"/>
  <c r="L180"/>
  <c r="J180"/>
  <c r="L179"/>
  <c r="J179"/>
  <c r="L178"/>
  <c r="J178"/>
  <c r="L177"/>
  <c r="J177"/>
  <c r="L176"/>
  <c r="J176"/>
  <c r="L175"/>
  <c r="J175"/>
  <c r="L174"/>
  <c r="J174"/>
  <c r="L173"/>
  <c r="J173"/>
  <c r="L172"/>
  <c r="J172"/>
  <c r="L171"/>
  <c r="L170"/>
  <c r="Z169"/>
  <c r="M169"/>
  <c r="L169"/>
  <c r="Z168"/>
  <c r="V168"/>
  <c r="M168"/>
  <c r="L168"/>
  <c r="Z167"/>
  <c r="M167"/>
  <c r="L167"/>
  <c r="Z166"/>
  <c r="V166"/>
  <c r="M166"/>
  <c r="L166"/>
  <c r="Z165"/>
  <c r="M165"/>
  <c r="L165"/>
  <c r="M164"/>
  <c r="S164"/>
  <c r="L164"/>
  <c r="M163"/>
  <c r="S163"/>
  <c r="L163"/>
  <c r="M162"/>
  <c r="S162"/>
  <c r="L162"/>
  <c r="M161"/>
  <c r="S161"/>
  <c r="L161"/>
  <c r="M160"/>
  <c r="S160"/>
  <c r="L160"/>
  <c r="M159"/>
  <c r="S159"/>
  <c r="L159"/>
  <c r="M158"/>
  <c r="S158"/>
  <c r="L158"/>
  <c r="M157"/>
  <c r="S157"/>
  <c r="L157"/>
  <c r="M156"/>
  <c r="S156"/>
  <c r="L156"/>
  <c r="M155"/>
  <c r="S155"/>
  <c r="L155"/>
  <c r="M154"/>
  <c r="S154"/>
  <c r="L154"/>
  <c r="M153"/>
  <c r="S153"/>
  <c r="L153"/>
  <c r="M152"/>
  <c r="S152"/>
  <c r="L152"/>
  <c r="M151"/>
  <c r="L151"/>
  <c r="M150"/>
  <c r="S150"/>
  <c r="L150"/>
  <c r="M149"/>
  <c r="L149"/>
  <c r="M148"/>
  <c r="S148"/>
  <c r="L148"/>
  <c r="M147"/>
  <c r="L147"/>
  <c r="M146"/>
  <c r="S146"/>
  <c r="L146"/>
  <c r="M145"/>
  <c r="L145"/>
  <c r="M144"/>
  <c r="S144"/>
  <c r="L144"/>
  <c r="M143"/>
  <c r="L143"/>
  <c r="M142"/>
  <c r="S142"/>
  <c r="L142"/>
  <c r="D142"/>
  <c r="L141"/>
  <c r="Z140"/>
  <c r="V140"/>
  <c r="Z139"/>
  <c r="V139"/>
  <c r="Z138"/>
  <c r="V138"/>
  <c r="Z137"/>
  <c r="Z136"/>
  <c r="V136"/>
  <c r="Z135"/>
  <c r="Z134"/>
  <c r="V134"/>
  <c r="Z133"/>
  <c r="Z132"/>
  <c r="V132"/>
  <c r="Z131"/>
  <c r="M130"/>
  <c r="V130"/>
  <c r="M129"/>
  <c r="L129"/>
  <c r="M128"/>
  <c r="L128"/>
  <c r="M127"/>
  <c r="L127"/>
  <c r="M126"/>
  <c r="L126"/>
  <c r="M125"/>
  <c r="L125"/>
  <c r="M124"/>
  <c r="L124"/>
  <c r="M123"/>
  <c r="V123"/>
  <c r="L123"/>
  <c r="L122"/>
  <c r="L121"/>
  <c r="L120"/>
  <c r="M119"/>
  <c r="V119"/>
  <c r="L119"/>
  <c r="L118"/>
  <c r="M117"/>
  <c r="V117"/>
  <c r="L117"/>
  <c r="M116"/>
  <c r="L116"/>
  <c r="M115"/>
  <c r="V115"/>
  <c r="L115"/>
  <c r="M114"/>
  <c r="M113"/>
  <c r="V113"/>
  <c r="Z111"/>
  <c r="V111"/>
  <c r="V110"/>
  <c r="Z109"/>
  <c r="V109"/>
  <c r="V108"/>
  <c r="Z107"/>
  <c r="V107"/>
  <c r="V106"/>
  <c r="Z104"/>
  <c r="L104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L103"/>
  <c r="V102"/>
  <c r="L102"/>
  <c r="L101"/>
  <c r="V100"/>
  <c r="L100"/>
  <c r="L99"/>
  <c r="V98"/>
  <c r="L98"/>
  <c r="M97"/>
  <c r="L97"/>
  <c r="Z96"/>
  <c r="M96"/>
  <c r="V96"/>
  <c r="L96"/>
  <c r="L95"/>
  <c r="M94"/>
  <c r="L94"/>
  <c r="M93"/>
  <c r="L93"/>
  <c r="M92"/>
  <c r="L92"/>
  <c r="M91"/>
  <c r="L91"/>
  <c r="M90"/>
  <c r="L90"/>
  <c r="M89"/>
  <c r="L89"/>
  <c r="M88"/>
  <c r="L88"/>
  <c r="M87"/>
  <c r="L87"/>
  <c r="M86"/>
  <c r="L86"/>
  <c r="M85"/>
  <c r="L85"/>
  <c r="M84"/>
  <c r="L84"/>
  <c r="M83"/>
  <c r="L83"/>
  <c r="M82"/>
  <c r="L82"/>
  <c r="M81"/>
  <c r="L81"/>
  <c r="M80"/>
  <c r="L80"/>
  <c r="M79"/>
  <c r="L79"/>
  <c r="M78"/>
  <c r="L78"/>
  <c r="M77"/>
  <c r="L77"/>
  <c r="M76"/>
  <c r="L76"/>
  <c r="M75"/>
  <c r="L75"/>
  <c r="M74"/>
  <c r="M73"/>
  <c r="M72"/>
  <c r="M71"/>
  <c r="M70"/>
  <c r="M69"/>
  <c r="M68"/>
  <c r="M67"/>
  <c r="M66"/>
  <c r="M65"/>
  <c r="M64"/>
  <c r="M63"/>
  <c r="M62"/>
  <c r="M61"/>
  <c r="M60"/>
  <c r="M59"/>
  <c r="M58"/>
  <c r="M57"/>
  <c r="M56"/>
  <c r="M55"/>
  <c r="M54"/>
  <c r="M53"/>
  <c r="M52"/>
  <c r="M51"/>
  <c r="M50"/>
  <c r="M49"/>
  <c r="M48"/>
  <c r="M47"/>
  <c r="M46"/>
  <c r="M45"/>
  <c r="M44"/>
  <c r="M43"/>
  <c r="M42"/>
  <c r="M41"/>
  <c r="M40"/>
  <c r="M39"/>
  <c r="M38"/>
  <c r="M37"/>
  <c r="M36"/>
  <c r="M35"/>
  <c r="M34"/>
  <c r="M33"/>
  <c r="M32"/>
  <c r="M31"/>
  <c r="M30"/>
  <c r="M29"/>
  <c r="M28"/>
  <c r="M27"/>
  <c r="M26"/>
  <c r="M25"/>
  <c r="M24"/>
  <c r="M23"/>
  <c r="I124" i="3"/>
  <c r="I123"/>
  <c r="I122"/>
  <c r="I121"/>
  <c r="I120"/>
  <c r="I119"/>
  <c r="I118"/>
  <c r="I117"/>
  <c r="I116"/>
  <c r="I115"/>
  <c r="I114"/>
  <c r="I113"/>
  <c r="I112"/>
  <c r="I111"/>
  <c r="I110"/>
  <c r="I109"/>
  <c r="I108"/>
  <c r="I107"/>
  <c r="I106"/>
  <c r="I105"/>
  <c r="I104"/>
  <c r="I103"/>
  <c r="I102"/>
  <c r="I101"/>
  <c r="I100"/>
  <c r="I99"/>
  <c r="I98"/>
  <c r="I97"/>
  <c r="I96"/>
  <c r="I95"/>
  <c r="I94"/>
  <c r="I93"/>
  <c r="I92"/>
  <c r="I91"/>
  <c r="I90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5"/>
  <c r="I64"/>
  <c r="I63"/>
  <c r="I62"/>
  <c r="I61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H59" i="14"/>
  <c r="O59"/>
  <c r="W59"/>
  <c r="H60"/>
  <c r="O60"/>
  <c r="W60"/>
  <c r="H61"/>
  <c r="O61"/>
  <c r="W61"/>
  <c r="H62"/>
  <c r="O62"/>
  <c r="W62"/>
  <c r="H63"/>
  <c r="O63"/>
  <c r="W63"/>
  <c r="H64"/>
  <c r="O64"/>
  <c r="W64"/>
  <c r="H65"/>
  <c r="O65"/>
  <c r="W65"/>
  <c r="H66"/>
  <c r="O66"/>
  <c r="W66"/>
  <c r="H67"/>
  <c r="O67"/>
  <c r="W67"/>
  <c r="H68"/>
  <c r="O68"/>
  <c r="W68"/>
  <c r="H69"/>
  <c r="O69"/>
  <c r="W69"/>
  <c r="H70"/>
  <c r="O70"/>
  <c r="W70"/>
  <c r="H71"/>
  <c r="O71"/>
  <c r="W71"/>
  <c r="H72"/>
  <c r="O72"/>
  <c r="W72"/>
  <c r="H73"/>
  <c r="O73"/>
  <c r="W73"/>
  <c r="H74"/>
  <c r="O74"/>
  <c r="W74"/>
  <c r="H75"/>
  <c r="O75"/>
  <c r="W75"/>
  <c r="H76"/>
  <c r="O76"/>
  <c r="W76"/>
  <c r="H77"/>
  <c r="O77"/>
  <c r="W77"/>
  <c r="H78"/>
  <c r="O78"/>
  <c r="W78"/>
  <c r="H79"/>
  <c r="O79"/>
  <c r="W79"/>
  <c r="H80"/>
  <c r="O80"/>
  <c r="W80"/>
  <c r="H81"/>
  <c r="O81"/>
  <c r="W81"/>
  <c r="H82"/>
  <c r="O82"/>
  <c r="W82"/>
  <c r="H83"/>
  <c r="O83"/>
  <c r="W83"/>
  <c r="H84"/>
  <c r="O84"/>
  <c r="W84"/>
  <c r="H85"/>
  <c r="O85"/>
  <c r="W85"/>
  <c r="H86"/>
  <c r="O86"/>
  <c r="W86"/>
  <c r="H87"/>
  <c r="O87"/>
  <c r="W87"/>
  <c r="H88"/>
  <c r="O88"/>
  <c r="W88"/>
  <c r="H89"/>
  <c r="O89"/>
  <c r="W89"/>
  <c r="H90"/>
  <c r="O90"/>
  <c r="W90"/>
  <c r="H91"/>
  <c r="O91"/>
  <c r="W91"/>
  <c r="H92"/>
  <c r="O92"/>
  <c r="W92"/>
  <c r="H93"/>
  <c r="O93"/>
  <c r="W93"/>
  <c r="H94"/>
  <c r="O94"/>
  <c r="W94"/>
  <c r="H95"/>
  <c r="O95"/>
  <c r="W95"/>
  <c r="H96"/>
  <c r="O96"/>
  <c r="W96"/>
  <c r="H97"/>
  <c r="O97"/>
  <c r="W97"/>
  <c r="H98"/>
  <c r="O98"/>
  <c r="W98"/>
  <c r="H99"/>
  <c r="O99"/>
  <c r="W99"/>
  <c r="H100"/>
  <c r="O100"/>
  <c r="W100"/>
  <c r="H101"/>
  <c r="O101"/>
  <c r="W101"/>
  <c r="H102"/>
  <c r="O102"/>
  <c r="W102"/>
  <c r="H103"/>
  <c r="O103"/>
  <c r="W103"/>
  <c r="H104"/>
  <c r="O104"/>
  <c r="W104"/>
  <c r="H105"/>
  <c r="O105"/>
  <c r="W105"/>
  <c r="H106"/>
  <c r="O106"/>
  <c r="W106"/>
  <c r="H107"/>
  <c r="O107"/>
  <c r="W107"/>
  <c r="H108"/>
  <c r="O108"/>
  <c r="W108"/>
  <c r="H109"/>
  <c r="O109"/>
  <c r="W109"/>
  <c r="H110"/>
  <c r="O110"/>
  <c r="W110"/>
  <c r="H111"/>
  <c r="O111"/>
  <c r="W111"/>
  <c r="H112"/>
  <c r="O112"/>
  <c r="W112"/>
  <c r="H113"/>
  <c r="O113"/>
  <c r="W113"/>
  <c r="H114"/>
  <c r="O114"/>
  <c r="W114"/>
  <c r="H115"/>
  <c r="O115"/>
  <c r="W115"/>
  <c r="H116"/>
  <c r="O116"/>
  <c r="W116"/>
  <c r="H117"/>
  <c r="O117"/>
  <c r="W117"/>
  <c r="H118"/>
  <c r="O118"/>
  <c r="W118"/>
  <c r="H119"/>
  <c r="O119"/>
  <c r="W119"/>
  <c r="H120"/>
  <c r="O120"/>
  <c r="W120"/>
  <c r="H121"/>
  <c r="O121"/>
  <c r="W121"/>
  <c r="H122"/>
  <c r="O122"/>
  <c r="W122"/>
  <c r="H123"/>
  <c r="O123"/>
  <c r="W123"/>
  <c r="H124"/>
  <c r="O124"/>
  <c r="W124"/>
  <c r="H125"/>
  <c r="O125"/>
  <c r="W125"/>
  <c r="H126"/>
  <c r="O126"/>
  <c r="W126"/>
  <c r="H127"/>
  <c r="O127"/>
  <c r="W127"/>
  <c r="H128"/>
  <c r="O128"/>
  <c r="W128"/>
  <c r="H129"/>
  <c r="O129"/>
  <c r="W129"/>
  <c r="H130"/>
  <c r="O130"/>
  <c r="W130"/>
  <c r="H131"/>
  <c r="O131"/>
  <c r="W131"/>
  <c r="H132"/>
  <c r="O132"/>
  <c r="W132"/>
  <c r="H133"/>
  <c r="O133"/>
  <c r="W133"/>
  <c r="H134"/>
  <c r="O134"/>
  <c r="W134"/>
  <c r="H135"/>
  <c r="O135"/>
  <c r="W135"/>
  <c r="H136"/>
  <c r="O136"/>
  <c r="W136"/>
  <c r="H137"/>
  <c r="O137"/>
  <c r="W137"/>
  <c r="H138"/>
  <c r="O138"/>
  <c r="W138"/>
  <c r="H139"/>
  <c r="O139"/>
  <c r="W139"/>
  <c r="H140"/>
  <c r="O140"/>
  <c r="W140"/>
  <c r="H141"/>
  <c r="O141"/>
  <c r="W141"/>
  <c r="H142"/>
  <c r="O142"/>
  <c r="H143"/>
  <c r="O143"/>
  <c r="W143"/>
  <c r="H144"/>
  <c r="O144"/>
  <c r="H145"/>
  <c r="O145"/>
  <c r="W145"/>
  <c r="H146"/>
  <c r="O146"/>
  <c r="H147"/>
  <c r="O147"/>
  <c r="W147"/>
  <c r="H148"/>
  <c r="O148"/>
  <c r="H149"/>
  <c r="O149"/>
  <c r="W149"/>
  <c r="H150"/>
  <c r="O150"/>
  <c r="H151"/>
  <c r="O151"/>
  <c r="W151"/>
  <c r="H152"/>
  <c r="O152"/>
  <c r="W152"/>
  <c r="H153"/>
  <c r="O153"/>
  <c r="W153"/>
  <c r="H154"/>
  <c r="O154"/>
  <c r="W154"/>
  <c r="H155"/>
  <c r="O155"/>
  <c r="W155"/>
  <c r="H156"/>
  <c r="O156"/>
  <c r="W156"/>
  <c r="H157"/>
  <c r="O157"/>
  <c r="W157"/>
  <c r="H158"/>
  <c r="O158"/>
  <c r="H159"/>
  <c r="O159"/>
  <c r="W159"/>
  <c r="H160"/>
  <c r="O160"/>
  <c r="H161"/>
  <c r="O161"/>
  <c r="W161"/>
  <c r="H162"/>
  <c r="H163"/>
  <c r="O163"/>
  <c r="W163"/>
  <c r="H164"/>
  <c r="H165"/>
  <c r="O165"/>
  <c r="W165"/>
  <c r="H166"/>
  <c r="H167"/>
  <c r="O167"/>
  <c r="W167"/>
  <c r="H168"/>
  <c r="H169"/>
  <c r="O169"/>
  <c r="W169"/>
  <c r="H170"/>
  <c r="H171"/>
  <c r="O171"/>
  <c r="W171"/>
  <c r="H172"/>
  <c r="H173"/>
  <c r="O173"/>
  <c r="W173"/>
  <c r="H174"/>
  <c r="H175"/>
  <c r="O175"/>
  <c r="W175"/>
  <c r="H176"/>
  <c r="H177"/>
  <c r="O177"/>
  <c r="W177"/>
  <c r="H178"/>
  <c r="H179"/>
  <c r="O179"/>
  <c r="W179"/>
  <c r="H180"/>
  <c r="H181"/>
  <c r="O181"/>
  <c r="W181"/>
  <c r="H182"/>
  <c r="H183"/>
  <c r="O183"/>
  <c r="W183"/>
  <c r="H184"/>
  <c r="H185"/>
  <c r="O185"/>
  <c r="W185"/>
  <c r="H186"/>
  <c r="H187"/>
  <c r="O187"/>
  <c r="W187"/>
  <c r="H188"/>
  <c r="H189"/>
  <c r="O189"/>
  <c r="W189"/>
  <c r="H190"/>
  <c r="H191"/>
  <c r="O191"/>
  <c r="W191"/>
  <c r="H192"/>
  <c r="H193"/>
  <c r="O193"/>
  <c r="W193"/>
  <c r="H194"/>
  <c r="H195"/>
  <c r="O195"/>
  <c r="W195"/>
  <c r="H196"/>
  <c r="H197"/>
  <c r="O197"/>
  <c r="W197"/>
  <c r="H198"/>
  <c r="H199"/>
  <c r="O199"/>
  <c r="W199"/>
  <c r="H200"/>
  <c r="H201"/>
  <c r="O201"/>
  <c r="W201"/>
  <c r="H202"/>
  <c r="H203"/>
  <c r="O203"/>
  <c r="W203"/>
  <c r="H204"/>
  <c r="H205"/>
  <c r="O205"/>
  <c r="W205"/>
  <c r="H206"/>
  <c r="H207"/>
  <c r="O207"/>
  <c r="W207"/>
  <c r="H208"/>
  <c r="H209"/>
  <c r="O209"/>
  <c r="W209"/>
  <c r="H210"/>
  <c r="H211"/>
  <c r="O211"/>
  <c r="W211"/>
  <c r="H212"/>
  <c r="H213"/>
  <c r="O213"/>
  <c r="W213"/>
  <c r="H214"/>
  <c r="H215"/>
  <c r="O215"/>
  <c r="W215"/>
  <c r="H216"/>
  <c r="N59"/>
  <c r="V59"/>
  <c r="N60"/>
  <c r="V60"/>
  <c r="N61"/>
  <c r="V61"/>
  <c r="N62"/>
  <c r="V62"/>
  <c r="N63"/>
  <c r="V63"/>
  <c r="N64"/>
  <c r="V64"/>
  <c r="N65"/>
  <c r="V65"/>
  <c r="N66"/>
  <c r="V66"/>
  <c r="N67"/>
  <c r="V67"/>
  <c r="N68"/>
  <c r="V68"/>
  <c r="N69"/>
  <c r="V69"/>
  <c r="N70"/>
  <c r="V70"/>
  <c r="N71"/>
  <c r="V71"/>
  <c r="N72"/>
  <c r="V72"/>
  <c r="N73"/>
  <c r="V73"/>
  <c r="N74"/>
  <c r="V74"/>
  <c r="N75"/>
  <c r="V75"/>
  <c r="N76"/>
  <c r="V76"/>
  <c r="N77"/>
  <c r="V77"/>
  <c r="N78"/>
  <c r="V78"/>
  <c r="N79"/>
  <c r="V79"/>
  <c r="N80"/>
  <c r="V80"/>
  <c r="N81"/>
  <c r="V81"/>
  <c r="N82"/>
  <c r="V82"/>
  <c r="N83"/>
  <c r="V83"/>
  <c r="N84"/>
  <c r="V84"/>
  <c r="N85"/>
  <c r="V85"/>
  <c r="N86"/>
  <c r="V86"/>
  <c r="N87"/>
  <c r="V87"/>
  <c r="N88"/>
  <c r="V88"/>
  <c r="N89"/>
  <c r="V89"/>
  <c r="N90"/>
  <c r="V90"/>
  <c r="N91"/>
  <c r="V91"/>
  <c r="N92"/>
  <c r="V92"/>
  <c r="N93"/>
  <c r="V93"/>
  <c r="N94"/>
  <c r="V94"/>
  <c r="N95"/>
  <c r="V95"/>
  <c r="N96"/>
  <c r="V96"/>
  <c r="N97"/>
  <c r="V97"/>
  <c r="N98"/>
  <c r="V98"/>
  <c r="N99"/>
  <c r="V99"/>
  <c r="N100"/>
  <c r="V100"/>
  <c r="N101"/>
  <c r="V101"/>
  <c r="N102"/>
  <c r="V102"/>
  <c r="N103"/>
  <c r="V103"/>
  <c r="N104"/>
  <c r="V104"/>
  <c r="N105"/>
  <c r="V105"/>
  <c r="N106"/>
  <c r="V106"/>
  <c r="N107"/>
  <c r="V107"/>
  <c r="N108"/>
  <c r="V108"/>
  <c r="N109"/>
  <c r="V109"/>
  <c r="N110"/>
  <c r="V110"/>
  <c r="N111"/>
  <c r="V111"/>
  <c r="N112"/>
  <c r="V112"/>
  <c r="N113"/>
  <c r="V113"/>
  <c r="N114"/>
  <c r="V114"/>
  <c r="N115"/>
  <c r="V115"/>
  <c r="N116"/>
  <c r="V116"/>
  <c r="N117"/>
  <c r="V117"/>
  <c r="N118"/>
  <c r="V118"/>
  <c r="N119"/>
  <c r="V119"/>
  <c r="N120"/>
  <c r="V120"/>
  <c r="N121"/>
  <c r="V121"/>
  <c r="N122"/>
  <c r="V122"/>
  <c r="N123"/>
  <c r="V123"/>
  <c r="N124"/>
  <c r="V124"/>
  <c r="N125"/>
  <c r="V125"/>
  <c r="N126"/>
  <c r="V126"/>
  <c r="N127"/>
  <c r="V127"/>
  <c r="N128"/>
  <c r="V128"/>
  <c r="N129"/>
  <c r="V129"/>
  <c r="N130"/>
  <c r="V130"/>
  <c r="N131"/>
  <c r="V131"/>
  <c r="N132"/>
  <c r="V132"/>
  <c r="N133"/>
  <c r="V133"/>
  <c r="N134"/>
  <c r="V134"/>
  <c r="N135"/>
  <c r="V135"/>
  <c r="N136"/>
  <c r="V136"/>
  <c r="N137"/>
  <c r="V137"/>
  <c r="N138"/>
  <c r="V138"/>
  <c r="N139"/>
  <c r="V139"/>
  <c r="N140"/>
  <c r="V140"/>
  <c r="N141"/>
  <c r="V141"/>
  <c r="N142"/>
  <c r="V142"/>
  <c r="N143"/>
  <c r="V143"/>
  <c r="N144"/>
  <c r="V144"/>
  <c r="N145"/>
  <c r="V145"/>
  <c r="N146"/>
  <c r="V146"/>
  <c r="N147"/>
  <c r="V147"/>
  <c r="N148"/>
  <c r="V148"/>
  <c r="N149"/>
  <c r="V149"/>
  <c r="N150"/>
  <c r="V150"/>
  <c r="N151"/>
  <c r="V151"/>
  <c r="N152"/>
  <c r="V152"/>
  <c r="N153"/>
  <c r="V153"/>
  <c r="N154"/>
  <c r="V154"/>
  <c r="N155"/>
  <c r="V155"/>
  <c r="N156"/>
  <c r="V156"/>
  <c r="N157"/>
  <c r="V157"/>
  <c r="N158"/>
  <c r="V158"/>
  <c r="N159"/>
  <c r="V159"/>
  <c r="N160"/>
  <c r="V160"/>
  <c r="N161"/>
  <c r="V161"/>
  <c r="N162"/>
  <c r="V162"/>
  <c r="N163"/>
  <c r="V163"/>
  <c r="N164"/>
  <c r="V164"/>
  <c r="N165"/>
  <c r="V165"/>
  <c r="N166"/>
  <c r="V166"/>
  <c r="N167"/>
  <c r="V167"/>
  <c r="N168"/>
  <c r="V168"/>
  <c r="N169"/>
  <c r="V169"/>
  <c r="N170"/>
  <c r="V170"/>
  <c r="N171"/>
  <c r="V171"/>
  <c r="N172"/>
  <c r="V172"/>
  <c r="N173"/>
  <c r="V173"/>
  <c r="N174"/>
  <c r="V174"/>
  <c r="N175"/>
  <c r="V175"/>
  <c r="N176"/>
  <c r="V176"/>
  <c r="N177"/>
  <c r="V177"/>
  <c r="N178"/>
  <c r="V178"/>
  <c r="N179"/>
  <c r="V179"/>
  <c r="N180"/>
  <c r="V180"/>
  <c r="N181"/>
  <c r="V181"/>
  <c r="N182"/>
  <c r="V182"/>
  <c r="N183"/>
  <c r="V183"/>
  <c r="N184"/>
  <c r="V184"/>
  <c r="N185"/>
  <c r="V185"/>
  <c r="N186"/>
  <c r="V186"/>
  <c r="N187"/>
  <c r="V187"/>
  <c r="N188"/>
  <c r="V188"/>
  <c r="N189"/>
  <c r="V189"/>
  <c r="N190"/>
  <c r="V190"/>
  <c r="N191"/>
  <c r="V191"/>
  <c r="N192"/>
  <c r="V192"/>
  <c r="N193"/>
  <c r="V193"/>
  <c r="N194"/>
  <c r="V194"/>
  <c r="N195"/>
  <c r="V195"/>
  <c r="N196"/>
  <c r="V196"/>
  <c r="N197"/>
  <c r="V197"/>
  <c r="N198"/>
  <c r="V198"/>
  <c r="N199"/>
  <c r="V199"/>
  <c r="N200"/>
  <c r="V200"/>
  <c r="N201"/>
  <c r="V201"/>
  <c r="N202"/>
  <c r="V202"/>
  <c r="N203"/>
  <c r="V203"/>
  <c r="N204"/>
  <c r="V204"/>
  <c r="N205"/>
  <c r="V205"/>
  <c r="N206"/>
  <c r="V206"/>
  <c r="N207"/>
  <c r="V207"/>
  <c r="N208"/>
  <c r="V208"/>
  <c r="N209"/>
  <c r="V209"/>
  <c r="N210"/>
  <c r="V210"/>
  <c r="N211"/>
  <c r="V211"/>
  <c r="N212"/>
  <c r="V212"/>
  <c r="V219"/>
  <c r="N213"/>
  <c r="V213"/>
  <c r="N214"/>
  <c r="V214"/>
  <c r="N215"/>
  <c r="V215"/>
  <c r="N216"/>
  <c r="V216"/>
  <c r="M59"/>
  <c r="U59"/>
  <c r="M61"/>
  <c r="U61"/>
  <c r="M63"/>
  <c r="U63"/>
  <c r="M65"/>
  <c r="U65"/>
  <c r="M67"/>
  <c r="U67"/>
  <c r="M69"/>
  <c r="U69"/>
  <c r="M71"/>
  <c r="U71"/>
  <c r="M73"/>
  <c r="U73"/>
  <c r="M75"/>
  <c r="U75"/>
  <c r="M77"/>
  <c r="U77"/>
  <c r="M79"/>
  <c r="U79"/>
  <c r="M81"/>
  <c r="U81"/>
  <c r="M83"/>
  <c r="U83"/>
  <c r="M85"/>
  <c r="U85"/>
  <c r="M87"/>
  <c r="U87"/>
  <c r="M89"/>
  <c r="U89"/>
  <c r="M91"/>
  <c r="U91"/>
  <c r="M93"/>
  <c r="U93"/>
  <c r="M95"/>
  <c r="U95"/>
  <c r="M97"/>
  <c r="U97"/>
  <c r="M99"/>
  <c r="U99"/>
  <c r="M101"/>
  <c r="U101"/>
  <c r="M103"/>
  <c r="U103"/>
  <c r="M105"/>
  <c r="U105"/>
  <c r="M107"/>
  <c r="U107"/>
  <c r="M109"/>
  <c r="U109"/>
  <c r="M111"/>
  <c r="U111"/>
  <c r="M113"/>
  <c r="U113"/>
  <c r="M115"/>
  <c r="U115"/>
  <c r="M117"/>
  <c r="U117"/>
  <c r="M119"/>
  <c r="U119"/>
  <c r="M121"/>
  <c r="U121"/>
  <c r="M123"/>
  <c r="U123"/>
  <c r="M125"/>
  <c r="U125"/>
  <c r="M127"/>
  <c r="U127"/>
  <c r="M129"/>
  <c r="U129"/>
  <c r="M131"/>
  <c r="U131"/>
  <c r="M133"/>
  <c r="U133"/>
  <c r="M135"/>
  <c r="U135"/>
  <c r="M137"/>
  <c r="U137"/>
  <c r="M139"/>
  <c r="U139"/>
  <c r="M141"/>
  <c r="U141"/>
  <c r="M143"/>
  <c r="U143"/>
  <c r="M145"/>
  <c r="U145"/>
  <c r="M147"/>
  <c r="U147"/>
  <c r="M149"/>
  <c r="U149"/>
  <c r="M151"/>
  <c r="U151"/>
  <c r="M153"/>
  <c r="U153"/>
  <c r="M155"/>
  <c r="U155"/>
  <c r="M157"/>
  <c r="U157"/>
  <c r="M159"/>
  <c r="U159"/>
  <c r="M161"/>
  <c r="U161"/>
  <c r="M163"/>
  <c r="U163"/>
  <c r="M165"/>
  <c r="U165"/>
  <c r="M167"/>
  <c r="U167"/>
  <c r="M169"/>
  <c r="U169"/>
  <c r="M171"/>
  <c r="U171"/>
  <c r="M173"/>
  <c r="U173"/>
  <c r="M175"/>
  <c r="U175"/>
  <c r="M177"/>
  <c r="U177"/>
  <c r="M179"/>
  <c r="U179"/>
  <c r="M181"/>
  <c r="U181"/>
  <c r="M183"/>
  <c r="U183"/>
  <c r="M185"/>
  <c r="U185"/>
  <c r="M187"/>
  <c r="U187"/>
  <c r="M189"/>
  <c r="U189"/>
  <c r="M191"/>
  <c r="U191"/>
  <c r="M193"/>
  <c r="U193"/>
  <c r="M195"/>
  <c r="U195"/>
  <c r="M197"/>
  <c r="U197"/>
  <c r="M199"/>
  <c r="U199"/>
  <c r="M201"/>
  <c r="U201"/>
  <c r="M203"/>
  <c r="U203"/>
  <c r="M205"/>
  <c r="U205"/>
  <c r="M207"/>
  <c r="U207"/>
  <c r="M209"/>
  <c r="U209"/>
  <c r="M211"/>
  <c r="U211"/>
  <c r="M213"/>
  <c r="U213"/>
  <c r="M215"/>
  <c r="U215"/>
  <c r="L59"/>
  <c r="T59"/>
  <c r="L60"/>
  <c r="T60"/>
  <c r="L61"/>
  <c r="T61"/>
  <c r="L62"/>
  <c r="T62"/>
  <c r="L63"/>
  <c r="T63"/>
  <c r="L64"/>
  <c r="T64"/>
  <c r="L65"/>
  <c r="T65"/>
  <c r="L66"/>
  <c r="T66"/>
  <c r="L67"/>
  <c r="T67"/>
  <c r="L68"/>
  <c r="T68"/>
  <c r="L69"/>
  <c r="T69"/>
  <c r="L70"/>
  <c r="T70"/>
  <c r="L71"/>
  <c r="T71"/>
  <c r="L72"/>
  <c r="T72"/>
  <c r="L73"/>
  <c r="T73"/>
  <c r="L74"/>
  <c r="T74"/>
  <c r="L75"/>
  <c r="T75"/>
  <c r="L76"/>
  <c r="T76"/>
  <c r="L77"/>
  <c r="T77"/>
  <c r="L78"/>
  <c r="T78"/>
  <c r="L79"/>
  <c r="T79"/>
  <c r="L80"/>
  <c r="T80"/>
  <c r="L81"/>
  <c r="T81"/>
  <c r="L82"/>
  <c r="T82"/>
  <c r="L83"/>
  <c r="T83"/>
  <c r="L84"/>
  <c r="T84"/>
  <c r="L85"/>
  <c r="T85"/>
  <c r="L86"/>
  <c r="T86"/>
  <c r="L87"/>
  <c r="T87"/>
  <c r="L88"/>
  <c r="T88"/>
  <c r="L89"/>
  <c r="T89"/>
  <c r="L90"/>
  <c r="T90"/>
  <c r="L91"/>
  <c r="T91"/>
  <c r="L92"/>
  <c r="T92"/>
  <c r="L93"/>
  <c r="T93"/>
  <c r="L94"/>
  <c r="T94"/>
  <c r="L95"/>
  <c r="T95"/>
  <c r="L96"/>
  <c r="T96"/>
  <c r="L97"/>
  <c r="T97"/>
  <c r="L98"/>
  <c r="T98"/>
  <c r="L99"/>
  <c r="T99"/>
  <c r="L100"/>
  <c r="T100"/>
  <c r="L101"/>
  <c r="T101"/>
  <c r="L102"/>
  <c r="T102"/>
  <c r="L103"/>
  <c r="T103"/>
  <c r="L104"/>
  <c r="T104"/>
  <c r="L105"/>
  <c r="T105"/>
  <c r="L106"/>
  <c r="T106"/>
  <c r="L107"/>
  <c r="T107"/>
  <c r="L108"/>
  <c r="T108"/>
  <c r="L109"/>
  <c r="T109"/>
  <c r="L110"/>
  <c r="T110"/>
  <c r="L111"/>
  <c r="T111"/>
  <c r="L112"/>
  <c r="T112"/>
  <c r="L113"/>
  <c r="T113"/>
  <c r="L114"/>
  <c r="T114"/>
  <c r="L115"/>
  <c r="T115"/>
  <c r="L116"/>
  <c r="T116"/>
  <c r="L117"/>
  <c r="T117"/>
  <c r="L118"/>
  <c r="T118"/>
  <c r="L119"/>
  <c r="T119"/>
  <c r="L120"/>
  <c r="T120"/>
  <c r="L121"/>
  <c r="T121"/>
  <c r="L122"/>
  <c r="T122"/>
  <c r="L123"/>
  <c r="T123"/>
  <c r="L124"/>
  <c r="T124"/>
  <c r="L125"/>
  <c r="T125"/>
  <c r="L126"/>
  <c r="T126"/>
  <c r="L127"/>
  <c r="T127"/>
  <c r="L128"/>
  <c r="T128"/>
  <c r="L129"/>
  <c r="T129"/>
  <c r="L130"/>
  <c r="T130"/>
  <c r="L131"/>
  <c r="T131"/>
  <c r="L132"/>
  <c r="T132"/>
  <c r="L133"/>
  <c r="T133"/>
  <c r="L134"/>
  <c r="T134"/>
  <c r="L135"/>
  <c r="T135"/>
  <c r="L136"/>
  <c r="T136"/>
  <c r="L137"/>
  <c r="T137"/>
  <c r="L138"/>
  <c r="T138"/>
  <c r="L139"/>
  <c r="T139"/>
  <c r="L140"/>
  <c r="T140"/>
  <c r="L141"/>
  <c r="T141"/>
  <c r="L142"/>
  <c r="T142"/>
  <c r="L143"/>
  <c r="T143"/>
  <c r="L144"/>
  <c r="T144"/>
  <c r="L145"/>
  <c r="T145"/>
  <c r="L146"/>
  <c r="T146"/>
  <c r="L147"/>
  <c r="T147"/>
  <c r="L148"/>
  <c r="T148"/>
  <c r="L149"/>
  <c r="T149"/>
  <c r="L150"/>
  <c r="T150"/>
  <c r="L151"/>
  <c r="T151"/>
  <c r="L152"/>
  <c r="T152"/>
  <c r="L153"/>
  <c r="T153"/>
  <c r="L154"/>
  <c r="T154"/>
  <c r="L155"/>
  <c r="T155"/>
  <c r="L156"/>
  <c r="T156"/>
  <c r="L157"/>
  <c r="T157"/>
  <c r="L158"/>
  <c r="T158"/>
  <c r="L159"/>
  <c r="T159"/>
  <c r="L160"/>
  <c r="T160"/>
  <c r="L161"/>
  <c r="T161"/>
  <c r="L162"/>
  <c r="T162"/>
  <c r="L163"/>
  <c r="T163"/>
  <c r="L164"/>
  <c r="T164"/>
  <c r="L165"/>
  <c r="T165"/>
  <c r="L166"/>
  <c r="T166"/>
  <c r="L167"/>
  <c r="T167"/>
  <c r="L168"/>
  <c r="T168"/>
  <c r="L169"/>
  <c r="T169"/>
  <c r="L170"/>
  <c r="T170"/>
  <c r="L171"/>
  <c r="T171"/>
  <c r="L172"/>
  <c r="T172"/>
  <c r="L173"/>
  <c r="T173"/>
  <c r="L174"/>
  <c r="T174"/>
  <c r="L175"/>
  <c r="T175"/>
  <c r="L176"/>
  <c r="T176"/>
  <c r="L177"/>
  <c r="T177"/>
  <c r="L178"/>
  <c r="T178"/>
  <c r="L179"/>
  <c r="T179"/>
  <c r="L180"/>
  <c r="T180"/>
  <c r="L181"/>
  <c r="T181"/>
  <c r="L182"/>
  <c r="T182"/>
  <c r="L183"/>
  <c r="T183"/>
  <c r="L184"/>
  <c r="T184"/>
  <c r="L185"/>
  <c r="T185"/>
  <c r="L186"/>
  <c r="T186"/>
  <c r="L187"/>
  <c r="T187"/>
  <c r="L188"/>
  <c r="T188"/>
  <c r="L189"/>
  <c r="T189"/>
  <c r="L190"/>
  <c r="T190"/>
  <c r="L191"/>
  <c r="T191"/>
  <c r="L192"/>
  <c r="T192"/>
  <c r="L193"/>
  <c r="T193"/>
  <c r="L194"/>
  <c r="T194"/>
  <c r="L195"/>
  <c r="T195"/>
  <c r="L196"/>
  <c r="T196"/>
  <c r="L197"/>
  <c r="T197"/>
  <c r="L198"/>
  <c r="T198"/>
  <c r="L199"/>
  <c r="T199"/>
  <c r="L200"/>
  <c r="T200"/>
  <c r="L201"/>
  <c r="T201"/>
  <c r="L202"/>
  <c r="T202"/>
  <c r="L203"/>
  <c r="T203"/>
  <c r="L204"/>
  <c r="T204"/>
  <c r="L205"/>
  <c r="T205"/>
  <c r="L206"/>
  <c r="T206"/>
  <c r="L207"/>
  <c r="T207"/>
  <c r="L208"/>
  <c r="T208"/>
  <c r="L209"/>
  <c r="T209"/>
  <c r="L210"/>
  <c r="T210"/>
  <c r="L211"/>
  <c r="T211"/>
  <c r="L212"/>
  <c r="T212"/>
  <c r="L213"/>
  <c r="T213"/>
  <c r="L214"/>
  <c r="T214"/>
  <c r="L215"/>
  <c r="T215"/>
  <c r="L216"/>
  <c r="T216"/>
  <c r="T219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J139"/>
  <c r="S139"/>
  <c r="J140"/>
  <c r="S140"/>
  <c r="J141"/>
  <c r="S141"/>
  <c r="S143"/>
  <c r="S145"/>
  <c r="S147"/>
  <c r="S149"/>
  <c r="S151"/>
  <c r="J152"/>
  <c r="S152"/>
  <c r="J153"/>
  <c r="S153"/>
  <c r="J154"/>
  <c r="S154"/>
  <c r="J155"/>
  <c r="S155"/>
  <c r="J156"/>
  <c r="S156"/>
  <c r="J157"/>
  <c r="S157"/>
  <c r="S159"/>
  <c r="S161"/>
  <c r="S163"/>
  <c r="S165"/>
  <c r="S167"/>
  <c r="S169"/>
  <c r="S171"/>
  <c r="S173"/>
  <c r="S175"/>
  <c r="S177"/>
  <c r="S179"/>
  <c r="S181"/>
  <c r="S183"/>
  <c r="S185"/>
  <c r="S187"/>
  <c r="S189"/>
  <c r="S191"/>
  <c r="S193"/>
  <c r="S195"/>
  <c r="S197"/>
  <c r="S199"/>
  <c r="S201"/>
  <c r="S203"/>
  <c r="S205"/>
  <c r="S207"/>
  <c r="S209"/>
  <c r="S211"/>
  <c r="S213"/>
  <c r="S215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J102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J125"/>
  <c r="R125"/>
  <c r="J126"/>
  <c r="R126"/>
  <c r="J127"/>
  <c r="R127"/>
  <c r="R128"/>
  <c r="J129"/>
  <c r="R129"/>
  <c r="R130"/>
  <c r="R131"/>
  <c r="R132"/>
  <c r="J133"/>
  <c r="R133"/>
  <c r="R134"/>
  <c r="J135"/>
  <c r="R135"/>
  <c r="J136"/>
  <c r="R136"/>
  <c r="J137"/>
  <c r="R137"/>
  <c r="J138"/>
  <c r="R138"/>
  <c r="R139"/>
  <c r="R140"/>
  <c r="R141"/>
  <c r="J142"/>
  <c r="R142"/>
  <c r="J143"/>
  <c r="R143"/>
  <c r="J144"/>
  <c r="R144"/>
  <c r="J145"/>
  <c r="R145"/>
  <c r="J146"/>
  <c r="R146"/>
  <c r="J147"/>
  <c r="R147"/>
  <c r="J148"/>
  <c r="R148"/>
  <c r="J149"/>
  <c r="R149"/>
  <c r="J150"/>
  <c r="R150"/>
  <c r="J151"/>
  <c r="R151"/>
  <c r="R152"/>
  <c r="R153"/>
  <c r="R154"/>
  <c r="R155"/>
  <c r="R156"/>
  <c r="R157"/>
  <c r="J158"/>
  <c r="R158"/>
  <c r="J159"/>
  <c r="R159"/>
  <c r="J160"/>
  <c r="R160"/>
  <c r="J161"/>
  <c r="R161"/>
  <c r="J162"/>
  <c r="R162"/>
  <c r="J163"/>
  <c r="R163"/>
  <c r="J164"/>
  <c r="R164"/>
  <c r="J165"/>
  <c r="R165"/>
  <c r="J166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Q59"/>
  <c r="Q61"/>
  <c r="Q63"/>
  <c r="Q65"/>
  <c r="Q67"/>
  <c r="Q69"/>
  <c r="Q71"/>
  <c r="Q73"/>
  <c r="Q75"/>
  <c r="Q77"/>
  <c r="Q79"/>
  <c r="Q81"/>
  <c r="Q83"/>
  <c r="Q85"/>
  <c r="Q87"/>
  <c r="Q89"/>
  <c r="Q91"/>
  <c r="J92"/>
  <c r="J93"/>
  <c r="Q93"/>
  <c r="J94"/>
  <c r="J95"/>
  <c r="Q95"/>
  <c r="J96"/>
  <c r="J97"/>
  <c r="Q97"/>
  <c r="J98"/>
  <c r="J99"/>
  <c r="Q99"/>
  <c r="J100"/>
  <c r="J101"/>
  <c r="Q101"/>
  <c r="J103"/>
  <c r="Q103"/>
  <c r="J104"/>
  <c r="J105"/>
  <c r="Q105"/>
  <c r="J106"/>
  <c r="J107"/>
  <c r="Q107"/>
  <c r="J108"/>
  <c r="J109"/>
  <c r="Q109"/>
  <c r="J110"/>
  <c r="J111"/>
  <c r="Q111"/>
  <c r="J112"/>
  <c r="J113"/>
  <c r="Q113"/>
  <c r="J114"/>
  <c r="J115"/>
  <c r="Q115"/>
  <c r="J116"/>
  <c r="J117"/>
  <c r="Q117"/>
  <c r="J119"/>
  <c r="Q119"/>
  <c r="J120"/>
  <c r="J121"/>
  <c r="Q121"/>
  <c r="J122"/>
  <c r="J123"/>
  <c r="Q123"/>
  <c r="J124"/>
  <c r="Q125"/>
  <c r="Q127"/>
  <c r="J128"/>
  <c r="Q129"/>
  <c r="J130"/>
  <c r="J131"/>
  <c r="Q131"/>
  <c r="J132"/>
  <c r="Q133"/>
  <c r="J134"/>
  <c r="Q135"/>
  <c r="Q137"/>
  <c r="Q139"/>
  <c r="Q141"/>
  <c r="Q143"/>
  <c r="Q145"/>
  <c r="Q147"/>
  <c r="Q149"/>
  <c r="Q151"/>
  <c r="Q153"/>
  <c r="Q155"/>
  <c r="Q157"/>
  <c r="Q159"/>
  <c r="Q161"/>
  <c r="Q163"/>
  <c r="Q165"/>
  <c r="J167"/>
  <c r="Q167"/>
  <c r="J168"/>
  <c r="J169"/>
  <c r="Q169"/>
  <c r="J170"/>
  <c r="J171"/>
  <c r="Q171"/>
  <c r="J172"/>
  <c r="J173"/>
  <c r="Q173"/>
  <c r="J174"/>
  <c r="J175"/>
  <c r="Q175"/>
  <c r="J176"/>
  <c r="J177"/>
  <c r="Q177"/>
  <c r="J178"/>
  <c r="J179"/>
  <c r="Q179"/>
  <c r="Q181"/>
  <c r="Q183"/>
  <c r="Q185"/>
  <c r="Q187"/>
  <c r="Q189"/>
  <c r="Q191"/>
  <c r="Q193"/>
  <c r="Q195"/>
  <c r="Q197"/>
  <c r="Q199"/>
  <c r="Q201"/>
  <c r="Q203"/>
  <c r="Q205"/>
  <c r="Q207"/>
  <c r="Q209"/>
  <c r="Q211"/>
  <c r="Q213"/>
  <c r="Q215"/>
  <c r="J59"/>
  <c r="P59"/>
  <c r="J60"/>
  <c r="P60"/>
  <c r="J61"/>
  <c r="P61"/>
  <c r="J62"/>
  <c r="P62"/>
  <c r="J63"/>
  <c r="P63"/>
  <c r="J64"/>
  <c r="P64"/>
  <c r="J65"/>
  <c r="P65"/>
  <c r="J66"/>
  <c r="P66"/>
  <c r="J67"/>
  <c r="P67"/>
  <c r="J68"/>
  <c r="P68"/>
  <c r="J69"/>
  <c r="P69"/>
  <c r="J70"/>
  <c r="P70"/>
  <c r="J71"/>
  <c r="P71"/>
  <c r="J72"/>
  <c r="P72"/>
  <c r="J73"/>
  <c r="P73"/>
  <c r="J74"/>
  <c r="P74"/>
  <c r="J75"/>
  <c r="P75"/>
  <c r="J76"/>
  <c r="P76"/>
  <c r="J77"/>
  <c r="P77"/>
  <c r="J78"/>
  <c r="P78"/>
  <c r="J79"/>
  <c r="P79"/>
  <c r="J80"/>
  <c r="P80"/>
  <c r="J81"/>
  <c r="P81"/>
  <c r="J82"/>
  <c r="P82"/>
  <c r="J83"/>
  <c r="P83"/>
  <c r="J84"/>
  <c r="P84"/>
  <c r="J85"/>
  <c r="P85"/>
  <c r="J86"/>
  <c r="P86"/>
  <c r="J87"/>
  <c r="P87"/>
  <c r="J88"/>
  <c r="P88"/>
  <c r="J89"/>
  <c r="P89"/>
  <c r="J90"/>
  <c r="P90"/>
  <c r="J91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J118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J180"/>
  <c r="P180"/>
  <c r="J181"/>
  <c r="P181"/>
  <c r="J182"/>
  <c r="P182"/>
  <c r="J183"/>
  <c r="P183"/>
  <c r="J184"/>
  <c r="P184"/>
  <c r="J185"/>
  <c r="P185"/>
  <c r="J186"/>
  <c r="P186"/>
  <c r="J187"/>
  <c r="P187"/>
  <c r="J188"/>
  <c r="P188"/>
  <c r="J189"/>
  <c r="P189"/>
  <c r="J190"/>
  <c r="P190"/>
  <c r="J191"/>
  <c r="P191"/>
  <c r="J192"/>
  <c r="P192"/>
  <c r="J193"/>
  <c r="P193"/>
  <c r="J194"/>
  <c r="P194"/>
  <c r="J195"/>
  <c r="P195"/>
  <c r="J196"/>
  <c r="P196"/>
  <c r="J197"/>
  <c r="P197"/>
  <c r="J198"/>
  <c r="P198"/>
  <c r="J199"/>
  <c r="P199"/>
  <c r="J200"/>
  <c r="P200"/>
  <c r="J201"/>
  <c r="P201"/>
  <c r="J202"/>
  <c r="P202"/>
  <c r="J203"/>
  <c r="P203"/>
  <c r="J204"/>
  <c r="P204"/>
  <c r="J205"/>
  <c r="P205"/>
  <c r="J206"/>
  <c r="P206"/>
  <c r="J207"/>
  <c r="P207"/>
  <c r="J208"/>
  <c r="P208"/>
  <c r="J209"/>
  <c r="P209"/>
  <c r="J210"/>
  <c r="P210"/>
  <c r="J211"/>
  <c r="P211"/>
  <c r="J212"/>
  <c r="P212"/>
  <c r="J213"/>
  <c r="P213"/>
  <c r="J214"/>
  <c r="P214"/>
  <c r="J215"/>
  <c r="P215"/>
  <c r="J216"/>
  <c r="P216"/>
  <c r="V218"/>
  <c r="T218"/>
  <c r="N218"/>
  <c r="L218"/>
  <c r="P78" i="11"/>
  <c r="X78"/>
  <c r="O78"/>
  <c r="W78"/>
  <c r="N78"/>
  <c r="V78"/>
  <c r="M78"/>
  <c r="U78"/>
  <c r="T78"/>
  <c r="S78"/>
  <c r="R78"/>
  <c r="Q78"/>
  <c r="P77"/>
  <c r="X77"/>
  <c r="O77"/>
  <c r="W77"/>
  <c r="N77"/>
  <c r="V77"/>
  <c r="M77"/>
  <c r="U77"/>
  <c r="T77"/>
  <c r="S77"/>
  <c r="R77"/>
  <c r="Q77"/>
  <c r="P76"/>
  <c r="X76"/>
  <c r="O76"/>
  <c r="W76"/>
  <c r="N76"/>
  <c r="V76"/>
  <c r="M76"/>
  <c r="U76"/>
  <c r="T76"/>
  <c r="S76"/>
  <c r="R76"/>
  <c r="Q76"/>
  <c r="P75"/>
  <c r="X75"/>
  <c r="O75"/>
  <c r="W75"/>
  <c r="N75"/>
  <c r="V75"/>
  <c r="M75"/>
  <c r="U75"/>
  <c r="T75"/>
  <c r="S75"/>
  <c r="R75"/>
  <c r="Q75"/>
  <c r="P74"/>
  <c r="X74"/>
  <c r="O74"/>
  <c r="W74"/>
  <c r="N74"/>
  <c r="V74"/>
  <c r="M74"/>
  <c r="U74"/>
  <c r="T74"/>
  <c r="S74"/>
  <c r="Q74"/>
  <c r="P73"/>
  <c r="X73"/>
  <c r="O73"/>
  <c r="W73"/>
  <c r="N73"/>
  <c r="V73"/>
  <c r="M73"/>
  <c r="U73"/>
  <c r="T73"/>
  <c r="R73"/>
  <c r="Q73"/>
  <c r="P72"/>
  <c r="X72"/>
  <c r="O72"/>
  <c r="W72"/>
  <c r="N72"/>
  <c r="V72"/>
  <c r="M72"/>
  <c r="U72"/>
  <c r="S72"/>
  <c r="R72"/>
  <c r="Q72"/>
  <c r="P71"/>
  <c r="X71"/>
  <c r="O71"/>
  <c r="W71"/>
  <c r="N71"/>
  <c r="V71"/>
  <c r="M71"/>
  <c r="U71"/>
  <c r="S71"/>
  <c r="R71"/>
  <c r="Q71"/>
  <c r="P70"/>
  <c r="X70"/>
  <c r="O70"/>
  <c r="W70"/>
  <c r="N70"/>
  <c r="V70"/>
  <c r="M70"/>
  <c r="U70"/>
  <c r="S70"/>
  <c r="R70"/>
  <c r="Q70"/>
  <c r="P69"/>
  <c r="X69"/>
  <c r="O69"/>
  <c r="W69"/>
  <c r="N69"/>
  <c r="V69"/>
  <c r="M69"/>
  <c r="U69"/>
  <c r="S69"/>
  <c r="R69"/>
  <c r="Q69"/>
  <c r="P68"/>
  <c r="X68"/>
  <c r="O68"/>
  <c r="W68"/>
  <c r="N68"/>
  <c r="V68"/>
  <c r="M68"/>
  <c r="U68"/>
  <c r="S68"/>
  <c r="R68"/>
  <c r="Q68"/>
  <c r="P67"/>
  <c r="X67"/>
  <c r="O67"/>
  <c r="W67"/>
  <c r="N67"/>
  <c r="V67"/>
  <c r="M67"/>
  <c r="U67"/>
  <c r="S67"/>
  <c r="R67"/>
  <c r="Q67"/>
  <c r="P66"/>
  <c r="X66"/>
  <c r="O66"/>
  <c r="W66"/>
  <c r="N66"/>
  <c r="V66"/>
  <c r="M66"/>
  <c r="U66"/>
  <c r="T66"/>
  <c r="R66"/>
  <c r="Q66"/>
  <c r="P65"/>
  <c r="X65"/>
  <c r="O65"/>
  <c r="W65"/>
  <c r="N65"/>
  <c r="V65"/>
  <c r="M65"/>
  <c r="U65"/>
  <c r="T65"/>
  <c r="R65"/>
  <c r="Q65"/>
  <c r="P64"/>
  <c r="X64"/>
  <c r="O64"/>
  <c r="W64"/>
  <c r="N64"/>
  <c r="V64"/>
  <c r="M64"/>
  <c r="U64"/>
  <c r="S64"/>
  <c r="R64"/>
  <c r="Q64"/>
  <c r="P63"/>
  <c r="X63"/>
  <c r="O63"/>
  <c r="W63"/>
  <c r="N63"/>
  <c r="V63"/>
  <c r="M63"/>
  <c r="U63"/>
  <c r="S63"/>
  <c r="R63"/>
  <c r="Q63"/>
  <c r="P62"/>
  <c r="X62"/>
  <c r="O62"/>
  <c r="W62"/>
  <c r="N62"/>
  <c r="V62"/>
  <c r="M62"/>
  <c r="U62"/>
  <c r="S62"/>
  <c r="R62"/>
  <c r="Q62"/>
  <c r="P61"/>
  <c r="X61"/>
  <c r="O61"/>
  <c r="W61"/>
  <c r="N61"/>
  <c r="V61"/>
  <c r="M61"/>
  <c r="U61"/>
  <c r="S61"/>
  <c r="R61"/>
  <c r="Q61"/>
  <c r="P60"/>
  <c r="X60"/>
  <c r="O60"/>
  <c r="W60"/>
  <c r="N60"/>
  <c r="V60"/>
  <c r="M60"/>
  <c r="U60"/>
  <c r="T60"/>
  <c r="R60"/>
  <c r="Q60"/>
  <c r="P59"/>
  <c r="X59"/>
  <c r="O59"/>
  <c r="W59"/>
  <c r="N59"/>
  <c r="V59"/>
  <c r="M59"/>
  <c r="U59"/>
  <c r="T59"/>
  <c r="R59"/>
  <c r="Q59"/>
  <c r="P58"/>
  <c r="X58"/>
  <c r="O58"/>
  <c r="W58"/>
  <c r="N58"/>
  <c r="V58"/>
  <c r="M58"/>
  <c r="U58"/>
  <c r="T58"/>
  <c r="R58"/>
  <c r="Q58"/>
  <c r="P57"/>
  <c r="X57"/>
  <c r="O57"/>
  <c r="W57"/>
  <c r="N57"/>
  <c r="V57"/>
  <c r="M57"/>
  <c r="U57"/>
  <c r="T57"/>
  <c r="S57"/>
  <c r="Q57"/>
  <c r="P56"/>
  <c r="X56"/>
  <c r="O56"/>
  <c r="W56"/>
  <c r="N56"/>
  <c r="V56"/>
  <c r="M56"/>
  <c r="U56"/>
  <c r="T56"/>
  <c r="S56"/>
  <c r="Q56"/>
  <c r="P55"/>
  <c r="X55"/>
  <c r="O55"/>
  <c r="W55"/>
  <c r="N55"/>
  <c r="V55"/>
  <c r="M55"/>
  <c r="U55"/>
  <c r="T55"/>
  <c r="S55"/>
  <c r="Q55"/>
  <c r="P54"/>
  <c r="X54"/>
  <c r="O54"/>
  <c r="W54"/>
  <c r="N54"/>
  <c r="V54"/>
  <c r="M54"/>
  <c r="U54"/>
  <c r="T54"/>
  <c r="S54"/>
  <c r="Q54"/>
  <c r="P53"/>
  <c r="X53"/>
  <c r="O53"/>
  <c r="W53"/>
  <c r="N53"/>
  <c r="V53"/>
  <c r="M53"/>
  <c r="U53"/>
  <c r="T53"/>
  <c r="S53"/>
  <c r="Q53"/>
  <c r="P52"/>
  <c r="X52"/>
  <c r="O52"/>
  <c r="W52"/>
  <c r="N52"/>
  <c r="V52"/>
  <c r="M52"/>
  <c r="U52"/>
  <c r="T52"/>
  <c r="R52"/>
  <c r="Q52"/>
  <c r="P51"/>
  <c r="X51"/>
  <c r="O51"/>
  <c r="W51"/>
  <c r="N51"/>
  <c r="V51"/>
  <c r="M51"/>
  <c r="U51"/>
  <c r="T51"/>
  <c r="R51"/>
  <c r="Q51"/>
  <c r="P50"/>
  <c r="X50"/>
  <c r="O50"/>
  <c r="W50"/>
  <c r="N50"/>
  <c r="V50"/>
  <c r="M50"/>
  <c r="U50"/>
  <c r="T50"/>
  <c r="R50"/>
  <c r="Q50"/>
  <c r="P49"/>
  <c r="X49"/>
  <c r="O49"/>
  <c r="W49"/>
  <c r="N49"/>
  <c r="V49"/>
  <c r="M49"/>
  <c r="U49"/>
  <c r="T49"/>
  <c r="R49"/>
  <c r="Q49"/>
  <c r="P48"/>
  <c r="X48"/>
  <c r="O48"/>
  <c r="W48"/>
  <c r="N48"/>
  <c r="V48"/>
  <c r="M48"/>
  <c r="U48"/>
  <c r="T48"/>
  <c r="R48"/>
  <c r="Q48"/>
  <c r="P47"/>
  <c r="X47"/>
  <c r="O47"/>
  <c r="W47"/>
  <c r="N47"/>
  <c r="V47"/>
  <c r="M47"/>
  <c r="U47"/>
  <c r="S47"/>
  <c r="R47"/>
  <c r="Q47"/>
  <c r="P46"/>
  <c r="X46"/>
  <c r="O46"/>
  <c r="W46"/>
  <c r="N46"/>
  <c r="V46"/>
  <c r="M46"/>
  <c r="U46"/>
  <c r="T46"/>
  <c r="R46"/>
  <c r="Q46"/>
  <c r="P45"/>
  <c r="X45"/>
  <c r="O45"/>
  <c r="W45"/>
  <c r="N45"/>
  <c r="V45"/>
  <c r="M45"/>
  <c r="U45"/>
  <c r="T45"/>
  <c r="R45"/>
  <c r="Q45"/>
  <c r="P44"/>
  <c r="X44"/>
  <c r="O44"/>
  <c r="W44"/>
  <c r="N44"/>
  <c r="V44"/>
  <c r="M44"/>
  <c r="U44"/>
  <c r="T44"/>
  <c r="R44"/>
  <c r="Q44"/>
  <c r="P43"/>
  <c r="X43"/>
  <c r="O43"/>
  <c r="W43"/>
  <c r="N43"/>
  <c r="V43"/>
  <c r="M43"/>
  <c r="U43"/>
  <c r="T43"/>
  <c r="R43"/>
  <c r="Q43"/>
  <c r="P42"/>
  <c r="X42"/>
  <c r="O42"/>
  <c r="W42"/>
  <c r="N42"/>
  <c r="V42"/>
  <c r="M42"/>
  <c r="U42"/>
  <c r="T42"/>
  <c r="R42"/>
  <c r="Q42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I79"/>
  <c r="P79"/>
  <c r="I80"/>
  <c r="P80"/>
  <c r="X80"/>
  <c r="I81"/>
  <c r="P81"/>
  <c r="I82"/>
  <c r="P82"/>
  <c r="X82"/>
  <c r="I83"/>
  <c r="P83"/>
  <c r="I84"/>
  <c r="P84"/>
  <c r="X84"/>
  <c r="I85"/>
  <c r="P85"/>
  <c r="I86"/>
  <c r="P86"/>
  <c r="X86"/>
  <c r="I87"/>
  <c r="P87"/>
  <c r="I88"/>
  <c r="P88"/>
  <c r="X88"/>
  <c r="I89"/>
  <c r="P89"/>
  <c r="I90"/>
  <c r="P90"/>
  <c r="X90"/>
  <c r="I91"/>
  <c r="P91"/>
  <c r="I92"/>
  <c r="P92"/>
  <c r="X92"/>
  <c r="I93"/>
  <c r="P93"/>
  <c r="I94"/>
  <c r="P94"/>
  <c r="X94"/>
  <c r="I95"/>
  <c r="P95"/>
  <c r="I96"/>
  <c r="P96"/>
  <c r="X96"/>
  <c r="I97"/>
  <c r="P97"/>
  <c r="I98"/>
  <c r="P98"/>
  <c r="X98"/>
  <c r="I99"/>
  <c r="P99"/>
  <c r="I100"/>
  <c r="P100"/>
  <c r="X100"/>
  <c r="I101"/>
  <c r="P101"/>
  <c r="I102"/>
  <c r="P102"/>
  <c r="X102"/>
  <c r="I103"/>
  <c r="P103"/>
  <c r="I104"/>
  <c r="P104"/>
  <c r="X104"/>
  <c r="I105"/>
  <c r="P105"/>
  <c r="I106"/>
  <c r="P106"/>
  <c r="X106"/>
  <c r="I107"/>
  <c r="P107"/>
  <c r="I108"/>
  <c r="P108"/>
  <c r="X108"/>
  <c r="I109"/>
  <c r="P109"/>
  <c r="I110"/>
  <c r="P110"/>
  <c r="X110"/>
  <c r="I111"/>
  <c r="P111"/>
  <c r="I112"/>
  <c r="P112"/>
  <c r="X112"/>
  <c r="I113"/>
  <c r="P113"/>
  <c r="I114"/>
  <c r="P114"/>
  <c r="X114"/>
  <c r="I115"/>
  <c r="P115"/>
  <c r="I116"/>
  <c r="P116"/>
  <c r="X116"/>
  <c r="I117"/>
  <c r="P117"/>
  <c r="I118"/>
  <c r="P118"/>
  <c r="X118"/>
  <c r="I119"/>
  <c r="P119"/>
  <c r="I120"/>
  <c r="P120"/>
  <c r="X120"/>
  <c r="I121"/>
  <c r="P121"/>
  <c r="I122"/>
  <c r="P122"/>
  <c r="X122"/>
  <c r="I123"/>
  <c r="P123"/>
  <c r="I124"/>
  <c r="P124"/>
  <c r="X124"/>
  <c r="I125"/>
  <c r="P125"/>
  <c r="I126"/>
  <c r="P126"/>
  <c r="X126"/>
  <c r="I127"/>
  <c r="P127"/>
  <c r="I128"/>
  <c r="P128"/>
  <c r="X128"/>
  <c r="I129"/>
  <c r="P129"/>
  <c r="I130"/>
  <c r="P130"/>
  <c r="X130"/>
  <c r="I131"/>
  <c r="P131"/>
  <c r="I132"/>
  <c r="P132"/>
  <c r="X132"/>
  <c r="I133"/>
  <c r="P133"/>
  <c r="I134"/>
  <c r="P134"/>
  <c r="X134"/>
  <c r="I135"/>
  <c r="P135"/>
  <c r="I136"/>
  <c r="P136"/>
  <c r="X136"/>
  <c r="I137"/>
  <c r="P137"/>
  <c r="O79"/>
  <c r="W79"/>
  <c r="O80"/>
  <c r="W80"/>
  <c r="O81"/>
  <c r="W81"/>
  <c r="O82"/>
  <c r="W82"/>
  <c r="O83"/>
  <c r="W83"/>
  <c r="O84"/>
  <c r="W84"/>
  <c r="O85"/>
  <c r="W85"/>
  <c r="O86"/>
  <c r="W86"/>
  <c r="O87"/>
  <c r="W87"/>
  <c r="O88"/>
  <c r="W88"/>
  <c r="O89"/>
  <c r="W89"/>
  <c r="O90"/>
  <c r="W90"/>
  <c r="O91"/>
  <c r="W91"/>
  <c r="O92"/>
  <c r="W92"/>
  <c r="O93"/>
  <c r="W93"/>
  <c r="O94"/>
  <c r="W94"/>
  <c r="O95"/>
  <c r="W95"/>
  <c r="O96"/>
  <c r="W96"/>
  <c r="O97"/>
  <c r="W97"/>
  <c r="O98"/>
  <c r="W98"/>
  <c r="O99"/>
  <c r="W99"/>
  <c r="O100"/>
  <c r="W100"/>
  <c r="O101"/>
  <c r="W101"/>
  <c r="O102"/>
  <c r="W102"/>
  <c r="O103"/>
  <c r="W103"/>
  <c r="O104"/>
  <c r="W104"/>
  <c r="O105"/>
  <c r="W105"/>
  <c r="O106"/>
  <c r="W106"/>
  <c r="O107"/>
  <c r="W107"/>
  <c r="O108"/>
  <c r="W108"/>
  <c r="O109"/>
  <c r="W109"/>
  <c r="O110"/>
  <c r="W110"/>
  <c r="O111"/>
  <c r="W111"/>
  <c r="O112"/>
  <c r="W112"/>
  <c r="O113"/>
  <c r="W113"/>
  <c r="O114"/>
  <c r="W114"/>
  <c r="O115"/>
  <c r="W115"/>
  <c r="O116"/>
  <c r="W116"/>
  <c r="O117"/>
  <c r="W117"/>
  <c r="O118"/>
  <c r="W118"/>
  <c r="O119"/>
  <c r="W119"/>
  <c r="O120"/>
  <c r="W120"/>
  <c r="O121"/>
  <c r="W121"/>
  <c r="O122"/>
  <c r="W122"/>
  <c r="O123"/>
  <c r="W123"/>
  <c r="O124"/>
  <c r="W124"/>
  <c r="O125"/>
  <c r="W125"/>
  <c r="O126"/>
  <c r="W126"/>
  <c r="O127"/>
  <c r="W127"/>
  <c r="O128"/>
  <c r="W128"/>
  <c r="O129"/>
  <c r="W129"/>
  <c r="O130"/>
  <c r="W130"/>
  <c r="O131"/>
  <c r="W131"/>
  <c r="O132"/>
  <c r="W132"/>
  <c r="O133"/>
  <c r="W133"/>
  <c r="O134"/>
  <c r="W134"/>
  <c r="O135"/>
  <c r="W135"/>
  <c r="O136"/>
  <c r="W136"/>
  <c r="O137"/>
  <c r="W137"/>
  <c r="N79"/>
  <c r="V79"/>
  <c r="V142"/>
  <c r="N80"/>
  <c r="V80"/>
  <c r="N81"/>
  <c r="V81"/>
  <c r="N82"/>
  <c r="V82"/>
  <c r="N83"/>
  <c r="V83"/>
  <c r="N84"/>
  <c r="V84"/>
  <c r="N85"/>
  <c r="V85"/>
  <c r="N86"/>
  <c r="V86"/>
  <c r="N87"/>
  <c r="V87"/>
  <c r="N88"/>
  <c r="V88"/>
  <c r="N89"/>
  <c r="V89"/>
  <c r="N90"/>
  <c r="V90"/>
  <c r="N91"/>
  <c r="V91"/>
  <c r="N92"/>
  <c r="V92"/>
  <c r="N93"/>
  <c r="V93"/>
  <c r="N94"/>
  <c r="V94"/>
  <c r="N95"/>
  <c r="V95"/>
  <c r="N96"/>
  <c r="V96"/>
  <c r="N97"/>
  <c r="V97"/>
  <c r="N98"/>
  <c r="V98"/>
  <c r="N99"/>
  <c r="V99"/>
  <c r="N100"/>
  <c r="V100"/>
  <c r="N101"/>
  <c r="V101"/>
  <c r="N102"/>
  <c r="V102"/>
  <c r="N103"/>
  <c r="V103"/>
  <c r="N104"/>
  <c r="V104"/>
  <c r="N105"/>
  <c r="V105"/>
  <c r="N106"/>
  <c r="V106"/>
  <c r="N107"/>
  <c r="V107"/>
  <c r="N108"/>
  <c r="V108"/>
  <c r="N109"/>
  <c r="V109"/>
  <c r="N110"/>
  <c r="V110"/>
  <c r="N111"/>
  <c r="V111"/>
  <c r="N112"/>
  <c r="V112"/>
  <c r="N113"/>
  <c r="V113"/>
  <c r="N114"/>
  <c r="V114"/>
  <c r="N115"/>
  <c r="V115"/>
  <c r="N116"/>
  <c r="V116"/>
  <c r="N117"/>
  <c r="V117"/>
  <c r="N118"/>
  <c r="V118"/>
  <c r="N119"/>
  <c r="V119"/>
  <c r="N120"/>
  <c r="V120"/>
  <c r="N121"/>
  <c r="V121"/>
  <c r="N122"/>
  <c r="V122"/>
  <c r="N123"/>
  <c r="V123"/>
  <c r="N124"/>
  <c r="V124"/>
  <c r="N125"/>
  <c r="V125"/>
  <c r="N126"/>
  <c r="V126"/>
  <c r="N127"/>
  <c r="V127"/>
  <c r="N128"/>
  <c r="V128"/>
  <c r="N129"/>
  <c r="V129"/>
  <c r="N130"/>
  <c r="V130"/>
  <c r="N131"/>
  <c r="V131"/>
  <c r="N132"/>
  <c r="V132"/>
  <c r="N133"/>
  <c r="V133"/>
  <c r="N134"/>
  <c r="V134"/>
  <c r="N135"/>
  <c r="V135"/>
  <c r="N136"/>
  <c r="V136"/>
  <c r="N137"/>
  <c r="V137"/>
  <c r="M79"/>
  <c r="U79"/>
  <c r="M80"/>
  <c r="U80"/>
  <c r="M81"/>
  <c r="U81"/>
  <c r="M82"/>
  <c r="U82"/>
  <c r="M83"/>
  <c r="U83"/>
  <c r="M84"/>
  <c r="U84"/>
  <c r="M85"/>
  <c r="U85"/>
  <c r="M86"/>
  <c r="U86"/>
  <c r="M87"/>
  <c r="U87"/>
  <c r="M88"/>
  <c r="U88"/>
  <c r="M89"/>
  <c r="U89"/>
  <c r="M90"/>
  <c r="U90"/>
  <c r="M91"/>
  <c r="U91"/>
  <c r="M92"/>
  <c r="U92"/>
  <c r="M93"/>
  <c r="U93"/>
  <c r="M94"/>
  <c r="U94"/>
  <c r="M95"/>
  <c r="U95"/>
  <c r="M96"/>
  <c r="U96"/>
  <c r="M97"/>
  <c r="U97"/>
  <c r="M98"/>
  <c r="U98"/>
  <c r="M99"/>
  <c r="U99"/>
  <c r="M100"/>
  <c r="U100"/>
  <c r="M101"/>
  <c r="U101"/>
  <c r="M102"/>
  <c r="U102"/>
  <c r="M103"/>
  <c r="U103"/>
  <c r="M104"/>
  <c r="U104"/>
  <c r="M105"/>
  <c r="U105"/>
  <c r="M106"/>
  <c r="U106"/>
  <c r="M107"/>
  <c r="U107"/>
  <c r="M108"/>
  <c r="U108"/>
  <c r="M109"/>
  <c r="U109"/>
  <c r="M110"/>
  <c r="U110"/>
  <c r="M111"/>
  <c r="U111"/>
  <c r="M112"/>
  <c r="U112"/>
  <c r="M113"/>
  <c r="U113"/>
  <c r="M114"/>
  <c r="U114"/>
  <c r="M115"/>
  <c r="U115"/>
  <c r="M116"/>
  <c r="U116"/>
  <c r="M117"/>
  <c r="U117"/>
  <c r="M118"/>
  <c r="U118"/>
  <c r="M119"/>
  <c r="U119"/>
  <c r="M120"/>
  <c r="U120"/>
  <c r="M121"/>
  <c r="U121"/>
  <c r="M122"/>
  <c r="U122"/>
  <c r="M123"/>
  <c r="U123"/>
  <c r="M124"/>
  <c r="U124"/>
  <c r="M125"/>
  <c r="U125"/>
  <c r="M126"/>
  <c r="U126"/>
  <c r="M127"/>
  <c r="U127"/>
  <c r="M128"/>
  <c r="U128"/>
  <c r="M129"/>
  <c r="U129"/>
  <c r="M130"/>
  <c r="U130"/>
  <c r="M131"/>
  <c r="U131"/>
  <c r="M132"/>
  <c r="U132"/>
  <c r="M133"/>
  <c r="U133"/>
  <c r="M134"/>
  <c r="U134"/>
  <c r="M135"/>
  <c r="U135"/>
  <c r="M136"/>
  <c r="U136"/>
  <c r="M137"/>
  <c r="U137"/>
  <c r="T80"/>
  <c r="T82"/>
  <c r="T84"/>
  <c r="T86"/>
  <c r="T88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T134"/>
  <c r="T136"/>
  <c r="S79"/>
  <c r="S80"/>
  <c r="S141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42"/>
  <c r="R79"/>
  <c r="R80"/>
  <c r="R142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K105"/>
  <c r="R105"/>
  <c r="K106"/>
  <c r="R106"/>
  <c r="K107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K79"/>
  <c r="Q79"/>
  <c r="K80"/>
  <c r="Q80"/>
  <c r="K81"/>
  <c r="Q81"/>
  <c r="K82"/>
  <c r="Q82"/>
  <c r="K83"/>
  <c r="Q83"/>
  <c r="K84"/>
  <c r="Q84"/>
  <c r="K85"/>
  <c r="Q85"/>
  <c r="K86"/>
  <c r="Q86"/>
  <c r="K87"/>
  <c r="Q87"/>
  <c r="K88"/>
  <c r="Q88"/>
  <c r="K89"/>
  <c r="Q89"/>
  <c r="K90"/>
  <c r="Q90"/>
  <c r="K91"/>
  <c r="Q91"/>
  <c r="K92"/>
  <c r="Q92"/>
  <c r="K93"/>
  <c r="Q93"/>
  <c r="K94"/>
  <c r="Q94"/>
  <c r="K95"/>
  <c r="Q95"/>
  <c r="K96"/>
  <c r="Q96"/>
  <c r="K97"/>
  <c r="Q97"/>
  <c r="K98"/>
  <c r="Q98"/>
  <c r="K99"/>
  <c r="Q99"/>
  <c r="K100"/>
  <c r="Q100"/>
  <c r="K101"/>
  <c r="Q101"/>
  <c r="K102"/>
  <c r="Q102"/>
  <c r="K103"/>
  <c r="Q103"/>
  <c r="K104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1"/>
  <c r="Q133"/>
  <c r="Q135"/>
  <c r="Q137"/>
  <c r="V141"/>
  <c r="R141"/>
  <c r="O141"/>
  <c r="N141"/>
  <c r="M141"/>
  <c r="I8"/>
  <c r="M8"/>
  <c r="M139"/>
  <c r="I9"/>
  <c r="M9"/>
  <c r="I10"/>
  <c r="M10"/>
  <c r="U10"/>
  <c r="I11"/>
  <c r="M11"/>
  <c r="I12"/>
  <c r="M12"/>
  <c r="U12"/>
  <c r="I13"/>
  <c r="M13"/>
  <c r="I14"/>
  <c r="M14"/>
  <c r="U14"/>
  <c r="I15"/>
  <c r="M15"/>
  <c r="I16"/>
  <c r="M16"/>
  <c r="U16"/>
  <c r="I17"/>
  <c r="M17"/>
  <c r="I18"/>
  <c r="M18"/>
  <c r="U18"/>
  <c r="I19"/>
  <c r="M19"/>
  <c r="I20"/>
  <c r="M20"/>
  <c r="U20"/>
  <c r="I21"/>
  <c r="M21"/>
  <c r="I22"/>
  <c r="M22"/>
  <c r="U22"/>
  <c r="I23"/>
  <c r="M23"/>
  <c r="I24"/>
  <c r="M24"/>
  <c r="U24"/>
  <c r="I25"/>
  <c r="M25"/>
  <c r="I26"/>
  <c r="M26"/>
  <c r="U26"/>
  <c r="I27"/>
  <c r="M27"/>
  <c r="I28"/>
  <c r="M28"/>
  <c r="U28"/>
  <c r="I29"/>
  <c r="M29"/>
  <c r="I30"/>
  <c r="M30"/>
  <c r="U30"/>
  <c r="I31"/>
  <c r="M31"/>
  <c r="I32"/>
  <c r="M32"/>
  <c r="U32"/>
  <c r="I33"/>
  <c r="M33"/>
  <c r="I34"/>
  <c r="M34"/>
  <c r="U34"/>
  <c r="I35"/>
  <c r="M35"/>
  <c r="I36"/>
  <c r="M36"/>
  <c r="U36"/>
  <c r="I37"/>
  <c r="M37"/>
  <c r="I38"/>
  <c r="M38"/>
  <c r="U38"/>
  <c r="I39"/>
  <c r="M39"/>
  <c r="I40"/>
  <c r="M40"/>
  <c r="U40"/>
  <c r="I41"/>
  <c r="M41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139"/>
  <c r="O8"/>
  <c r="O9"/>
  <c r="O13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S35"/>
  <c r="O36"/>
  <c r="O37"/>
  <c r="O38"/>
  <c r="O39"/>
  <c r="O40"/>
  <c r="O41"/>
  <c r="P8"/>
  <c r="T8"/>
  <c r="P9"/>
  <c r="P10"/>
  <c r="T10"/>
  <c r="P11"/>
  <c r="P12"/>
  <c r="T12"/>
  <c r="P13"/>
  <c r="P14"/>
  <c r="T14"/>
  <c r="P15"/>
  <c r="P16"/>
  <c r="T16"/>
  <c r="P17"/>
  <c r="P18"/>
  <c r="T18"/>
  <c r="P19"/>
  <c r="P20"/>
  <c r="T20"/>
  <c r="P21"/>
  <c r="P22"/>
  <c r="T22"/>
  <c r="P23"/>
  <c r="P24"/>
  <c r="T24"/>
  <c r="P25"/>
  <c r="P26"/>
  <c r="T26"/>
  <c r="P27"/>
  <c r="P28"/>
  <c r="T28"/>
  <c r="P29"/>
  <c r="P30"/>
  <c r="T30"/>
  <c r="P31"/>
  <c r="P32"/>
  <c r="T32"/>
  <c r="P33"/>
  <c r="P34"/>
  <c r="T34"/>
  <c r="P35"/>
  <c r="P36"/>
  <c r="P37"/>
  <c r="P38"/>
  <c r="P39"/>
  <c r="P40"/>
  <c r="P41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W8"/>
  <c r="W9"/>
  <c r="W140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140"/>
  <c r="U9"/>
  <c r="U11"/>
  <c r="U13"/>
  <c r="U15"/>
  <c r="U17"/>
  <c r="U19"/>
  <c r="U21"/>
  <c r="U23"/>
  <c r="U25"/>
  <c r="U27"/>
  <c r="U29"/>
  <c r="U31"/>
  <c r="U33"/>
  <c r="U35"/>
  <c r="U37"/>
  <c r="U39"/>
  <c r="U41"/>
  <c r="K8"/>
  <c r="K9"/>
  <c r="T9"/>
  <c r="K10"/>
  <c r="K11"/>
  <c r="T11"/>
  <c r="K12"/>
  <c r="K13"/>
  <c r="T13"/>
  <c r="K14"/>
  <c r="K15"/>
  <c r="T15"/>
  <c r="K16"/>
  <c r="K17"/>
  <c r="T17"/>
  <c r="K18"/>
  <c r="K19"/>
  <c r="T19"/>
  <c r="K20"/>
  <c r="K21"/>
  <c r="T21"/>
  <c r="K22"/>
  <c r="K23"/>
  <c r="T23"/>
  <c r="K24"/>
  <c r="K25"/>
  <c r="T25"/>
  <c r="K26"/>
  <c r="K27"/>
  <c r="T27"/>
  <c r="K28"/>
  <c r="K29"/>
  <c r="T29"/>
  <c r="K30"/>
  <c r="K31"/>
  <c r="T31"/>
  <c r="K32"/>
  <c r="K33"/>
  <c r="T33"/>
  <c r="K34"/>
  <c r="T35"/>
  <c r="K36"/>
  <c r="T36"/>
  <c r="T37"/>
  <c r="T38"/>
  <c r="T39"/>
  <c r="T40"/>
  <c r="T41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K35"/>
  <c r="S36"/>
  <c r="K37"/>
  <c r="S37"/>
  <c r="K38"/>
  <c r="S38"/>
  <c r="K39"/>
  <c r="S39"/>
  <c r="K40"/>
  <c r="S40"/>
  <c r="K41"/>
  <c r="S41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V139"/>
  <c r="K78"/>
  <c r="K77"/>
  <c r="K76"/>
  <c r="K75"/>
  <c r="K74"/>
  <c r="R74"/>
  <c r="K73"/>
  <c r="S73"/>
  <c r="K72"/>
  <c r="T72"/>
  <c r="K71"/>
  <c r="T71"/>
  <c r="K70"/>
  <c r="T70"/>
  <c r="K69"/>
  <c r="T69"/>
  <c r="K68"/>
  <c r="T68"/>
  <c r="K67"/>
  <c r="T67"/>
  <c r="K66"/>
  <c r="S66"/>
  <c r="K65"/>
  <c r="S65"/>
  <c r="K64"/>
  <c r="T64"/>
  <c r="K63"/>
  <c r="T63"/>
  <c r="K62"/>
  <c r="T62"/>
  <c r="K61"/>
  <c r="T61"/>
  <c r="K60"/>
  <c r="S60"/>
  <c r="K59"/>
  <c r="S59"/>
  <c r="K58"/>
  <c r="S58"/>
  <c r="K57"/>
  <c r="R57"/>
  <c r="K56"/>
  <c r="R56"/>
  <c r="K55"/>
  <c r="R55"/>
  <c r="K54"/>
  <c r="R54"/>
  <c r="K53"/>
  <c r="R53"/>
  <c r="K52"/>
  <c r="S52"/>
  <c r="K51"/>
  <c r="S51"/>
  <c r="K50"/>
  <c r="S50"/>
  <c r="K49"/>
  <c r="S49"/>
  <c r="K48"/>
  <c r="S48"/>
  <c r="K47"/>
  <c r="T47"/>
  <c r="K46"/>
  <c r="S46"/>
  <c r="K45"/>
  <c r="S45"/>
  <c r="K44"/>
  <c r="S44"/>
  <c r="K43"/>
  <c r="S43"/>
  <c r="K42"/>
  <c r="S42"/>
  <c r="C124" i="18"/>
  <c r="J124"/>
  <c r="Q124"/>
  <c r="L124"/>
  <c r="C125"/>
  <c r="J125"/>
  <c r="C126"/>
  <c r="J126"/>
  <c r="C127"/>
  <c r="J127"/>
  <c r="C128"/>
  <c r="J128"/>
  <c r="C129"/>
  <c r="J129"/>
  <c r="C130"/>
  <c r="J130"/>
  <c r="C131"/>
  <c r="J131"/>
  <c r="C132"/>
  <c r="J132"/>
  <c r="C133"/>
  <c r="J133"/>
  <c r="C134"/>
  <c r="J134"/>
  <c r="C135"/>
  <c r="J135"/>
  <c r="C136"/>
  <c r="J136"/>
  <c r="C137"/>
  <c r="J137"/>
  <c r="C138"/>
  <c r="J138"/>
  <c r="C139"/>
  <c r="J139"/>
  <c r="C140"/>
  <c r="J140"/>
  <c r="C141"/>
  <c r="J141"/>
  <c r="C142"/>
  <c r="J142"/>
  <c r="C143"/>
  <c r="J143"/>
  <c r="C144"/>
  <c r="J144"/>
  <c r="C145"/>
  <c r="J145"/>
  <c r="C146"/>
  <c r="J146"/>
  <c r="C147"/>
  <c r="J147"/>
  <c r="C148"/>
  <c r="J148"/>
  <c r="C149"/>
  <c r="J149"/>
  <c r="C150"/>
  <c r="J150"/>
  <c r="C151"/>
  <c r="J151"/>
  <c r="C152"/>
  <c r="J152"/>
  <c r="C153"/>
  <c r="J153"/>
  <c r="C154"/>
  <c r="J154"/>
  <c r="C155"/>
  <c r="J155"/>
  <c r="C156"/>
  <c r="J156"/>
  <c r="J157"/>
  <c r="Q157"/>
  <c r="J158"/>
  <c r="Q158"/>
  <c r="U158"/>
  <c r="J159"/>
  <c r="Q159"/>
  <c r="J160"/>
  <c r="Q160"/>
  <c r="U160"/>
  <c r="J161"/>
  <c r="Q161"/>
  <c r="L161"/>
  <c r="J162"/>
  <c r="Q162"/>
  <c r="L162"/>
  <c r="J163"/>
  <c r="Q163"/>
  <c r="L163"/>
  <c r="J164"/>
  <c r="Q164"/>
  <c r="L164"/>
  <c r="J165"/>
  <c r="Q165"/>
  <c r="L165"/>
  <c r="J166"/>
  <c r="Q166"/>
  <c r="L166"/>
  <c r="J167"/>
  <c r="Q167"/>
  <c r="L167"/>
  <c r="J168"/>
  <c r="Q168"/>
  <c r="L168"/>
  <c r="J169"/>
  <c r="Q169"/>
  <c r="L169"/>
  <c r="J170"/>
  <c r="Q170"/>
  <c r="L170"/>
  <c r="J171"/>
  <c r="Q171"/>
  <c r="L171"/>
  <c r="J172"/>
  <c r="Q172"/>
  <c r="L172"/>
  <c r="J173"/>
  <c r="Q173"/>
  <c r="L173"/>
  <c r="J174"/>
  <c r="Q174"/>
  <c r="L174"/>
  <c r="J175"/>
  <c r="Q175"/>
  <c r="L175"/>
  <c r="J176"/>
  <c r="Q176"/>
  <c r="L176"/>
  <c r="J177"/>
  <c r="Q177"/>
  <c r="L177"/>
  <c r="J178"/>
  <c r="Q178"/>
  <c r="L178"/>
  <c r="J179"/>
  <c r="Q179"/>
  <c r="L179"/>
  <c r="J180"/>
  <c r="Q180"/>
  <c r="L180"/>
  <c r="J181"/>
  <c r="Q181"/>
  <c r="L181"/>
  <c r="J182"/>
  <c r="Q182"/>
  <c r="L182"/>
  <c r="J183"/>
  <c r="Q183"/>
  <c r="J184"/>
  <c r="Q184"/>
  <c r="U184"/>
  <c r="J185"/>
  <c r="Q185"/>
  <c r="L185"/>
  <c r="J186"/>
  <c r="Q186"/>
  <c r="L186"/>
  <c r="L125"/>
  <c r="L126"/>
  <c r="L127"/>
  <c r="L128"/>
  <c r="L129"/>
  <c r="L130"/>
  <c r="L131"/>
  <c r="L132"/>
  <c r="L133"/>
  <c r="L134"/>
  <c r="L135"/>
  <c r="L136"/>
  <c r="L137"/>
  <c r="L138"/>
  <c r="L139"/>
  <c r="L140"/>
  <c r="P158"/>
  <c r="L158"/>
  <c r="T158"/>
  <c r="P159"/>
  <c r="L159"/>
  <c r="T159"/>
  <c r="P160"/>
  <c r="L160"/>
  <c r="T160"/>
  <c r="P161"/>
  <c r="T161"/>
  <c r="P162"/>
  <c r="T162"/>
  <c r="P163"/>
  <c r="T163"/>
  <c r="P164"/>
  <c r="T164"/>
  <c r="P165"/>
  <c r="T165"/>
  <c r="P166"/>
  <c r="T166"/>
  <c r="P167"/>
  <c r="T167"/>
  <c r="P168"/>
  <c r="T168"/>
  <c r="P169"/>
  <c r="T169"/>
  <c r="P170"/>
  <c r="T170"/>
  <c r="P171"/>
  <c r="T171"/>
  <c r="P172"/>
  <c r="T172"/>
  <c r="P173"/>
  <c r="T173"/>
  <c r="P174"/>
  <c r="T174"/>
  <c r="P175"/>
  <c r="T175"/>
  <c r="P176"/>
  <c r="T176"/>
  <c r="P177"/>
  <c r="T177"/>
  <c r="P178"/>
  <c r="T178"/>
  <c r="P179"/>
  <c r="T179"/>
  <c r="P180"/>
  <c r="T180"/>
  <c r="P181"/>
  <c r="T181"/>
  <c r="P182"/>
  <c r="T182"/>
  <c r="P183"/>
  <c r="X183"/>
  <c r="L183"/>
  <c r="T183"/>
  <c r="P184"/>
  <c r="L184"/>
  <c r="T184"/>
  <c r="P185"/>
  <c r="T185"/>
  <c r="P186"/>
  <c r="T186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O158"/>
  <c r="S158"/>
  <c r="O159"/>
  <c r="S159"/>
  <c r="O160"/>
  <c r="S160"/>
  <c r="O161"/>
  <c r="S161"/>
  <c r="O162"/>
  <c r="S162"/>
  <c r="O163"/>
  <c r="S163"/>
  <c r="O164"/>
  <c r="S164"/>
  <c r="O165"/>
  <c r="S165"/>
  <c r="O166"/>
  <c r="S166"/>
  <c r="O167"/>
  <c r="S167"/>
  <c r="O168"/>
  <c r="S168"/>
  <c r="O169"/>
  <c r="S169"/>
  <c r="O170"/>
  <c r="S170"/>
  <c r="O171"/>
  <c r="S171"/>
  <c r="O172"/>
  <c r="S172"/>
  <c r="O173"/>
  <c r="S173"/>
  <c r="O174"/>
  <c r="S174"/>
  <c r="O175"/>
  <c r="S175"/>
  <c r="O176"/>
  <c r="S176"/>
  <c r="O177"/>
  <c r="S177"/>
  <c r="O178"/>
  <c r="S178"/>
  <c r="O179"/>
  <c r="S179"/>
  <c r="O180"/>
  <c r="S180"/>
  <c r="O181"/>
  <c r="S181"/>
  <c r="O182"/>
  <c r="S182"/>
  <c r="O183"/>
  <c r="S183"/>
  <c r="O184"/>
  <c r="S184"/>
  <c r="O185"/>
  <c r="S185"/>
  <c r="O186"/>
  <c r="S186"/>
  <c r="H124"/>
  <c r="H123"/>
  <c r="M124"/>
  <c r="Y158"/>
  <c r="Y160"/>
  <c r="I161"/>
  <c r="I160"/>
  <c r="M161"/>
  <c r="I162"/>
  <c r="M162"/>
  <c r="I163"/>
  <c r="M163"/>
  <c r="I164"/>
  <c r="M164"/>
  <c r="I165"/>
  <c r="M165"/>
  <c r="I166"/>
  <c r="M166"/>
  <c r="I167"/>
  <c r="M167"/>
  <c r="I168"/>
  <c r="M168"/>
  <c r="I169"/>
  <c r="M169"/>
  <c r="I170"/>
  <c r="M170"/>
  <c r="I171"/>
  <c r="M171"/>
  <c r="I172"/>
  <c r="M172"/>
  <c r="I173"/>
  <c r="M173"/>
  <c r="I174"/>
  <c r="M174"/>
  <c r="I175"/>
  <c r="M175"/>
  <c r="I176"/>
  <c r="M176"/>
  <c r="I177"/>
  <c r="M177"/>
  <c r="I178"/>
  <c r="M178"/>
  <c r="I179"/>
  <c r="M179"/>
  <c r="I180"/>
  <c r="M180"/>
  <c r="I181"/>
  <c r="M181"/>
  <c r="I182"/>
  <c r="M182"/>
  <c r="I185"/>
  <c r="I184"/>
  <c r="M185"/>
  <c r="I186"/>
  <c r="M186"/>
  <c r="H125"/>
  <c r="M125"/>
  <c r="H126"/>
  <c r="M126"/>
  <c r="H127"/>
  <c r="M127"/>
  <c r="H128"/>
  <c r="M128"/>
  <c r="H129"/>
  <c r="M129"/>
  <c r="H130"/>
  <c r="M130"/>
  <c r="H131"/>
  <c r="M131"/>
  <c r="H132"/>
  <c r="M132"/>
  <c r="H133"/>
  <c r="M133"/>
  <c r="H134"/>
  <c r="M134"/>
  <c r="H135"/>
  <c r="M135"/>
  <c r="H136"/>
  <c r="M136"/>
  <c r="H137"/>
  <c r="M137"/>
  <c r="H138"/>
  <c r="M138"/>
  <c r="H139"/>
  <c r="M139"/>
  <c r="H140"/>
  <c r="M140"/>
  <c r="I158"/>
  <c r="I157"/>
  <c r="M158"/>
  <c r="X158"/>
  <c r="I159"/>
  <c r="M159"/>
  <c r="X159"/>
  <c r="X162"/>
  <c r="X164"/>
  <c r="X166"/>
  <c r="X168"/>
  <c r="X170"/>
  <c r="X172"/>
  <c r="X174"/>
  <c r="X176"/>
  <c r="X178"/>
  <c r="X180"/>
  <c r="X182"/>
  <c r="I183"/>
  <c r="M183"/>
  <c r="M184"/>
  <c r="X184"/>
  <c r="X185"/>
  <c r="H141"/>
  <c r="M141"/>
  <c r="H142"/>
  <c r="M142"/>
  <c r="H143"/>
  <c r="M143"/>
  <c r="H144"/>
  <c r="M144"/>
  <c r="H145"/>
  <c r="M145"/>
  <c r="H146"/>
  <c r="M146"/>
  <c r="H147"/>
  <c r="M147"/>
  <c r="H148"/>
  <c r="M148"/>
  <c r="H149"/>
  <c r="M149"/>
  <c r="H150"/>
  <c r="M150"/>
  <c r="H151"/>
  <c r="M151"/>
  <c r="H152"/>
  <c r="M152"/>
  <c r="H153"/>
  <c r="M153"/>
  <c r="H154"/>
  <c r="M154"/>
  <c r="H155"/>
  <c r="M155"/>
  <c r="H156"/>
  <c r="M156"/>
  <c r="H157"/>
  <c r="M157"/>
  <c r="W159"/>
  <c r="W161"/>
  <c r="W163"/>
  <c r="W165"/>
  <c r="W167"/>
  <c r="W169"/>
  <c r="W171"/>
  <c r="W173"/>
  <c r="W175"/>
  <c r="W177"/>
  <c r="W179"/>
  <c r="W181"/>
  <c r="W183"/>
  <c r="W185"/>
  <c r="N124"/>
  <c r="N158"/>
  <c r="N160"/>
  <c r="N162"/>
  <c r="N164"/>
  <c r="N166"/>
  <c r="N168"/>
  <c r="N170"/>
  <c r="N172"/>
  <c r="N174"/>
  <c r="N176"/>
  <c r="N178"/>
  <c r="N180"/>
  <c r="N182"/>
  <c r="N184"/>
  <c r="N186"/>
  <c r="C13"/>
  <c r="J13"/>
  <c r="Q13"/>
  <c r="C14"/>
  <c r="J14"/>
  <c r="Q14"/>
  <c r="C15"/>
  <c r="J15"/>
  <c r="Q15"/>
  <c r="Y15"/>
  <c r="C16"/>
  <c r="J16"/>
  <c r="Q16"/>
  <c r="C17"/>
  <c r="J17"/>
  <c r="Q17"/>
  <c r="Y17"/>
  <c r="C18"/>
  <c r="J18"/>
  <c r="Q18"/>
  <c r="C19"/>
  <c r="J19"/>
  <c r="Q19"/>
  <c r="Y19"/>
  <c r="C20"/>
  <c r="J20"/>
  <c r="Q20"/>
  <c r="C21"/>
  <c r="J21"/>
  <c r="Q21"/>
  <c r="Y21"/>
  <c r="C22"/>
  <c r="J22"/>
  <c r="Q22"/>
  <c r="C23"/>
  <c r="J23"/>
  <c r="Q23"/>
  <c r="Y23"/>
  <c r="C24"/>
  <c r="J24"/>
  <c r="Q24"/>
  <c r="C25"/>
  <c r="J25"/>
  <c r="Q25"/>
  <c r="Y25"/>
  <c r="C26"/>
  <c r="J26"/>
  <c r="Q26"/>
  <c r="C27"/>
  <c r="J27"/>
  <c r="Q27"/>
  <c r="Y27"/>
  <c r="C28"/>
  <c r="J28"/>
  <c r="Q28"/>
  <c r="C29"/>
  <c r="J29"/>
  <c r="Q29"/>
  <c r="Y29"/>
  <c r="C30"/>
  <c r="J30"/>
  <c r="Q30"/>
  <c r="C31"/>
  <c r="J31"/>
  <c r="Q31"/>
  <c r="Y31"/>
  <c r="C32"/>
  <c r="J32"/>
  <c r="Q32"/>
  <c r="C33"/>
  <c r="J33"/>
  <c r="Q33"/>
  <c r="Y33"/>
  <c r="C34"/>
  <c r="J34"/>
  <c r="Q34"/>
  <c r="C35"/>
  <c r="J35"/>
  <c r="Q35"/>
  <c r="Y35"/>
  <c r="C36"/>
  <c r="J36"/>
  <c r="Q36"/>
  <c r="C37"/>
  <c r="J37"/>
  <c r="Q37"/>
  <c r="Y37"/>
  <c r="C38"/>
  <c r="J38"/>
  <c r="Q38"/>
  <c r="C39"/>
  <c r="J39"/>
  <c r="Q39"/>
  <c r="Y39"/>
  <c r="C40"/>
  <c r="J40"/>
  <c r="Q40"/>
  <c r="C41"/>
  <c r="J41"/>
  <c r="Q41"/>
  <c r="Y41"/>
  <c r="C42"/>
  <c r="J42"/>
  <c r="Q42"/>
  <c r="C43"/>
  <c r="J43"/>
  <c r="Q43"/>
  <c r="Y43"/>
  <c r="C44"/>
  <c r="J44"/>
  <c r="Q44"/>
  <c r="C45"/>
  <c r="J45"/>
  <c r="Q45"/>
  <c r="Y45"/>
  <c r="C46"/>
  <c r="J46"/>
  <c r="Q46"/>
  <c r="C47"/>
  <c r="J47"/>
  <c r="Q47"/>
  <c r="Y47"/>
  <c r="C48"/>
  <c r="J48"/>
  <c r="Q48"/>
  <c r="C49"/>
  <c r="J49"/>
  <c r="Q49"/>
  <c r="Y49"/>
  <c r="C50"/>
  <c r="J50"/>
  <c r="Q50"/>
  <c r="C51"/>
  <c r="J51"/>
  <c r="Q51"/>
  <c r="Y51"/>
  <c r="C52"/>
  <c r="J52"/>
  <c r="Q52"/>
  <c r="C53"/>
  <c r="J53"/>
  <c r="Q53"/>
  <c r="Y53"/>
  <c r="C54"/>
  <c r="J54"/>
  <c r="Q54"/>
  <c r="C55"/>
  <c r="J55"/>
  <c r="Q55"/>
  <c r="Y55"/>
  <c r="C56"/>
  <c r="J56"/>
  <c r="Q56"/>
  <c r="C57"/>
  <c r="J57"/>
  <c r="Q57"/>
  <c r="Y57"/>
  <c r="C58"/>
  <c r="J58"/>
  <c r="Q58"/>
  <c r="C59"/>
  <c r="J59"/>
  <c r="Q59"/>
  <c r="Y59"/>
  <c r="C60"/>
  <c r="J60"/>
  <c r="Q60"/>
  <c r="C61"/>
  <c r="J61"/>
  <c r="Q61"/>
  <c r="Y61"/>
  <c r="C62"/>
  <c r="J62"/>
  <c r="Q62"/>
  <c r="C63"/>
  <c r="J63"/>
  <c r="Q63"/>
  <c r="Y63"/>
  <c r="C64"/>
  <c r="J64"/>
  <c r="Q64"/>
  <c r="C65"/>
  <c r="J65"/>
  <c r="Q65"/>
  <c r="Y65"/>
  <c r="C66"/>
  <c r="J66"/>
  <c r="Q66"/>
  <c r="C67"/>
  <c r="J67"/>
  <c r="Q67"/>
  <c r="Y67"/>
  <c r="C68"/>
  <c r="J68"/>
  <c r="Q68"/>
  <c r="C69"/>
  <c r="J69"/>
  <c r="Q69"/>
  <c r="Y69"/>
  <c r="C70"/>
  <c r="J70"/>
  <c r="Q70"/>
  <c r="C71"/>
  <c r="J71"/>
  <c r="Q71"/>
  <c r="Y71"/>
  <c r="C72"/>
  <c r="J72"/>
  <c r="Q72"/>
  <c r="C73"/>
  <c r="J73"/>
  <c r="Q73"/>
  <c r="Y73"/>
  <c r="C74"/>
  <c r="J74"/>
  <c r="Q74"/>
  <c r="C75"/>
  <c r="J75"/>
  <c r="Q75"/>
  <c r="Y75"/>
  <c r="C76"/>
  <c r="J76"/>
  <c r="Q76"/>
  <c r="C77"/>
  <c r="J77"/>
  <c r="Q77"/>
  <c r="Y77"/>
  <c r="C78"/>
  <c r="J78"/>
  <c r="Q78"/>
  <c r="C79"/>
  <c r="J79"/>
  <c r="Q79"/>
  <c r="Y79"/>
  <c r="C80"/>
  <c r="J80"/>
  <c r="Q80"/>
  <c r="C81"/>
  <c r="J81"/>
  <c r="Q81"/>
  <c r="Y81"/>
  <c r="C82"/>
  <c r="J82"/>
  <c r="Q82"/>
  <c r="C83"/>
  <c r="J83"/>
  <c r="Q83"/>
  <c r="Y83"/>
  <c r="C84"/>
  <c r="J84"/>
  <c r="Q84"/>
  <c r="C85"/>
  <c r="J85"/>
  <c r="Q85"/>
  <c r="Y85"/>
  <c r="C86"/>
  <c r="J86"/>
  <c r="Q86"/>
  <c r="C87"/>
  <c r="J87"/>
  <c r="Q87"/>
  <c r="Y87"/>
  <c r="C88"/>
  <c r="J88"/>
  <c r="Q88"/>
  <c r="C89"/>
  <c r="J89"/>
  <c r="Q89"/>
  <c r="Y89"/>
  <c r="C90"/>
  <c r="J90"/>
  <c r="Q90"/>
  <c r="C98"/>
  <c r="J98"/>
  <c r="Q98"/>
  <c r="H98"/>
  <c r="H97"/>
  <c r="M98"/>
  <c r="C99"/>
  <c r="J99"/>
  <c r="H99"/>
  <c r="M99"/>
  <c r="C100"/>
  <c r="J100"/>
  <c r="H100"/>
  <c r="M100"/>
  <c r="C101"/>
  <c r="J101"/>
  <c r="H101"/>
  <c r="M101"/>
  <c r="C102"/>
  <c r="J102"/>
  <c r="H102"/>
  <c r="M102"/>
  <c r="C103"/>
  <c r="J103"/>
  <c r="H103"/>
  <c r="M103"/>
  <c r="C104"/>
  <c r="J104"/>
  <c r="C105"/>
  <c r="J105"/>
  <c r="C106"/>
  <c r="J106"/>
  <c r="C107"/>
  <c r="J107"/>
  <c r="C108"/>
  <c r="J108"/>
  <c r="C109"/>
  <c r="J109"/>
  <c r="C110"/>
  <c r="J110"/>
  <c r="C111"/>
  <c r="J111"/>
  <c r="C112"/>
  <c r="J112"/>
  <c r="C113"/>
  <c r="J113"/>
  <c r="C114"/>
  <c r="J114"/>
  <c r="C115"/>
  <c r="J115"/>
  <c r="C116"/>
  <c r="J116"/>
  <c r="H104"/>
  <c r="M104"/>
  <c r="H105"/>
  <c r="M105"/>
  <c r="H108"/>
  <c r="H107"/>
  <c r="M108"/>
  <c r="H109"/>
  <c r="M109"/>
  <c r="H110"/>
  <c r="M110"/>
  <c r="H111"/>
  <c r="M111"/>
  <c r="H112"/>
  <c r="M112"/>
  <c r="H113"/>
  <c r="M113"/>
  <c r="H114"/>
  <c r="M114"/>
  <c r="H115"/>
  <c r="M115"/>
  <c r="H116"/>
  <c r="M116"/>
  <c r="H19"/>
  <c r="H18"/>
  <c r="M19"/>
  <c r="O20"/>
  <c r="W20"/>
  <c r="H20"/>
  <c r="M20"/>
  <c r="O21"/>
  <c r="W21"/>
  <c r="H21"/>
  <c r="M21"/>
  <c r="O22"/>
  <c r="W22"/>
  <c r="H22"/>
  <c r="M22"/>
  <c r="O23"/>
  <c r="W23"/>
  <c r="H23"/>
  <c r="M23"/>
  <c r="O24"/>
  <c r="W24"/>
  <c r="O25"/>
  <c r="H25"/>
  <c r="H24"/>
  <c r="M25"/>
  <c r="W25"/>
  <c r="H26"/>
  <c r="M26"/>
  <c r="H27"/>
  <c r="M27"/>
  <c r="H28"/>
  <c r="M28"/>
  <c r="H29"/>
  <c r="M29"/>
  <c r="H60"/>
  <c r="H59"/>
  <c r="M60"/>
  <c r="O61"/>
  <c r="W61"/>
  <c r="H61"/>
  <c r="M61"/>
  <c r="O62"/>
  <c r="W62"/>
  <c r="H62"/>
  <c r="M62"/>
  <c r="O63"/>
  <c r="W63"/>
  <c r="H63"/>
  <c r="M63"/>
  <c r="O64"/>
  <c r="W64"/>
  <c r="H64"/>
  <c r="M64"/>
  <c r="O65"/>
  <c r="W65"/>
  <c r="H65"/>
  <c r="M65"/>
  <c r="O66"/>
  <c r="W66"/>
  <c r="H66"/>
  <c r="M66"/>
  <c r="O67"/>
  <c r="W67"/>
  <c r="H67"/>
  <c r="M67"/>
  <c r="O68"/>
  <c r="W68"/>
  <c r="H68"/>
  <c r="M68"/>
  <c r="O69"/>
  <c r="W69"/>
  <c r="H69"/>
  <c r="M69"/>
  <c r="O70"/>
  <c r="W70"/>
  <c r="H70"/>
  <c r="M70"/>
  <c r="O71"/>
  <c r="W71"/>
  <c r="H71"/>
  <c r="M71"/>
  <c r="O72"/>
  <c r="W72"/>
  <c r="H72"/>
  <c r="M72"/>
  <c r="O73"/>
  <c r="W73"/>
  <c r="H73"/>
  <c r="M73"/>
  <c r="O74"/>
  <c r="W74"/>
  <c r="H74"/>
  <c r="M74"/>
  <c r="O75"/>
  <c r="W75"/>
  <c r="H75"/>
  <c r="M75"/>
  <c r="O76"/>
  <c r="W76"/>
  <c r="H76"/>
  <c r="M76"/>
  <c r="O77"/>
  <c r="W77"/>
  <c r="H77"/>
  <c r="M77"/>
  <c r="O78"/>
  <c r="W78"/>
  <c r="H78"/>
  <c r="M78"/>
  <c r="O79"/>
  <c r="W79"/>
  <c r="H79"/>
  <c r="M79"/>
  <c r="O80"/>
  <c r="W80"/>
  <c r="H80"/>
  <c r="M80"/>
  <c r="O81"/>
  <c r="W81"/>
  <c r="H81"/>
  <c r="M81"/>
  <c r="O82"/>
  <c r="W82"/>
  <c r="H82"/>
  <c r="M82"/>
  <c r="O83"/>
  <c r="W83"/>
  <c r="H83"/>
  <c r="M83"/>
  <c r="O84"/>
  <c r="W84"/>
  <c r="H84"/>
  <c r="M84"/>
  <c r="O85"/>
  <c r="W85"/>
  <c r="H85"/>
  <c r="M85"/>
  <c r="O86"/>
  <c r="W86"/>
  <c r="H86"/>
  <c r="M86"/>
  <c r="O87"/>
  <c r="W87"/>
  <c r="H87"/>
  <c r="M87"/>
  <c r="O88"/>
  <c r="W88"/>
  <c r="H88"/>
  <c r="M88"/>
  <c r="O89"/>
  <c r="W89"/>
  <c r="H89"/>
  <c r="M89"/>
  <c r="O90"/>
  <c r="W90"/>
  <c r="H90"/>
  <c r="M90"/>
  <c r="O98"/>
  <c r="W98"/>
  <c r="H106"/>
  <c r="M106"/>
  <c r="M107"/>
  <c r="N13"/>
  <c r="H13"/>
  <c r="H12"/>
  <c r="M13"/>
  <c r="V13"/>
  <c r="H14"/>
  <c r="M14"/>
  <c r="H15"/>
  <c r="M15"/>
  <c r="H16"/>
  <c r="M16"/>
  <c r="H17"/>
  <c r="M17"/>
  <c r="M18"/>
  <c r="N19"/>
  <c r="V19"/>
  <c r="N20"/>
  <c r="V20"/>
  <c r="N21"/>
  <c r="V21"/>
  <c r="N22"/>
  <c r="V22"/>
  <c r="N23"/>
  <c r="V23"/>
  <c r="N24"/>
  <c r="H30"/>
  <c r="M30"/>
  <c r="H31"/>
  <c r="M31"/>
  <c r="H32"/>
  <c r="M32"/>
  <c r="H33"/>
  <c r="M33"/>
  <c r="H34"/>
  <c r="M34"/>
  <c r="H35"/>
  <c r="M35"/>
  <c r="H36"/>
  <c r="M36"/>
  <c r="H37"/>
  <c r="M37"/>
  <c r="H38"/>
  <c r="M38"/>
  <c r="H39"/>
  <c r="M39"/>
  <c r="H40"/>
  <c r="M40"/>
  <c r="H41"/>
  <c r="M41"/>
  <c r="H42"/>
  <c r="M42"/>
  <c r="H43"/>
  <c r="M43"/>
  <c r="H44"/>
  <c r="M44"/>
  <c r="H45"/>
  <c r="M45"/>
  <c r="H46"/>
  <c r="M46"/>
  <c r="H47"/>
  <c r="M47"/>
  <c r="H48"/>
  <c r="M48"/>
  <c r="H49"/>
  <c r="M49"/>
  <c r="H50"/>
  <c r="M50"/>
  <c r="H51"/>
  <c r="M51"/>
  <c r="H52"/>
  <c r="M52"/>
  <c r="H53"/>
  <c r="M53"/>
  <c r="H54"/>
  <c r="M54"/>
  <c r="H55"/>
  <c r="M55"/>
  <c r="H56"/>
  <c r="M56"/>
  <c r="H57"/>
  <c r="M57"/>
  <c r="H58"/>
  <c r="M58"/>
  <c r="M59"/>
  <c r="N60"/>
  <c r="V60"/>
  <c r="N61"/>
  <c r="V61"/>
  <c r="N62"/>
  <c r="V62"/>
  <c r="N63"/>
  <c r="V63"/>
  <c r="N64"/>
  <c r="V64"/>
  <c r="N65"/>
  <c r="V65"/>
  <c r="N66"/>
  <c r="V66"/>
  <c r="N67"/>
  <c r="V67"/>
  <c r="N68"/>
  <c r="V68"/>
  <c r="N69"/>
  <c r="V69"/>
  <c r="N70"/>
  <c r="V70"/>
  <c r="N71"/>
  <c r="V71"/>
  <c r="N72"/>
  <c r="V72"/>
  <c r="N73"/>
  <c r="V73"/>
  <c r="N74"/>
  <c r="V74"/>
  <c r="N75"/>
  <c r="V75"/>
  <c r="N76"/>
  <c r="V76"/>
  <c r="N77"/>
  <c r="V77"/>
  <c r="N78"/>
  <c r="V78"/>
  <c r="N79"/>
  <c r="V79"/>
  <c r="N80"/>
  <c r="V80"/>
  <c r="N81"/>
  <c r="V81"/>
  <c r="N82"/>
  <c r="V82"/>
  <c r="N83"/>
  <c r="V83"/>
  <c r="N84"/>
  <c r="V84"/>
  <c r="N85"/>
  <c r="V85"/>
  <c r="N86"/>
  <c r="V86"/>
  <c r="N87"/>
  <c r="V87"/>
  <c r="N88"/>
  <c r="V88"/>
  <c r="N89"/>
  <c r="V89"/>
  <c r="N90"/>
  <c r="V90"/>
  <c r="N98"/>
  <c r="V98"/>
  <c r="V124"/>
  <c r="V158"/>
  <c r="V160"/>
  <c r="V162"/>
  <c r="V164"/>
  <c r="V166"/>
  <c r="V168"/>
  <c r="V170"/>
  <c r="V172"/>
  <c r="V174"/>
  <c r="V176"/>
  <c r="V178"/>
  <c r="V180"/>
  <c r="V182"/>
  <c r="V184"/>
  <c r="V186"/>
  <c r="U13"/>
  <c r="U15"/>
  <c r="U17"/>
  <c r="U19"/>
  <c r="U21"/>
  <c r="U23"/>
  <c r="U25"/>
  <c r="U27"/>
  <c r="U29"/>
  <c r="U31"/>
  <c r="U35"/>
  <c r="U39"/>
  <c r="U43"/>
  <c r="U47"/>
  <c r="U51"/>
  <c r="U55"/>
  <c r="U59"/>
  <c r="U63"/>
  <c r="U67"/>
  <c r="U71"/>
  <c r="U75"/>
  <c r="U79"/>
  <c r="U83"/>
  <c r="U87"/>
  <c r="L98"/>
  <c r="L99"/>
  <c r="L100"/>
  <c r="L101"/>
  <c r="L102"/>
  <c r="L103"/>
  <c r="L104"/>
  <c r="L105"/>
  <c r="L108"/>
  <c r="L109"/>
  <c r="L110"/>
  <c r="L111"/>
  <c r="L112"/>
  <c r="L113"/>
  <c r="L114"/>
  <c r="L115"/>
  <c r="L116"/>
  <c r="L19"/>
  <c r="L20"/>
  <c r="S20"/>
  <c r="L21"/>
  <c r="S21"/>
  <c r="L22"/>
  <c r="S22"/>
  <c r="L23"/>
  <c r="S23"/>
  <c r="L25"/>
  <c r="L26"/>
  <c r="L27"/>
  <c r="L28"/>
  <c r="L2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S98"/>
  <c r="L106"/>
  <c r="L107"/>
  <c r="L13"/>
  <c r="L14"/>
  <c r="L15"/>
  <c r="L16"/>
  <c r="L17"/>
  <c r="L18"/>
  <c r="R19"/>
  <c r="R21"/>
  <c r="R23"/>
  <c r="L24"/>
  <c r="R24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R60"/>
  <c r="R62"/>
  <c r="R64"/>
  <c r="R66"/>
  <c r="R68"/>
  <c r="R70"/>
  <c r="R72"/>
  <c r="R74"/>
  <c r="R76"/>
  <c r="R78"/>
  <c r="R80"/>
  <c r="R82"/>
  <c r="R84"/>
  <c r="R86"/>
  <c r="R88"/>
  <c r="R90"/>
  <c r="R124"/>
  <c r="R158"/>
  <c r="R160"/>
  <c r="R162"/>
  <c r="R164"/>
  <c r="R166"/>
  <c r="R168"/>
  <c r="R170"/>
  <c r="R172"/>
  <c r="R174"/>
  <c r="R176"/>
  <c r="R178"/>
  <c r="R180"/>
  <c r="R182"/>
  <c r="R184"/>
  <c r="R186"/>
  <c r="K133"/>
  <c r="K131"/>
  <c r="K129"/>
  <c r="K127"/>
  <c r="C123"/>
  <c r="J123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C12"/>
  <c r="J12"/>
  <c r="Q12"/>
  <c r="O12"/>
  <c r="C97"/>
  <c r="J97"/>
  <c r="K100"/>
  <c r="H167"/>
  <c r="H166"/>
  <c r="H165"/>
  <c r="H164"/>
  <c r="H163"/>
  <c r="H162"/>
  <c r="H161"/>
  <c r="H160"/>
  <c r="H159"/>
  <c r="H158"/>
  <c r="C167"/>
  <c r="C166"/>
  <c r="C165"/>
  <c r="C164"/>
  <c r="C163"/>
  <c r="C162"/>
  <c r="C161"/>
  <c r="C160"/>
  <c r="C159"/>
  <c r="C158"/>
  <c r="C157"/>
  <c r="K186"/>
  <c r="K185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8"/>
  <c r="K156"/>
  <c r="K154"/>
  <c r="K152"/>
  <c r="K150"/>
  <c r="K148"/>
  <c r="K146"/>
  <c r="K144"/>
  <c r="K142"/>
  <c r="K140"/>
  <c r="K138"/>
  <c r="K136"/>
  <c r="K116"/>
  <c r="K114"/>
  <c r="K112"/>
  <c r="K110"/>
  <c r="K108"/>
  <c r="K106"/>
  <c r="K104"/>
  <c r="K102"/>
  <c r="K90"/>
  <c r="K89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I93" i="13"/>
  <c r="M93"/>
  <c r="I94"/>
  <c r="M94"/>
  <c r="I95"/>
  <c r="M95"/>
  <c r="I96"/>
  <c r="M96"/>
  <c r="I97"/>
  <c r="M97"/>
  <c r="I98"/>
  <c r="M98"/>
  <c r="I99"/>
  <c r="M99"/>
  <c r="I100"/>
  <c r="M100"/>
  <c r="I101"/>
  <c r="M101"/>
  <c r="I102"/>
  <c r="M102"/>
  <c r="I103"/>
  <c r="M103"/>
  <c r="I104"/>
  <c r="M104"/>
  <c r="I105"/>
  <c r="M105"/>
  <c r="I106"/>
  <c r="M106"/>
  <c r="I107"/>
  <c r="M107"/>
  <c r="I108"/>
  <c r="M108"/>
  <c r="I109"/>
  <c r="M109"/>
  <c r="I110"/>
  <c r="M110"/>
  <c r="I111"/>
  <c r="M111"/>
  <c r="I112"/>
  <c r="M112"/>
  <c r="I113"/>
  <c r="M113"/>
  <c r="I114"/>
  <c r="M114"/>
  <c r="I115"/>
  <c r="M115"/>
  <c r="I116"/>
  <c r="M116"/>
  <c r="I117"/>
  <c r="M117"/>
  <c r="I118"/>
  <c r="M118"/>
  <c r="I119"/>
  <c r="M119"/>
  <c r="I120"/>
  <c r="M120"/>
  <c r="I121"/>
  <c r="M121"/>
  <c r="I122"/>
  <c r="M122"/>
  <c r="I123"/>
  <c r="M123"/>
  <c r="I124"/>
  <c r="M124"/>
  <c r="I125"/>
  <c r="M125"/>
  <c r="I126"/>
  <c r="M126"/>
  <c r="I127"/>
  <c r="M127"/>
  <c r="I128"/>
  <c r="M128"/>
  <c r="I129"/>
  <c r="M129"/>
  <c r="I130"/>
  <c r="M130"/>
  <c r="I131"/>
  <c r="M131"/>
  <c r="I132"/>
  <c r="M132"/>
  <c r="I133"/>
  <c r="M133"/>
  <c r="I134"/>
  <c r="M134"/>
  <c r="I135"/>
  <c r="M135"/>
  <c r="I136"/>
  <c r="M136"/>
  <c r="I137"/>
  <c r="M137"/>
  <c r="I138"/>
  <c r="M138"/>
  <c r="I139"/>
  <c r="M139"/>
  <c r="I140"/>
  <c r="M140"/>
  <c r="I141"/>
  <c r="M141"/>
  <c r="I142"/>
  <c r="M142"/>
  <c r="I143"/>
  <c r="M143"/>
  <c r="I144"/>
  <c r="M144"/>
  <c r="I145"/>
  <c r="M145"/>
  <c r="I146"/>
  <c r="M146"/>
  <c r="I147"/>
  <c r="M147"/>
  <c r="I148"/>
  <c r="M148"/>
  <c r="I149"/>
  <c r="M149"/>
  <c r="I150"/>
  <c r="M150"/>
  <c r="I151"/>
  <c r="M151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I67"/>
  <c r="M67"/>
  <c r="I68"/>
  <c r="M68"/>
  <c r="I69"/>
  <c r="M69"/>
  <c r="I70"/>
  <c r="M70"/>
  <c r="I71"/>
  <c r="M71"/>
  <c r="I72"/>
  <c r="M72"/>
  <c r="I73"/>
  <c r="M73"/>
  <c r="I74"/>
  <c r="M74"/>
  <c r="I75"/>
  <c r="M75"/>
  <c r="I76"/>
  <c r="M76"/>
  <c r="I77"/>
  <c r="M77"/>
  <c r="I78"/>
  <c r="M78"/>
  <c r="I79"/>
  <c r="M79"/>
  <c r="I80"/>
  <c r="M80"/>
  <c r="I81"/>
  <c r="M81"/>
  <c r="I82"/>
  <c r="M82"/>
  <c r="I83"/>
  <c r="M83"/>
  <c r="I84"/>
  <c r="M84"/>
  <c r="I85"/>
  <c r="M85"/>
  <c r="I86"/>
  <c r="M86"/>
  <c r="I87"/>
  <c r="M87"/>
  <c r="I88"/>
  <c r="M88"/>
  <c r="I89"/>
  <c r="M89"/>
  <c r="I90"/>
  <c r="M90"/>
  <c r="I91"/>
  <c r="M91"/>
  <c r="I92"/>
  <c r="M92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153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153"/>
  <c r="L220" i="14"/>
  <c r="N220"/>
  <c r="I155"/>
  <c r="I154"/>
  <c r="I153"/>
  <c r="I152"/>
  <c r="I151"/>
  <c r="I150"/>
  <c r="I149"/>
  <c r="I148"/>
  <c r="I147"/>
  <c r="F7" i="7"/>
  <c r="M7"/>
  <c r="I7"/>
  <c r="U7"/>
  <c r="F8"/>
  <c r="M8"/>
  <c r="I8"/>
  <c r="U8"/>
  <c r="F9"/>
  <c r="M9"/>
  <c r="I9"/>
  <c r="U9"/>
  <c r="F10"/>
  <c r="M10"/>
  <c r="I10"/>
  <c r="U10"/>
  <c r="F11"/>
  <c r="M11"/>
  <c r="I11"/>
  <c r="U11"/>
  <c r="F12"/>
  <c r="M12"/>
  <c r="I12"/>
  <c r="U12"/>
  <c r="F13"/>
  <c r="M13"/>
  <c r="I13"/>
  <c r="U13"/>
  <c r="F14"/>
  <c r="M14"/>
  <c r="I14"/>
  <c r="U14"/>
  <c r="F15"/>
  <c r="M15"/>
  <c r="I15"/>
  <c r="U15"/>
  <c r="F16"/>
  <c r="M16"/>
  <c r="I16"/>
  <c r="U16"/>
  <c r="F17"/>
  <c r="M17"/>
  <c r="I17"/>
  <c r="U17"/>
  <c r="F18"/>
  <c r="M18"/>
  <c r="I18"/>
  <c r="U18"/>
  <c r="F19"/>
  <c r="M19"/>
  <c r="I19"/>
  <c r="U19"/>
  <c r="F20"/>
  <c r="M20"/>
  <c r="I20"/>
  <c r="U20"/>
  <c r="F21"/>
  <c r="M21"/>
  <c r="I21"/>
  <c r="U21"/>
  <c r="F22"/>
  <c r="M22"/>
  <c r="I22"/>
  <c r="U22"/>
  <c r="F23"/>
  <c r="M23"/>
  <c r="I23"/>
  <c r="U23"/>
  <c r="F24"/>
  <c r="M24"/>
  <c r="I24"/>
  <c r="U24"/>
  <c r="F25"/>
  <c r="M25"/>
  <c r="I25"/>
  <c r="U25"/>
  <c r="F26"/>
  <c r="M26"/>
  <c r="I26"/>
  <c r="U26"/>
  <c r="F27"/>
  <c r="M27"/>
  <c r="I27"/>
  <c r="U27"/>
  <c r="F28"/>
  <c r="M28"/>
  <c r="I28"/>
  <c r="U28"/>
  <c r="F29"/>
  <c r="M29"/>
  <c r="I29"/>
  <c r="U29"/>
  <c r="F30"/>
  <c r="M30"/>
  <c r="I30"/>
  <c r="U30"/>
  <c r="F31"/>
  <c r="M31"/>
  <c r="I31"/>
  <c r="U31"/>
  <c r="F32"/>
  <c r="M32"/>
  <c r="I32"/>
  <c r="U32"/>
  <c r="F33"/>
  <c r="M33"/>
  <c r="I33"/>
  <c r="U33"/>
  <c r="F34"/>
  <c r="M34"/>
  <c r="I34"/>
  <c r="U34"/>
  <c r="F35"/>
  <c r="M35"/>
  <c r="I35"/>
  <c r="U35"/>
  <c r="F36"/>
  <c r="M36"/>
  <c r="I36"/>
  <c r="U36"/>
  <c r="F37"/>
  <c r="M37"/>
  <c r="I37"/>
  <c r="U37"/>
  <c r="F38"/>
  <c r="M38"/>
  <c r="I38"/>
  <c r="U38"/>
  <c r="F39"/>
  <c r="M39"/>
  <c r="I39"/>
  <c r="U39"/>
  <c r="F40"/>
  <c r="M40"/>
  <c r="U40"/>
  <c r="F41"/>
  <c r="M41"/>
  <c r="U41"/>
  <c r="F42"/>
  <c r="M42"/>
  <c r="U42"/>
  <c r="F43"/>
  <c r="M43"/>
  <c r="U43"/>
  <c r="F44"/>
  <c r="M44"/>
  <c r="U44"/>
  <c r="F45"/>
  <c r="M45"/>
  <c r="U45"/>
  <c r="F46"/>
  <c r="M46"/>
  <c r="U46"/>
  <c r="F47"/>
  <c r="M47"/>
  <c r="U47"/>
  <c r="F48"/>
  <c r="M48"/>
  <c r="U48"/>
  <c r="F49"/>
  <c r="M49"/>
  <c r="U49"/>
  <c r="F50"/>
  <c r="M50"/>
  <c r="U50"/>
  <c r="F51"/>
  <c r="M51"/>
  <c r="U51"/>
  <c r="F52"/>
  <c r="M52"/>
  <c r="U52"/>
  <c r="F53"/>
  <c r="M53"/>
  <c r="U53"/>
  <c r="F54"/>
  <c r="M54"/>
  <c r="U54"/>
  <c r="F55"/>
  <c r="M55"/>
  <c r="U55"/>
  <c r="F56"/>
  <c r="M56"/>
  <c r="U56"/>
  <c r="F57"/>
  <c r="M57"/>
  <c r="U57"/>
  <c r="F58"/>
  <c r="M58"/>
  <c r="U58"/>
  <c r="F59"/>
  <c r="M59"/>
  <c r="U59"/>
  <c r="F60"/>
  <c r="M60"/>
  <c r="U60"/>
  <c r="F61"/>
  <c r="M61"/>
  <c r="U61"/>
  <c r="F62"/>
  <c r="M62"/>
  <c r="U62"/>
  <c r="F63"/>
  <c r="M63"/>
  <c r="U63"/>
  <c r="F64"/>
  <c r="M64"/>
  <c r="U64"/>
  <c r="F65"/>
  <c r="M65"/>
  <c r="U65"/>
  <c r="F66"/>
  <c r="M66"/>
  <c r="U66"/>
  <c r="F67"/>
  <c r="M67"/>
  <c r="U67"/>
  <c r="F68"/>
  <c r="M68"/>
  <c r="U68"/>
  <c r="F69"/>
  <c r="M69"/>
  <c r="U69"/>
  <c r="F70"/>
  <c r="M70"/>
  <c r="U70"/>
  <c r="F71"/>
  <c r="M71"/>
  <c r="U71"/>
  <c r="F72"/>
  <c r="M72"/>
  <c r="U72"/>
  <c r="F73"/>
  <c r="M73"/>
  <c r="U73"/>
  <c r="F74"/>
  <c r="M74"/>
  <c r="U74"/>
  <c r="F75"/>
  <c r="M75"/>
  <c r="U75"/>
  <c r="F76"/>
  <c r="M76"/>
  <c r="U76"/>
  <c r="F77"/>
  <c r="M77"/>
  <c r="U77"/>
  <c r="F78"/>
  <c r="M78"/>
  <c r="U78"/>
  <c r="F79"/>
  <c r="M79"/>
  <c r="U79"/>
  <c r="F80"/>
  <c r="M80"/>
  <c r="U80"/>
  <c r="F81"/>
  <c r="M81"/>
  <c r="U81"/>
  <c r="F82"/>
  <c r="M82"/>
  <c r="U82"/>
  <c r="F83"/>
  <c r="M83"/>
  <c r="U83"/>
  <c r="F84"/>
  <c r="M84"/>
  <c r="U84"/>
  <c r="F85"/>
  <c r="M85"/>
  <c r="U85"/>
  <c r="F86"/>
  <c r="M86"/>
  <c r="U86"/>
  <c r="F87"/>
  <c r="M87"/>
  <c r="U87"/>
  <c r="F88"/>
  <c r="M88"/>
  <c r="U88"/>
  <c r="F89"/>
  <c r="M89"/>
  <c r="U89"/>
  <c r="F90"/>
  <c r="M90"/>
  <c r="U90"/>
  <c r="F91"/>
  <c r="M91"/>
  <c r="U91"/>
  <c r="F92"/>
  <c r="M92"/>
  <c r="U92"/>
  <c r="F93"/>
  <c r="M93"/>
  <c r="U93"/>
  <c r="I93"/>
  <c r="F94"/>
  <c r="M94"/>
  <c r="U94"/>
  <c r="I94"/>
  <c r="F95"/>
  <c r="M95"/>
  <c r="U95"/>
  <c r="I95"/>
  <c r="F96"/>
  <c r="M96"/>
  <c r="U96"/>
  <c r="I96"/>
  <c r="F97"/>
  <c r="M97"/>
  <c r="U97"/>
  <c r="I97"/>
  <c r="F98"/>
  <c r="M98"/>
  <c r="U98"/>
  <c r="I98"/>
  <c r="F99"/>
  <c r="M99"/>
  <c r="U99"/>
  <c r="I99"/>
  <c r="F100"/>
  <c r="M100"/>
  <c r="U100"/>
  <c r="I100"/>
  <c r="F101"/>
  <c r="M101"/>
  <c r="U101"/>
  <c r="I101"/>
  <c r="F102"/>
  <c r="M102"/>
  <c r="U102"/>
  <c r="I102"/>
  <c r="F103"/>
  <c r="M103"/>
  <c r="U103"/>
  <c r="I103"/>
  <c r="F104"/>
  <c r="M104"/>
  <c r="U104"/>
  <c r="I104"/>
  <c r="F105"/>
  <c r="M105"/>
  <c r="U105"/>
  <c r="I105"/>
  <c r="F106"/>
  <c r="M106"/>
  <c r="U106"/>
  <c r="I106"/>
  <c r="F107"/>
  <c r="M107"/>
  <c r="U107"/>
  <c r="I107"/>
  <c r="F108"/>
  <c r="M108"/>
  <c r="U108"/>
  <c r="I108"/>
  <c r="F109"/>
  <c r="M109"/>
  <c r="U109"/>
  <c r="I109"/>
  <c r="F110"/>
  <c r="M110"/>
  <c r="U110"/>
  <c r="I110"/>
  <c r="F111"/>
  <c r="M111"/>
  <c r="U111"/>
  <c r="I111"/>
  <c r="F112"/>
  <c r="M112"/>
  <c r="U112"/>
  <c r="I112"/>
  <c r="F113"/>
  <c r="M113"/>
  <c r="U113"/>
  <c r="I113"/>
  <c r="F114"/>
  <c r="M114"/>
  <c r="U114"/>
  <c r="I114"/>
  <c r="F115"/>
  <c r="M115"/>
  <c r="U115"/>
  <c r="I115"/>
  <c r="F122"/>
  <c r="M122"/>
  <c r="U122"/>
  <c r="I122"/>
  <c r="F123"/>
  <c r="M123"/>
  <c r="U123"/>
  <c r="I123"/>
  <c r="F124"/>
  <c r="M124"/>
  <c r="U124"/>
  <c r="I124"/>
  <c r="F125"/>
  <c r="M125"/>
  <c r="U125"/>
  <c r="I125"/>
  <c r="F126"/>
  <c r="M126"/>
  <c r="U126"/>
  <c r="I126"/>
  <c r="F127"/>
  <c r="M127"/>
  <c r="U127"/>
  <c r="I127"/>
  <c r="F128"/>
  <c r="M128"/>
  <c r="U128"/>
  <c r="I128"/>
  <c r="F129"/>
  <c r="M129"/>
  <c r="U129"/>
  <c r="I129"/>
  <c r="F130"/>
  <c r="M130"/>
  <c r="U130"/>
  <c r="I130"/>
  <c r="F131"/>
  <c r="M131"/>
  <c r="U131"/>
  <c r="I131"/>
  <c r="F132"/>
  <c r="M132"/>
  <c r="U132"/>
  <c r="I132"/>
  <c r="F133"/>
  <c r="M133"/>
  <c r="U133"/>
  <c r="I133"/>
  <c r="F134"/>
  <c r="M134"/>
  <c r="U134"/>
  <c r="I134"/>
  <c r="F135"/>
  <c r="M135"/>
  <c r="U135"/>
  <c r="I135"/>
  <c r="F136"/>
  <c r="M136"/>
  <c r="U136"/>
  <c r="I136"/>
  <c r="F137"/>
  <c r="M137"/>
  <c r="U137"/>
  <c r="I137"/>
  <c r="F138"/>
  <c r="M138"/>
  <c r="U138"/>
  <c r="I138"/>
  <c r="F139"/>
  <c r="M139"/>
  <c r="U139"/>
  <c r="I139"/>
  <c r="F140"/>
  <c r="M140"/>
  <c r="U140"/>
  <c r="I140"/>
  <c r="F141"/>
  <c r="M141"/>
  <c r="U141"/>
  <c r="F142"/>
  <c r="M142"/>
  <c r="U142"/>
  <c r="F143"/>
  <c r="M143"/>
  <c r="U143"/>
  <c r="F144"/>
  <c r="M144"/>
  <c r="U144"/>
  <c r="F145"/>
  <c r="M145"/>
  <c r="U145"/>
  <c r="F146"/>
  <c r="M146"/>
  <c r="U146"/>
  <c r="F147"/>
  <c r="M147"/>
  <c r="U147"/>
  <c r="F148"/>
  <c r="M148"/>
  <c r="U148"/>
  <c r="F149"/>
  <c r="M149"/>
  <c r="U149"/>
  <c r="F150"/>
  <c r="M150"/>
  <c r="U150"/>
  <c r="F151"/>
  <c r="M151"/>
  <c r="U151"/>
  <c r="F152"/>
  <c r="M152"/>
  <c r="U152"/>
  <c r="F153"/>
  <c r="M153"/>
  <c r="U153"/>
  <c r="F154"/>
  <c r="M154"/>
  <c r="U154"/>
  <c r="F155"/>
  <c r="M155"/>
  <c r="U155"/>
  <c r="F156"/>
  <c r="M156"/>
  <c r="U156"/>
  <c r="F157"/>
  <c r="M157"/>
  <c r="U157"/>
  <c r="F158"/>
  <c r="M158"/>
  <c r="U158"/>
  <c r="F159"/>
  <c r="M159"/>
  <c r="U159"/>
  <c r="F160"/>
  <c r="M160"/>
  <c r="U160"/>
  <c r="F161"/>
  <c r="M161"/>
  <c r="U161"/>
  <c r="F162"/>
  <c r="M162"/>
  <c r="U162"/>
  <c r="F163"/>
  <c r="M163"/>
  <c r="U163"/>
  <c r="F164"/>
  <c r="M164"/>
  <c r="U164"/>
  <c r="F165"/>
  <c r="M165"/>
  <c r="U165"/>
  <c r="F166"/>
  <c r="M166"/>
  <c r="U166"/>
  <c r="F167"/>
  <c r="M167"/>
  <c r="U167"/>
  <c r="F168"/>
  <c r="M168"/>
  <c r="U168"/>
  <c r="F169"/>
  <c r="M169"/>
  <c r="U169"/>
  <c r="F170"/>
  <c r="M170"/>
  <c r="U170"/>
  <c r="F171"/>
  <c r="M171"/>
  <c r="U171"/>
  <c r="F172"/>
  <c r="M172"/>
  <c r="U172"/>
  <c r="F173"/>
  <c r="M173"/>
  <c r="U173"/>
  <c r="F174"/>
  <c r="M174"/>
  <c r="U174"/>
  <c r="F175"/>
  <c r="M175"/>
  <c r="U175"/>
  <c r="F176"/>
  <c r="M176"/>
  <c r="U176"/>
  <c r="F177"/>
  <c r="M177"/>
  <c r="U177"/>
  <c r="F178"/>
  <c r="M178"/>
  <c r="U178"/>
  <c r="F179"/>
  <c r="M179"/>
  <c r="U179"/>
  <c r="F180"/>
  <c r="M180"/>
  <c r="U180"/>
  <c r="F181"/>
  <c r="M181"/>
  <c r="U181"/>
  <c r="F182"/>
  <c r="M182"/>
  <c r="U182"/>
  <c r="F183"/>
  <c r="M183"/>
  <c r="U183"/>
  <c r="F184"/>
  <c r="M184"/>
  <c r="U184"/>
  <c r="F185"/>
  <c r="M185"/>
  <c r="U185"/>
  <c r="L7"/>
  <c r="T7"/>
  <c r="L8"/>
  <c r="T8"/>
  <c r="L9"/>
  <c r="T9"/>
  <c r="L10"/>
  <c r="T10"/>
  <c r="L11"/>
  <c r="T11"/>
  <c r="L12"/>
  <c r="T12"/>
  <c r="L13"/>
  <c r="T13"/>
  <c r="L14"/>
  <c r="T14"/>
  <c r="L15"/>
  <c r="T15"/>
  <c r="L16"/>
  <c r="T16"/>
  <c r="L17"/>
  <c r="T17"/>
  <c r="L18"/>
  <c r="T18"/>
  <c r="L19"/>
  <c r="T19"/>
  <c r="L20"/>
  <c r="T20"/>
  <c r="L21"/>
  <c r="T21"/>
  <c r="L22"/>
  <c r="T22"/>
  <c r="L23"/>
  <c r="T23"/>
  <c r="L24"/>
  <c r="T24"/>
  <c r="L25"/>
  <c r="T25"/>
  <c r="L26"/>
  <c r="T26"/>
  <c r="L27"/>
  <c r="T27"/>
  <c r="L28"/>
  <c r="T28"/>
  <c r="L29"/>
  <c r="T29"/>
  <c r="L30"/>
  <c r="T30"/>
  <c r="L31"/>
  <c r="T31"/>
  <c r="L32"/>
  <c r="T32"/>
  <c r="L33"/>
  <c r="T33"/>
  <c r="L34"/>
  <c r="T34"/>
  <c r="L35"/>
  <c r="T35"/>
  <c r="L36"/>
  <c r="T36"/>
  <c r="L37"/>
  <c r="T37"/>
  <c r="L38"/>
  <c r="T38"/>
  <c r="L39"/>
  <c r="T39"/>
  <c r="L40"/>
  <c r="I40"/>
  <c r="T40"/>
  <c r="L41"/>
  <c r="I41"/>
  <c r="T41"/>
  <c r="L42"/>
  <c r="I42"/>
  <c r="T42"/>
  <c r="L43"/>
  <c r="I43"/>
  <c r="T43"/>
  <c r="L44"/>
  <c r="I44"/>
  <c r="T44"/>
  <c r="L45"/>
  <c r="I45"/>
  <c r="T45"/>
  <c r="L46"/>
  <c r="I46"/>
  <c r="T46"/>
  <c r="L47"/>
  <c r="I47"/>
  <c r="T47"/>
  <c r="L48"/>
  <c r="I48"/>
  <c r="T48"/>
  <c r="L49"/>
  <c r="I49"/>
  <c r="T49"/>
  <c r="L50"/>
  <c r="I50"/>
  <c r="T50"/>
  <c r="L51"/>
  <c r="I51"/>
  <c r="T51"/>
  <c r="L52"/>
  <c r="I52"/>
  <c r="T52"/>
  <c r="L53"/>
  <c r="I53"/>
  <c r="T53"/>
  <c r="L54"/>
  <c r="I54"/>
  <c r="T54"/>
  <c r="L55"/>
  <c r="I55"/>
  <c r="T55"/>
  <c r="L56"/>
  <c r="I56"/>
  <c r="T56"/>
  <c r="L57"/>
  <c r="I57"/>
  <c r="T57"/>
  <c r="L58"/>
  <c r="T58"/>
  <c r="L60"/>
  <c r="T60"/>
  <c r="I61"/>
  <c r="L62"/>
  <c r="I62"/>
  <c r="T62"/>
  <c r="L64"/>
  <c r="T64"/>
  <c r="L66"/>
  <c r="T66"/>
  <c r="L68"/>
  <c r="T68"/>
  <c r="L70"/>
  <c r="T70"/>
  <c r="L72"/>
  <c r="T72"/>
  <c r="L74"/>
  <c r="T74"/>
  <c r="L76"/>
  <c r="T76"/>
  <c r="L78"/>
  <c r="T78"/>
  <c r="L80"/>
  <c r="T80"/>
  <c r="L82"/>
  <c r="T82"/>
  <c r="L84"/>
  <c r="T84"/>
  <c r="L86"/>
  <c r="T86"/>
  <c r="L88"/>
  <c r="T88"/>
  <c r="L90"/>
  <c r="T90"/>
  <c r="L92"/>
  <c r="I92"/>
  <c r="T92"/>
  <c r="L93"/>
  <c r="T93"/>
  <c r="L94"/>
  <c r="T94"/>
  <c r="L95"/>
  <c r="T95"/>
  <c r="L96"/>
  <c r="T96"/>
  <c r="L97"/>
  <c r="T97"/>
  <c r="L98"/>
  <c r="T98"/>
  <c r="L99"/>
  <c r="T99"/>
  <c r="L100"/>
  <c r="T100"/>
  <c r="L101"/>
  <c r="T101"/>
  <c r="L102"/>
  <c r="T102"/>
  <c r="L103"/>
  <c r="T103"/>
  <c r="L104"/>
  <c r="T104"/>
  <c r="L105"/>
  <c r="T105"/>
  <c r="L106"/>
  <c r="T106"/>
  <c r="L107"/>
  <c r="T107"/>
  <c r="L108"/>
  <c r="T108"/>
  <c r="L109"/>
  <c r="T109"/>
  <c r="L110"/>
  <c r="T110"/>
  <c r="L111"/>
  <c r="T111"/>
  <c r="L112"/>
  <c r="T112"/>
  <c r="L113"/>
  <c r="T113"/>
  <c r="L114"/>
  <c r="T114"/>
  <c r="L115"/>
  <c r="T115"/>
  <c r="L122"/>
  <c r="T122"/>
  <c r="L123"/>
  <c r="T123"/>
  <c r="L124"/>
  <c r="T124"/>
  <c r="L125"/>
  <c r="T125"/>
  <c r="L126"/>
  <c r="T126"/>
  <c r="L127"/>
  <c r="T127"/>
  <c r="L128"/>
  <c r="T128"/>
  <c r="L129"/>
  <c r="T129"/>
  <c r="L130"/>
  <c r="T130"/>
  <c r="L131"/>
  <c r="T131"/>
  <c r="L132"/>
  <c r="T132"/>
  <c r="L133"/>
  <c r="T133"/>
  <c r="L134"/>
  <c r="T134"/>
  <c r="L135"/>
  <c r="T135"/>
  <c r="L136"/>
  <c r="T136"/>
  <c r="L137"/>
  <c r="T137"/>
  <c r="L138"/>
  <c r="T138"/>
  <c r="L139"/>
  <c r="T139"/>
  <c r="L140"/>
  <c r="T140"/>
  <c r="L141"/>
  <c r="I141"/>
  <c r="T141"/>
  <c r="L142"/>
  <c r="I142"/>
  <c r="T142"/>
  <c r="L143"/>
  <c r="I143"/>
  <c r="T143"/>
  <c r="L144"/>
  <c r="I144"/>
  <c r="T144"/>
  <c r="L145"/>
  <c r="I145"/>
  <c r="T145"/>
  <c r="L146"/>
  <c r="I146"/>
  <c r="T146"/>
  <c r="L147"/>
  <c r="T147"/>
  <c r="L148"/>
  <c r="T148"/>
  <c r="L149"/>
  <c r="T149"/>
  <c r="L150"/>
  <c r="T150"/>
  <c r="L151"/>
  <c r="T151"/>
  <c r="L152"/>
  <c r="T152"/>
  <c r="L153"/>
  <c r="T153"/>
  <c r="L154"/>
  <c r="T154"/>
  <c r="L155"/>
  <c r="T155"/>
  <c r="L156"/>
  <c r="T156"/>
  <c r="L157"/>
  <c r="T157"/>
  <c r="L158"/>
  <c r="T158"/>
  <c r="L159"/>
  <c r="T159"/>
  <c r="L160"/>
  <c r="T160"/>
  <c r="L161"/>
  <c r="T161"/>
  <c r="L162"/>
  <c r="T162"/>
  <c r="L163"/>
  <c r="T163"/>
  <c r="L164"/>
  <c r="T164"/>
  <c r="L165"/>
  <c r="T165"/>
  <c r="L166"/>
  <c r="T166"/>
  <c r="L167"/>
  <c r="T167"/>
  <c r="L168"/>
  <c r="T168"/>
  <c r="L169"/>
  <c r="T169"/>
  <c r="L170"/>
  <c r="T170"/>
  <c r="L171"/>
  <c r="T171"/>
  <c r="L172"/>
  <c r="T172"/>
  <c r="L173"/>
  <c r="T173"/>
  <c r="L174"/>
  <c r="T174"/>
  <c r="L175"/>
  <c r="T175"/>
  <c r="L176"/>
  <c r="T176"/>
  <c r="L177"/>
  <c r="T177"/>
  <c r="L178"/>
  <c r="T178"/>
  <c r="L179"/>
  <c r="T179"/>
  <c r="L180"/>
  <c r="T180"/>
  <c r="L181"/>
  <c r="T181"/>
  <c r="L182"/>
  <c r="T182"/>
  <c r="L183"/>
  <c r="T183"/>
  <c r="L184"/>
  <c r="T184"/>
  <c r="L185"/>
  <c r="T185"/>
  <c r="K7"/>
  <c r="S7"/>
  <c r="K8"/>
  <c r="S8"/>
  <c r="K9"/>
  <c r="S9"/>
  <c r="K10"/>
  <c r="S10"/>
  <c r="K11"/>
  <c r="S11"/>
  <c r="K12"/>
  <c r="S12"/>
  <c r="K13"/>
  <c r="S13"/>
  <c r="K14"/>
  <c r="S14"/>
  <c r="K15"/>
  <c r="S15"/>
  <c r="K16"/>
  <c r="S16"/>
  <c r="K17"/>
  <c r="S17"/>
  <c r="K18"/>
  <c r="S18"/>
  <c r="K19"/>
  <c r="S19"/>
  <c r="K20"/>
  <c r="S20"/>
  <c r="K21"/>
  <c r="S21"/>
  <c r="K22"/>
  <c r="S22"/>
  <c r="K23"/>
  <c r="S23"/>
  <c r="K24"/>
  <c r="S24"/>
  <c r="K25"/>
  <c r="S25"/>
  <c r="K26"/>
  <c r="S26"/>
  <c r="K27"/>
  <c r="S27"/>
  <c r="K28"/>
  <c r="S28"/>
  <c r="K29"/>
  <c r="S29"/>
  <c r="K30"/>
  <c r="S30"/>
  <c r="K31"/>
  <c r="S31"/>
  <c r="K32"/>
  <c r="S32"/>
  <c r="K33"/>
  <c r="S33"/>
  <c r="K34"/>
  <c r="S34"/>
  <c r="K35"/>
  <c r="S35"/>
  <c r="K36"/>
  <c r="S36"/>
  <c r="K37"/>
  <c r="S37"/>
  <c r="K38"/>
  <c r="S38"/>
  <c r="K39"/>
  <c r="S39"/>
  <c r="K40"/>
  <c r="S40"/>
  <c r="K41"/>
  <c r="S41"/>
  <c r="K42"/>
  <c r="S42"/>
  <c r="K43"/>
  <c r="S43"/>
  <c r="K44"/>
  <c r="S44"/>
  <c r="K45"/>
  <c r="S45"/>
  <c r="K46"/>
  <c r="S46"/>
  <c r="K47"/>
  <c r="S47"/>
  <c r="K48"/>
  <c r="S48"/>
  <c r="K49"/>
  <c r="S49"/>
  <c r="K50"/>
  <c r="S50"/>
  <c r="K51"/>
  <c r="S51"/>
  <c r="K52"/>
  <c r="S52"/>
  <c r="K53"/>
  <c r="S53"/>
  <c r="K54"/>
  <c r="S54"/>
  <c r="K55"/>
  <c r="S55"/>
  <c r="K56"/>
  <c r="S56"/>
  <c r="K57"/>
  <c r="S57"/>
  <c r="K58"/>
  <c r="I58"/>
  <c r="S58"/>
  <c r="K59"/>
  <c r="I59"/>
  <c r="S59"/>
  <c r="K60"/>
  <c r="I60"/>
  <c r="S60"/>
  <c r="K61"/>
  <c r="S61"/>
  <c r="K62"/>
  <c r="S62"/>
  <c r="K63"/>
  <c r="I63"/>
  <c r="S63"/>
  <c r="K64"/>
  <c r="I64"/>
  <c r="S64"/>
  <c r="K65"/>
  <c r="I65"/>
  <c r="S65"/>
  <c r="K66"/>
  <c r="I66"/>
  <c r="S66"/>
  <c r="K67"/>
  <c r="I67"/>
  <c r="S67"/>
  <c r="K68"/>
  <c r="I68"/>
  <c r="S68"/>
  <c r="K69"/>
  <c r="I69"/>
  <c r="S69"/>
  <c r="K70"/>
  <c r="I70"/>
  <c r="S70"/>
  <c r="K71"/>
  <c r="I71"/>
  <c r="S71"/>
  <c r="K72"/>
  <c r="I72"/>
  <c r="S72"/>
  <c r="K73"/>
  <c r="I73"/>
  <c r="S73"/>
  <c r="K74"/>
  <c r="I74"/>
  <c r="S74"/>
  <c r="K75"/>
  <c r="I75"/>
  <c r="S75"/>
  <c r="K76"/>
  <c r="I76"/>
  <c r="S76"/>
  <c r="K77"/>
  <c r="I77"/>
  <c r="S77"/>
  <c r="K78"/>
  <c r="I78"/>
  <c r="S78"/>
  <c r="K79"/>
  <c r="I79"/>
  <c r="S79"/>
  <c r="K80"/>
  <c r="I80"/>
  <c r="S80"/>
  <c r="K81"/>
  <c r="I81"/>
  <c r="S81"/>
  <c r="K82"/>
  <c r="I82"/>
  <c r="S82"/>
  <c r="K83"/>
  <c r="I83"/>
  <c r="S83"/>
  <c r="K84"/>
  <c r="I84"/>
  <c r="S84"/>
  <c r="K85"/>
  <c r="I85"/>
  <c r="S85"/>
  <c r="K86"/>
  <c r="I86"/>
  <c r="S86"/>
  <c r="K87"/>
  <c r="I87"/>
  <c r="S87"/>
  <c r="K88"/>
  <c r="S88"/>
  <c r="K89"/>
  <c r="S89"/>
  <c r="K90"/>
  <c r="S90"/>
  <c r="K91"/>
  <c r="I91"/>
  <c r="S91"/>
  <c r="K92"/>
  <c r="S92"/>
  <c r="K93"/>
  <c r="S93"/>
  <c r="K94"/>
  <c r="S94"/>
  <c r="K95"/>
  <c r="S95"/>
  <c r="K96"/>
  <c r="S96"/>
  <c r="K97"/>
  <c r="S97"/>
  <c r="K98"/>
  <c r="S98"/>
  <c r="K99"/>
  <c r="S99"/>
  <c r="K100"/>
  <c r="S100"/>
  <c r="K101"/>
  <c r="S101"/>
  <c r="K102"/>
  <c r="S102"/>
  <c r="K103"/>
  <c r="S103"/>
  <c r="K104"/>
  <c r="S104"/>
  <c r="K105"/>
  <c r="S105"/>
  <c r="K106"/>
  <c r="S106"/>
  <c r="K107"/>
  <c r="S107"/>
  <c r="K108"/>
  <c r="S108"/>
  <c r="K109"/>
  <c r="S109"/>
  <c r="K110"/>
  <c r="S110"/>
  <c r="K111"/>
  <c r="S111"/>
  <c r="K112"/>
  <c r="S112"/>
  <c r="K113"/>
  <c r="S113"/>
  <c r="K114"/>
  <c r="S114"/>
  <c r="K115"/>
  <c r="S115"/>
  <c r="K122"/>
  <c r="S122"/>
  <c r="K123"/>
  <c r="S123"/>
  <c r="K124"/>
  <c r="S124"/>
  <c r="K125"/>
  <c r="S125"/>
  <c r="K126"/>
  <c r="S126"/>
  <c r="K127"/>
  <c r="S127"/>
  <c r="K128"/>
  <c r="S128"/>
  <c r="K129"/>
  <c r="S129"/>
  <c r="K130"/>
  <c r="S130"/>
  <c r="K131"/>
  <c r="S131"/>
  <c r="K132"/>
  <c r="S132"/>
  <c r="K133"/>
  <c r="S133"/>
  <c r="K134"/>
  <c r="S134"/>
  <c r="K135"/>
  <c r="S135"/>
  <c r="K136"/>
  <c r="S136"/>
  <c r="K137"/>
  <c r="S137"/>
  <c r="K138"/>
  <c r="S138"/>
  <c r="K139"/>
  <c r="S139"/>
  <c r="K140"/>
  <c r="S140"/>
  <c r="K141"/>
  <c r="S141"/>
  <c r="K142"/>
  <c r="S142"/>
  <c r="K143"/>
  <c r="S143"/>
  <c r="K144"/>
  <c r="S144"/>
  <c r="K145"/>
  <c r="S145"/>
  <c r="K146"/>
  <c r="S146"/>
  <c r="K147"/>
  <c r="I147"/>
  <c r="S147"/>
  <c r="K148"/>
  <c r="I148"/>
  <c r="S148"/>
  <c r="K149"/>
  <c r="I149"/>
  <c r="S149"/>
  <c r="K150"/>
  <c r="I150"/>
  <c r="S150"/>
  <c r="K151"/>
  <c r="I151"/>
  <c r="S151"/>
  <c r="K152"/>
  <c r="I152"/>
  <c r="S152"/>
  <c r="K153"/>
  <c r="I153"/>
  <c r="S153"/>
  <c r="K154"/>
  <c r="I154"/>
  <c r="S154"/>
  <c r="K155"/>
  <c r="I155"/>
  <c r="S155"/>
  <c r="K156"/>
  <c r="I156"/>
  <c r="S156"/>
  <c r="K157"/>
  <c r="I157"/>
  <c r="S157"/>
  <c r="K158"/>
  <c r="I158"/>
  <c r="S158"/>
  <c r="K159"/>
  <c r="I159"/>
  <c r="S159"/>
  <c r="K160"/>
  <c r="I160"/>
  <c r="S160"/>
  <c r="K161"/>
  <c r="I161"/>
  <c r="S161"/>
  <c r="K162"/>
  <c r="I162"/>
  <c r="S162"/>
  <c r="K163"/>
  <c r="I163"/>
  <c r="S163"/>
  <c r="K164"/>
  <c r="I164"/>
  <c r="S164"/>
  <c r="K165"/>
  <c r="I165"/>
  <c r="S165"/>
  <c r="K166"/>
  <c r="I166"/>
  <c r="S166"/>
  <c r="K167"/>
  <c r="I167"/>
  <c r="S167"/>
  <c r="K168"/>
  <c r="I168"/>
  <c r="S168"/>
  <c r="K169"/>
  <c r="I169"/>
  <c r="S169"/>
  <c r="K170"/>
  <c r="I170"/>
  <c r="S170"/>
  <c r="K171"/>
  <c r="I171"/>
  <c r="S171"/>
  <c r="K172"/>
  <c r="I172"/>
  <c r="S172"/>
  <c r="K173"/>
  <c r="I173"/>
  <c r="S173"/>
  <c r="K174"/>
  <c r="I174"/>
  <c r="S174"/>
  <c r="K175"/>
  <c r="I175"/>
  <c r="S175"/>
  <c r="K176"/>
  <c r="I176"/>
  <c r="S176"/>
  <c r="K177"/>
  <c r="I177"/>
  <c r="S177"/>
  <c r="K178"/>
  <c r="I178"/>
  <c r="S178"/>
  <c r="K179"/>
  <c r="I179"/>
  <c r="S179"/>
  <c r="K180"/>
  <c r="I180"/>
  <c r="S180"/>
  <c r="K181"/>
  <c r="I181"/>
  <c r="S181"/>
  <c r="K182"/>
  <c r="I182"/>
  <c r="S182"/>
  <c r="K183"/>
  <c r="I183"/>
  <c r="S183"/>
  <c r="K184"/>
  <c r="I184"/>
  <c r="S184"/>
  <c r="K185"/>
  <c r="S185"/>
  <c r="J7"/>
  <c r="R7"/>
  <c r="J8"/>
  <c r="R8"/>
  <c r="J9"/>
  <c r="R9"/>
  <c r="J10"/>
  <c r="R10"/>
  <c r="J11"/>
  <c r="R11"/>
  <c r="J12"/>
  <c r="R12"/>
  <c r="J13"/>
  <c r="R13"/>
  <c r="J14"/>
  <c r="R14"/>
  <c r="J15"/>
  <c r="R15"/>
  <c r="J16"/>
  <c r="R16"/>
  <c r="J17"/>
  <c r="R17"/>
  <c r="J18"/>
  <c r="R18"/>
  <c r="J19"/>
  <c r="R19"/>
  <c r="J20"/>
  <c r="R20"/>
  <c r="J21"/>
  <c r="R21"/>
  <c r="J22"/>
  <c r="R22"/>
  <c r="J23"/>
  <c r="R23"/>
  <c r="J24"/>
  <c r="R24"/>
  <c r="J25"/>
  <c r="R25"/>
  <c r="J26"/>
  <c r="R26"/>
  <c r="J27"/>
  <c r="R27"/>
  <c r="J28"/>
  <c r="R28"/>
  <c r="J29"/>
  <c r="R29"/>
  <c r="J30"/>
  <c r="R30"/>
  <c r="J31"/>
  <c r="R31"/>
  <c r="J32"/>
  <c r="R32"/>
  <c r="J33"/>
  <c r="R33"/>
  <c r="J34"/>
  <c r="R34"/>
  <c r="J35"/>
  <c r="R35"/>
  <c r="J36"/>
  <c r="R36"/>
  <c r="J37"/>
  <c r="R37"/>
  <c r="J38"/>
  <c r="R38"/>
  <c r="J39"/>
  <c r="R39"/>
  <c r="J40"/>
  <c r="R40"/>
  <c r="J41"/>
  <c r="R41"/>
  <c r="J42"/>
  <c r="R42"/>
  <c r="J43"/>
  <c r="R43"/>
  <c r="J44"/>
  <c r="R44"/>
  <c r="J45"/>
  <c r="R45"/>
  <c r="J46"/>
  <c r="R46"/>
  <c r="J47"/>
  <c r="R47"/>
  <c r="J48"/>
  <c r="R48"/>
  <c r="J49"/>
  <c r="R49"/>
  <c r="J50"/>
  <c r="R50"/>
  <c r="J51"/>
  <c r="R51"/>
  <c r="J52"/>
  <c r="R52"/>
  <c r="J53"/>
  <c r="R53"/>
  <c r="J54"/>
  <c r="R54"/>
  <c r="J55"/>
  <c r="R55"/>
  <c r="J56"/>
  <c r="R56"/>
  <c r="J57"/>
  <c r="R57"/>
  <c r="J58"/>
  <c r="R58"/>
  <c r="J59"/>
  <c r="R59"/>
  <c r="J60"/>
  <c r="R60"/>
  <c r="J61"/>
  <c r="R61"/>
  <c r="J62"/>
  <c r="R62"/>
  <c r="J63"/>
  <c r="R63"/>
  <c r="J64"/>
  <c r="R64"/>
  <c r="J65"/>
  <c r="R65"/>
  <c r="J66"/>
  <c r="R66"/>
  <c r="J67"/>
  <c r="R67"/>
  <c r="J68"/>
  <c r="R68"/>
  <c r="J69"/>
  <c r="R69"/>
  <c r="J70"/>
  <c r="R70"/>
  <c r="J71"/>
  <c r="R71"/>
  <c r="J72"/>
  <c r="R72"/>
  <c r="J73"/>
  <c r="R73"/>
  <c r="J74"/>
  <c r="R74"/>
  <c r="J75"/>
  <c r="R75"/>
  <c r="J76"/>
  <c r="R76"/>
  <c r="J77"/>
  <c r="R77"/>
  <c r="J78"/>
  <c r="R78"/>
  <c r="J79"/>
  <c r="R79"/>
  <c r="J80"/>
  <c r="R80"/>
  <c r="J81"/>
  <c r="R81"/>
  <c r="J82"/>
  <c r="R82"/>
  <c r="J83"/>
  <c r="R83"/>
  <c r="J84"/>
  <c r="R84"/>
  <c r="J85"/>
  <c r="R85"/>
  <c r="J86"/>
  <c r="R86"/>
  <c r="J87"/>
  <c r="R87"/>
  <c r="J88"/>
  <c r="I88"/>
  <c r="R88"/>
  <c r="J89"/>
  <c r="I89"/>
  <c r="R89"/>
  <c r="J90"/>
  <c r="I90"/>
  <c r="R90"/>
  <c r="J91"/>
  <c r="R91"/>
  <c r="J92"/>
  <c r="R92"/>
  <c r="J93"/>
  <c r="R93"/>
  <c r="J94"/>
  <c r="R94"/>
  <c r="J95"/>
  <c r="R95"/>
  <c r="J96"/>
  <c r="R96"/>
  <c r="J97"/>
  <c r="R97"/>
  <c r="J98"/>
  <c r="R98"/>
  <c r="J99"/>
  <c r="R99"/>
  <c r="J100"/>
  <c r="R100"/>
  <c r="J101"/>
  <c r="R101"/>
  <c r="J102"/>
  <c r="R102"/>
  <c r="J103"/>
  <c r="R103"/>
  <c r="J104"/>
  <c r="R104"/>
  <c r="J105"/>
  <c r="R105"/>
  <c r="J106"/>
  <c r="R106"/>
  <c r="J107"/>
  <c r="R107"/>
  <c r="J108"/>
  <c r="R108"/>
  <c r="J109"/>
  <c r="R109"/>
  <c r="J110"/>
  <c r="R110"/>
  <c r="J111"/>
  <c r="R111"/>
  <c r="J112"/>
  <c r="R112"/>
  <c r="J113"/>
  <c r="R113"/>
  <c r="J114"/>
  <c r="R114"/>
  <c r="J115"/>
  <c r="R115"/>
  <c r="J122"/>
  <c r="R122"/>
  <c r="J123"/>
  <c r="R123"/>
  <c r="J124"/>
  <c r="R124"/>
  <c r="J125"/>
  <c r="R125"/>
  <c r="J126"/>
  <c r="R126"/>
  <c r="J127"/>
  <c r="R127"/>
  <c r="J128"/>
  <c r="R128"/>
  <c r="J129"/>
  <c r="R129"/>
  <c r="J130"/>
  <c r="R130"/>
  <c r="J131"/>
  <c r="R131"/>
  <c r="J132"/>
  <c r="R132"/>
  <c r="J133"/>
  <c r="R133"/>
  <c r="J134"/>
  <c r="R134"/>
  <c r="J135"/>
  <c r="R135"/>
  <c r="J136"/>
  <c r="R136"/>
  <c r="J137"/>
  <c r="R137"/>
  <c r="J138"/>
  <c r="R138"/>
  <c r="J139"/>
  <c r="R139"/>
  <c r="J140"/>
  <c r="R140"/>
  <c r="J141"/>
  <c r="R141"/>
  <c r="J142"/>
  <c r="R142"/>
  <c r="J143"/>
  <c r="R143"/>
  <c r="J144"/>
  <c r="R144"/>
  <c r="J145"/>
  <c r="R145"/>
  <c r="J146"/>
  <c r="R146"/>
  <c r="J147"/>
  <c r="R147"/>
  <c r="J148"/>
  <c r="R148"/>
  <c r="J149"/>
  <c r="R149"/>
  <c r="J150"/>
  <c r="R150"/>
  <c r="J151"/>
  <c r="R151"/>
  <c r="J152"/>
  <c r="R152"/>
  <c r="J153"/>
  <c r="R153"/>
  <c r="J154"/>
  <c r="R154"/>
  <c r="J155"/>
  <c r="R155"/>
  <c r="J156"/>
  <c r="R156"/>
  <c r="J157"/>
  <c r="R157"/>
  <c r="J158"/>
  <c r="R158"/>
  <c r="J159"/>
  <c r="R159"/>
  <c r="J160"/>
  <c r="R160"/>
  <c r="J161"/>
  <c r="R161"/>
  <c r="J162"/>
  <c r="R162"/>
  <c r="J163"/>
  <c r="R163"/>
  <c r="J164"/>
  <c r="R164"/>
  <c r="J165"/>
  <c r="R165"/>
  <c r="J166"/>
  <c r="R166"/>
  <c r="J167"/>
  <c r="R167"/>
  <c r="J168"/>
  <c r="R168"/>
  <c r="J169"/>
  <c r="R169"/>
  <c r="J170"/>
  <c r="R170"/>
  <c r="J171"/>
  <c r="R171"/>
  <c r="J172"/>
  <c r="R172"/>
  <c r="J173"/>
  <c r="R173"/>
  <c r="J174"/>
  <c r="R174"/>
  <c r="J175"/>
  <c r="R175"/>
  <c r="J176"/>
  <c r="R176"/>
  <c r="J177"/>
  <c r="R177"/>
  <c r="J178"/>
  <c r="R178"/>
  <c r="J179"/>
  <c r="R179"/>
  <c r="J180"/>
  <c r="R180"/>
  <c r="J181"/>
  <c r="R181"/>
  <c r="J182"/>
  <c r="R182"/>
  <c r="J183"/>
  <c r="R183"/>
  <c r="J184"/>
  <c r="R184"/>
  <c r="J185"/>
  <c r="R185"/>
  <c r="H7"/>
  <c r="Q7"/>
  <c r="H8"/>
  <c r="Q8"/>
  <c r="H9"/>
  <c r="Q9"/>
  <c r="H10"/>
  <c r="Q10"/>
  <c r="H11"/>
  <c r="Q11"/>
  <c r="H12"/>
  <c r="Q12"/>
  <c r="H13"/>
  <c r="Q13"/>
  <c r="H14"/>
  <c r="Q14"/>
  <c r="H15"/>
  <c r="Q15"/>
  <c r="H16"/>
  <c r="Q16"/>
  <c r="H17"/>
  <c r="Q17"/>
  <c r="H18"/>
  <c r="Q18"/>
  <c r="H19"/>
  <c r="Q19"/>
  <c r="H20"/>
  <c r="Q20"/>
  <c r="H21"/>
  <c r="Q21"/>
  <c r="H22"/>
  <c r="Q22"/>
  <c r="H23"/>
  <c r="Q23"/>
  <c r="H24"/>
  <c r="Q24"/>
  <c r="H25"/>
  <c r="Q25"/>
  <c r="H26"/>
  <c r="Q26"/>
  <c r="H27"/>
  <c r="Q27"/>
  <c r="H28"/>
  <c r="Q28"/>
  <c r="H29"/>
  <c r="Q29"/>
  <c r="H30"/>
  <c r="Q30"/>
  <c r="H31"/>
  <c r="Q31"/>
  <c r="H32"/>
  <c r="Q32"/>
  <c r="H33"/>
  <c r="Q33"/>
  <c r="H34"/>
  <c r="Q34"/>
  <c r="H35"/>
  <c r="Q35"/>
  <c r="H36"/>
  <c r="Q36"/>
  <c r="H37"/>
  <c r="Q37"/>
  <c r="H38"/>
  <c r="Q38"/>
  <c r="H39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H93"/>
  <c r="Q93"/>
  <c r="H94"/>
  <c r="Q94"/>
  <c r="H95"/>
  <c r="Q95"/>
  <c r="H96"/>
  <c r="Q96"/>
  <c r="H97"/>
  <c r="Q97"/>
  <c r="H98"/>
  <c r="Q98"/>
  <c r="H99"/>
  <c r="Q99"/>
  <c r="H100"/>
  <c r="Q100"/>
  <c r="H101"/>
  <c r="Q101"/>
  <c r="H102"/>
  <c r="Q102"/>
  <c r="H103"/>
  <c r="Q103"/>
  <c r="H104"/>
  <c r="Q104"/>
  <c r="H105"/>
  <c r="Q105"/>
  <c r="H106"/>
  <c r="Q106"/>
  <c r="H107"/>
  <c r="Q107"/>
  <c r="H108"/>
  <c r="Q108"/>
  <c r="H109"/>
  <c r="Q109"/>
  <c r="H110"/>
  <c r="Q110"/>
  <c r="H111"/>
  <c r="Q111"/>
  <c r="H112"/>
  <c r="Q112"/>
  <c r="H113"/>
  <c r="Q113"/>
  <c r="H114"/>
  <c r="Q114"/>
  <c r="H115"/>
  <c r="Q115"/>
  <c r="H122"/>
  <c r="Q122"/>
  <c r="H123"/>
  <c r="Q123"/>
  <c r="H124"/>
  <c r="Q124"/>
  <c r="H125"/>
  <c r="Q125"/>
  <c r="H126"/>
  <c r="Q126"/>
  <c r="H127"/>
  <c r="Q127"/>
  <c r="H128"/>
  <c r="Q128"/>
  <c r="H129"/>
  <c r="Q129"/>
  <c r="H130"/>
  <c r="Q130"/>
  <c r="H131"/>
  <c r="Q131"/>
  <c r="H132"/>
  <c r="Q132"/>
  <c r="H133"/>
  <c r="Q133"/>
  <c r="H134"/>
  <c r="Q134"/>
  <c r="H135"/>
  <c r="Q135"/>
  <c r="H136"/>
  <c r="Q136"/>
  <c r="H137"/>
  <c r="Q137"/>
  <c r="H138"/>
  <c r="Q138"/>
  <c r="H139"/>
  <c r="Q139"/>
  <c r="H140"/>
  <c r="Q140"/>
  <c r="Q141"/>
  <c r="Q142"/>
  <c r="Q143"/>
  <c r="Q144"/>
  <c r="Q145"/>
  <c r="Q146"/>
  <c r="Q147"/>
  <c r="Q148"/>
  <c r="Q149"/>
  <c r="Q150"/>
  <c r="Q151"/>
  <c r="Q152"/>
  <c r="Q153"/>
  <c r="Q154"/>
  <c r="Q155"/>
  <c r="Q156"/>
  <c r="Q157"/>
  <c r="Q158"/>
  <c r="Q159"/>
  <c r="Q160"/>
  <c r="Q161"/>
  <c r="Q162"/>
  <c r="Q163"/>
  <c r="Q164"/>
  <c r="Q165"/>
  <c r="Q166"/>
  <c r="Q167"/>
  <c r="Q168"/>
  <c r="Q169"/>
  <c r="Q170"/>
  <c r="Q171"/>
  <c r="Q172"/>
  <c r="Q173"/>
  <c r="Q174"/>
  <c r="Q175"/>
  <c r="Q176"/>
  <c r="Q177"/>
  <c r="Q178"/>
  <c r="Q179"/>
  <c r="Q180"/>
  <c r="Q181"/>
  <c r="Q182"/>
  <c r="Q183"/>
  <c r="Q184"/>
  <c r="Q185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H40"/>
  <c r="P40"/>
  <c r="H41"/>
  <c r="P41"/>
  <c r="H42"/>
  <c r="P42"/>
  <c r="H43"/>
  <c r="P43"/>
  <c r="H44"/>
  <c r="P44"/>
  <c r="H45"/>
  <c r="P45"/>
  <c r="H46"/>
  <c r="P46"/>
  <c r="H47"/>
  <c r="P47"/>
  <c r="H48"/>
  <c r="P48"/>
  <c r="H49"/>
  <c r="P49"/>
  <c r="H50"/>
  <c r="P50"/>
  <c r="H51"/>
  <c r="P51"/>
  <c r="H52"/>
  <c r="P52"/>
  <c r="H53"/>
  <c r="P53"/>
  <c r="H54"/>
  <c r="P54"/>
  <c r="H55"/>
  <c r="P55"/>
  <c r="H56"/>
  <c r="P56"/>
  <c r="H57"/>
  <c r="P57"/>
  <c r="P58"/>
  <c r="P60"/>
  <c r="H61"/>
  <c r="H62"/>
  <c r="P62"/>
  <c r="P64"/>
  <c r="P66"/>
  <c r="P68"/>
  <c r="P70"/>
  <c r="P72"/>
  <c r="P74"/>
  <c r="P76"/>
  <c r="P78"/>
  <c r="P80"/>
  <c r="P82"/>
  <c r="P84"/>
  <c r="P86"/>
  <c r="P88"/>
  <c r="P90"/>
  <c r="H92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H141"/>
  <c r="P141"/>
  <c r="H142"/>
  <c r="P142"/>
  <c r="H143"/>
  <c r="P143"/>
  <c r="H144"/>
  <c r="P144"/>
  <c r="H145"/>
  <c r="P145"/>
  <c r="H146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H58"/>
  <c r="O58"/>
  <c r="H59"/>
  <c r="O59"/>
  <c r="H60"/>
  <c r="O60"/>
  <c r="O61"/>
  <c r="O62"/>
  <c r="H63"/>
  <c r="O63"/>
  <c r="H64"/>
  <c r="O64"/>
  <c r="H65"/>
  <c r="O65"/>
  <c r="H66"/>
  <c r="O66"/>
  <c r="H67"/>
  <c r="O67"/>
  <c r="H68"/>
  <c r="O68"/>
  <c r="H69"/>
  <c r="O69"/>
  <c r="H70"/>
  <c r="O70"/>
  <c r="H71"/>
  <c r="O71"/>
  <c r="H72"/>
  <c r="O72"/>
  <c r="H73"/>
  <c r="O73"/>
  <c r="H74"/>
  <c r="O74"/>
  <c r="H75"/>
  <c r="O75"/>
  <c r="H76"/>
  <c r="O76"/>
  <c r="H77"/>
  <c r="O77"/>
  <c r="H78"/>
  <c r="O78"/>
  <c r="H79"/>
  <c r="O79"/>
  <c r="H80"/>
  <c r="O80"/>
  <c r="H81"/>
  <c r="O81"/>
  <c r="H82"/>
  <c r="O82"/>
  <c r="H83"/>
  <c r="O83"/>
  <c r="H84"/>
  <c r="O84"/>
  <c r="H85"/>
  <c r="O85"/>
  <c r="H86"/>
  <c r="O86"/>
  <c r="H87"/>
  <c r="O87"/>
  <c r="O88"/>
  <c r="O89"/>
  <c r="O90"/>
  <c r="H91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H147"/>
  <c r="O147"/>
  <c r="H148"/>
  <c r="O148"/>
  <c r="H149"/>
  <c r="O149"/>
  <c r="H150"/>
  <c r="O150"/>
  <c r="H151"/>
  <c r="O151"/>
  <c r="H152"/>
  <c r="O152"/>
  <c r="H153"/>
  <c r="O153"/>
  <c r="H154"/>
  <c r="O154"/>
  <c r="H155"/>
  <c r="O155"/>
  <c r="H156"/>
  <c r="O156"/>
  <c r="H157"/>
  <c r="O157"/>
  <c r="H158"/>
  <c r="O158"/>
  <c r="H159"/>
  <c r="O159"/>
  <c r="H160"/>
  <c r="O160"/>
  <c r="H161"/>
  <c r="O161"/>
  <c r="H162"/>
  <c r="O162"/>
  <c r="H163"/>
  <c r="O163"/>
  <c r="H164"/>
  <c r="O164"/>
  <c r="H165"/>
  <c r="O165"/>
  <c r="H166"/>
  <c r="O166"/>
  <c r="H167"/>
  <c r="O167"/>
  <c r="H168"/>
  <c r="O168"/>
  <c r="H169"/>
  <c r="O169"/>
  <c r="H170"/>
  <c r="O170"/>
  <c r="H171"/>
  <c r="O171"/>
  <c r="H172"/>
  <c r="O172"/>
  <c r="H173"/>
  <c r="O173"/>
  <c r="H174"/>
  <c r="O174"/>
  <c r="H175"/>
  <c r="O175"/>
  <c r="H176"/>
  <c r="O176"/>
  <c r="H177"/>
  <c r="O177"/>
  <c r="H178"/>
  <c r="O178"/>
  <c r="H179"/>
  <c r="O179"/>
  <c r="H180"/>
  <c r="O180"/>
  <c r="H181"/>
  <c r="O181"/>
  <c r="H182"/>
  <c r="O182"/>
  <c r="H183"/>
  <c r="O183"/>
  <c r="H184"/>
  <c r="O184"/>
  <c r="O185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H88"/>
  <c r="N88"/>
  <c r="H89"/>
  <c r="N89"/>
  <c r="H90"/>
  <c r="N90"/>
  <c r="N91"/>
  <c r="N92"/>
  <c r="N93"/>
  <c r="N94"/>
  <c r="N95"/>
  <c r="N96"/>
  <c r="N98"/>
  <c r="N100"/>
  <c r="N102"/>
  <c r="N104"/>
  <c r="N106"/>
  <c r="N108"/>
  <c r="N110"/>
  <c r="N112"/>
  <c r="N114"/>
  <c r="N122"/>
  <c r="N124"/>
  <c r="N126"/>
  <c r="N128"/>
  <c r="N130"/>
  <c r="N132"/>
  <c r="N134"/>
  <c r="N136"/>
  <c r="N138"/>
  <c r="N140"/>
  <c r="N142"/>
  <c r="N144"/>
  <c r="N146"/>
  <c r="N148"/>
  <c r="N150"/>
  <c r="N152"/>
  <c r="N154"/>
  <c r="N156"/>
  <c r="N158"/>
  <c r="N160"/>
  <c r="N162"/>
  <c r="N164"/>
  <c r="N166"/>
  <c r="N168"/>
  <c r="N170"/>
  <c r="N172"/>
  <c r="N174"/>
  <c r="N176"/>
  <c r="N178"/>
  <c r="N180"/>
  <c r="N182"/>
  <c r="N184"/>
  <c r="F6"/>
  <c r="M6"/>
  <c r="M191"/>
  <c r="L6"/>
  <c r="K6"/>
  <c r="K191"/>
  <c r="J6"/>
  <c r="J191"/>
  <c r="G226" i="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V221" i="14"/>
  <c r="T221"/>
  <c r="R221"/>
  <c r="P221"/>
  <c r="V220"/>
  <c r="T220"/>
  <c r="R220"/>
  <c r="P220"/>
  <c r="J37"/>
  <c r="J36"/>
  <c r="J35"/>
  <c r="J34"/>
  <c r="J33"/>
  <c r="J32"/>
  <c r="J31"/>
  <c r="J30"/>
  <c r="J29"/>
  <c r="J28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I189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J94" i="10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V112" i="9"/>
  <c r="U112"/>
  <c r="R112"/>
  <c r="Q112"/>
  <c r="G112"/>
  <c r="G111"/>
  <c r="L112"/>
  <c r="W112"/>
  <c r="V111"/>
  <c r="U111"/>
  <c r="R111"/>
  <c r="Q111"/>
  <c r="X111"/>
  <c r="G110"/>
  <c r="L111"/>
  <c r="W111"/>
  <c r="V110"/>
  <c r="U110"/>
  <c r="R110"/>
  <c r="Q110"/>
  <c r="G109"/>
  <c r="L110"/>
  <c r="W110"/>
  <c r="V109"/>
  <c r="U109"/>
  <c r="R109"/>
  <c r="Q109"/>
  <c r="G108"/>
  <c r="L108"/>
  <c r="W109"/>
  <c r="V108"/>
  <c r="U108"/>
  <c r="R108"/>
  <c r="Q108"/>
  <c r="G107"/>
  <c r="L107"/>
  <c r="X107"/>
  <c r="W108"/>
  <c r="V107"/>
  <c r="U107"/>
  <c r="R107"/>
  <c r="Q107"/>
  <c r="G106"/>
  <c r="L106"/>
  <c r="W107"/>
  <c r="V106"/>
  <c r="U106"/>
  <c r="R106"/>
  <c r="Q106"/>
  <c r="G105"/>
  <c r="L105"/>
  <c r="X105"/>
  <c r="W106"/>
  <c r="V105"/>
  <c r="U105"/>
  <c r="R105"/>
  <c r="Q105"/>
  <c r="G104"/>
  <c r="L104"/>
  <c r="W105"/>
  <c r="V104"/>
  <c r="U104"/>
  <c r="R104"/>
  <c r="Q104"/>
  <c r="G103"/>
  <c r="L103"/>
  <c r="X103"/>
  <c r="W104"/>
  <c r="V103"/>
  <c r="U103"/>
  <c r="R103"/>
  <c r="Q103"/>
  <c r="G102"/>
  <c r="L102"/>
  <c r="W103"/>
  <c r="V102"/>
  <c r="U102"/>
  <c r="R102"/>
  <c r="Q102"/>
  <c r="G101"/>
  <c r="L101"/>
  <c r="W102"/>
  <c r="V101"/>
  <c r="U101"/>
  <c r="R101"/>
  <c r="Q101"/>
  <c r="X101"/>
  <c r="W101"/>
  <c r="V100"/>
  <c r="U100"/>
  <c r="R100"/>
  <c r="Q100"/>
  <c r="W100"/>
  <c r="V99"/>
  <c r="U99"/>
  <c r="R99"/>
  <c r="Q99"/>
  <c r="X99"/>
  <c r="W99"/>
  <c r="V98"/>
  <c r="U98"/>
  <c r="R98"/>
  <c r="Q98"/>
  <c r="W98"/>
  <c r="V97"/>
  <c r="U97"/>
  <c r="R97"/>
  <c r="Q97"/>
  <c r="X97"/>
  <c r="W97"/>
  <c r="V96"/>
  <c r="U96"/>
  <c r="R96"/>
  <c r="Q96"/>
  <c r="G96"/>
  <c r="G95"/>
  <c r="L96"/>
  <c r="W96"/>
  <c r="V95"/>
  <c r="U95"/>
  <c r="R95"/>
  <c r="Q95"/>
  <c r="X95"/>
  <c r="G94"/>
  <c r="L94"/>
  <c r="V94"/>
  <c r="U94"/>
  <c r="R94"/>
  <c r="Q94"/>
  <c r="W94"/>
  <c r="V93"/>
  <c r="U93"/>
  <c r="R93"/>
  <c r="Q93"/>
  <c r="X93"/>
  <c r="G93"/>
  <c r="G92"/>
  <c r="L93"/>
  <c r="W93"/>
  <c r="V92"/>
  <c r="U92"/>
  <c r="R92"/>
  <c r="Q92"/>
  <c r="X92"/>
  <c r="W92"/>
  <c r="V91"/>
  <c r="U91"/>
  <c r="R91"/>
  <c r="Q91"/>
  <c r="X91"/>
  <c r="W91"/>
  <c r="V90"/>
  <c r="U90"/>
  <c r="R90"/>
  <c r="Q90"/>
  <c r="X90"/>
  <c r="W90"/>
  <c r="V89"/>
  <c r="U89"/>
  <c r="R89"/>
  <c r="Q89"/>
  <c r="X89"/>
  <c r="W89"/>
  <c r="V88"/>
  <c r="U88"/>
  <c r="R88"/>
  <c r="Q88"/>
  <c r="X88"/>
  <c r="W88"/>
  <c r="V87"/>
  <c r="U87"/>
  <c r="R87"/>
  <c r="Q87"/>
  <c r="G87"/>
  <c r="G86"/>
  <c r="L87"/>
  <c r="X87"/>
  <c r="W87"/>
  <c r="V86"/>
  <c r="U86"/>
  <c r="R86"/>
  <c r="Q86"/>
  <c r="G85"/>
  <c r="L86"/>
  <c r="X86"/>
  <c r="W86"/>
  <c r="V85"/>
  <c r="U85"/>
  <c r="R85"/>
  <c r="Q85"/>
  <c r="X85"/>
  <c r="G84"/>
  <c r="L85"/>
  <c r="W85"/>
  <c r="V84"/>
  <c r="U84"/>
  <c r="R84"/>
  <c r="Q84"/>
  <c r="G83"/>
  <c r="L84"/>
  <c r="X84"/>
  <c r="W84"/>
  <c r="V83"/>
  <c r="U83"/>
  <c r="R83"/>
  <c r="Q83"/>
  <c r="G82"/>
  <c r="L83"/>
  <c r="X83"/>
  <c r="W83"/>
  <c r="V82"/>
  <c r="U82"/>
  <c r="R82"/>
  <c r="Q82"/>
  <c r="G81"/>
  <c r="L82"/>
  <c r="X82"/>
  <c r="W82"/>
  <c r="V81"/>
  <c r="U81"/>
  <c r="R81"/>
  <c r="Q81"/>
  <c r="G80"/>
  <c r="L81"/>
  <c r="X81"/>
  <c r="W81"/>
  <c r="V80"/>
  <c r="U80"/>
  <c r="R80"/>
  <c r="Q80"/>
  <c r="G79"/>
  <c r="L80"/>
  <c r="X80"/>
  <c r="W80"/>
  <c r="V79"/>
  <c r="U79"/>
  <c r="R79"/>
  <c r="Q79"/>
  <c r="G78"/>
  <c r="L79"/>
  <c r="X79"/>
  <c r="W79"/>
  <c r="V78"/>
  <c r="U78"/>
  <c r="R78"/>
  <c r="Q78"/>
  <c r="G77"/>
  <c r="L78"/>
  <c r="X78"/>
  <c r="W78"/>
  <c r="V77"/>
  <c r="U77"/>
  <c r="R77"/>
  <c r="Q77"/>
  <c r="G76"/>
  <c r="L77"/>
  <c r="X77"/>
  <c r="W77"/>
  <c r="V76"/>
  <c r="U76"/>
  <c r="R76"/>
  <c r="Q76"/>
  <c r="G75"/>
  <c r="L76"/>
  <c r="X76"/>
  <c r="W76"/>
  <c r="V75"/>
  <c r="U75"/>
  <c r="R75"/>
  <c r="Q75"/>
  <c r="G74"/>
  <c r="L75"/>
  <c r="X75"/>
  <c r="W75"/>
  <c r="V74"/>
  <c r="U74"/>
  <c r="R74"/>
  <c r="Q74"/>
  <c r="G73"/>
  <c r="L74"/>
  <c r="X74"/>
  <c r="W74"/>
  <c r="V73"/>
  <c r="U73"/>
  <c r="R73"/>
  <c r="Q73"/>
  <c r="G72"/>
  <c r="L73"/>
  <c r="X73"/>
  <c r="W73"/>
  <c r="V72"/>
  <c r="U72"/>
  <c r="R72"/>
  <c r="Q72"/>
  <c r="G71"/>
  <c r="L72"/>
  <c r="X72"/>
  <c r="W72"/>
  <c r="V71"/>
  <c r="U71"/>
  <c r="R71"/>
  <c r="Q71"/>
  <c r="G70"/>
  <c r="L71"/>
  <c r="X71"/>
  <c r="W71"/>
  <c r="V70"/>
  <c r="U70"/>
  <c r="R70"/>
  <c r="Q70"/>
  <c r="G69"/>
  <c r="L70"/>
  <c r="X70"/>
  <c r="W70"/>
  <c r="V69"/>
  <c r="U69"/>
  <c r="R69"/>
  <c r="Q69"/>
  <c r="G68"/>
  <c r="L69"/>
  <c r="X69"/>
  <c r="W69"/>
  <c r="V68"/>
  <c r="U68"/>
  <c r="R68"/>
  <c r="Q68"/>
  <c r="G67"/>
  <c r="L68"/>
  <c r="X68"/>
  <c r="W68"/>
  <c r="V67"/>
  <c r="U67"/>
  <c r="R67"/>
  <c r="Q67"/>
  <c r="G66"/>
  <c r="L67"/>
  <c r="X67"/>
  <c r="W67"/>
  <c r="V66"/>
  <c r="U66"/>
  <c r="R66"/>
  <c r="Q66"/>
  <c r="G65"/>
  <c r="L66"/>
  <c r="X66"/>
  <c r="W66"/>
  <c r="V65"/>
  <c r="U65"/>
  <c r="R65"/>
  <c r="Q65"/>
  <c r="G64"/>
  <c r="L65"/>
  <c r="X65"/>
  <c r="W65"/>
  <c r="V64"/>
  <c r="U64"/>
  <c r="R64"/>
  <c r="Q64"/>
  <c r="G63"/>
  <c r="L64"/>
  <c r="X64"/>
  <c r="W64"/>
  <c r="V63"/>
  <c r="U63"/>
  <c r="R63"/>
  <c r="Q63"/>
  <c r="G62"/>
  <c r="L63"/>
  <c r="X63"/>
  <c r="W63"/>
  <c r="V62"/>
  <c r="U62"/>
  <c r="R62"/>
  <c r="Q62"/>
  <c r="G61"/>
  <c r="L62"/>
  <c r="X62"/>
  <c r="W62"/>
  <c r="V61"/>
  <c r="U61"/>
  <c r="R61"/>
  <c r="Q61"/>
  <c r="G60"/>
  <c r="L61"/>
  <c r="X61"/>
  <c r="W61"/>
  <c r="V60"/>
  <c r="U60"/>
  <c r="R60"/>
  <c r="Q60"/>
  <c r="X60"/>
  <c r="G59"/>
  <c r="L60"/>
  <c r="W60"/>
  <c r="V59"/>
  <c r="U59"/>
  <c r="R59"/>
  <c r="Q59"/>
  <c r="X59"/>
  <c r="G58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G100"/>
  <c r="L100"/>
  <c r="G99"/>
  <c r="L99"/>
  <c r="G98"/>
  <c r="L98"/>
  <c r="G97"/>
  <c r="L97"/>
  <c r="G91"/>
  <c r="L92"/>
  <c r="G90"/>
  <c r="L90"/>
  <c r="G89"/>
  <c r="L89"/>
  <c r="G88"/>
  <c r="L88"/>
  <c r="G57"/>
  <c r="L58"/>
  <c r="G56"/>
  <c r="L57"/>
  <c r="G55"/>
  <c r="L56"/>
  <c r="G54"/>
  <c r="L55"/>
  <c r="G53"/>
  <c r="L54"/>
  <c r="G52"/>
  <c r="L53"/>
  <c r="G51"/>
  <c r="L52"/>
  <c r="G50"/>
  <c r="L51"/>
  <c r="G49"/>
  <c r="L50"/>
  <c r="G48"/>
  <c r="L49"/>
  <c r="G47"/>
  <c r="L48"/>
  <c r="G46"/>
  <c r="L47"/>
  <c r="G45"/>
  <c r="L46"/>
  <c r="G44"/>
  <c r="L45"/>
  <c r="G43"/>
  <c r="L44"/>
  <c r="G42"/>
  <c r="L43"/>
  <c r="G41"/>
  <c r="L42"/>
  <c r="G40"/>
  <c r="L41"/>
  <c r="G39"/>
  <c r="L40"/>
  <c r="G38"/>
  <c r="L39"/>
  <c r="G37"/>
  <c r="L38"/>
  <c r="G36"/>
  <c r="L37"/>
  <c r="G35"/>
  <c r="L36"/>
  <c r="G34"/>
  <c r="L35"/>
  <c r="G33"/>
  <c r="L34"/>
  <c r="G32"/>
  <c r="L33"/>
  <c r="G31"/>
  <c r="L32"/>
  <c r="G30"/>
  <c r="L31"/>
  <c r="G29"/>
  <c r="L30"/>
  <c r="G28"/>
  <c r="L29"/>
  <c r="G27"/>
  <c r="L28"/>
  <c r="G26"/>
  <c r="L27"/>
  <c r="G25"/>
  <c r="L26"/>
  <c r="G24"/>
  <c r="L25"/>
  <c r="G23"/>
  <c r="L24"/>
  <c r="G22"/>
  <c r="L23"/>
  <c r="G21"/>
  <c r="L22"/>
  <c r="G20"/>
  <c r="L21"/>
  <c r="G19"/>
  <c r="L20"/>
  <c r="G18"/>
  <c r="L19"/>
  <c r="G17"/>
  <c r="L18"/>
  <c r="G16"/>
  <c r="L17"/>
  <c r="G15"/>
  <c r="L16"/>
  <c r="G14"/>
  <c r="L15"/>
  <c r="G13"/>
  <c r="L14"/>
  <c r="G12"/>
  <c r="L13"/>
  <c r="G11"/>
  <c r="L12"/>
  <c r="G10"/>
  <c r="L11"/>
  <c r="G9"/>
  <c r="L10"/>
  <c r="G8"/>
  <c r="L9"/>
  <c r="G7"/>
  <c r="L8"/>
  <c r="K152"/>
  <c r="W58"/>
  <c r="I113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K93" i="13"/>
  <c r="S93"/>
  <c r="K94"/>
  <c r="S94"/>
  <c r="K95"/>
  <c r="S95"/>
  <c r="K96"/>
  <c r="S96"/>
  <c r="K97"/>
  <c r="S97"/>
  <c r="K98"/>
  <c r="S98"/>
  <c r="K99"/>
  <c r="S99"/>
  <c r="K100"/>
  <c r="S100"/>
  <c r="K101"/>
  <c r="S101"/>
  <c r="K102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6"/>
  <c r="R93"/>
  <c r="R94"/>
  <c r="R156"/>
  <c r="R95"/>
  <c r="R96"/>
  <c r="R97"/>
  <c r="R98"/>
  <c r="R99"/>
  <c r="R100"/>
  <c r="R101"/>
  <c r="R102"/>
  <c r="K103"/>
  <c r="R103"/>
  <c r="K104"/>
  <c r="R104"/>
  <c r="K105"/>
  <c r="R105"/>
  <c r="K106"/>
  <c r="R106"/>
  <c r="K107"/>
  <c r="R107"/>
  <c r="K108"/>
  <c r="R108"/>
  <c r="K109"/>
  <c r="R109"/>
  <c r="K110"/>
  <c r="R110"/>
  <c r="K111"/>
  <c r="R111"/>
  <c r="K112"/>
  <c r="R112"/>
  <c r="K113"/>
  <c r="R113"/>
  <c r="K114"/>
  <c r="R114"/>
  <c r="K115"/>
  <c r="R115"/>
  <c r="K116"/>
  <c r="R116"/>
  <c r="K117"/>
  <c r="R117"/>
  <c r="K118"/>
  <c r="R118"/>
  <c r="K119"/>
  <c r="R119"/>
  <c r="K120"/>
  <c r="R120"/>
  <c r="K121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Q93"/>
  <c r="Q156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Q127"/>
  <c r="Q128"/>
  <c r="Q129"/>
  <c r="Q130"/>
  <c r="Q131"/>
  <c r="Q132"/>
  <c r="Q133"/>
  <c r="Q134"/>
  <c r="Q135"/>
  <c r="Q136"/>
  <c r="Q137"/>
  <c r="Q138"/>
  <c r="Q139"/>
  <c r="Q140"/>
  <c r="Q141"/>
  <c r="Q142"/>
  <c r="Q143"/>
  <c r="Q144"/>
  <c r="Q145"/>
  <c r="Q146"/>
  <c r="Q147"/>
  <c r="Q148"/>
  <c r="Q149"/>
  <c r="Q150"/>
  <c r="Q151"/>
  <c r="W93"/>
  <c r="W155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W112"/>
  <c r="W113"/>
  <c r="W114"/>
  <c r="W115"/>
  <c r="W116"/>
  <c r="W117"/>
  <c r="W118"/>
  <c r="W119"/>
  <c r="W120"/>
  <c r="W121"/>
  <c r="W122"/>
  <c r="W123"/>
  <c r="W124"/>
  <c r="W125"/>
  <c r="W126"/>
  <c r="W127"/>
  <c r="W128"/>
  <c r="W129"/>
  <c r="W130"/>
  <c r="W131"/>
  <c r="W132"/>
  <c r="W133"/>
  <c r="W134"/>
  <c r="W135"/>
  <c r="W136"/>
  <c r="W137"/>
  <c r="W138"/>
  <c r="W139"/>
  <c r="W140"/>
  <c r="W141"/>
  <c r="W142"/>
  <c r="W143"/>
  <c r="W144"/>
  <c r="W145"/>
  <c r="W146"/>
  <c r="W147"/>
  <c r="W148"/>
  <c r="W149"/>
  <c r="W150"/>
  <c r="W151"/>
  <c r="V93"/>
  <c r="V155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U93"/>
  <c r="U155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S155"/>
  <c r="Q155"/>
  <c r="W92"/>
  <c r="W156"/>
  <c r="V92"/>
  <c r="V156"/>
  <c r="U92"/>
  <c r="U15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4"/>
  <c r="W67"/>
  <c r="W68"/>
  <c r="W153"/>
  <c r="W69"/>
  <c r="W70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154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154"/>
  <c r="U67"/>
  <c r="U68"/>
  <c r="U153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154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K86"/>
  <c r="T86"/>
  <c r="K87"/>
  <c r="T87"/>
  <c r="K88"/>
  <c r="T88"/>
  <c r="K89"/>
  <c r="T89"/>
  <c r="K90"/>
  <c r="T90"/>
  <c r="K91"/>
  <c r="T91"/>
  <c r="K92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S67"/>
  <c r="S68"/>
  <c r="S69"/>
  <c r="S70"/>
  <c r="S71"/>
  <c r="S72"/>
  <c r="K73"/>
  <c r="S73"/>
  <c r="K74"/>
  <c r="S74"/>
  <c r="K75"/>
  <c r="S75"/>
  <c r="K76"/>
  <c r="S76"/>
  <c r="K77"/>
  <c r="S77"/>
  <c r="K78"/>
  <c r="S78"/>
  <c r="K79"/>
  <c r="S79"/>
  <c r="K80"/>
  <c r="S80"/>
  <c r="S81"/>
  <c r="S82"/>
  <c r="S83"/>
  <c r="S84"/>
  <c r="K85"/>
  <c r="S85"/>
  <c r="S86"/>
  <c r="S87"/>
  <c r="S88"/>
  <c r="S89"/>
  <c r="S90"/>
  <c r="S91"/>
  <c r="S92"/>
  <c r="K67"/>
  <c r="R67"/>
  <c r="K68"/>
  <c r="R68"/>
  <c r="K69"/>
  <c r="R69"/>
  <c r="K70"/>
  <c r="R70"/>
  <c r="K71"/>
  <c r="R71"/>
  <c r="K72"/>
  <c r="R72"/>
  <c r="R73"/>
  <c r="R74"/>
  <c r="R75"/>
  <c r="R76"/>
  <c r="R77"/>
  <c r="R78"/>
  <c r="R79"/>
  <c r="R80"/>
  <c r="K81"/>
  <c r="R81"/>
  <c r="K82"/>
  <c r="R82"/>
  <c r="K83"/>
  <c r="R83"/>
  <c r="K84"/>
  <c r="R84"/>
  <c r="R85"/>
  <c r="R86"/>
  <c r="R87"/>
  <c r="R88"/>
  <c r="R89"/>
  <c r="R90"/>
  <c r="R91"/>
  <c r="R92"/>
  <c r="Q67"/>
  <c r="Q68"/>
  <c r="Q154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X153"/>
  <c r="V153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I81" i="17"/>
  <c r="P81"/>
  <c r="I82"/>
  <c r="P82"/>
  <c r="X82"/>
  <c r="I83"/>
  <c r="P83"/>
  <c r="I84"/>
  <c r="P84"/>
  <c r="X84"/>
  <c r="I85"/>
  <c r="P85"/>
  <c r="I86"/>
  <c r="P86"/>
  <c r="G86"/>
  <c r="G85"/>
  <c r="L86"/>
  <c r="X86"/>
  <c r="I87"/>
  <c r="P87"/>
  <c r="X87"/>
  <c r="G87"/>
  <c r="L87"/>
  <c r="I88"/>
  <c r="P88"/>
  <c r="G88"/>
  <c r="L88"/>
  <c r="I89"/>
  <c r="P89"/>
  <c r="X89"/>
  <c r="G89"/>
  <c r="L89"/>
  <c r="I90"/>
  <c r="P90"/>
  <c r="I91"/>
  <c r="P91"/>
  <c r="X91"/>
  <c r="I92"/>
  <c r="P92"/>
  <c r="I93"/>
  <c r="P93"/>
  <c r="G93"/>
  <c r="G92"/>
  <c r="L93"/>
  <c r="X93"/>
  <c r="I94"/>
  <c r="P94"/>
  <c r="X94"/>
  <c r="G94"/>
  <c r="L94"/>
  <c r="I95"/>
  <c r="P95"/>
  <c r="G95"/>
  <c r="L95"/>
  <c r="I96"/>
  <c r="P96"/>
  <c r="X96"/>
  <c r="G96"/>
  <c r="L96"/>
  <c r="I97"/>
  <c r="P97"/>
  <c r="I98"/>
  <c r="P98"/>
  <c r="X98"/>
  <c r="I99"/>
  <c r="P99"/>
  <c r="I100"/>
  <c r="P100"/>
  <c r="X100"/>
  <c r="I101"/>
  <c r="P101"/>
  <c r="I102"/>
  <c r="P102"/>
  <c r="X102"/>
  <c r="I103"/>
  <c r="P103"/>
  <c r="I104"/>
  <c r="P104"/>
  <c r="X104"/>
  <c r="I105"/>
  <c r="P105"/>
  <c r="I106"/>
  <c r="P106"/>
  <c r="X106"/>
  <c r="I107"/>
  <c r="P107"/>
  <c r="I108"/>
  <c r="P108"/>
  <c r="X108"/>
  <c r="I109"/>
  <c r="P109"/>
  <c r="I110"/>
  <c r="P110"/>
  <c r="X110"/>
  <c r="I111"/>
  <c r="P111"/>
  <c r="I112"/>
  <c r="P112"/>
  <c r="X112"/>
  <c r="I113"/>
  <c r="P113"/>
  <c r="I114"/>
  <c r="P114"/>
  <c r="X114"/>
  <c r="P115"/>
  <c r="X115"/>
  <c r="P116"/>
  <c r="X116"/>
  <c r="P117"/>
  <c r="X117"/>
  <c r="P118"/>
  <c r="X118"/>
  <c r="P119"/>
  <c r="X119"/>
  <c r="P120"/>
  <c r="X120"/>
  <c r="P121"/>
  <c r="X121"/>
  <c r="I122"/>
  <c r="P122"/>
  <c r="I123"/>
  <c r="P123"/>
  <c r="X123"/>
  <c r="I124"/>
  <c r="P124"/>
  <c r="I125"/>
  <c r="P125"/>
  <c r="X125"/>
  <c r="I126"/>
  <c r="P126"/>
  <c r="I127"/>
  <c r="P127"/>
  <c r="X127"/>
  <c r="I128"/>
  <c r="P128"/>
  <c r="I129"/>
  <c r="P129"/>
  <c r="X129"/>
  <c r="I130"/>
  <c r="P130"/>
  <c r="I131"/>
  <c r="P131"/>
  <c r="X131"/>
  <c r="I132"/>
  <c r="P132"/>
  <c r="I133"/>
  <c r="P133"/>
  <c r="X133"/>
  <c r="I134"/>
  <c r="P134"/>
  <c r="I135"/>
  <c r="P135"/>
  <c r="X135"/>
  <c r="I136"/>
  <c r="P136"/>
  <c r="I137"/>
  <c r="P137"/>
  <c r="X137"/>
  <c r="I138"/>
  <c r="P138"/>
  <c r="I139"/>
  <c r="P139"/>
  <c r="X139"/>
  <c r="I140"/>
  <c r="P140"/>
  <c r="P141"/>
  <c r="X141"/>
  <c r="P142"/>
  <c r="X142"/>
  <c r="P143"/>
  <c r="X143"/>
  <c r="P144"/>
  <c r="X144"/>
  <c r="P145"/>
  <c r="X145"/>
  <c r="P146"/>
  <c r="X146"/>
  <c r="P147"/>
  <c r="X147"/>
  <c r="P148"/>
  <c r="X148"/>
  <c r="P149"/>
  <c r="X149"/>
  <c r="P150"/>
  <c r="X150"/>
  <c r="P151"/>
  <c r="X151"/>
  <c r="P152"/>
  <c r="X152"/>
  <c r="P153"/>
  <c r="X153"/>
  <c r="P154"/>
  <c r="X154"/>
  <c r="P155"/>
  <c r="X155"/>
  <c r="P156"/>
  <c r="X156"/>
  <c r="I157"/>
  <c r="P157"/>
  <c r="X157"/>
  <c r="I158"/>
  <c r="P158"/>
  <c r="I159"/>
  <c r="P159"/>
  <c r="X159"/>
  <c r="I160"/>
  <c r="P160"/>
  <c r="I161"/>
  <c r="P161"/>
  <c r="X161"/>
  <c r="I162"/>
  <c r="P162"/>
  <c r="I163"/>
  <c r="P163"/>
  <c r="X163"/>
  <c r="I164"/>
  <c r="P164"/>
  <c r="I165"/>
  <c r="P165"/>
  <c r="X165"/>
  <c r="I166"/>
  <c r="P166"/>
  <c r="I167"/>
  <c r="P167"/>
  <c r="X167"/>
  <c r="I168"/>
  <c r="P168"/>
  <c r="I169"/>
  <c r="P169"/>
  <c r="X169"/>
  <c r="I170"/>
  <c r="P170"/>
  <c r="I171"/>
  <c r="P171"/>
  <c r="X171"/>
  <c r="I172"/>
  <c r="P172"/>
  <c r="I173"/>
  <c r="P173"/>
  <c r="X173"/>
  <c r="I174"/>
  <c r="P174"/>
  <c r="I175"/>
  <c r="P175"/>
  <c r="X175"/>
  <c r="I176"/>
  <c r="P176"/>
  <c r="I177"/>
  <c r="P177"/>
  <c r="X177"/>
  <c r="I178"/>
  <c r="P178"/>
  <c r="I179"/>
  <c r="P179"/>
  <c r="X179"/>
  <c r="I180"/>
  <c r="P180"/>
  <c r="I181"/>
  <c r="P181"/>
  <c r="X181"/>
  <c r="I182"/>
  <c r="P182"/>
  <c r="I183"/>
  <c r="P183"/>
  <c r="X183"/>
  <c r="I184"/>
  <c r="P184"/>
  <c r="I185"/>
  <c r="P185"/>
  <c r="X185"/>
  <c r="I186"/>
  <c r="P186"/>
  <c r="I187"/>
  <c r="P187"/>
  <c r="X187"/>
  <c r="I188"/>
  <c r="P188"/>
  <c r="I189"/>
  <c r="P189"/>
  <c r="X189"/>
  <c r="I190"/>
  <c r="P190"/>
  <c r="I191"/>
  <c r="P191"/>
  <c r="X191"/>
  <c r="I192"/>
  <c r="P192"/>
  <c r="I193"/>
  <c r="P193"/>
  <c r="X193"/>
  <c r="I194"/>
  <c r="P194"/>
  <c r="I195"/>
  <c r="P195"/>
  <c r="X195"/>
  <c r="I196"/>
  <c r="P196"/>
  <c r="I197"/>
  <c r="P197"/>
  <c r="X197"/>
  <c r="I198"/>
  <c r="P198"/>
  <c r="I199"/>
  <c r="P199"/>
  <c r="X199"/>
  <c r="I200"/>
  <c r="P200"/>
  <c r="I201"/>
  <c r="P201"/>
  <c r="X201"/>
  <c r="I202"/>
  <c r="P202"/>
  <c r="I203"/>
  <c r="P203"/>
  <c r="X203"/>
  <c r="I204"/>
  <c r="P204"/>
  <c r="I205"/>
  <c r="P205"/>
  <c r="X205"/>
  <c r="I206"/>
  <c r="P206"/>
  <c r="I207"/>
  <c r="P207"/>
  <c r="X207"/>
  <c r="I208"/>
  <c r="P208"/>
  <c r="I209"/>
  <c r="P209"/>
  <c r="X209"/>
  <c r="I210"/>
  <c r="P210"/>
  <c r="K31"/>
  <c r="K30"/>
  <c r="K29"/>
  <c r="K28"/>
  <c r="K27"/>
  <c r="K26"/>
  <c r="K25"/>
  <c r="K24"/>
  <c r="K23"/>
  <c r="K22"/>
  <c r="K21"/>
  <c r="K20"/>
  <c r="K19"/>
  <c r="K18"/>
  <c r="K17"/>
  <c r="K10"/>
  <c r="K9"/>
  <c r="G30"/>
  <c r="G29"/>
  <c r="L30"/>
  <c r="G28"/>
  <c r="L29"/>
  <c r="G27"/>
  <c r="L28"/>
  <c r="G26"/>
  <c r="L27"/>
  <c r="G25"/>
  <c r="L26"/>
  <c r="G24"/>
  <c r="L25"/>
  <c r="G23"/>
  <c r="L24"/>
  <c r="G22"/>
  <c r="L23"/>
  <c r="G21"/>
  <c r="L22"/>
  <c r="G20"/>
  <c r="L21"/>
  <c r="G19"/>
  <c r="L20"/>
  <c r="G18"/>
  <c r="L19"/>
  <c r="G17"/>
  <c r="L18"/>
  <c r="G16"/>
  <c r="L17"/>
  <c r="G10"/>
  <c r="G9"/>
  <c r="L10"/>
  <c r="G8"/>
  <c r="K210"/>
  <c r="H210"/>
  <c r="K209"/>
  <c r="H209"/>
  <c r="K208"/>
  <c r="H208"/>
  <c r="K207"/>
  <c r="H207"/>
  <c r="K206"/>
  <c r="O206"/>
  <c r="W206"/>
  <c r="H206"/>
  <c r="K205"/>
  <c r="O205"/>
  <c r="W205"/>
  <c r="H205"/>
  <c r="K204"/>
  <c r="O204"/>
  <c r="W204"/>
  <c r="H204"/>
  <c r="K203"/>
  <c r="O203"/>
  <c r="H203"/>
  <c r="K202"/>
  <c r="H202"/>
  <c r="K201"/>
  <c r="O201"/>
  <c r="H201"/>
  <c r="K200"/>
  <c r="H200"/>
  <c r="K199"/>
  <c r="O199"/>
  <c r="H199"/>
  <c r="K198"/>
  <c r="J201"/>
  <c r="H198"/>
  <c r="K197"/>
  <c r="O197"/>
  <c r="H197"/>
  <c r="K196"/>
  <c r="O196"/>
  <c r="W196"/>
  <c r="H196"/>
  <c r="K195"/>
  <c r="O195"/>
  <c r="H195"/>
  <c r="K194"/>
  <c r="H194"/>
  <c r="K193"/>
  <c r="O193"/>
  <c r="H193"/>
  <c r="K192"/>
  <c r="H192"/>
  <c r="K191"/>
  <c r="O191"/>
  <c r="H191"/>
  <c r="K190"/>
  <c r="J193"/>
  <c r="H190"/>
  <c r="K189"/>
  <c r="O189"/>
  <c r="H189"/>
  <c r="K188"/>
  <c r="O188"/>
  <c r="W188"/>
  <c r="H188"/>
  <c r="K187"/>
  <c r="O187"/>
  <c r="H187"/>
  <c r="K186"/>
  <c r="H186"/>
  <c r="K185"/>
  <c r="O185"/>
  <c r="H185"/>
  <c r="K184"/>
  <c r="H184"/>
  <c r="K183"/>
  <c r="O183"/>
  <c r="H183"/>
  <c r="K182"/>
  <c r="J185"/>
  <c r="H182"/>
  <c r="K181"/>
  <c r="O181"/>
  <c r="H181"/>
  <c r="K180"/>
  <c r="O180"/>
  <c r="W180"/>
  <c r="K179"/>
  <c r="O179"/>
  <c r="W179"/>
  <c r="K178"/>
  <c r="K177"/>
  <c r="O177"/>
  <c r="K176"/>
  <c r="K175"/>
  <c r="O175"/>
  <c r="K174"/>
  <c r="K173"/>
  <c r="O173"/>
  <c r="K172"/>
  <c r="K171"/>
  <c r="O171"/>
  <c r="K170"/>
  <c r="K169"/>
  <c r="O169"/>
  <c r="K168"/>
  <c r="K167"/>
  <c r="O167"/>
  <c r="K166"/>
  <c r="K165"/>
  <c r="O165"/>
  <c r="K164"/>
  <c r="K163"/>
  <c r="O163"/>
  <c r="K162"/>
  <c r="K161"/>
  <c r="O161"/>
  <c r="K160"/>
  <c r="K159"/>
  <c r="O159"/>
  <c r="K158"/>
  <c r="K157"/>
  <c r="O157"/>
  <c r="K156"/>
  <c r="N156"/>
  <c r="V156"/>
  <c r="K155"/>
  <c r="O155"/>
  <c r="K154"/>
  <c r="K153"/>
  <c r="O153"/>
  <c r="K152"/>
  <c r="O152"/>
  <c r="K151"/>
  <c r="O151"/>
  <c r="K150"/>
  <c r="O150"/>
  <c r="K149"/>
  <c r="O149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K148"/>
  <c r="K147"/>
  <c r="O146"/>
  <c r="W146"/>
  <c r="N146"/>
  <c r="V146"/>
  <c r="M146"/>
  <c r="U146"/>
  <c r="K146"/>
  <c r="O145"/>
  <c r="W145"/>
  <c r="N145"/>
  <c r="V145"/>
  <c r="M145"/>
  <c r="U145"/>
  <c r="K145"/>
  <c r="O144"/>
  <c r="W144"/>
  <c r="N144"/>
  <c r="V144"/>
  <c r="M144"/>
  <c r="U144"/>
  <c r="K144"/>
  <c r="O143"/>
  <c r="W143"/>
  <c r="N143"/>
  <c r="V143"/>
  <c r="M143"/>
  <c r="U143"/>
  <c r="K143"/>
  <c r="O142"/>
  <c r="W142"/>
  <c r="N142"/>
  <c r="V142"/>
  <c r="M142"/>
  <c r="U142"/>
  <c r="K142"/>
  <c r="O141"/>
  <c r="W141"/>
  <c r="N141"/>
  <c r="V141"/>
  <c r="M141"/>
  <c r="U141"/>
  <c r="K140"/>
  <c r="G140"/>
  <c r="K139"/>
  <c r="G139"/>
  <c r="K138"/>
  <c r="O138"/>
  <c r="G138"/>
  <c r="K137"/>
  <c r="G137"/>
  <c r="K136"/>
  <c r="G136"/>
  <c r="K135"/>
  <c r="G135"/>
  <c r="K134"/>
  <c r="O134"/>
  <c r="G134"/>
  <c r="K133"/>
  <c r="G133"/>
  <c r="K132"/>
  <c r="G132"/>
  <c r="K131"/>
  <c r="G131"/>
  <c r="K130"/>
  <c r="O130"/>
  <c r="G130"/>
  <c r="K129"/>
  <c r="G129"/>
  <c r="K128"/>
  <c r="G128"/>
  <c r="K127"/>
  <c r="G127"/>
  <c r="K126"/>
  <c r="O126"/>
  <c r="G126"/>
  <c r="K125"/>
  <c r="G125"/>
  <c r="K124"/>
  <c r="G124"/>
  <c r="K123"/>
  <c r="G123"/>
  <c r="K122"/>
  <c r="O122"/>
  <c r="G122"/>
  <c r="K121"/>
  <c r="K120"/>
  <c r="O120"/>
  <c r="K119"/>
  <c r="K118"/>
  <c r="O118"/>
  <c r="K117"/>
  <c r="K116"/>
  <c r="O116"/>
  <c r="K115"/>
  <c r="K114"/>
  <c r="O114"/>
  <c r="G114"/>
  <c r="K113"/>
  <c r="G113"/>
  <c r="G112"/>
  <c r="L113"/>
  <c r="K112"/>
  <c r="K111"/>
  <c r="G111"/>
  <c r="G110"/>
  <c r="L111"/>
  <c r="V111"/>
  <c r="K110"/>
  <c r="K109"/>
  <c r="G109"/>
  <c r="G108"/>
  <c r="L109"/>
  <c r="K108"/>
  <c r="K107"/>
  <c r="G107"/>
  <c r="G106"/>
  <c r="L107"/>
  <c r="K106"/>
  <c r="O106"/>
  <c r="K105"/>
  <c r="G105"/>
  <c r="G104"/>
  <c r="L105"/>
  <c r="K104"/>
  <c r="O104"/>
  <c r="K103"/>
  <c r="O103"/>
  <c r="G103"/>
  <c r="G102"/>
  <c r="L103"/>
  <c r="W103"/>
  <c r="K102"/>
  <c r="O102"/>
  <c r="K101"/>
  <c r="G101"/>
  <c r="K100"/>
  <c r="O100"/>
  <c r="G100"/>
  <c r="K99"/>
  <c r="G99"/>
  <c r="K98"/>
  <c r="O98"/>
  <c r="G98"/>
  <c r="K97"/>
  <c r="G97"/>
  <c r="L97"/>
  <c r="K96"/>
  <c r="O96"/>
  <c r="W96"/>
  <c r="K95"/>
  <c r="O95"/>
  <c r="W95"/>
  <c r="K94"/>
  <c r="O94"/>
  <c r="W94"/>
  <c r="K93"/>
  <c r="O93"/>
  <c r="W93"/>
  <c r="K92"/>
  <c r="K91"/>
  <c r="O91"/>
  <c r="G91"/>
  <c r="K90"/>
  <c r="O90"/>
  <c r="G90"/>
  <c r="K89"/>
  <c r="O89"/>
  <c r="K88"/>
  <c r="K87"/>
  <c r="O87"/>
  <c r="K86"/>
  <c r="O86"/>
  <c r="K85"/>
  <c r="K84"/>
  <c r="O84"/>
  <c r="G84"/>
  <c r="K83"/>
  <c r="G83"/>
  <c r="K82"/>
  <c r="G82"/>
  <c r="K81"/>
  <c r="G81"/>
  <c r="K80"/>
  <c r="G80"/>
  <c r="K79"/>
  <c r="G79"/>
  <c r="K78"/>
  <c r="G78"/>
  <c r="K77"/>
  <c r="G77"/>
  <c r="K76"/>
  <c r="G76"/>
  <c r="K75"/>
  <c r="G75"/>
  <c r="K74"/>
  <c r="G74"/>
  <c r="K73"/>
  <c r="G73"/>
  <c r="K72"/>
  <c r="G72"/>
  <c r="K71"/>
  <c r="G71"/>
  <c r="K70"/>
  <c r="G70"/>
  <c r="K69"/>
  <c r="G69"/>
  <c r="K68"/>
  <c r="G68"/>
  <c r="K67"/>
  <c r="G67"/>
  <c r="K66"/>
  <c r="G66"/>
  <c r="K65"/>
  <c r="G65"/>
  <c r="K64"/>
  <c r="G64"/>
  <c r="K63"/>
  <c r="G63"/>
  <c r="K62"/>
  <c r="G62"/>
  <c r="K61"/>
  <c r="G61"/>
  <c r="K60"/>
  <c r="G60"/>
  <c r="K59"/>
  <c r="G59"/>
  <c r="K58"/>
  <c r="G58"/>
  <c r="K57"/>
  <c r="G57"/>
  <c r="K56"/>
  <c r="G56"/>
  <c r="K55"/>
  <c r="G55"/>
  <c r="K54"/>
  <c r="G54"/>
  <c r="K53"/>
  <c r="G53"/>
  <c r="K52"/>
  <c r="G52"/>
  <c r="K51"/>
  <c r="G51"/>
  <c r="K50"/>
  <c r="G50"/>
  <c r="K49"/>
  <c r="G49"/>
  <c r="K48"/>
  <c r="G48"/>
  <c r="K47"/>
  <c r="G47"/>
  <c r="K46"/>
  <c r="G46"/>
  <c r="K45"/>
  <c r="G45"/>
  <c r="K44"/>
  <c r="G44"/>
  <c r="K43"/>
  <c r="G43"/>
  <c r="K42"/>
  <c r="G42"/>
  <c r="K41"/>
  <c r="G41"/>
  <c r="K40"/>
  <c r="G40"/>
  <c r="K39"/>
  <c r="G39"/>
  <c r="K38"/>
  <c r="G38"/>
  <c r="K37"/>
  <c r="G37"/>
  <c r="K36"/>
  <c r="G36"/>
  <c r="K35"/>
  <c r="G35"/>
  <c r="K34"/>
  <c r="G34"/>
  <c r="K33"/>
  <c r="G33"/>
  <c r="K32"/>
  <c r="G32"/>
  <c r="G31"/>
  <c r="L31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J166" i="16"/>
  <c r="J165"/>
  <c r="J164"/>
  <c r="J163"/>
  <c r="J162"/>
  <c r="J161"/>
  <c r="J160"/>
  <c r="W159"/>
  <c r="U159"/>
  <c r="J159"/>
  <c r="J158"/>
  <c r="W157"/>
  <c r="U157"/>
  <c r="J157"/>
  <c r="J156"/>
  <c r="W155"/>
  <c r="U155"/>
  <c r="J155"/>
  <c r="J154"/>
  <c r="W153"/>
  <c r="U153"/>
  <c r="J153"/>
  <c r="J152"/>
  <c r="W151"/>
  <c r="U151"/>
  <c r="J151"/>
  <c r="J150"/>
  <c r="W149"/>
  <c r="U149"/>
  <c r="J149"/>
  <c r="J148"/>
  <c r="W147"/>
  <c r="U147"/>
  <c r="J147"/>
  <c r="J146"/>
  <c r="W145"/>
  <c r="U145"/>
  <c r="J145"/>
  <c r="J144"/>
  <c r="W143"/>
  <c r="U143"/>
  <c r="J143"/>
  <c r="J142"/>
  <c r="W141"/>
  <c r="U141"/>
  <c r="J141"/>
  <c r="I141"/>
  <c r="J140"/>
  <c r="J139"/>
  <c r="V138"/>
  <c r="J138"/>
  <c r="J137"/>
  <c r="J136"/>
  <c r="I139"/>
  <c r="J135"/>
  <c r="J134"/>
  <c r="I137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V112"/>
  <c r="J112"/>
  <c r="J111"/>
  <c r="V110"/>
  <c r="J110"/>
  <c r="J109"/>
  <c r="V108"/>
  <c r="J108"/>
  <c r="V107"/>
  <c r="J107"/>
  <c r="V106"/>
  <c r="J106"/>
  <c r="J105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V104"/>
  <c r="T104"/>
  <c r="J104"/>
  <c r="J103"/>
  <c r="W102"/>
  <c r="V102"/>
  <c r="U102"/>
  <c r="T102"/>
  <c r="J102"/>
  <c r="W101"/>
  <c r="V101"/>
  <c r="U101"/>
  <c r="T101"/>
  <c r="J101"/>
  <c r="W100"/>
  <c r="V100"/>
  <c r="U100"/>
  <c r="T100"/>
  <c r="J100"/>
  <c r="W99"/>
  <c r="V99"/>
  <c r="U99"/>
  <c r="T99"/>
  <c r="J99"/>
  <c r="W98"/>
  <c r="V98"/>
  <c r="U98"/>
  <c r="T98"/>
  <c r="J98"/>
  <c r="W97"/>
  <c r="V97"/>
  <c r="U97"/>
  <c r="T97"/>
  <c r="J97"/>
  <c r="W96"/>
  <c r="U96"/>
  <c r="J96"/>
  <c r="J95"/>
  <c r="W94"/>
  <c r="J94"/>
  <c r="J93"/>
  <c r="W92"/>
  <c r="J92"/>
  <c r="J91"/>
  <c r="I94"/>
  <c r="W90"/>
  <c r="J90"/>
  <c r="J89"/>
  <c r="I92"/>
  <c r="W88"/>
  <c r="J88"/>
  <c r="J87"/>
  <c r="I90"/>
  <c r="W86"/>
  <c r="J86"/>
  <c r="V85"/>
  <c r="J85"/>
  <c r="W84"/>
  <c r="J84"/>
  <c r="V83"/>
  <c r="J83"/>
  <c r="W82"/>
  <c r="J82"/>
  <c r="V81"/>
  <c r="J81"/>
  <c r="W80"/>
  <c r="U80"/>
  <c r="J80"/>
  <c r="V79"/>
  <c r="J79"/>
  <c r="W78"/>
  <c r="U78"/>
  <c r="J78"/>
  <c r="V77"/>
  <c r="J77"/>
  <c r="W76"/>
  <c r="U76"/>
  <c r="J76"/>
  <c r="V75"/>
  <c r="J75"/>
  <c r="W74"/>
  <c r="U74"/>
  <c r="J74"/>
  <c r="V73"/>
  <c r="J73"/>
  <c r="W72"/>
  <c r="U72"/>
  <c r="J72"/>
  <c r="V71"/>
  <c r="J71"/>
  <c r="U70"/>
  <c r="J70"/>
  <c r="V69"/>
  <c r="J69"/>
  <c r="V68"/>
  <c r="J68"/>
  <c r="V67"/>
  <c r="J67"/>
  <c r="V66"/>
  <c r="J66"/>
  <c r="V65"/>
  <c r="J65"/>
  <c r="V64"/>
  <c r="J64"/>
  <c r="V63"/>
  <c r="J63"/>
  <c r="V62"/>
  <c r="J62"/>
  <c r="V61"/>
  <c r="J61"/>
  <c r="V60"/>
  <c r="J60"/>
  <c r="V59"/>
  <c r="J59"/>
  <c r="V58"/>
  <c r="J58"/>
  <c r="V57"/>
  <c r="J57"/>
  <c r="V56"/>
  <c r="J56"/>
  <c r="V55"/>
  <c r="J55"/>
  <c r="V54"/>
  <c r="J54"/>
  <c r="V53"/>
  <c r="J53"/>
  <c r="V52"/>
  <c r="J52"/>
  <c r="V51"/>
  <c r="J51"/>
  <c r="V50"/>
  <c r="J50"/>
  <c r="V49"/>
  <c r="J49"/>
  <c r="V48"/>
  <c r="J48"/>
  <c r="V47"/>
  <c r="J47"/>
  <c r="V46"/>
  <c r="J46"/>
  <c r="V45"/>
  <c r="J45"/>
  <c r="V44"/>
  <c r="J44"/>
  <c r="V43"/>
  <c r="J43"/>
  <c r="V42"/>
  <c r="J42"/>
  <c r="V41"/>
  <c r="J41"/>
  <c r="V40"/>
  <c r="J40"/>
  <c r="V39"/>
  <c r="J39"/>
  <c r="V38"/>
  <c r="T38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X87" i="15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I112"/>
  <c r="P112"/>
  <c r="I113"/>
  <c r="P113"/>
  <c r="I114"/>
  <c r="P114"/>
  <c r="X114"/>
  <c r="I115"/>
  <c r="P115"/>
  <c r="I116"/>
  <c r="P116"/>
  <c r="X116"/>
  <c r="I117"/>
  <c r="P117"/>
  <c r="I118"/>
  <c r="P118"/>
  <c r="X118"/>
  <c r="I119"/>
  <c r="P119"/>
  <c r="I120"/>
  <c r="P120"/>
  <c r="X120"/>
  <c r="I121"/>
  <c r="P121"/>
  <c r="I122"/>
  <c r="P122"/>
  <c r="X122"/>
  <c r="I123"/>
  <c r="P123"/>
  <c r="I124"/>
  <c r="P124"/>
  <c r="X124"/>
  <c r="I125"/>
  <c r="P125"/>
  <c r="I126"/>
  <c r="P126"/>
  <c r="X126"/>
  <c r="I127"/>
  <c r="P127"/>
  <c r="I128"/>
  <c r="P128"/>
  <c r="X128"/>
  <c r="I129"/>
  <c r="P129"/>
  <c r="I130"/>
  <c r="P130"/>
  <c r="X130"/>
  <c r="I131"/>
  <c r="P131"/>
  <c r="I132"/>
  <c r="P132"/>
  <c r="X132"/>
  <c r="I133"/>
  <c r="P133"/>
  <c r="I134"/>
  <c r="P134"/>
  <c r="X134"/>
  <c r="I135"/>
  <c r="P135"/>
  <c r="I136"/>
  <c r="P136"/>
  <c r="X136"/>
  <c r="I137"/>
  <c r="P137"/>
  <c r="I138"/>
  <c r="P138"/>
  <c r="X138"/>
  <c r="I139"/>
  <c r="P139"/>
  <c r="I140"/>
  <c r="P140"/>
  <c r="X140"/>
  <c r="I141"/>
  <c r="P141"/>
  <c r="I142"/>
  <c r="P142"/>
  <c r="X142"/>
  <c r="I143"/>
  <c r="P143"/>
  <c r="I144"/>
  <c r="P144"/>
  <c r="X144"/>
  <c r="I145"/>
  <c r="P145"/>
  <c r="I146"/>
  <c r="P146"/>
  <c r="X14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108"/>
  <c r="W109"/>
  <c r="W110"/>
  <c r="W111"/>
  <c r="O112"/>
  <c r="O113"/>
  <c r="W113"/>
  <c r="O114"/>
  <c r="W114"/>
  <c r="O115"/>
  <c r="W115"/>
  <c r="O116"/>
  <c r="W116"/>
  <c r="O117"/>
  <c r="W117"/>
  <c r="O118"/>
  <c r="W118"/>
  <c r="O119"/>
  <c r="W119"/>
  <c r="O120"/>
  <c r="W120"/>
  <c r="O121"/>
  <c r="W121"/>
  <c r="O122"/>
  <c r="W122"/>
  <c r="O123"/>
  <c r="W123"/>
  <c r="O124"/>
  <c r="W124"/>
  <c r="O125"/>
  <c r="W125"/>
  <c r="O126"/>
  <c r="W126"/>
  <c r="O127"/>
  <c r="W127"/>
  <c r="O128"/>
  <c r="W128"/>
  <c r="O129"/>
  <c r="W129"/>
  <c r="O130"/>
  <c r="W130"/>
  <c r="O131"/>
  <c r="W131"/>
  <c r="O132"/>
  <c r="W132"/>
  <c r="O133"/>
  <c r="W133"/>
  <c r="O134"/>
  <c r="W134"/>
  <c r="O135"/>
  <c r="W135"/>
  <c r="O136"/>
  <c r="W136"/>
  <c r="O137"/>
  <c r="W137"/>
  <c r="O138"/>
  <c r="W138"/>
  <c r="O139"/>
  <c r="W139"/>
  <c r="O140"/>
  <c r="W140"/>
  <c r="O141"/>
  <c r="W141"/>
  <c r="O142"/>
  <c r="W142"/>
  <c r="O143"/>
  <c r="W143"/>
  <c r="O144"/>
  <c r="W144"/>
  <c r="O145"/>
  <c r="W145"/>
  <c r="O146"/>
  <c r="W14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N112"/>
  <c r="N113"/>
  <c r="V113"/>
  <c r="N114"/>
  <c r="V114"/>
  <c r="N115"/>
  <c r="V115"/>
  <c r="N116"/>
  <c r="V116"/>
  <c r="N117"/>
  <c r="V117"/>
  <c r="N118"/>
  <c r="V118"/>
  <c r="N119"/>
  <c r="V119"/>
  <c r="N120"/>
  <c r="V120"/>
  <c r="N121"/>
  <c r="V121"/>
  <c r="N122"/>
  <c r="V122"/>
  <c r="N123"/>
  <c r="V123"/>
  <c r="N124"/>
  <c r="V124"/>
  <c r="N125"/>
  <c r="V125"/>
  <c r="N126"/>
  <c r="V126"/>
  <c r="N127"/>
  <c r="V127"/>
  <c r="N128"/>
  <c r="V128"/>
  <c r="N129"/>
  <c r="V129"/>
  <c r="N130"/>
  <c r="V130"/>
  <c r="N131"/>
  <c r="V131"/>
  <c r="N132"/>
  <c r="V132"/>
  <c r="N133"/>
  <c r="V133"/>
  <c r="N134"/>
  <c r="V134"/>
  <c r="N135"/>
  <c r="V135"/>
  <c r="N136"/>
  <c r="V136"/>
  <c r="N137"/>
  <c r="V137"/>
  <c r="N138"/>
  <c r="V138"/>
  <c r="N139"/>
  <c r="V139"/>
  <c r="N140"/>
  <c r="V140"/>
  <c r="N141"/>
  <c r="V141"/>
  <c r="N142"/>
  <c r="V142"/>
  <c r="N143"/>
  <c r="V143"/>
  <c r="N144"/>
  <c r="V144"/>
  <c r="N145"/>
  <c r="V145"/>
  <c r="N146"/>
  <c r="V14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M112"/>
  <c r="M113"/>
  <c r="U113"/>
  <c r="M114"/>
  <c r="U114"/>
  <c r="M115"/>
  <c r="U115"/>
  <c r="M116"/>
  <c r="U116"/>
  <c r="M117"/>
  <c r="U117"/>
  <c r="M118"/>
  <c r="U118"/>
  <c r="M119"/>
  <c r="U119"/>
  <c r="M120"/>
  <c r="U120"/>
  <c r="M121"/>
  <c r="U121"/>
  <c r="M122"/>
  <c r="U122"/>
  <c r="M123"/>
  <c r="U123"/>
  <c r="M124"/>
  <c r="U124"/>
  <c r="M125"/>
  <c r="U125"/>
  <c r="M126"/>
  <c r="U126"/>
  <c r="M127"/>
  <c r="U127"/>
  <c r="M128"/>
  <c r="U128"/>
  <c r="M129"/>
  <c r="U129"/>
  <c r="M130"/>
  <c r="U130"/>
  <c r="M131"/>
  <c r="U131"/>
  <c r="M132"/>
  <c r="U132"/>
  <c r="M133"/>
  <c r="U133"/>
  <c r="M134"/>
  <c r="U134"/>
  <c r="M135"/>
  <c r="U135"/>
  <c r="M136"/>
  <c r="U136"/>
  <c r="M137"/>
  <c r="U137"/>
  <c r="M138"/>
  <c r="U138"/>
  <c r="M139"/>
  <c r="U139"/>
  <c r="M140"/>
  <c r="U140"/>
  <c r="M141"/>
  <c r="U141"/>
  <c r="M142"/>
  <c r="U142"/>
  <c r="M143"/>
  <c r="U143"/>
  <c r="M144"/>
  <c r="U144"/>
  <c r="M145"/>
  <c r="U145"/>
  <c r="M146"/>
  <c r="U146"/>
  <c r="K87"/>
  <c r="T87"/>
  <c r="K88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4"/>
  <c r="T116"/>
  <c r="T118"/>
  <c r="T120"/>
  <c r="T122"/>
  <c r="T124"/>
  <c r="T126"/>
  <c r="T128"/>
  <c r="T130"/>
  <c r="T132"/>
  <c r="T134"/>
  <c r="T136"/>
  <c r="T138"/>
  <c r="T140"/>
  <c r="T142"/>
  <c r="T144"/>
  <c r="T146"/>
  <c r="S87"/>
  <c r="S88"/>
  <c r="K89"/>
  <c r="S89"/>
  <c r="K90"/>
  <c r="S90"/>
  <c r="K91"/>
  <c r="S91"/>
  <c r="K92"/>
  <c r="S92"/>
  <c r="K93"/>
  <c r="S93"/>
  <c r="K94"/>
  <c r="S94"/>
  <c r="K95"/>
  <c r="S95"/>
  <c r="K96"/>
  <c r="S96"/>
  <c r="K97"/>
  <c r="S97"/>
  <c r="K98"/>
  <c r="S98"/>
  <c r="K99"/>
  <c r="S99"/>
  <c r="S100"/>
  <c r="S101"/>
  <c r="S102"/>
  <c r="S103"/>
  <c r="S104"/>
  <c r="S105"/>
  <c r="S106"/>
  <c r="S107"/>
  <c r="S108"/>
  <c r="S109"/>
  <c r="S110"/>
  <c r="S111"/>
  <c r="S112"/>
  <c r="S114"/>
  <c r="S116"/>
  <c r="S118"/>
  <c r="S120"/>
  <c r="S122"/>
  <c r="S124"/>
  <c r="S126"/>
  <c r="S128"/>
  <c r="S130"/>
  <c r="S132"/>
  <c r="S134"/>
  <c r="S136"/>
  <c r="S138"/>
  <c r="S140"/>
  <c r="S142"/>
  <c r="S144"/>
  <c r="S146"/>
  <c r="R87"/>
  <c r="R88"/>
  <c r="R89"/>
  <c r="R90"/>
  <c r="R91"/>
  <c r="R92"/>
  <c r="R93"/>
  <c r="R94"/>
  <c r="R95"/>
  <c r="R96"/>
  <c r="R97"/>
  <c r="R98"/>
  <c r="R99"/>
  <c r="K100"/>
  <c r="R100"/>
  <c r="K101"/>
  <c r="R101"/>
  <c r="K102"/>
  <c r="R102"/>
  <c r="K103"/>
  <c r="R103"/>
  <c r="K104"/>
  <c r="R104"/>
  <c r="K105"/>
  <c r="R105"/>
  <c r="K106"/>
  <c r="R106"/>
  <c r="K107"/>
  <c r="R107"/>
  <c r="K108"/>
  <c r="R108"/>
  <c r="K109"/>
  <c r="R109"/>
  <c r="K110"/>
  <c r="R110"/>
  <c r="K111"/>
  <c r="R111"/>
  <c r="K112"/>
  <c r="R112"/>
  <c r="K113"/>
  <c r="R113"/>
  <c r="K114"/>
  <c r="R114"/>
  <c r="K115"/>
  <c r="R115"/>
  <c r="K116"/>
  <c r="R116"/>
  <c r="R118"/>
  <c r="R120"/>
  <c r="R122"/>
  <c r="R124"/>
  <c r="R126"/>
  <c r="R128"/>
  <c r="R130"/>
  <c r="R132"/>
  <c r="R134"/>
  <c r="R136"/>
  <c r="R138"/>
  <c r="R140"/>
  <c r="R142"/>
  <c r="R144"/>
  <c r="R14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3"/>
  <c r="Q115"/>
  <c r="Q117"/>
  <c r="Q119"/>
  <c r="Q121"/>
  <c r="Q123"/>
  <c r="Q125"/>
  <c r="Q127"/>
  <c r="Q129"/>
  <c r="Q131"/>
  <c r="Q133"/>
  <c r="Q135"/>
  <c r="Q137"/>
  <c r="Q139"/>
  <c r="Q141"/>
  <c r="Q143"/>
  <c r="Q145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K86"/>
  <c r="T86"/>
  <c r="I191" i="14"/>
  <c r="I123"/>
  <c r="I187"/>
  <c r="I121"/>
  <c r="I112"/>
  <c r="I113"/>
  <c r="I114"/>
  <c r="I115"/>
  <c r="I116"/>
  <c r="I117"/>
  <c r="I118"/>
  <c r="I119"/>
  <c r="I125"/>
  <c r="I127"/>
  <c r="I129"/>
  <c r="I131"/>
  <c r="I133"/>
  <c r="I135"/>
  <c r="I137"/>
  <c r="I139"/>
  <c r="I141"/>
  <c r="I143"/>
  <c r="I145"/>
  <c r="I120"/>
  <c r="I122"/>
  <c r="I124"/>
  <c r="I126"/>
  <c r="I128"/>
  <c r="I130"/>
  <c r="I132"/>
  <c r="I134"/>
  <c r="I136"/>
  <c r="I138"/>
  <c r="I140"/>
  <c r="I142"/>
  <c r="I144"/>
  <c r="I146"/>
  <c r="I156"/>
  <c r="I157"/>
  <c r="I158"/>
  <c r="I159"/>
  <c r="I160"/>
  <c r="I161"/>
  <c r="I188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90"/>
  <c r="I193"/>
  <c r="I195"/>
  <c r="I197"/>
  <c r="I199"/>
  <c r="I201"/>
  <c r="I203"/>
  <c r="I205"/>
  <c r="I207"/>
  <c r="I209"/>
  <c r="I216"/>
  <c r="I192"/>
  <c r="I194"/>
  <c r="I196"/>
  <c r="I198"/>
  <c r="I200"/>
  <c r="I202"/>
  <c r="I204"/>
  <c r="I206"/>
  <c r="I208"/>
  <c r="I210"/>
  <c r="I211"/>
  <c r="I212"/>
  <c r="I213"/>
  <c r="I214"/>
  <c r="I215"/>
  <c r="T59" i="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5"/>
  <c r="T97"/>
  <c r="T99"/>
  <c r="T101"/>
  <c r="T103"/>
  <c r="T105"/>
  <c r="T107"/>
  <c r="T109"/>
  <c r="T111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V58"/>
  <c r="X58"/>
  <c r="U58"/>
  <c r="R58"/>
  <c r="T58"/>
  <c r="S58"/>
  <c r="L81" i="17"/>
  <c r="J84"/>
  <c r="L123"/>
  <c r="L125"/>
  <c r="L127"/>
  <c r="L129"/>
  <c r="L131"/>
  <c r="L133"/>
  <c r="L135"/>
  <c r="L137"/>
  <c r="L139"/>
  <c r="L85"/>
  <c r="L99"/>
  <c r="L101"/>
  <c r="N167"/>
  <c r="V167"/>
  <c r="N171"/>
  <c r="V171"/>
  <c r="N175"/>
  <c r="V175"/>
  <c r="N163"/>
  <c r="V163"/>
  <c r="N165"/>
  <c r="V165"/>
  <c r="N169"/>
  <c r="V169"/>
  <c r="N173"/>
  <c r="N177"/>
  <c r="V177"/>
  <c r="N181"/>
  <c r="V181"/>
  <c r="N153"/>
  <c r="V153"/>
  <c r="N154"/>
  <c r="V154"/>
  <c r="N155"/>
  <c r="V155"/>
  <c r="N160"/>
  <c r="V160"/>
  <c r="N161"/>
  <c r="V161"/>
  <c r="N162"/>
  <c r="V162"/>
  <c r="N164"/>
  <c r="V164"/>
  <c r="N166"/>
  <c r="V166"/>
  <c r="N168"/>
  <c r="V168"/>
  <c r="N170"/>
  <c r="V170"/>
  <c r="N172"/>
  <c r="V172"/>
  <c r="N174"/>
  <c r="R174"/>
  <c r="N176"/>
  <c r="V176"/>
  <c r="N178"/>
  <c r="V178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3"/>
  <c r="J86"/>
  <c r="L84"/>
  <c r="L90"/>
  <c r="L92"/>
  <c r="L98"/>
  <c r="W98"/>
  <c r="L100"/>
  <c r="W100"/>
  <c r="L102"/>
  <c r="W102"/>
  <c r="L104"/>
  <c r="W104"/>
  <c r="L106"/>
  <c r="W106"/>
  <c r="L108"/>
  <c r="W108"/>
  <c r="L110"/>
  <c r="L112"/>
  <c r="L114"/>
  <c r="L124"/>
  <c r="L126"/>
  <c r="L128"/>
  <c r="L130"/>
  <c r="L132"/>
  <c r="L134"/>
  <c r="L136"/>
  <c r="L138"/>
  <c r="L140"/>
  <c r="N85"/>
  <c r="V85"/>
  <c r="O82"/>
  <c r="N86"/>
  <c r="V86"/>
  <c r="J87"/>
  <c r="N87"/>
  <c r="V87"/>
  <c r="J88"/>
  <c r="N88"/>
  <c r="V88"/>
  <c r="J89"/>
  <c r="N89"/>
  <c r="V89"/>
  <c r="J90"/>
  <c r="N90"/>
  <c r="V90"/>
  <c r="M82"/>
  <c r="N84"/>
  <c r="V84"/>
  <c r="J85"/>
  <c r="N114"/>
  <c r="V114"/>
  <c r="N116"/>
  <c r="V116"/>
  <c r="N118"/>
  <c r="V118"/>
  <c r="N120"/>
  <c r="V120"/>
  <c r="N122"/>
  <c r="V122"/>
  <c r="N124"/>
  <c r="V124"/>
  <c r="N126"/>
  <c r="V126"/>
  <c r="N128"/>
  <c r="V128"/>
  <c r="N130"/>
  <c r="V130"/>
  <c r="N132"/>
  <c r="V132"/>
  <c r="N134"/>
  <c r="V134"/>
  <c r="N136"/>
  <c r="V136"/>
  <c r="N138"/>
  <c r="V138"/>
  <c r="N140"/>
  <c r="V140"/>
  <c r="M148"/>
  <c r="U148"/>
  <c r="N152"/>
  <c r="V152"/>
  <c r="N159"/>
  <c r="V159"/>
  <c r="N185"/>
  <c r="V185"/>
  <c r="N189"/>
  <c r="V189"/>
  <c r="N193"/>
  <c r="V193"/>
  <c r="N197"/>
  <c r="V197"/>
  <c r="N201"/>
  <c r="V201"/>
  <c r="N210"/>
  <c r="V210"/>
  <c r="O148"/>
  <c r="W148"/>
  <c r="N150"/>
  <c r="V150"/>
  <c r="N151"/>
  <c r="V151"/>
  <c r="N157"/>
  <c r="V157"/>
  <c r="N158"/>
  <c r="V158"/>
  <c r="J183"/>
  <c r="N183"/>
  <c r="V183"/>
  <c r="J187"/>
  <c r="N187"/>
  <c r="J191"/>
  <c r="N191"/>
  <c r="V191"/>
  <c r="J195"/>
  <c r="N195"/>
  <c r="J199"/>
  <c r="N199"/>
  <c r="V199"/>
  <c r="J203"/>
  <c r="N203"/>
  <c r="V203"/>
  <c r="T82"/>
  <c r="W84"/>
  <c r="S84"/>
  <c r="W87"/>
  <c r="S87"/>
  <c r="W89"/>
  <c r="S89"/>
  <c r="W90"/>
  <c r="S90"/>
  <c r="W86"/>
  <c r="S86"/>
  <c r="N91"/>
  <c r="V91"/>
  <c r="J91"/>
  <c r="N92"/>
  <c r="R92"/>
  <c r="J92"/>
  <c r="N93"/>
  <c r="R93"/>
  <c r="J93"/>
  <c r="N94"/>
  <c r="V94"/>
  <c r="J94"/>
  <c r="N95"/>
  <c r="V95"/>
  <c r="J95"/>
  <c r="N96"/>
  <c r="R96"/>
  <c r="J96"/>
  <c r="N97"/>
  <c r="R97"/>
  <c r="J97"/>
  <c r="N98"/>
  <c r="V98"/>
  <c r="J98"/>
  <c r="N99"/>
  <c r="V99"/>
  <c r="J99"/>
  <c r="N100"/>
  <c r="R100"/>
  <c r="J100"/>
  <c r="N101"/>
  <c r="R101"/>
  <c r="J101"/>
  <c r="N102"/>
  <c r="V102"/>
  <c r="J102"/>
  <c r="N103"/>
  <c r="V103"/>
  <c r="J103"/>
  <c r="N104"/>
  <c r="R104"/>
  <c r="J104"/>
  <c r="N105"/>
  <c r="R105"/>
  <c r="J105"/>
  <c r="N106"/>
  <c r="V106"/>
  <c r="J106"/>
  <c r="N107"/>
  <c r="V107"/>
  <c r="J107"/>
  <c r="O107"/>
  <c r="W107"/>
  <c r="M107"/>
  <c r="T115"/>
  <c r="T117"/>
  <c r="T119"/>
  <c r="T121"/>
  <c r="T123"/>
  <c r="T125"/>
  <c r="T127"/>
  <c r="T129"/>
  <c r="T131"/>
  <c r="T133"/>
  <c r="T135"/>
  <c r="T137"/>
  <c r="T139"/>
  <c r="T147"/>
  <c r="W150"/>
  <c r="S150"/>
  <c r="W153"/>
  <c r="S153"/>
  <c r="W155"/>
  <c r="S155"/>
  <c r="M81"/>
  <c r="O81"/>
  <c r="W81"/>
  <c r="L82"/>
  <c r="U82"/>
  <c r="N82"/>
  <c r="M83"/>
  <c r="U83"/>
  <c r="O83"/>
  <c r="M84"/>
  <c r="U84"/>
  <c r="M85"/>
  <c r="M86"/>
  <c r="U86"/>
  <c r="M87"/>
  <c r="M88"/>
  <c r="U88"/>
  <c r="M89"/>
  <c r="M90"/>
  <c r="U90"/>
  <c r="M91"/>
  <c r="M92"/>
  <c r="U92"/>
  <c r="M93"/>
  <c r="M94"/>
  <c r="U94"/>
  <c r="M95"/>
  <c r="M96"/>
  <c r="U96"/>
  <c r="M97"/>
  <c r="M98"/>
  <c r="U98"/>
  <c r="M99"/>
  <c r="M100"/>
  <c r="U100"/>
  <c r="M101"/>
  <c r="M102"/>
  <c r="U102"/>
  <c r="M103"/>
  <c r="M104"/>
  <c r="U104"/>
  <c r="M105"/>
  <c r="M106"/>
  <c r="U106"/>
  <c r="R90"/>
  <c r="T108"/>
  <c r="T110"/>
  <c r="T112"/>
  <c r="W114"/>
  <c r="S114"/>
  <c r="W116"/>
  <c r="S116"/>
  <c r="W118"/>
  <c r="S118"/>
  <c r="W120"/>
  <c r="S120"/>
  <c r="W122"/>
  <c r="S122"/>
  <c r="W126"/>
  <c r="S126"/>
  <c r="W130"/>
  <c r="S130"/>
  <c r="W134"/>
  <c r="S134"/>
  <c r="W138"/>
  <c r="S138"/>
  <c r="T148"/>
  <c r="W149"/>
  <c r="S149"/>
  <c r="W151"/>
  <c r="S151"/>
  <c r="W152"/>
  <c r="S152"/>
  <c r="N81"/>
  <c r="N212"/>
  <c r="Q82"/>
  <c r="S82"/>
  <c r="N83"/>
  <c r="R84"/>
  <c r="T84"/>
  <c r="R85"/>
  <c r="R86"/>
  <c r="T86"/>
  <c r="R87"/>
  <c r="T87"/>
  <c r="R88"/>
  <c r="R89"/>
  <c r="T89"/>
  <c r="L91"/>
  <c r="W91"/>
  <c r="S91"/>
  <c r="S93"/>
  <c r="S94"/>
  <c r="S95"/>
  <c r="S96"/>
  <c r="S98"/>
  <c r="S100"/>
  <c r="S102"/>
  <c r="S103"/>
  <c r="S104"/>
  <c r="S106"/>
  <c r="W157"/>
  <c r="S157"/>
  <c r="W159"/>
  <c r="S159"/>
  <c r="W161"/>
  <c r="S161"/>
  <c r="W163"/>
  <c r="S163"/>
  <c r="W165"/>
  <c r="S165"/>
  <c r="W167"/>
  <c r="S167"/>
  <c r="W169"/>
  <c r="S169"/>
  <c r="W171"/>
  <c r="S171"/>
  <c r="W173"/>
  <c r="S173"/>
  <c r="W175"/>
  <c r="S175"/>
  <c r="W177"/>
  <c r="S177"/>
  <c r="M108"/>
  <c r="Q108"/>
  <c r="O108"/>
  <c r="M109"/>
  <c r="Q109"/>
  <c r="O109"/>
  <c r="M110"/>
  <c r="Q110"/>
  <c r="O110"/>
  <c r="M111"/>
  <c r="Q111"/>
  <c r="O111"/>
  <c r="M112"/>
  <c r="Q112"/>
  <c r="O112"/>
  <c r="M113"/>
  <c r="Q113"/>
  <c r="O113"/>
  <c r="J114"/>
  <c r="T114"/>
  <c r="M115"/>
  <c r="U115"/>
  <c r="O115"/>
  <c r="J116"/>
  <c r="R116"/>
  <c r="M117"/>
  <c r="Q117"/>
  <c r="O117"/>
  <c r="T118"/>
  <c r="M119"/>
  <c r="O119"/>
  <c r="S119"/>
  <c r="R120"/>
  <c r="M121"/>
  <c r="Q121"/>
  <c r="O121"/>
  <c r="M123"/>
  <c r="O123"/>
  <c r="S123"/>
  <c r="R124"/>
  <c r="M125"/>
  <c r="Q125"/>
  <c r="O125"/>
  <c r="J126"/>
  <c r="M127"/>
  <c r="U127"/>
  <c r="O127"/>
  <c r="J128"/>
  <c r="R128"/>
  <c r="M129"/>
  <c r="Q129"/>
  <c r="O129"/>
  <c r="J130"/>
  <c r="M131"/>
  <c r="U131"/>
  <c r="O131"/>
  <c r="J132"/>
  <c r="R132"/>
  <c r="M133"/>
  <c r="Q133"/>
  <c r="O133"/>
  <c r="J134"/>
  <c r="M135"/>
  <c r="U135"/>
  <c r="O135"/>
  <c r="J136"/>
  <c r="R136"/>
  <c r="M137"/>
  <c r="Q137"/>
  <c r="O137"/>
  <c r="J138"/>
  <c r="M139"/>
  <c r="U139"/>
  <c r="O139"/>
  <c r="J140"/>
  <c r="R140"/>
  <c r="R141"/>
  <c r="T141"/>
  <c r="R142"/>
  <c r="T142"/>
  <c r="R143"/>
  <c r="T143"/>
  <c r="R144"/>
  <c r="T144"/>
  <c r="R145"/>
  <c r="T145"/>
  <c r="R146"/>
  <c r="T146"/>
  <c r="M147"/>
  <c r="M214"/>
  <c r="O147"/>
  <c r="Q148"/>
  <c r="S148"/>
  <c r="N149"/>
  <c r="R149"/>
  <c r="T150"/>
  <c r="T151"/>
  <c r="T152"/>
  <c r="R153"/>
  <c r="T154"/>
  <c r="T155"/>
  <c r="R156"/>
  <c r="T156"/>
  <c r="R157"/>
  <c r="R163"/>
  <c r="R165"/>
  <c r="R167"/>
  <c r="R169"/>
  <c r="R171"/>
  <c r="V187"/>
  <c r="V195"/>
  <c r="J108"/>
  <c r="N108"/>
  <c r="R108"/>
  <c r="J109"/>
  <c r="N109"/>
  <c r="R109"/>
  <c r="J110"/>
  <c r="N110"/>
  <c r="R110"/>
  <c r="J111"/>
  <c r="N111"/>
  <c r="R111"/>
  <c r="J112"/>
  <c r="N112"/>
  <c r="R112"/>
  <c r="J113"/>
  <c r="N113"/>
  <c r="R113"/>
  <c r="M114"/>
  <c r="J115"/>
  <c r="N115"/>
  <c r="M116"/>
  <c r="Q116"/>
  <c r="J117"/>
  <c r="N117"/>
  <c r="R117"/>
  <c r="M118"/>
  <c r="N119"/>
  <c r="R119"/>
  <c r="M120"/>
  <c r="N121"/>
  <c r="R121"/>
  <c r="M122"/>
  <c r="N123"/>
  <c r="R123"/>
  <c r="M124"/>
  <c r="J125"/>
  <c r="N125"/>
  <c r="M126"/>
  <c r="Q126"/>
  <c r="J127"/>
  <c r="N127"/>
  <c r="R127"/>
  <c r="M128"/>
  <c r="J129"/>
  <c r="N129"/>
  <c r="M130"/>
  <c r="Q130"/>
  <c r="J131"/>
  <c r="N131"/>
  <c r="R131"/>
  <c r="M132"/>
  <c r="J133"/>
  <c r="N133"/>
  <c r="M134"/>
  <c r="Q134"/>
  <c r="J135"/>
  <c r="N135"/>
  <c r="R135"/>
  <c r="M136"/>
  <c r="J137"/>
  <c r="N137"/>
  <c r="M138"/>
  <c r="Q138"/>
  <c r="J139"/>
  <c r="N139"/>
  <c r="R139"/>
  <c r="M140"/>
  <c r="Q141"/>
  <c r="S141"/>
  <c r="Q142"/>
  <c r="S142"/>
  <c r="Q143"/>
  <c r="S143"/>
  <c r="Q144"/>
  <c r="S144"/>
  <c r="Q145"/>
  <c r="S145"/>
  <c r="Q146"/>
  <c r="S146"/>
  <c r="N147"/>
  <c r="N214"/>
  <c r="N148"/>
  <c r="M149"/>
  <c r="U149"/>
  <c r="M150"/>
  <c r="M151"/>
  <c r="U151"/>
  <c r="M152"/>
  <c r="M153"/>
  <c r="U153"/>
  <c r="M154"/>
  <c r="O154"/>
  <c r="W154"/>
  <c r="M155"/>
  <c r="M156"/>
  <c r="U156"/>
  <c r="O156"/>
  <c r="T157"/>
  <c r="R158"/>
  <c r="R160"/>
  <c r="N179"/>
  <c r="N180"/>
  <c r="V180"/>
  <c r="W183"/>
  <c r="S183"/>
  <c r="N184"/>
  <c r="J184"/>
  <c r="W187"/>
  <c r="S187"/>
  <c r="N188"/>
  <c r="J188"/>
  <c r="W191"/>
  <c r="S191"/>
  <c r="N192"/>
  <c r="J192"/>
  <c r="W195"/>
  <c r="S195"/>
  <c r="N196"/>
  <c r="J196"/>
  <c r="W199"/>
  <c r="S199"/>
  <c r="N200"/>
  <c r="J200"/>
  <c r="W203"/>
  <c r="S203"/>
  <c r="N204"/>
  <c r="J204"/>
  <c r="N205"/>
  <c r="J205"/>
  <c r="N206"/>
  <c r="J206"/>
  <c r="N207"/>
  <c r="J207"/>
  <c r="J210"/>
  <c r="O207"/>
  <c r="S207"/>
  <c r="M207"/>
  <c r="T209"/>
  <c r="M157"/>
  <c r="M158"/>
  <c r="Q158"/>
  <c r="M159"/>
  <c r="M160"/>
  <c r="Q160"/>
  <c r="M161"/>
  <c r="M162"/>
  <c r="Q162"/>
  <c r="M163"/>
  <c r="M164"/>
  <c r="Q164"/>
  <c r="M165"/>
  <c r="M166"/>
  <c r="Q166"/>
  <c r="M167"/>
  <c r="M168"/>
  <c r="Q168"/>
  <c r="M169"/>
  <c r="M170"/>
  <c r="Q170"/>
  <c r="M171"/>
  <c r="M172"/>
  <c r="Q172"/>
  <c r="M173"/>
  <c r="M174"/>
  <c r="Q174"/>
  <c r="M175"/>
  <c r="M176"/>
  <c r="Q176"/>
  <c r="M177"/>
  <c r="M178"/>
  <c r="Q178"/>
  <c r="O178"/>
  <c r="M179"/>
  <c r="Q179"/>
  <c r="M180"/>
  <c r="T181"/>
  <c r="O182"/>
  <c r="M184"/>
  <c r="Q184"/>
  <c r="T185"/>
  <c r="O186"/>
  <c r="S186"/>
  <c r="R187"/>
  <c r="M188"/>
  <c r="Q188"/>
  <c r="T189"/>
  <c r="O190"/>
  <c r="S190"/>
  <c r="M192"/>
  <c r="T193"/>
  <c r="O194"/>
  <c r="R195"/>
  <c r="M196"/>
  <c r="T197"/>
  <c r="O198"/>
  <c r="M200"/>
  <c r="Q200"/>
  <c r="T201"/>
  <c r="R203"/>
  <c r="M204"/>
  <c r="M205"/>
  <c r="Q205"/>
  <c r="M206"/>
  <c r="W181"/>
  <c r="S181"/>
  <c r="N182"/>
  <c r="R182"/>
  <c r="J182"/>
  <c r="W185"/>
  <c r="S185"/>
  <c r="N186"/>
  <c r="V186"/>
  <c r="J186"/>
  <c r="W189"/>
  <c r="S189"/>
  <c r="N190"/>
  <c r="V190"/>
  <c r="J190"/>
  <c r="W193"/>
  <c r="S193"/>
  <c r="N194"/>
  <c r="R194"/>
  <c r="J194"/>
  <c r="W197"/>
  <c r="S197"/>
  <c r="N198"/>
  <c r="R198"/>
  <c r="J198"/>
  <c r="W201"/>
  <c r="S201"/>
  <c r="N202"/>
  <c r="V202"/>
  <c r="J202"/>
  <c r="R173"/>
  <c r="R176"/>
  <c r="S179"/>
  <c r="S180"/>
  <c r="M182"/>
  <c r="U182"/>
  <c r="T183"/>
  <c r="R185"/>
  <c r="M186"/>
  <c r="U186"/>
  <c r="T187"/>
  <c r="S188"/>
  <c r="R189"/>
  <c r="M190"/>
  <c r="U190"/>
  <c r="T191"/>
  <c r="R193"/>
  <c r="M194"/>
  <c r="U194"/>
  <c r="T195"/>
  <c r="S196"/>
  <c r="R197"/>
  <c r="M198"/>
  <c r="U198"/>
  <c r="T199"/>
  <c r="R201"/>
  <c r="M202"/>
  <c r="U202"/>
  <c r="T203"/>
  <c r="S204"/>
  <c r="S205"/>
  <c r="S206"/>
  <c r="M208"/>
  <c r="O208"/>
  <c r="W208"/>
  <c r="M209"/>
  <c r="O209"/>
  <c r="W209"/>
  <c r="R210"/>
  <c r="M181"/>
  <c r="U181"/>
  <c r="M183"/>
  <c r="M185"/>
  <c r="U185"/>
  <c r="M187"/>
  <c r="M189"/>
  <c r="U189"/>
  <c r="M191"/>
  <c r="M193"/>
  <c r="U193"/>
  <c r="M195"/>
  <c r="M197"/>
  <c r="U197"/>
  <c r="M199"/>
  <c r="M201"/>
  <c r="U201"/>
  <c r="M203"/>
  <c r="J208"/>
  <c r="N208"/>
  <c r="J209"/>
  <c r="N209"/>
  <c r="M210"/>
  <c r="U210"/>
  <c r="W37" i="16"/>
  <c r="S37"/>
  <c r="W39"/>
  <c r="S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88"/>
  <c r="I85"/>
  <c r="V95"/>
  <c r="R95"/>
  <c r="P39"/>
  <c r="I70"/>
  <c r="S72"/>
  <c r="S74"/>
  <c r="S76"/>
  <c r="S78"/>
  <c r="S80"/>
  <c r="S82"/>
  <c r="S84"/>
  <c r="I86"/>
  <c r="V70"/>
  <c r="R70"/>
  <c r="V72"/>
  <c r="R72"/>
  <c r="V74"/>
  <c r="R74"/>
  <c r="V76"/>
  <c r="R76"/>
  <c r="V78"/>
  <c r="R78"/>
  <c r="V80"/>
  <c r="R80"/>
  <c r="V96"/>
  <c r="R96"/>
  <c r="W104"/>
  <c r="S104"/>
  <c r="W105"/>
  <c r="S105"/>
  <c r="P38"/>
  <c r="R38"/>
  <c r="T39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Q70"/>
  <c r="R71"/>
  <c r="Q72"/>
  <c r="R73"/>
  <c r="Q74"/>
  <c r="R75"/>
  <c r="Q76"/>
  <c r="R77"/>
  <c r="Q78"/>
  <c r="R79"/>
  <c r="Q80"/>
  <c r="R81"/>
  <c r="R83"/>
  <c r="R85"/>
  <c r="I109"/>
  <c r="I110"/>
  <c r="I111"/>
  <c r="I112"/>
  <c r="I113"/>
  <c r="I114"/>
  <c r="V116"/>
  <c r="R116"/>
  <c r="V118"/>
  <c r="R118"/>
  <c r="V120"/>
  <c r="R120"/>
  <c r="V122"/>
  <c r="R122"/>
  <c r="V124"/>
  <c r="R124"/>
  <c r="V126"/>
  <c r="R126"/>
  <c r="V128"/>
  <c r="R128"/>
  <c r="V130"/>
  <c r="R130"/>
  <c r="V132"/>
  <c r="R132"/>
  <c r="V140"/>
  <c r="R140"/>
  <c r="I87"/>
  <c r="I89"/>
  <c r="I91"/>
  <c r="I93"/>
  <c r="I95"/>
  <c r="P97"/>
  <c r="R97"/>
  <c r="P98"/>
  <c r="R98"/>
  <c r="P99"/>
  <c r="R99"/>
  <c r="P100"/>
  <c r="R100"/>
  <c r="P101"/>
  <c r="R101"/>
  <c r="P102"/>
  <c r="R102"/>
  <c r="S86"/>
  <c r="S88"/>
  <c r="S90"/>
  <c r="S92"/>
  <c r="S94"/>
  <c r="Q96"/>
  <c r="S96"/>
  <c r="Q97"/>
  <c r="S97"/>
  <c r="Q98"/>
  <c r="S98"/>
  <c r="Q99"/>
  <c r="S99"/>
  <c r="Q100"/>
  <c r="S100"/>
  <c r="Q101"/>
  <c r="S101"/>
  <c r="Q102"/>
  <c r="S102"/>
  <c r="P104"/>
  <c r="R104"/>
  <c r="R106"/>
  <c r="R107"/>
  <c r="R108"/>
  <c r="R110"/>
  <c r="R112"/>
  <c r="I138"/>
  <c r="V141"/>
  <c r="R141"/>
  <c r="W161"/>
  <c r="S161"/>
  <c r="W163"/>
  <c r="S163"/>
  <c r="W165"/>
  <c r="S165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Q141"/>
  <c r="I136"/>
  <c r="I140"/>
  <c r="I143"/>
  <c r="W142"/>
  <c r="S142"/>
  <c r="V143"/>
  <c r="R143"/>
  <c r="W144"/>
  <c r="S144"/>
  <c r="V145"/>
  <c r="R145"/>
  <c r="W146"/>
  <c r="S146"/>
  <c r="V147"/>
  <c r="R147"/>
  <c r="W148"/>
  <c r="S148"/>
  <c r="V149"/>
  <c r="R149"/>
  <c r="W150"/>
  <c r="S150"/>
  <c r="V151"/>
  <c r="R151"/>
  <c r="W152"/>
  <c r="S152"/>
  <c r="V153"/>
  <c r="R153"/>
  <c r="W154"/>
  <c r="S154"/>
  <c r="V155"/>
  <c r="R155"/>
  <c r="W156"/>
  <c r="S156"/>
  <c r="V157"/>
  <c r="R157"/>
  <c r="W158"/>
  <c r="S158"/>
  <c r="V159"/>
  <c r="R159"/>
  <c r="W160"/>
  <c r="S160"/>
  <c r="W162"/>
  <c r="S162"/>
  <c r="W164"/>
  <c r="S164"/>
  <c r="V166"/>
  <c r="R166"/>
  <c r="R138"/>
  <c r="S141"/>
  <c r="Q143"/>
  <c r="S143"/>
  <c r="I145"/>
  <c r="Q145"/>
  <c r="S145"/>
  <c r="I147"/>
  <c r="Q147"/>
  <c r="S147"/>
  <c r="I149"/>
  <c r="Q149"/>
  <c r="S149"/>
  <c r="I151"/>
  <c r="Q151"/>
  <c r="S151"/>
  <c r="I153"/>
  <c r="Q153"/>
  <c r="S153"/>
  <c r="I155"/>
  <c r="Q155"/>
  <c r="S155"/>
  <c r="I157"/>
  <c r="Q157"/>
  <c r="S157"/>
  <c r="I159"/>
  <c r="Q159"/>
  <c r="S159"/>
  <c r="I166"/>
  <c r="I142"/>
  <c r="I144"/>
  <c r="I146"/>
  <c r="I148"/>
  <c r="I150"/>
  <c r="I152"/>
  <c r="I154"/>
  <c r="I156"/>
  <c r="I158"/>
  <c r="I160"/>
  <c r="I161"/>
  <c r="I162"/>
  <c r="I163"/>
  <c r="I164"/>
  <c r="I165"/>
  <c r="Q58" i="9"/>
  <c r="R168" i="17"/>
  <c r="T153"/>
  <c r="V174"/>
  <c r="V173"/>
  <c r="W82"/>
  <c r="R178"/>
  <c r="R175"/>
  <c r="R172"/>
  <c r="R155"/>
  <c r="R151"/>
  <c r="R150"/>
  <c r="T177"/>
  <c r="T175"/>
  <c r="T173"/>
  <c r="R170"/>
  <c r="R162"/>
  <c r="R191"/>
  <c r="T171"/>
  <c r="T169"/>
  <c r="T167"/>
  <c r="T165"/>
  <c r="T163"/>
  <c r="T161"/>
  <c r="T159"/>
  <c r="R159"/>
  <c r="R152"/>
  <c r="R138"/>
  <c r="R134"/>
  <c r="R130"/>
  <c r="R126"/>
  <c r="R122"/>
  <c r="T120"/>
  <c r="R118"/>
  <c r="T116"/>
  <c r="R114"/>
  <c r="V209"/>
  <c r="R209"/>
  <c r="V208"/>
  <c r="R208"/>
  <c r="U203"/>
  <c r="Q203"/>
  <c r="U199"/>
  <c r="Q199"/>
  <c r="U195"/>
  <c r="Q195"/>
  <c r="U191"/>
  <c r="Q191"/>
  <c r="U187"/>
  <c r="Q187"/>
  <c r="U183"/>
  <c r="Q183"/>
  <c r="S209"/>
  <c r="S208"/>
  <c r="Q198"/>
  <c r="Q190"/>
  <c r="Q182"/>
  <c r="R202"/>
  <c r="V194"/>
  <c r="R186"/>
  <c r="U205"/>
  <c r="U196"/>
  <c r="Q196"/>
  <c r="W194"/>
  <c r="S194"/>
  <c r="U188"/>
  <c r="W186"/>
  <c r="U180"/>
  <c r="Q180"/>
  <c r="W178"/>
  <c r="S178"/>
  <c r="U177"/>
  <c r="Q177"/>
  <c r="U175"/>
  <c r="Q175"/>
  <c r="U173"/>
  <c r="Q173"/>
  <c r="U171"/>
  <c r="Q171"/>
  <c r="U169"/>
  <c r="Q169"/>
  <c r="U167"/>
  <c r="Q167"/>
  <c r="U165"/>
  <c r="Q165"/>
  <c r="U163"/>
  <c r="Q163"/>
  <c r="U161"/>
  <c r="Q161"/>
  <c r="U159"/>
  <c r="Q159"/>
  <c r="U157"/>
  <c r="Q157"/>
  <c r="W207"/>
  <c r="T207"/>
  <c r="V206"/>
  <c r="R206"/>
  <c r="T205"/>
  <c r="V204"/>
  <c r="R204"/>
  <c r="V196"/>
  <c r="R196"/>
  <c r="V188"/>
  <c r="R188"/>
  <c r="R180"/>
  <c r="V179"/>
  <c r="R179"/>
  <c r="Q156"/>
  <c r="S154"/>
  <c r="Q153"/>
  <c r="Q151"/>
  <c r="Q149"/>
  <c r="V147"/>
  <c r="V215"/>
  <c r="V139"/>
  <c r="U138"/>
  <c r="V135"/>
  <c r="U134"/>
  <c r="V131"/>
  <c r="U130"/>
  <c r="V127"/>
  <c r="U126"/>
  <c r="V123"/>
  <c r="U122"/>
  <c r="Q122"/>
  <c r="V119"/>
  <c r="U118"/>
  <c r="Q118"/>
  <c r="V115"/>
  <c r="R115"/>
  <c r="U114"/>
  <c r="Q114"/>
  <c r="V149"/>
  <c r="W147"/>
  <c r="S147"/>
  <c r="Q139"/>
  <c r="W137"/>
  <c r="S137"/>
  <c r="Q135"/>
  <c r="W133"/>
  <c r="S133"/>
  <c r="Q131"/>
  <c r="W129"/>
  <c r="S129"/>
  <c r="Q127"/>
  <c r="W125"/>
  <c r="S125"/>
  <c r="U123"/>
  <c r="Q123"/>
  <c r="W121"/>
  <c r="S121"/>
  <c r="U119"/>
  <c r="Q119"/>
  <c r="W117"/>
  <c r="S117"/>
  <c r="Q115"/>
  <c r="W113"/>
  <c r="S113"/>
  <c r="W112"/>
  <c r="S112"/>
  <c r="W111"/>
  <c r="S111"/>
  <c r="W110"/>
  <c r="S110"/>
  <c r="W109"/>
  <c r="S109"/>
  <c r="S108"/>
  <c r="V83"/>
  <c r="R83"/>
  <c r="V81"/>
  <c r="V213"/>
  <c r="U105"/>
  <c r="Q105"/>
  <c r="U103"/>
  <c r="Q103"/>
  <c r="U101"/>
  <c r="Q101"/>
  <c r="U99"/>
  <c r="Q99"/>
  <c r="U97"/>
  <c r="Q97"/>
  <c r="U95"/>
  <c r="Q95"/>
  <c r="U93"/>
  <c r="Q93"/>
  <c r="U91"/>
  <c r="Q91"/>
  <c r="U89"/>
  <c r="Q89"/>
  <c r="U87"/>
  <c r="Q87"/>
  <c r="U85"/>
  <c r="Q85"/>
  <c r="W83"/>
  <c r="S83"/>
  <c r="V82"/>
  <c r="R82"/>
  <c r="S81"/>
  <c r="S107"/>
  <c r="R107"/>
  <c r="T106"/>
  <c r="V105"/>
  <c r="T104"/>
  <c r="R103"/>
  <c r="T102"/>
  <c r="V101"/>
  <c r="T100"/>
  <c r="R99"/>
  <c r="T98"/>
  <c r="V97"/>
  <c r="T96"/>
  <c r="R95"/>
  <c r="T94"/>
  <c r="V93"/>
  <c r="R91"/>
  <c r="Q210"/>
  <c r="Q201"/>
  <c r="Q197"/>
  <c r="Q193"/>
  <c r="Q189"/>
  <c r="Q185"/>
  <c r="Q181"/>
  <c r="U209"/>
  <c r="Q209"/>
  <c r="U208"/>
  <c r="Q208"/>
  <c r="Q202"/>
  <c r="Q194"/>
  <c r="Q186"/>
  <c r="V198"/>
  <c r="R190"/>
  <c r="V182"/>
  <c r="U206"/>
  <c r="Q206"/>
  <c r="U204"/>
  <c r="Q204"/>
  <c r="U200"/>
  <c r="W198"/>
  <c r="S198"/>
  <c r="U192"/>
  <c r="Q192"/>
  <c r="W190"/>
  <c r="U184"/>
  <c r="W182"/>
  <c r="S182"/>
  <c r="U179"/>
  <c r="U178"/>
  <c r="U176"/>
  <c r="U174"/>
  <c r="U172"/>
  <c r="U170"/>
  <c r="U168"/>
  <c r="U166"/>
  <c r="U164"/>
  <c r="U162"/>
  <c r="U160"/>
  <c r="U158"/>
  <c r="U207"/>
  <c r="Q207"/>
  <c r="V207"/>
  <c r="R207"/>
  <c r="V205"/>
  <c r="R205"/>
  <c r="V200"/>
  <c r="R200"/>
  <c r="V192"/>
  <c r="R192"/>
  <c r="V184"/>
  <c r="R184"/>
  <c r="T179"/>
  <c r="W156"/>
  <c r="S156"/>
  <c r="U155"/>
  <c r="Q155"/>
  <c r="U154"/>
  <c r="Q154"/>
  <c r="U152"/>
  <c r="Q152"/>
  <c r="U150"/>
  <c r="Q150"/>
  <c r="V148"/>
  <c r="R148"/>
  <c r="U140"/>
  <c r="Q140"/>
  <c r="V137"/>
  <c r="R137"/>
  <c r="U136"/>
  <c r="Q136"/>
  <c r="V133"/>
  <c r="R133"/>
  <c r="U132"/>
  <c r="Q132"/>
  <c r="V129"/>
  <c r="R129"/>
  <c r="U128"/>
  <c r="Q128"/>
  <c r="V125"/>
  <c r="R125"/>
  <c r="U124"/>
  <c r="Q124"/>
  <c r="V121"/>
  <c r="U120"/>
  <c r="Q120"/>
  <c r="V117"/>
  <c r="U116"/>
  <c r="V113"/>
  <c r="V112"/>
  <c r="V110"/>
  <c r="V109"/>
  <c r="V108"/>
  <c r="T149"/>
  <c r="U147"/>
  <c r="W139"/>
  <c r="S139"/>
  <c r="U137"/>
  <c r="W135"/>
  <c r="S135"/>
  <c r="U133"/>
  <c r="W131"/>
  <c r="S131"/>
  <c r="U129"/>
  <c r="W127"/>
  <c r="S127"/>
  <c r="U125"/>
  <c r="W123"/>
  <c r="U121"/>
  <c r="W119"/>
  <c r="U117"/>
  <c r="W115"/>
  <c r="S115"/>
  <c r="U113"/>
  <c r="U112"/>
  <c r="U111"/>
  <c r="U110"/>
  <c r="U109"/>
  <c r="U108"/>
  <c r="Q106"/>
  <c r="Q104"/>
  <c r="Q102"/>
  <c r="Q100"/>
  <c r="Q98"/>
  <c r="Q96"/>
  <c r="Q94"/>
  <c r="Q92"/>
  <c r="Q90"/>
  <c r="Q88"/>
  <c r="Q86"/>
  <c r="Q84"/>
  <c r="Q83"/>
  <c r="U81"/>
  <c r="Q81"/>
  <c r="U107"/>
  <c r="Q107"/>
  <c r="R106"/>
  <c r="V104"/>
  <c r="R102"/>
  <c r="V100"/>
  <c r="R98"/>
  <c r="V96"/>
  <c r="R94"/>
  <c r="T93"/>
  <c r="V92"/>
  <c r="T91"/>
  <c r="U166" i="16"/>
  <c r="Q166"/>
  <c r="V165"/>
  <c r="R165"/>
  <c r="V164"/>
  <c r="R164"/>
  <c r="V163"/>
  <c r="R163"/>
  <c r="V162"/>
  <c r="R162"/>
  <c r="V161"/>
  <c r="R161"/>
  <c r="V160"/>
  <c r="R160"/>
  <c r="T158"/>
  <c r="P158"/>
  <c r="V156"/>
  <c r="R156"/>
  <c r="T154"/>
  <c r="P154"/>
  <c r="V152"/>
  <c r="R152"/>
  <c r="T150"/>
  <c r="P150"/>
  <c r="V148"/>
  <c r="R148"/>
  <c r="T146"/>
  <c r="P146"/>
  <c r="V144"/>
  <c r="R144"/>
  <c r="V142"/>
  <c r="R142"/>
  <c r="T136"/>
  <c r="P136"/>
  <c r="V134"/>
  <c r="R134"/>
  <c r="T133"/>
  <c r="P133"/>
  <c r="T131"/>
  <c r="P131"/>
  <c r="T129"/>
  <c r="P129"/>
  <c r="T127"/>
  <c r="P127"/>
  <c r="T125"/>
  <c r="P125"/>
  <c r="T123"/>
  <c r="P123"/>
  <c r="T121"/>
  <c r="P121"/>
  <c r="T119"/>
  <c r="P119"/>
  <c r="T117"/>
  <c r="P117"/>
  <c r="T115"/>
  <c r="P115"/>
  <c r="W140"/>
  <c r="S140"/>
  <c r="U136"/>
  <c r="Q136"/>
  <c r="T138"/>
  <c r="P138"/>
  <c r="V136"/>
  <c r="R136"/>
  <c r="U134"/>
  <c r="Q134"/>
  <c r="U132"/>
  <c r="Q132"/>
  <c r="U130"/>
  <c r="Q130"/>
  <c r="U128"/>
  <c r="Q128"/>
  <c r="U126"/>
  <c r="Q126"/>
  <c r="U124"/>
  <c r="Q124"/>
  <c r="U122"/>
  <c r="Q122"/>
  <c r="U120"/>
  <c r="Q120"/>
  <c r="U118"/>
  <c r="Q118"/>
  <c r="U116"/>
  <c r="Q116"/>
  <c r="U138"/>
  <c r="Q138"/>
  <c r="V103"/>
  <c r="R103"/>
  <c r="T113"/>
  <c r="P113"/>
  <c r="T111"/>
  <c r="P111"/>
  <c r="T109"/>
  <c r="P109"/>
  <c r="T107"/>
  <c r="P107"/>
  <c r="V105"/>
  <c r="R105"/>
  <c r="U104"/>
  <c r="Q104"/>
  <c r="W103"/>
  <c r="S103"/>
  <c r="T96"/>
  <c r="P96"/>
  <c r="U95"/>
  <c r="Q95"/>
  <c r="U93"/>
  <c r="Q93"/>
  <c r="U91"/>
  <c r="Q91"/>
  <c r="U89"/>
  <c r="Q89"/>
  <c r="U87"/>
  <c r="Q87"/>
  <c r="T78"/>
  <c r="P78"/>
  <c r="T74"/>
  <c r="P74"/>
  <c r="T70"/>
  <c r="P70"/>
  <c r="W114"/>
  <c r="S114"/>
  <c r="V114"/>
  <c r="R114"/>
  <c r="W112"/>
  <c r="S112"/>
  <c r="W110"/>
  <c r="S110"/>
  <c r="W108"/>
  <c r="S108"/>
  <c r="U107"/>
  <c r="Q107"/>
  <c r="U106"/>
  <c r="Q106"/>
  <c r="T79"/>
  <c r="P79"/>
  <c r="T75"/>
  <c r="P75"/>
  <c r="T71"/>
  <c r="P71"/>
  <c r="T68"/>
  <c r="P68"/>
  <c r="T66"/>
  <c r="P66"/>
  <c r="T64"/>
  <c r="P64"/>
  <c r="T62"/>
  <c r="P62"/>
  <c r="T60"/>
  <c r="P60"/>
  <c r="T58"/>
  <c r="P58"/>
  <c r="T56"/>
  <c r="P56"/>
  <c r="T54"/>
  <c r="P54"/>
  <c r="T52"/>
  <c r="P52"/>
  <c r="T50"/>
  <c r="P50"/>
  <c r="T48"/>
  <c r="P48"/>
  <c r="T46"/>
  <c r="P46"/>
  <c r="T44"/>
  <c r="P44"/>
  <c r="T42"/>
  <c r="P42"/>
  <c r="T40"/>
  <c r="P40"/>
  <c r="U38"/>
  <c r="Q38"/>
  <c r="T37"/>
  <c r="P37"/>
  <c r="U85"/>
  <c r="Q85"/>
  <c r="U83"/>
  <c r="Q83"/>
  <c r="W81"/>
  <c r="S81"/>
  <c r="U79"/>
  <c r="Q79"/>
  <c r="W77"/>
  <c r="S77"/>
  <c r="U75"/>
  <c r="Q75"/>
  <c r="W73"/>
  <c r="S73"/>
  <c r="U71"/>
  <c r="Q71"/>
  <c r="W69"/>
  <c r="S69"/>
  <c r="U68"/>
  <c r="Q68"/>
  <c r="W67"/>
  <c r="S67"/>
  <c r="U66"/>
  <c r="Q66"/>
  <c r="W65"/>
  <c r="S65"/>
  <c r="U64"/>
  <c r="Q64"/>
  <c r="W63"/>
  <c r="S63"/>
  <c r="U62"/>
  <c r="Q62"/>
  <c r="W61"/>
  <c r="S61"/>
  <c r="U60"/>
  <c r="Q60"/>
  <c r="W59"/>
  <c r="S59"/>
  <c r="U58"/>
  <c r="Q58"/>
  <c r="W57"/>
  <c r="S57"/>
  <c r="U56"/>
  <c r="Q56"/>
  <c r="W55"/>
  <c r="S55"/>
  <c r="U54"/>
  <c r="Q54"/>
  <c r="W53"/>
  <c r="S53"/>
  <c r="U52"/>
  <c r="Q52"/>
  <c r="W51"/>
  <c r="S51"/>
  <c r="U50"/>
  <c r="Q50"/>
  <c r="W49"/>
  <c r="S49"/>
  <c r="U48"/>
  <c r="Q48"/>
  <c r="W47"/>
  <c r="S47"/>
  <c r="U46"/>
  <c r="Q46"/>
  <c r="W45"/>
  <c r="S45"/>
  <c r="U44"/>
  <c r="Q44"/>
  <c r="W43"/>
  <c r="S43"/>
  <c r="U42"/>
  <c r="Q42"/>
  <c r="W41"/>
  <c r="S41"/>
  <c r="U40"/>
  <c r="Q40"/>
  <c r="T166"/>
  <c r="P166"/>
  <c r="U158"/>
  <c r="Q158"/>
  <c r="U154"/>
  <c r="Q154"/>
  <c r="U150"/>
  <c r="Q150"/>
  <c r="U146"/>
  <c r="Q146"/>
  <c r="U142"/>
  <c r="Q142"/>
  <c r="T137"/>
  <c r="P137"/>
  <c r="U165"/>
  <c r="Q165"/>
  <c r="U164"/>
  <c r="Q164"/>
  <c r="U163"/>
  <c r="Q163"/>
  <c r="U162"/>
  <c r="Q162"/>
  <c r="U161"/>
  <c r="Q161"/>
  <c r="U160"/>
  <c r="Q160"/>
  <c r="U156"/>
  <c r="Q156"/>
  <c r="U152"/>
  <c r="Q152"/>
  <c r="U148"/>
  <c r="Q148"/>
  <c r="U144"/>
  <c r="Q144"/>
  <c r="T139"/>
  <c r="P139"/>
  <c r="W166"/>
  <c r="S166"/>
  <c r="T164"/>
  <c r="P164"/>
  <c r="T162"/>
  <c r="P162"/>
  <c r="T160"/>
  <c r="P160"/>
  <c r="V158"/>
  <c r="R158"/>
  <c r="T156"/>
  <c r="P156"/>
  <c r="V154"/>
  <c r="R154"/>
  <c r="T152"/>
  <c r="P152"/>
  <c r="V150"/>
  <c r="R150"/>
  <c r="T148"/>
  <c r="P148"/>
  <c r="V146"/>
  <c r="R146"/>
  <c r="T144"/>
  <c r="P144"/>
  <c r="T142"/>
  <c r="P142"/>
  <c r="T140"/>
  <c r="P140"/>
  <c r="T135"/>
  <c r="P135"/>
  <c r="T134"/>
  <c r="P134"/>
  <c r="T132"/>
  <c r="P132"/>
  <c r="T130"/>
  <c r="P130"/>
  <c r="T128"/>
  <c r="P128"/>
  <c r="T126"/>
  <c r="P126"/>
  <c r="T124"/>
  <c r="P124"/>
  <c r="T122"/>
  <c r="P122"/>
  <c r="T120"/>
  <c r="P120"/>
  <c r="T118"/>
  <c r="P118"/>
  <c r="T116"/>
  <c r="P116"/>
  <c r="U140"/>
  <c r="Q140"/>
  <c r="W136"/>
  <c r="S136"/>
  <c r="W134"/>
  <c r="S134"/>
  <c r="W132"/>
  <c r="S132"/>
  <c r="W130"/>
  <c r="S130"/>
  <c r="W128"/>
  <c r="S128"/>
  <c r="W126"/>
  <c r="S126"/>
  <c r="W124"/>
  <c r="S124"/>
  <c r="W122"/>
  <c r="S122"/>
  <c r="W120"/>
  <c r="S120"/>
  <c r="W118"/>
  <c r="S118"/>
  <c r="W116"/>
  <c r="S116"/>
  <c r="W138"/>
  <c r="S138"/>
  <c r="U105"/>
  <c r="Q105"/>
  <c r="T103"/>
  <c r="P103"/>
  <c r="V93"/>
  <c r="R93"/>
  <c r="V91"/>
  <c r="R91"/>
  <c r="V89"/>
  <c r="R89"/>
  <c r="V87"/>
  <c r="R87"/>
  <c r="T112"/>
  <c r="P112"/>
  <c r="T110"/>
  <c r="P110"/>
  <c r="T108"/>
  <c r="P108"/>
  <c r="T106"/>
  <c r="P106"/>
  <c r="T105"/>
  <c r="P105"/>
  <c r="U103"/>
  <c r="Q103"/>
  <c r="T80"/>
  <c r="P80"/>
  <c r="T76"/>
  <c r="P76"/>
  <c r="T72"/>
  <c r="P72"/>
  <c r="U39"/>
  <c r="Q39"/>
  <c r="U114"/>
  <c r="Q114"/>
  <c r="T114"/>
  <c r="P114"/>
  <c r="U112"/>
  <c r="Q112"/>
  <c r="U110"/>
  <c r="Q110"/>
  <c r="U108"/>
  <c r="Q108"/>
  <c r="W107"/>
  <c r="S107"/>
  <c r="W106"/>
  <c r="S106"/>
  <c r="U37"/>
  <c r="Q37"/>
  <c r="T81"/>
  <c r="P81"/>
  <c r="T77"/>
  <c r="P77"/>
  <c r="T73"/>
  <c r="P73"/>
  <c r="T69"/>
  <c r="P69"/>
  <c r="T67"/>
  <c r="P67"/>
  <c r="T65"/>
  <c r="P65"/>
  <c r="T63"/>
  <c r="P63"/>
  <c r="T61"/>
  <c r="P61"/>
  <c r="T59"/>
  <c r="P59"/>
  <c r="T57"/>
  <c r="P57"/>
  <c r="T55"/>
  <c r="P55"/>
  <c r="T53"/>
  <c r="P53"/>
  <c r="T51"/>
  <c r="P51"/>
  <c r="T49"/>
  <c r="P49"/>
  <c r="T47"/>
  <c r="P47"/>
  <c r="T45"/>
  <c r="P45"/>
  <c r="T43"/>
  <c r="P43"/>
  <c r="T41"/>
  <c r="P41"/>
  <c r="V37"/>
  <c r="R37"/>
  <c r="U81"/>
  <c r="Q81"/>
  <c r="W79"/>
  <c r="S79"/>
  <c r="U77"/>
  <c r="Q77"/>
  <c r="W75"/>
  <c r="S75"/>
  <c r="U73"/>
  <c r="Q73"/>
  <c r="W71"/>
  <c r="S71"/>
  <c r="U69"/>
  <c r="Q69"/>
  <c r="U67"/>
  <c r="Q67"/>
  <c r="U65"/>
  <c r="Q65"/>
  <c r="U63"/>
  <c r="Q63"/>
  <c r="U61"/>
  <c r="Q61"/>
  <c r="U59"/>
  <c r="Q59"/>
  <c r="U57"/>
  <c r="Q57"/>
  <c r="U55"/>
  <c r="Q55"/>
  <c r="U53"/>
  <c r="Q53"/>
  <c r="U51"/>
  <c r="Q51"/>
  <c r="U49"/>
  <c r="Q49"/>
  <c r="U47"/>
  <c r="Q47"/>
  <c r="U45"/>
  <c r="Q45"/>
  <c r="U43"/>
  <c r="Q43"/>
  <c r="U41"/>
  <c r="Q41"/>
  <c r="J119" i="15"/>
  <c r="J117"/>
  <c r="K85"/>
  <c r="T85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K84"/>
  <c r="T84"/>
  <c r="K83"/>
  <c r="T83"/>
  <c r="W82"/>
  <c r="V82"/>
  <c r="U82"/>
  <c r="K82"/>
  <c r="T82"/>
  <c r="W81"/>
  <c r="V81"/>
  <c r="U81"/>
  <c r="K81"/>
  <c r="T81"/>
  <c r="W80"/>
  <c r="V80"/>
  <c r="U80"/>
  <c r="K80"/>
  <c r="T80"/>
  <c r="W79"/>
  <c r="V79"/>
  <c r="U79"/>
  <c r="K79"/>
  <c r="T79"/>
  <c r="W78"/>
  <c r="V78"/>
  <c r="U78"/>
  <c r="K78"/>
  <c r="T78"/>
  <c r="W77"/>
  <c r="V77"/>
  <c r="U77"/>
  <c r="K77"/>
  <c r="T77"/>
  <c r="K76"/>
  <c r="T76"/>
  <c r="K75"/>
  <c r="T75"/>
  <c r="K74"/>
  <c r="T74"/>
  <c r="K73"/>
  <c r="T73"/>
  <c r="K72"/>
  <c r="T72"/>
  <c r="K71"/>
  <c r="T71"/>
  <c r="K70"/>
  <c r="T70"/>
  <c r="K69"/>
  <c r="T69"/>
  <c r="K68"/>
  <c r="K67"/>
  <c r="W67"/>
  <c r="K66"/>
  <c r="K65"/>
  <c r="W65"/>
  <c r="K64"/>
  <c r="K63"/>
  <c r="W63"/>
  <c r="K62"/>
  <c r="K61"/>
  <c r="W61"/>
  <c r="K60"/>
  <c r="K59"/>
  <c r="W59"/>
  <c r="K58"/>
  <c r="K57"/>
  <c r="W57"/>
  <c r="K56"/>
  <c r="K55"/>
  <c r="W55"/>
  <c r="K54"/>
  <c r="K53"/>
  <c r="W53"/>
  <c r="K52"/>
  <c r="K51"/>
  <c r="K50"/>
  <c r="V49"/>
  <c r="K49"/>
  <c r="K48"/>
  <c r="V47"/>
  <c r="K47"/>
  <c r="K46"/>
  <c r="V45"/>
  <c r="K45"/>
  <c r="K44"/>
  <c r="V43"/>
  <c r="K43"/>
  <c r="K42"/>
  <c r="V41"/>
  <c r="K41"/>
  <c r="K40"/>
  <c r="V39"/>
  <c r="K39"/>
  <c r="K38"/>
  <c r="V37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V38"/>
  <c r="V40"/>
  <c r="V44"/>
  <c r="V46"/>
  <c r="V48"/>
  <c r="W84"/>
  <c r="V56"/>
  <c r="V60"/>
  <c r="V86"/>
  <c r="V51"/>
  <c r="V54"/>
  <c r="V58"/>
  <c r="V66"/>
  <c r="V70"/>
  <c r="V72"/>
  <c r="V74"/>
  <c r="V76"/>
  <c r="U84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W52"/>
  <c r="S52"/>
  <c r="V42"/>
  <c r="V64"/>
  <c r="V68"/>
  <c r="W37"/>
  <c r="S37"/>
  <c r="W38"/>
  <c r="S38"/>
  <c r="W39"/>
  <c r="S39"/>
  <c r="W40"/>
  <c r="S40"/>
  <c r="W41"/>
  <c r="S41"/>
  <c r="W42"/>
  <c r="S42"/>
  <c r="W43"/>
  <c r="S43"/>
  <c r="W44"/>
  <c r="S44"/>
  <c r="W45"/>
  <c r="S45"/>
  <c r="W46"/>
  <c r="S46"/>
  <c r="W47"/>
  <c r="S47"/>
  <c r="W48"/>
  <c r="S48"/>
  <c r="W49"/>
  <c r="S49"/>
  <c r="W50"/>
  <c r="S50"/>
  <c r="V62"/>
  <c r="W86"/>
  <c r="S86"/>
  <c r="W54"/>
  <c r="S54"/>
  <c r="W56"/>
  <c r="S56"/>
  <c r="W58"/>
  <c r="S58"/>
  <c r="W60"/>
  <c r="S60"/>
  <c r="W62"/>
  <c r="S62"/>
  <c r="W64"/>
  <c r="S64"/>
  <c r="W66"/>
  <c r="S66"/>
  <c r="W68"/>
  <c r="S68"/>
  <c r="W69"/>
  <c r="S69"/>
  <c r="W70"/>
  <c r="S70"/>
  <c r="W72"/>
  <c r="S72"/>
  <c r="W74"/>
  <c r="S74"/>
  <c r="W76"/>
  <c r="S76"/>
  <c r="W85"/>
  <c r="S85"/>
  <c r="R37"/>
  <c r="R38"/>
  <c r="R39"/>
  <c r="R40"/>
  <c r="R41"/>
  <c r="R42"/>
  <c r="R43"/>
  <c r="R44"/>
  <c r="R45"/>
  <c r="R46"/>
  <c r="R47"/>
  <c r="R48"/>
  <c r="R49"/>
  <c r="R51"/>
  <c r="S53"/>
  <c r="R54"/>
  <c r="S55"/>
  <c r="R56"/>
  <c r="S57"/>
  <c r="R58"/>
  <c r="S59"/>
  <c r="R60"/>
  <c r="S61"/>
  <c r="R62"/>
  <c r="S63"/>
  <c r="R64"/>
  <c r="S65"/>
  <c r="R66"/>
  <c r="S67"/>
  <c r="R68"/>
  <c r="J118"/>
  <c r="J121"/>
  <c r="R70"/>
  <c r="R72"/>
  <c r="R74"/>
  <c r="R76"/>
  <c r="R77"/>
  <c r="R78"/>
  <c r="R79"/>
  <c r="R80"/>
  <c r="R81"/>
  <c r="R82"/>
  <c r="Q84"/>
  <c r="S84"/>
  <c r="R86"/>
  <c r="J112"/>
  <c r="J113"/>
  <c r="J114"/>
  <c r="J115"/>
  <c r="J116"/>
  <c r="J120"/>
  <c r="J123"/>
  <c r="Q77"/>
  <c r="S77"/>
  <c r="Q78"/>
  <c r="S78"/>
  <c r="Q79"/>
  <c r="S79"/>
  <c r="Q80"/>
  <c r="S80"/>
  <c r="Q81"/>
  <c r="S81"/>
  <c r="Q82"/>
  <c r="S82"/>
  <c r="J125"/>
  <c r="J127"/>
  <c r="J129"/>
  <c r="J131"/>
  <c r="J133"/>
  <c r="J135"/>
  <c r="J137"/>
  <c r="J139"/>
  <c r="J146"/>
  <c r="J122"/>
  <c r="J124"/>
  <c r="J126"/>
  <c r="J128"/>
  <c r="J130"/>
  <c r="J132"/>
  <c r="J134"/>
  <c r="J136"/>
  <c r="J138"/>
  <c r="J140"/>
  <c r="J141"/>
  <c r="J142"/>
  <c r="J143"/>
  <c r="J144"/>
  <c r="J145"/>
  <c r="U86"/>
  <c r="Q86"/>
  <c r="V84"/>
  <c r="R84"/>
  <c r="U76"/>
  <c r="Q76"/>
  <c r="V73"/>
  <c r="R73"/>
  <c r="U72"/>
  <c r="Q72"/>
  <c r="U68"/>
  <c r="Q68"/>
  <c r="U64"/>
  <c r="Q64"/>
  <c r="U60"/>
  <c r="Q60"/>
  <c r="U56"/>
  <c r="Q56"/>
  <c r="V85"/>
  <c r="R85"/>
  <c r="W83"/>
  <c r="S83"/>
  <c r="U75"/>
  <c r="Q75"/>
  <c r="W73"/>
  <c r="S73"/>
  <c r="W71"/>
  <c r="S71"/>
  <c r="U52"/>
  <c r="Q52"/>
  <c r="U69"/>
  <c r="Q69"/>
  <c r="U65"/>
  <c r="Q65"/>
  <c r="U61"/>
  <c r="Q61"/>
  <c r="U57"/>
  <c r="Q57"/>
  <c r="U51"/>
  <c r="Q51"/>
  <c r="V50"/>
  <c r="R50"/>
  <c r="U49"/>
  <c r="Q49"/>
  <c r="U47"/>
  <c r="Q47"/>
  <c r="U45"/>
  <c r="Q45"/>
  <c r="U43"/>
  <c r="Q43"/>
  <c r="U41"/>
  <c r="Q41"/>
  <c r="U39"/>
  <c r="Q39"/>
  <c r="U37"/>
  <c r="Q37"/>
  <c r="V65"/>
  <c r="R65"/>
  <c r="V61"/>
  <c r="R61"/>
  <c r="V57"/>
  <c r="R57"/>
  <c r="V53"/>
  <c r="R53"/>
  <c r="U85"/>
  <c r="Q85"/>
  <c r="V83"/>
  <c r="R83"/>
  <c r="V75"/>
  <c r="R75"/>
  <c r="U74"/>
  <c r="Q74"/>
  <c r="V71"/>
  <c r="R71"/>
  <c r="U70"/>
  <c r="Q70"/>
  <c r="U66"/>
  <c r="Q66"/>
  <c r="U62"/>
  <c r="Q62"/>
  <c r="U58"/>
  <c r="Q58"/>
  <c r="U54"/>
  <c r="Q54"/>
  <c r="U83"/>
  <c r="Q83"/>
  <c r="W75"/>
  <c r="S75"/>
  <c r="U73"/>
  <c r="Q73"/>
  <c r="U71"/>
  <c r="Q71"/>
  <c r="U50"/>
  <c r="Q50"/>
  <c r="U67"/>
  <c r="Q67"/>
  <c r="U63"/>
  <c r="Q63"/>
  <c r="U59"/>
  <c r="Q59"/>
  <c r="U55"/>
  <c r="Q55"/>
  <c r="U53"/>
  <c r="Q53"/>
  <c r="V52"/>
  <c r="R52"/>
  <c r="W51"/>
  <c r="S51"/>
  <c r="U48"/>
  <c r="Q48"/>
  <c r="U46"/>
  <c r="Q46"/>
  <c r="U44"/>
  <c r="Q44"/>
  <c r="U42"/>
  <c r="Q42"/>
  <c r="U40"/>
  <c r="Q40"/>
  <c r="U38"/>
  <c r="Q38"/>
  <c r="V69"/>
  <c r="R69"/>
  <c r="V67"/>
  <c r="R67"/>
  <c r="V63"/>
  <c r="R63"/>
  <c r="V59"/>
  <c r="R59"/>
  <c r="V55"/>
  <c r="R55"/>
  <c r="J122" i="13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D93" i="10"/>
  <c r="J93"/>
  <c r="K93"/>
  <c r="D92"/>
  <c r="J92"/>
  <c r="D91"/>
  <c r="J91"/>
  <c r="O91"/>
  <c r="D90"/>
  <c r="J90"/>
  <c r="D89"/>
  <c r="J89"/>
  <c r="K89"/>
  <c r="D88"/>
  <c r="J88"/>
  <c r="D87"/>
  <c r="J87"/>
  <c r="Q87"/>
  <c r="D86"/>
  <c r="J86"/>
  <c r="D85"/>
  <c r="J85"/>
  <c r="K85"/>
  <c r="D84"/>
  <c r="J84"/>
  <c r="D83"/>
  <c r="J83"/>
  <c r="O83"/>
  <c r="W83"/>
  <c r="D82"/>
  <c r="J82"/>
  <c r="D81"/>
  <c r="J81"/>
  <c r="K81"/>
  <c r="D80"/>
  <c r="J80"/>
  <c r="D79"/>
  <c r="J79"/>
  <c r="Q79"/>
  <c r="D78"/>
  <c r="J78"/>
  <c r="D77"/>
  <c r="J77"/>
  <c r="K77"/>
  <c r="D76"/>
  <c r="J76"/>
  <c r="D75"/>
  <c r="J75"/>
  <c r="O75"/>
  <c r="D74"/>
  <c r="J74"/>
  <c r="D73"/>
  <c r="J73"/>
  <c r="K73"/>
  <c r="D72"/>
  <c r="J72"/>
  <c r="D71"/>
  <c r="J71"/>
  <c r="Q71"/>
  <c r="D70"/>
  <c r="J70"/>
  <c r="D69"/>
  <c r="J69"/>
  <c r="K69"/>
  <c r="D68"/>
  <c r="J68"/>
  <c r="D67"/>
  <c r="J67"/>
  <c r="O67"/>
  <c r="D66"/>
  <c r="J66"/>
  <c r="D65"/>
  <c r="J65"/>
  <c r="O65"/>
  <c r="S65"/>
  <c r="D64"/>
  <c r="J64"/>
  <c r="D63"/>
  <c r="J63"/>
  <c r="O63"/>
  <c r="D62"/>
  <c r="J62"/>
  <c r="D61"/>
  <c r="J61"/>
  <c r="D60"/>
  <c r="J60"/>
  <c r="D59"/>
  <c r="J59"/>
  <c r="D58"/>
  <c r="J58"/>
  <c r="D57"/>
  <c r="J57"/>
  <c r="D56"/>
  <c r="J56"/>
  <c r="D55"/>
  <c r="J55"/>
  <c r="D54"/>
  <c r="J54"/>
  <c r="D53"/>
  <c r="J53"/>
  <c r="D52"/>
  <c r="J52"/>
  <c r="D51"/>
  <c r="J51"/>
  <c r="D50"/>
  <c r="J50"/>
  <c r="D49"/>
  <c r="J49"/>
  <c r="D48"/>
  <c r="J48"/>
  <c r="D47"/>
  <c r="J47"/>
  <c r="D46"/>
  <c r="J46"/>
  <c r="D45"/>
  <c r="J45"/>
  <c r="D44"/>
  <c r="J44"/>
  <c r="D43"/>
  <c r="J43"/>
  <c r="D42"/>
  <c r="J42"/>
  <c r="D41"/>
  <c r="J41"/>
  <c r="D40"/>
  <c r="J40"/>
  <c r="D39"/>
  <c r="J39"/>
  <c r="D38"/>
  <c r="J38"/>
  <c r="D37"/>
  <c r="J37"/>
  <c r="D36"/>
  <c r="J36"/>
  <c r="D35"/>
  <c r="J35"/>
  <c r="D34"/>
  <c r="J34"/>
  <c r="D33"/>
  <c r="C133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C142" i="12"/>
  <c r="J94" i="13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4"/>
  <c r="J121"/>
  <c r="J125"/>
  <c r="J128"/>
  <c r="J123"/>
  <c r="J126"/>
  <c r="J130"/>
  <c r="J132"/>
  <c r="J134"/>
  <c r="J136"/>
  <c r="J138"/>
  <c r="J140"/>
  <c r="J142"/>
  <c r="J144"/>
  <c r="J151"/>
  <c r="J127"/>
  <c r="J129"/>
  <c r="J131"/>
  <c r="J133"/>
  <c r="J135"/>
  <c r="J137"/>
  <c r="J139"/>
  <c r="J141"/>
  <c r="J143"/>
  <c r="J145"/>
  <c r="J146"/>
  <c r="J147"/>
  <c r="J148"/>
  <c r="J149"/>
  <c r="J150"/>
  <c r="L201" i="12"/>
  <c r="J201"/>
  <c r="P201"/>
  <c r="I201"/>
  <c r="L200"/>
  <c r="J200"/>
  <c r="P200"/>
  <c r="X200"/>
  <c r="I200"/>
  <c r="L199"/>
  <c r="J199"/>
  <c r="P199"/>
  <c r="I199"/>
  <c r="L198"/>
  <c r="J198"/>
  <c r="P198"/>
  <c r="X198"/>
  <c r="I198"/>
  <c r="L197"/>
  <c r="J197"/>
  <c r="K197"/>
  <c r="I197"/>
  <c r="L196"/>
  <c r="J196"/>
  <c r="I196"/>
  <c r="L195"/>
  <c r="J195"/>
  <c r="I195"/>
  <c r="L194"/>
  <c r="J194"/>
  <c r="I194"/>
  <c r="L193"/>
  <c r="J193"/>
  <c r="P193"/>
  <c r="I193"/>
  <c r="L192"/>
  <c r="J192"/>
  <c r="K195"/>
  <c r="I192"/>
  <c r="L191"/>
  <c r="J191"/>
  <c r="P191"/>
  <c r="I191"/>
  <c r="L190"/>
  <c r="J190"/>
  <c r="I190"/>
  <c r="L189"/>
  <c r="J189"/>
  <c r="P189"/>
  <c r="I189"/>
  <c r="L188"/>
  <c r="J188"/>
  <c r="I188"/>
  <c r="L187"/>
  <c r="J187"/>
  <c r="P187"/>
  <c r="I187"/>
  <c r="L186"/>
  <c r="J186"/>
  <c r="I186"/>
  <c r="L185"/>
  <c r="J185"/>
  <c r="P185"/>
  <c r="I185"/>
  <c r="L184"/>
  <c r="J184"/>
  <c r="I184"/>
  <c r="L183"/>
  <c r="J183"/>
  <c r="P183"/>
  <c r="I183"/>
  <c r="L182"/>
  <c r="J182"/>
  <c r="I182"/>
  <c r="L181"/>
  <c r="J181"/>
  <c r="P181"/>
  <c r="I181"/>
  <c r="L180"/>
  <c r="J180"/>
  <c r="I180"/>
  <c r="L179"/>
  <c r="J179"/>
  <c r="P179"/>
  <c r="I179"/>
  <c r="L178"/>
  <c r="J178"/>
  <c r="I178"/>
  <c r="L177"/>
  <c r="J177"/>
  <c r="P177"/>
  <c r="I177"/>
  <c r="L176"/>
  <c r="J176"/>
  <c r="I176"/>
  <c r="L175"/>
  <c r="J175"/>
  <c r="P175"/>
  <c r="I175"/>
  <c r="L174"/>
  <c r="J174"/>
  <c r="P174"/>
  <c r="T174"/>
  <c r="I174"/>
  <c r="L173"/>
  <c r="J173"/>
  <c r="P173"/>
  <c r="I173"/>
  <c r="L172"/>
  <c r="J172"/>
  <c r="P172"/>
  <c r="X172"/>
  <c r="I172"/>
  <c r="L171"/>
  <c r="J171"/>
  <c r="P171"/>
  <c r="L170"/>
  <c r="J170"/>
  <c r="P170"/>
  <c r="X170"/>
  <c r="L169"/>
  <c r="P169"/>
  <c r="L168"/>
  <c r="L167"/>
  <c r="P167"/>
  <c r="L166"/>
  <c r="P166"/>
  <c r="L165"/>
  <c r="P165"/>
  <c r="L164"/>
  <c r="J164"/>
  <c r="P164"/>
  <c r="L163"/>
  <c r="J163"/>
  <c r="P163"/>
  <c r="L162"/>
  <c r="J162"/>
  <c r="P162"/>
  <c r="X162"/>
  <c r="L161"/>
  <c r="J161"/>
  <c r="P161"/>
  <c r="L160"/>
  <c r="J160"/>
  <c r="P160"/>
  <c r="L159"/>
  <c r="J159"/>
  <c r="P159"/>
  <c r="L158"/>
  <c r="J158"/>
  <c r="P158"/>
  <c r="X158"/>
  <c r="L157"/>
  <c r="J157"/>
  <c r="P157"/>
  <c r="L156"/>
  <c r="J156"/>
  <c r="P156"/>
  <c r="L155"/>
  <c r="J155"/>
  <c r="P155"/>
  <c r="L154"/>
  <c r="J154"/>
  <c r="P154"/>
  <c r="X154"/>
  <c r="L153"/>
  <c r="J153"/>
  <c r="P153"/>
  <c r="L152"/>
  <c r="J152"/>
  <c r="P152"/>
  <c r="L151"/>
  <c r="J151"/>
  <c r="P151"/>
  <c r="L150"/>
  <c r="J150"/>
  <c r="P150"/>
  <c r="X150"/>
  <c r="L149"/>
  <c r="J149"/>
  <c r="P149"/>
  <c r="L148"/>
  <c r="J148"/>
  <c r="P148"/>
  <c r="L147"/>
  <c r="J147"/>
  <c r="P147"/>
  <c r="L146"/>
  <c r="J146"/>
  <c r="P146"/>
  <c r="X146"/>
  <c r="L145"/>
  <c r="J145"/>
  <c r="P145"/>
  <c r="L144"/>
  <c r="J144"/>
  <c r="P144"/>
  <c r="L143"/>
  <c r="J143"/>
  <c r="P143"/>
  <c r="L142"/>
  <c r="J142"/>
  <c r="P142"/>
  <c r="X142"/>
  <c r="J141"/>
  <c r="P141"/>
  <c r="T141"/>
  <c r="Q140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Q139"/>
  <c r="P138"/>
  <c r="Q137"/>
  <c r="Y137"/>
  <c r="P137"/>
  <c r="X137"/>
  <c r="O137"/>
  <c r="W137"/>
  <c r="N137"/>
  <c r="V137"/>
  <c r="Q136"/>
  <c r="Y136"/>
  <c r="P136"/>
  <c r="X136"/>
  <c r="O136"/>
  <c r="W136"/>
  <c r="N136"/>
  <c r="V136"/>
  <c r="Q135"/>
  <c r="Y135"/>
  <c r="P135"/>
  <c r="X135"/>
  <c r="O135"/>
  <c r="W135"/>
  <c r="N135"/>
  <c r="V135"/>
  <c r="Q134"/>
  <c r="Y134"/>
  <c r="P134"/>
  <c r="X134"/>
  <c r="O134"/>
  <c r="W134"/>
  <c r="N134"/>
  <c r="V134"/>
  <c r="Q133"/>
  <c r="Y133"/>
  <c r="P133"/>
  <c r="X133"/>
  <c r="O133"/>
  <c r="W133"/>
  <c r="N133"/>
  <c r="V133"/>
  <c r="Q132"/>
  <c r="Y132"/>
  <c r="P132"/>
  <c r="X132"/>
  <c r="O132"/>
  <c r="W132"/>
  <c r="N132"/>
  <c r="V132"/>
  <c r="P131"/>
  <c r="L130"/>
  <c r="J130"/>
  <c r="P130"/>
  <c r="T130"/>
  <c r="L129"/>
  <c r="J129"/>
  <c r="P129"/>
  <c r="L128"/>
  <c r="J128"/>
  <c r="P128"/>
  <c r="T128"/>
  <c r="L127"/>
  <c r="J127"/>
  <c r="K130"/>
  <c r="L126"/>
  <c r="J126"/>
  <c r="P126"/>
  <c r="T126"/>
  <c r="L125"/>
  <c r="J125"/>
  <c r="K128"/>
  <c r="L124"/>
  <c r="J124"/>
  <c r="P124"/>
  <c r="T124"/>
  <c r="L123"/>
  <c r="J123"/>
  <c r="K126"/>
  <c r="L122"/>
  <c r="J122"/>
  <c r="P122"/>
  <c r="T122"/>
  <c r="L121"/>
  <c r="J121"/>
  <c r="K124"/>
  <c r="L120"/>
  <c r="J120"/>
  <c r="P120"/>
  <c r="T120"/>
  <c r="L119"/>
  <c r="J119"/>
  <c r="K122"/>
  <c r="L118"/>
  <c r="J118"/>
  <c r="P118"/>
  <c r="T118"/>
  <c r="L117"/>
  <c r="J117"/>
  <c r="K120"/>
  <c r="L116"/>
  <c r="J116"/>
  <c r="P116"/>
  <c r="T116"/>
  <c r="L115"/>
  <c r="J115"/>
  <c r="K118"/>
  <c r="L114"/>
  <c r="J114"/>
  <c r="P114"/>
  <c r="T114"/>
  <c r="L113"/>
  <c r="J113"/>
  <c r="K116"/>
  <c r="J112"/>
  <c r="P112"/>
  <c r="T112"/>
  <c r="P110"/>
  <c r="P108"/>
  <c r="T108"/>
  <c r="P106"/>
  <c r="L105"/>
  <c r="J105"/>
  <c r="L104"/>
  <c r="J104"/>
  <c r="P104"/>
  <c r="T104"/>
  <c r="L103"/>
  <c r="J103"/>
  <c r="P103"/>
  <c r="T103"/>
  <c r="L102"/>
  <c r="J102"/>
  <c r="P102"/>
  <c r="T102"/>
  <c r="L101"/>
  <c r="J101"/>
  <c r="P101"/>
  <c r="T101"/>
  <c r="L100"/>
  <c r="J100"/>
  <c r="P100"/>
  <c r="T100"/>
  <c r="L99"/>
  <c r="J99"/>
  <c r="P99"/>
  <c r="T99"/>
  <c r="L98"/>
  <c r="J98"/>
  <c r="P98"/>
  <c r="T98"/>
  <c r="L97"/>
  <c r="J97"/>
  <c r="P97"/>
  <c r="T97"/>
  <c r="L96"/>
  <c r="J96"/>
  <c r="P96"/>
  <c r="T96"/>
  <c r="L95"/>
  <c r="J95"/>
  <c r="P95"/>
  <c r="T95"/>
  <c r="L94"/>
  <c r="J94"/>
  <c r="P94"/>
  <c r="T94"/>
  <c r="L93"/>
  <c r="J93"/>
  <c r="P93"/>
  <c r="T93"/>
  <c r="L92"/>
  <c r="J92"/>
  <c r="P92"/>
  <c r="T92"/>
  <c r="L91"/>
  <c r="J91"/>
  <c r="P91"/>
  <c r="T91"/>
  <c r="L90"/>
  <c r="J90"/>
  <c r="P90"/>
  <c r="T90"/>
  <c r="L89"/>
  <c r="J89"/>
  <c r="P89"/>
  <c r="T89"/>
  <c r="L88"/>
  <c r="J88"/>
  <c r="P88"/>
  <c r="T88"/>
  <c r="L87"/>
  <c r="J87"/>
  <c r="P87"/>
  <c r="T87"/>
  <c r="L86"/>
  <c r="J86"/>
  <c r="P86"/>
  <c r="T86"/>
  <c r="L85"/>
  <c r="J85"/>
  <c r="P85"/>
  <c r="T85"/>
  <c r="L84"/>
  <c r="J84"/>
  <c r="P84"/>
  <c r="T84"/>
  <c r="L83"/>
  <c r="J83"/>
  <c r="P83"/>
  <c r="T83"/>
  <c r="L82"/>
  <c r="J82"/>
  <c r="P82"/>
  <c r="T82"/>
  <c r="L81"/>
  <c r="J81"/>
  <c r="P81"/>
  <c r="T81"/>
  <c r="L80"/>
  <c r="J80"/>
  <c r="P80"/>
  <c r="T80"/>
  <c r="L79"/>
  <c r="J79"/>
  <c r="P79"/>
  <c r="T79"/>
  <c r="L78"/>
  <c r="J78"/>
  <c r="P78"/>
  <c r="T78"/>
  <c r="L77"/>
  <c r="J77"/>
  <c r="P77"/>
  <c r="X77"/>
  <c r="L76"/>
  <c r="J76"/>
  <c r="P76"/>
  <c r="X76"/>
  <c r="L75"/>
  <c r="J75"/>
  <c r="P75"/>
  <c r="T75"/>
  <c r="L74"/>
  <c r="J74"/>
  <c r="K77"/>
  <c r="L73"/>
  <c r="J73"/>
  <c r="Q73"/>
  <c r="U73"/>
  <c r="L72"/>
  <c r="J72"/>
  <c r="K75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I90" i="4"/>
  <c r="P90"/>
  <c r="X90"/>
  <c r="I91"/>
  <c r="O91"/>
  <c r="I92"/>
  <c r="P92"/>
  <c r="X92"/>
  <c r="I93"/>
  <c r="O93"/>
  <c r="I94"/>
  <c r="P94"/>
  <c r="X94"/>
  <c r="I95"/>
  <c r="O95"/>
  <c r="I96"/>
  <c r="P96"/>
  <c r="X96"/>
  <c r="I97"/>
  <c r="O97"/>
  <c r="I98"/>
  <c r="P98"/>
  <c r="X98"/>
  <c r="I99"/>
  <c r="O99"/>
  <c r="I100"/>
  <c r="P100"/>
  <c r="X100"/>
  <c r="I101"/>
  <c r="O101"/>
  <c r="I102"/>
  <c r="P102"/>
  <c r="X102"/>
  <c r="I103"/>
  <c r="O103"/>
  <c r="I104"/>
  <c r="P104"/>
  <c r="X104"/>
  <c r="I105"/>
  <c r="O105"/>
  <c r="I106"/>
  <c r="P106"/>
  <c r="X106"/>
  <c r="I107"/>
  <c r="O107"/>
  <c r="I108"/>
  <c r="P108"/>
  <c r="X108"/>
  <c r="I109"/>
  <c r="O109"/>
  <c r="I110"/>
  <c r="P110"/>
  <c r="X110"/>
  <c r="I111"/>
  <c r="O111"/>
  <c r="I112"/>
  <c r="P112"/>
  <c r="X112"/>
  <c r="I113"/>
  <c r="O113"/>
  <c r="I114"/>
  <c r="P114"/>
  <c r="X114"/>
  <c r="I115"/>
  <c r="O115"/>
  <c r="I116"/>
  <c r="P116"/>
  <c r="X116"/>
  <c r="I117"/>
  <c r="O117"/>
  <c r="I118"/>
  <c r="P118"/>
  <c r="X118"/>
  <c r="I119"/>
  <c r="O119"/>
  <c r="I120"/>
  <c r="P120"/>
  <c r="X120"/>
  <c r="I121"/>
  <c r="O121"/>
  <c r="I122"/>
  <c r="P122"/>
  <c r="X122"/>
  <c r="I123"/>
  <c r="O123"/>
  <c r="I124"/>
  <c r="P124"/>
  <c r="X124"/>
  <c r="I125"/>
  <c r="O125"/>
  <c r="I126"/>
  <c r="P126"/>
  <c r="X126"/>
  <c r="I127"/>
  <c r="O127"/>
  <c r="I128"/>
  <c r="P128"/>
  <c r="X128"/>
  <c r="I129"/>
  <c r="O129"/>
  <c r="I130"/>
  <c r="P130"/>
  <c r="X130"/>
  <c r="I131"/>
  <c r="I132"/>
  <c r="P132"/>
  <c r="X132"/>
  <c r="I133"/>
  <c r="I134"/>
  <c r="P134"/>
  <c r="H134"/>
  <c r="H133"/>
  <c r="L134"/>
  <c r="X134"/>
  <c r="I135"/>
  <c r="P135"/>
  <c r="H135"/>
  <c r="L135"/>
  <c r="I136"/>
  <c r="H136"/>
  <c r="L136"/>
  <c r="I137"/>
  <c r="P137"/>
  <c r="H137"/>
  <c r="I138"/>
  <c r="N138"/>
  <c r="H138"/>
  <c r="L138"/>
  <c r="I139"/>
  <c r="P139"/>
  <c r="H139"/>
  <c r="L139"/>
  <c r="I140"/>
  <c r="H140"/>
  <c r="L140"/>
  <c r="I141"/>
  <c r="P141"/>
  <c r="H141"/>
  <c r="I142"/>
  <c r="N142"/>
  <c r="H142"/>
  <c r="L142"/>
  <c r="I143"/>
  <c r="P143"/>
  <c r="H143"/>
  <c r="L143"/>
  <c r="I144"/>
  <c r="H144"/>
  <c r="L144"/>
  <c r="O90"/>
  <c r="O92"/>
  <c r="O94"/>
  <c r="O96"/>
  <c r="O98"/>
  <c r="O100"/>
  <c r="O102"/>
  <c r="O104"/>
  <c r="O106"/>
  <c r="O108"/>
  <c r="O110"/>
  <c r="O112"/>
  <c r="O114"/>
  <c r="O116"/>
  <c r="O118"/>
  <c r="O120"/>
  <c r="O122"/>
  <c r="O124"/>
  <c r="O126"/>
  <c r="O128"/>
  <c r="O130"/>
  <c r="W130"/>
  <c r="H130"/>
  <c r="H129"/>
  <c r="L130"/>
  <c r="H131"/>
  <c r="L131"/>
  <c r="O132"/>
  <c r="H132"/>
  <c r="L133"/>
  <c r="O134"/>
  <c r="O135"/>
  <c r="W135"/>
  <c r="O136"/>
  <c r="O137"/>
  <c r="W137"/>
  <c r="O138"/>
  <c r="O139"/>
  <c r="W139"/>
  <c r="O140"/>
  <c r="O141"/>
  <c r="W141"/>
  <c r="O142"/>
  <c r="O143"/>
  <c r="W143"/>
  <c r="O144"/>
  <c r="N90"/>
  <c r="V90"/>
  <c r="N92"/>
  <c r="V92"/>
  <c r="N94"/>
  <c r="V94"/>
  <c r="N96"/>
  <c r="V96"/>
  <c r="N98"/>
  <c r="V98"/>
  <c r="N100"/>
  <c r="V100"/>
  <c r="N102"/>
  <c r="V102"/>
  <c r="N104"/>
  <c r="V104"/>
  <c r="N106"/>
  <c r="V106"/>
  <c r="N108"/>
  <c r="V108"/>
  <c r="N110"/>
  <c r="V110"/>
  <c r="N112"/>
  <c r="V112"/>
  <c r="G113"/>
  <c r="G112"/>
  <c r="L113"/>
  <c r="N114"/>
  <c r="G114"/>
  <c r="L114"/>
  <c r="G115"/>
  <c r="L115"/>
  <c r="N116"/>
  <c r="R116"/>
  <c r="H116"/>
  <c r="H115"/>
  <c r="L116"/>
  <c r="H117"/>
  <c r="L117"/>
  <c r="N118"/>
  <c r="H118"/>
  <c r="H119"/>
  <c r="L119"/>
  <c r="N120"/>
  <c r="H120"/>
  <c r="L120"/>
  <c r="V120"/>
  <c r="H121"/>
  <c r="L121"/>
  <c r="N122"/>
  <c r="H122"/>
  <c r="H123"/>
  <c r="L123"/>
  <c r="N124"/>
  <c r="H124"/>
  <c r="L124"/>
  <c r="V124"/>
  <c r="H125"/>
  <c r="L125"/>
  <c r="N126"/>
  <c r="H126"/>
  <c r="H127"/>
  <c r="L127"/>
  <c r="N128"/>
  <c r="H128"/>
  <c r="L128"/>
  <c r="V128"/>
  <c r="L129"/>
  <c r="N130"/>
  <c r="V130"/>
  <c r="N131"/>
  <c r="N132"/>
  <c r="V132"/>
  <c r="N133"/>
  <c r="N134"/>
  <c r="V134"/>
  <c r="N135"/>
  <c r="N136"/>
  <c r="V136"/>
  <c r="N137"/>
  <c r="N139"/>
  <c r="N140"/>
  <c r="V140"/>
  <c r="N141"/>
  <c r="N143"/>
  <c r="N144"/>
  <c r="V144"/>
  <c r="M90"/>
  <c r="U90"/>
  <c r="G91"/>
  <c r="G90"/>
  <c r="L91"/>
  <c r="M92"/>
  <c r="Q92"/>
  <c r="G92"/>
  <c r="L92"/>
  <c r="G93"/>
  <c r="L93"/>
  <c r="M94"/>
  <c r="Q94"/>
  <c r="G94"/>
  <c r="L94"/>
  <c r="G95"/>
  <c r="L95"/>
  <c r="M96"/>
  <c r="Q96"/>
  <c r="G96"/>
  <c r="L96"/>
  <c r="G97"/>
  <c r="L97"/>
  <c r="M98"/>
  <c r="Q98"/>
  <c r="G98"/>
  <c r="L98"/>
  <c r="G99"/>
  <c r="L99"/>
  <c r="M100"/>
  <c r="Q100"/>
  <c r="G100"/>
  <c r="L100"/>
  <c r="G101"/>
  <c r="L101"/>
  <c r="M102"/>
  <c r="Q102"/>
  <c r="G102"/>
  <c r="L102"/>
  <c r="G103"/>
  <c r="L103"/>
  <c r="M104"/>
  <c r="Q104"/>
  <c r="G104"/>
  <c r="L104"/>
  <c r="G105"/>
  <c r="L105"/>
  <c r="M106"/>
  <c r="Q106"/>
  <c r="G106"/>
  <c r="L106"/>
  <c r="G107"/>
  <c r="L107"/>
  <c r="M108"/>
  <c r="Q108"/>
  <c r="G108"/>
  <c r="L108"/>
  <c r="G109"/>
  <c r="L109"/>
  <c r="M110"/>
  <c r="Q110"/>
  <c r="G110"/>
  <c r="L110"/>
  <c r="G111"/>
  <c r="L111"/>
  <c r="M112"/>
  <c r="Q112"/>
  <c r="L112"/>
  <c r="U112"/>
  <c r="M114"/>
  <c r="U114"/>
  <c r="M116"/>
  <c r="U116"/>
  <c r="M118"/>
  <c r="U118"/>
  <c r="M120"/>
  <c r="U120"/>
  <c r="M122"/>
  <c r="U122"/>
  <c r="M124"/>
  <c r="U124"/>
  <c r="M126"/>
  <c r="U126"/>
  <c r="M128"/>
  <c r="U128"/>
  <c r="M130"/>
  <c r="U130"/>
  <c r="M132"/>
  <c r="U132"/>
  <c r="M134"/>
  <c r="U134"/>
  <c r="M135"/>
  <c r="U135"/>
  <c r="M137"/>
  <c r="U137"/>
  <c r="M139"/>
  <c r="U139"/>
  <c r="M141"/>
  <c r="U141"/>
  <c r="M143"/>
  <c r="U143"/>
  <c r="T90"/>
  <c r="T92"/>
  <c r="T94"/>
  <c r="T96"/>
  <c r="T98"/>
  <c r="T100"/>
  <c r="T102"/>
  <c r="T104"/>
  <c r="T106"/>
  <c r="T108"/>
  <c r="T110"/>
  <c r="T112"/>
  <c r="T114"/>
  <c r="T116"/>
  <c r="T118"/>
  <c r="T120"/>
  <c r="T122"/>
  <c r="T124"/>
  <c r="T126"/>
  <c r="T128"/>
  <c r="T130"/>
  <c r="T132"/>
  <c r="K134"/>
  <c r="K135"/>
  <c r="K136"/>
  <c r="K137"/>
  <c r="K138"/>
  <c r="K139"/>
  <c r="K140"/>
  <c r="K141"/>
  <c r="K142"/>
  <c r="K143"/>
  <c r="K144"/>
  <c r="K130"/>
  <c r="S130"/>
  <c r="K131"/>
  <c r="K132"/>
  <c r="S132"/>
  <c r="K133"/>
  <c r="S135"/>
  <c r="S137"/>
  <c r="S139"/>
  <c r="S141"/>
  <c r="S143"/>
  <c r="R90"/>
  <c r="R92"/>
  <c r="R94"/>
  <c r="R96"/>
  <c r="R98"/>
  <c r="R100"/>
  <c r="R102"/>
  <c r="R104"/>
  <c r="R106"/>
  <c r="R108"/>
  <c r="R110"/>
  <c r="R112"/>
  <c r="K113"/>
  <c r="K114"/>
  <c r="K115"/>
  <c r="K116"/>
  <c r="K117"/>
  <c r="K118"/>
  <c r="R118"/>
  <c r="K119"/>
  <c r="K120"/>
  <c r="R120"/>
  <c r="K121"/>
  <c r="K122"/>
  <c r="R122"/>
  <c r="K123"/>
  <c r="K124"/>
  <c r="R124"/>
  <c r="K125"/>
  <c r="K126"/>
  <c r="R126"/>
  <c r="K127"/>
  <c r="K128"/>
  <c r="R128"/>
  <c r="K129"/>
  <c r="R130"/>
  <c r="R132"/>
  <c r="R134"/>
  <c r="R136"/>
  <c r="R140"/>
  <c r="R144"/>
  <c r="Q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Q114"/>
  <c r="Q116"/>
  <c r="Q118"/>
  <c r="Q120"/>
  <c r="Q122"/>
  <c r="Q124"/>
  <c r="Q126"/>
  <c r="Q128"/>
  <c r="Q130"/>
  <c r="Q132"/>
  <c r="Q134"/>
  <c r="Q135"/>
  <c r="Q137"/>
  <c r="Q139"/>
  <c r="Q141"/>
  <c r="Q143"/>
  <c r="I94" i="10"/>
  <c r="I92"/>
  <c r="I88"/>
  <c r="I86"/>
  <c r="I84"/>
  <c r="I82"/>
  <c r="I80"/>
  <c r="I78"/>
  <c r="K71"/>
  <c r="K75"/>
  <c r="K79"/>
  <c r="K83"/>
  <c r="K87"/>
  <c r="K91"/>
  <c r="J134" i="11"/>
  <c r="J133"/>
  <c r="J131"/>
  <c r="J129"/>
  <c r="J127"/>
  <c r="J125"/>
  <c r="J123"/>
  <c r="J121"/>
  <c r="J117"/>
  <c r="J115"/>
  <c r="J113"/>
  <c r="J111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P94" i="10"/>
  <c r="I93"/>
  <c r="I91"/>
  <c r="P90"/>
  <c r="X90"/>
  <c r="I90"/>
  <c r="H90"/>
  <c r="Q89"/>
  <c r="Y89"/>
  <c r="I89"/>
  <c r="H89"/>
  <c r="H88"/>
  <c r="I87"/>
  <c r="H87"/>
  <c r="H86"/>
  <c r="I85"/>
  <c r="H85"/>
  <c r="H84"/>
  <c r="P83"/>
  <c r="T83"/>
  <c r="I83"/>
  <c r="H83"/>
  <c r="H82"/>
  <c r="O81"/>
  <c r="W81"/>
  <c r="I81"/>
  <c r="H81"/>
  <c r="H80"/>
  <c r="I79"/>
  <c r="H79"/>
  <c r="P78"/>
  <c r="T78"/>
  <c r="H78"/>
  <c r="Q77"/>
  <c r="Y77"/>
  <c r="I77"/>
  <c r="H77"/>
  <c r="I76"/>
  <c r="H76"/>
  <c r="I75"/>
  <c r="H75"/>
  <c r="I74"/>
  <c r="H74"/>
  <c r="I73"/>
  <c r="H73"/>
  <c r="I72"/>
  <c r="H72"/>
  <c r="I71"/>
  <c r="H71"/>
  <c r="I70"/>
  <c r="H70"/>
  <c r="I69"/>
  <c r="H69"/>
  <c r="I68"/>
  <c r="H68"/>
  <c r="P67"/>
  <c r="T67"/>
  <c r="I67"/>
  <c r="H67"/>
  <c r="I66"/>
  <c r="H66"/>
  <c r="I65"/>
  <c r="H65"/>
  <c r="O64"/>
  <c r="W64"/>
  <c r="L64"/>
  <c r="T64"/>
  <c r="H64"/>
  <c r="P63"/>
  <c r="X63"/>
  <c r="L63"/>
  <c r="H63"/>
  <c r="L62"/>
  <c r="H62"/>
  <c r="L61"/>
  <c r="H61"/>
  <c r="H60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V183" i="9"/>
  <c r="W182"/>
  <c r="W181"/>
  <c r="W180"/>
  <c r="W179"/>
  <c r="J178"/>
  <c r="W175"/>
  <c r="J174"/>
  <c r="J176"/>
  <c r="V170"/>
  <c r="J170"/>
  <c r="J172"/>
  <c r="W167"/>
  <c r="X166"/>
  <c r="X164"/>
  <c r="V164"/>
  <c r="W163"/>
  <c r="X162"/>
  <c r="V162"/>
  <c r="X160"/>
  <c r="V160"/>
  <c r="W159"/>
  <c r="X158"/>
  <c r="V158"/>
  <c r="X156"/>
  <c r="V156"/>
  <c r="W155"/>
  <c r="V153"/>
  <c r="K153"/>
  <c r="K151"/>
  <c r="Q151"/>
  <c r="K150"/>
  <c r="Q150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K198" i="12"/>
  <c r="Q138"/>
  <c r="Q108"/>
  <c r="Y108"/>
  <c r="Q112"/>
  <c r="Y112"/>
  <c r="O76"/>
  <c r="W76"/>
  <c r="Q106"/>
  <c r="Y106"/>
  <c r="Q110"/>
  <c r="Y110"/>
  <c r="O173"/>
  <c r="W173"/>
  <c r="K199"/>
  <c r="O196"/>
  <c r="W196"/>
  <c r="Q197"/>
  <c r="Y197"/>
  <c r="Q170"/>
  <c r="Y170"/>
  <c r="Q199"/>
  <c r="Y199"/>
  <c r="K171"/>
  <c r="O170"/>
  <c r="W170"/>
  <c r="Q171"/>
  <c r="Y171"/>
  <c r="Q173"/>
  <c r="Y173"/>
  <c r="Q175"/>
  <c r="Y175"/>
  <c r="Q177"/>
  <c r="Y177"/>
  <c r="Q179"/>
  <c r="Y179"/>
  <c r="Q181"/>
  <c r="Y181"/>
  <c r="Q183"/>
  <c r="Y183"/>
  <c r="Q185"/>
  <c r="Y185"/>
  <c r="Q187"/>
  <c r="Y187"/>
  <c r="Q189"/>
  <c r="Y189"/>
  <c r="Q191"/>
  <c r="Y191"/>
  <c r="Q193"/>
  <c r="Y193"/>
  <c r="Q195"/>
  <c r="Y195"/>
  <c r="Q196"/>
  <c r="Y196"/>
  <c r="O197"/>
  <c r="W197"/>
  <c r="Q198"/>
  <c r="Y198"/>
  <c r="O199"/>
  <c r="W199"/>
  <c r="Q200"/>
  <c r="Y200"/>
  <c r="O171"/>
  <c r="W171"/>
  <c r="O175"/>
  <c r="S175"/>
  <c r="O177"/>
  <c r="W177"/>
  <c r="O179"/>
  <c r="W179"/>
  <c r="O181"/>
  <c r="W181"/>
  <c r="O183"/>
  <c r="W183"/>
  <c r="O185"/>
  <c r="W185"/>
  <c r="O187"/>
  <c r="O189"/>
  <c r="W189"/>
  <c r="O191"/>
  <c r="W191"/>
  <c r="O193"/>
  <c r="W193"/>
  <c r="O195"/>
  <c r="W195"/>
  <c r="K196"/>
  <c r="O198"/>
  <c r="W198"/>
  <c r="O200"/>
  <c r="W200"/>
  <c r="O106"/>
  <c r="W106"/>
  <c r="O108"/>
  <c r="W108"/>
  <c r="O110"/>
  <c r="W110"/>
  <c r="O112"/>
  <c r="W112"/>
  <c r="O114"/>
  <c r="W114"/>
  <c r="O116"/>
  <c r="W116"/>
  <c r="O118"/>
  <c r="W118"/>
  <c r="O120"/>
  <c r="W120"/>
  <c r="O122"/>
  <c r="W122"/>
  <c r="O124"/>
  <c r="W124"/>
  <c r="O126"/>
  <c r="W126"/>
  <c r="O128"/>
  <c r="W128"/>
  <c r="O130"/>
  <c r="W130"/>
  <c r="O138"/>
  <c r="S138"/>
  <c r="P140"/>
  <c r="X140"/>
  <c r="N140"/>
  <c r="V140"/>
  <c r="N73"/>
  <c r="Q78"/>
  <c r="Y78"/>
  <c r="Q79"/>
  <c r="Y79"/>
  <c r="Q80"/>
  <c r="Y80"/>
  <c r="Q81"/>
  <c r="Y81"/>
  <c r="Q82"/>
  <c r="Y82"/>
  <c r="Q84"/>
  <c r="Y84"/>
  <c r="Q86"/>
  <c r="Y86"/>
  <c r="Q87"/>
  <c r="Y87"/>
  <c r="Q88"/>
  <c r="Y88"/>
  <c r="Q89"/>
  <c r="Q90"/>
  <c r="Y90"/>
  <c r="Q92"/>
  <c r="Y92"/>
  <c r="Q94"/>
  <c r="Y94"/>
  <c r="Q95"/>
  <c r="Y95"/>
  <c r="Q96"/>
  <c r="Y96"/>
  <c r="Q97"/>
  <c r="Y97"/>
  <c r="Q98"/>
  <c r="Y98"/>
  <c r="Q100"/>
  <c r="Y100"/>
  <c r="Q102"/>
  <c r="Y102"/>
  <c r="Q104"/>
  <c r="Y104"/>
  <c r="Q76"/>
  <c r="Y76"/>
  <c r="O77"/>
  <c r="W77"/>
  <c r="K78"/>
  <c r="O78"/>
  <c r="W78"/>
  <c r="O79"/>
  <c r="W79"/>
  <c r="K80"/>
  <c r="O80"/>
  <c r="W80"/>
  <c r="O81"/>
  <c r="W81"/>
  <c r="K82"/>
  <c r="O82"/>
  <c r="W82"/>
  <c r="O83"/>
  <c r="W83"/>
  <c r="K84"/>
  <c r="O84"/>
  <c r="W84"/>
  <c r="O85"/>
  <c r="W85"/>
  <c r="K86"/>
  <c r="O86"/>
  <c r="W86"/>
  <c r="O87"/>
  <c r="W87"/>
  <c r="K88"/>
  <c r="O88"/>
  <c r="W88"/>
  <c r="O89"/>
  <c r="W89"/>
  <c r="K90"/>
  <c r="O90"/>
  <c r="W90"/>
  <c r="O91"/>
  <c r="W91"/>
  <c r="K92"/>
  <c r="O92"/>
  <c r="W92"/>
  <c r="O93"/>
  <c r="W93"/>
  <c r="K94"/>
  <c r="O94"/>
  <c r="W94"/>
  <c r="O95"/>
  <c r="W95"/>
  <c r="K96"/>
  <c r="O96"/>
  <c r="W96"/>
  <c r="O97"/>
  <c r="W97"/>
  <c r="K98"/>
  <c r="O98"/>
  <c r="W98"/>
  <c r="O99"/>
  <c r="W99"/>
  <c r="K100"/>
  <c r="O100"/>
  <c r="W100"/>
  <c r="O101"/>
  <c r="W101"/>
  <c r="K102"/>
  <c r="O102"/>
  <c r="W102"/>
  <c r="O103"/>
  <c r="W103"/>
  <c r="K104"/>
  <c r="O104"/>
  <c r="W104"/>
  <c r="T76"/>
  <c r="T77"/>
  <c r="X106"/>
  <c r="T106"/>
  <c r="X129"/>
  <c r="T129"/>
  <c r="T131"/>
  <c r="X131"/>
  <c r="X75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8"/>
  <c r="X110"/>
  <c r="T110"/>
  <c r="X112"/>
  <c r="X114"/>
  <c r="X118"/>
  <c r="X122"/>
  <c r="X126"/>
  <c r="X130"/>
  <c r="Y139"/>
  <c r="U139"/>
  <c r="Y140"/>
  <c r="U140"/>
  <c r="X141"/>
  <c r="X143"/>
  <c r="T143"/>
  <c r="X145"/>
  <c r="T145"/>
  <c r="X147"/>
  <c r="T147"/>
  <c r="X149"/>
  <c r="T149"/>
  <c r="X151"/>
  <c r="T151"/>
  <c r="X153"/>
  <c r="T153"/>
  <c r="X155"/>
  <c r="T155"/>
  <c r="X157"/>
  <c r="T157"/>
  <c r="X159"/>
  <c r="T159"/>
  <c r="X161"/>
  <c r="T161"/>
  <c r="X163"/>
  <c r="T163"/>
  <c r="X165"/>
  <c r="T165"/>
  <c r="X167"/>
  <c r="T167"/>
  <c r="X169"/>
  <c r="T169"/>
  <c r="X174"/>
  <c r="N72"/>
  <c r="P72"/>
  <c r="V73"/>
  <c r="N74"/>
  <c r="R74"/>
  <c r="P74"/>
  <c r="N75"/>
  <c r="R75"/>
  <c r="N76"/>
  <c r="N77"/>
  <c r="R77"/>
  <c r="N78"/>
  <c r="N79"/>
  <c r="R79"/>
  <c r="N80"/>
  <c r="N81"/>
  <c r="R81"/>
  <c r="N82"/>
  <c r="N83"/>
  <c r="R83"/>
  <c r="N84"/>
  <c r="N85"/>
  <c r="R85"/>
  <c r="N86"/>
  <c r="N87"/>
  <c r="R87"/>
  <c r="N88"/>
  <c r="N89"/>
  <c r="R89"/>
  <c r="N90"/>
  <c r="N91"/>
  <c r="R91"/>
  <c r="N92"/>
  <c r="N93"/>
  <c r="R93"/>
  <c r="N94"/>
  <c r="N95"/>
  <c r="R95"/>
  <c r="N96"/>
  <c r="N97"/>
  <c r="R97"/>
  <c r="N98"/>
  <c r="N99"/>
  <c r="R99"/>
  <c r="N100"/>
  <c r="N101"/>
  <c r="R101"/>
  <c r="N102"/>
  <c r="N103"/>
  <c r="R103"/>
  <c r="N104"/>
  <c r="K105"/>
  <c r="O105"/>
  <c r="Q105"/>
  <c r="U105"/>
  <c r="N106"/>
  <c r="O107"/>
  <c r="W107"/>
  <c r="Q107"/>
  <c r="N108"/>
  <c r="V108"/>
  <c r="O109"/>
  <c r="Q109"/>
  <c r="U109"/>
  <c r="N110"/>
  <c r="O111"/>
  <c r="W111"/>
  <c r="Q111"/>
  <c r="N112"/>
  <c r="V112"/>
  <c r="O113"/>
  <c r="Q113"/>
  <c r="U113"/>
  <c r="N114"/>
  <c r="K115"/>
  <c r="O115"/>
  <c r="Q115"/>
  <c r="U115"/>
  <c r="N116"/>
  <c r="K117"/>
  <c r="O117"/>
  <c r="Q117"/>
  <c r="U117"/>
  <c r="N118"/>
  <c r="K119"/>
  <c r="O119"/>
  <c r="Q119"/>
  <c r="U119"/>
  <c r="N120"/>
  <c r="K121"/>
  <c r="O121"/>
  <c r="Q121"/>
  <c r="U121"/>
  <c r="N122"/>
  <c r="K123"/>
  <c r="O123"/>
  <c r="Q123"/>
  <c r="U123"/>
  <c r="N124"/>
  <c r="K125"/>
  <c r="O125"/>
  <c r="Q125"/>
  <c r="U125"/>
  <c r="N126"/>
  <c r="K127"/>
  <c r="O127"/>
  <c r="Q127"/>
  <c r="U127"/>
  <c r="N128"/>
  <c r="K129"/>
  <c r="O129"/>
  <c r="Q129"/>
  <c r="U129"/>
  <c r="N130"/>
  <c r="O131"/>
  <c r="W131"/>
  <c r="Q131"/>
  <c r="T132"/>
  <c r="X138"/>
  <c r="T138"/>
  <c r="T142"/>
  <c r="X144"/>
  <c r="T144"/>
  <c r="T146"/>
  <c r="X148"/>
  <c r="T148"/>
  <c r="T150"/>
  <c r="X152"/>
  <c r="T152"/>
  <c r="T154"/>
  <c r="X156"/>
  <c r="T156"/>
  <c r="T158"/>
  <c r="X160"/>
  <c r="T160"/>
  <c r="T162"/>
  <c r="X164"/>
  <c r="T164"/>
  <c r="X166"/>
  <c r="T166"/>
  <c r="O72"/>
  <c r="Q72"/>
  <c r="R73"/>
  <c r="O74"/>
  <c r="Q74"/>
  <c r="Y74"/>
  <c r="U76"/>
  <c r="S78"/>
  <c r="U78"/>
  <c r="U79"/>
  <c r="S80"/>
  <c r="U80"/>
  <c r="U81"/>
  <c r="S82"/>
  <c r="U82"/>
  <c r="S84"/>
  <c r="U84"/>
  <c r="S86"/>
  <c r="U86"/>
  <c r="U87"/>
  <c r="S88"/>
  <c r="U88"/>
  <c r="U89"/>
  <c r="S90"/>
  <c r="U90"/>
  <c r="S92"/>
  <c r="U92"/>
  <c r="S94"/>
  <c r="U94"/>
  <c r="U95"/>
  <c r="S96"/>
  <c r="U96"/>
  <c r="U97"/>
  <c r="S98"/>
  <c r="U98"/>
  <c r="S100"/>
  <c r="U100"/>
  <c r="S102"/>
  <c r="U102"/>
  <c r="S104"/>
  <c r="U104"/>
  <c r="N105"/>
  <c r="P105"/>
  <c r="X105"/>
  <c r="S106"/>
  <c r="U106"/>
  <c r="N107"/>
  <c r="P107"/>
  <c r="X107"/>
  <c r="U108"/>
  <c r="N109"/>
  <c r="V109"/>
  <c r="P109"/>
  <c r="S110"/>
  <c r="U110"/>
  <c r="N111"/>
  <c r="V111"/>
  <c r="P111"/>
  <c r="U112"/>
  <c r="N113"/>
  <c r="P113"/>
  <c r="X113"/>
  <c r="S114"/>
  <c r="N115"/>
  <c r="V115"/>
  <c r="P115"/>
  <c r="N117"/>
  <c r="P117"/>
  <c r="X117"/>
  <c r="S118"/>
  <c r="N119"/>
  <c r="P119"/>
  <c r="X119"/>
  <c r="N121"/>
  <c r="V121"/>
  <c r="P121"/>
  <c r="S122"/>
  <c r="N123"/>
  <c r="P123"/>
  <c r="X123"/>
  <c r="N125"/>
  <c r="V125"/>
  <c r="P125"/>
  <c r="S126"/>
  <c r="N127"/>
  <c r="V127"/>
  <c r="P127"/>
  <c r="N129"/>
  <c r="S130"/>
  <c r="N131"/>
  <c r="R132"/>
  <c r="X171"/>
  <c r="T171"/>
  <c r="Q172"/>
  <c r="O172"/>
  <c r="W172"/>
  <c r="K172"/>
  <c r="X175"/>
  <c r="T175"/>
  <c r="W175"/>
  <c r="X177"/>
  <c r="T177"/>
  <c r="X179"/>
  <c r="T179"/>
  <c r="X181"/>
  <c r="T181"/>
  <c r="X183"/>
  <c r="T183"/>
  <c r="X185"/>
  <c r="T185"/>
  <c r="X187"/>
  <c r="T187"/>
  <c r="X189"/>
  <c r="T189"/>
  <c r="X191"/>
  <c r="T191"/>
  <c r="X193"/>
  <c r="T193"/>
  <c r="T198"/>
  <c r="T200"/>
  <c r="S132"/>
  <c r="U132"/>
  <c r="S133"/>
  <c r="U133"/>
  <c r="S134"/>
  <c r="U134"/>
  <c r="S135"/>
  <c r="U135"/>
  <c r="S136"/>
  <c r="U136"/>
  <c r="S137"/>
  <c r="U137"/>
  <c r="N138"/>
  <c r="N139"/>
  <c r="V139"/>
  <c r="P139"/>
  <c r="O140"/>
  <c r="S140"/>
  <c r="K141"/>
  <c r="O141"/>
  <c r="S141"/>
  <c r="Q141"/>
  <c r="K142"/>
  <c r="O142"/>
  <c r="Q142"/>
  <c r="U142"/>
  <c r="K143"/>
  <c r="O143"/>
  <c r="S143"/>
  <c r="Q143"/>
  <c r="K144"/>
  <c r="O144"/>
  <c r="Q144"/>
  <c r="U144"/>
  <c r="K145"/>
  <c r="O145"/>
  <c r="S145"/>
  <c r="Q145"/>
  <c r="K146"/>
  <c r="O146"/>
  <c r="Q146"/>
  <c r="U146"/>
  <c r="K147"/>
  <c r="O147"/>
  <c r="S147"/>
  <c r="Q147"/>
  <c r="K148"/>
  <c r="O148"/>
  <c r="Q148"/>
  <c r="U148"/>
  <c r="K149"/>
  <c r="O149"/>
  <c r="S149"/>
  <c r="Q149"/>
  <c r="K150"/>
  <c r="O150"/>
  <c r="Q150"/>
  <c r="U150"/>
  <c r="K151"/>
  <c r="O151"/>
  <c r="S151"/>
  <c r="Q151"/>
  <c r="K152"/>
  <c r="O152"/>
  <c r="Q152"/>
  <c r="U152"/>
  <c r="K153"/>
  <c r="O153"/>
  <c r="S153"/>
  <c r="Q153"/>
  <c r="K154"/>
  <c r="O154"/>
  <c r="Q154"/>
  <c r="U154"/>
  <c r="K155"/>
  <c r="O155"/>
  <c r="S155"/>
  <c r="Q155"/>
  <c r="K156"/>
  <c r="O156"/>
  <c r="Q156"/>
  <c r="U156"/>
  <c r="K157"/>
  <c r="O157"/>
  <c r="S157"/>
  <c r="Q157"/>
  <c r="K158"/>
  <c r="O158"/>
  <c r="Q158"/>
  <c r="U158"/>
  <c r="K159"/>
  <c r="O159"/>
  <c r="S159"/>
  <c r="Q159"/>
  <c r="K160"/>
  <c r="O160"/>
  <c r="Q160"/>
  <c r="U160"/>
  <c r="K161"/>
  <c r="O161"/>
  <c r="S161"/>
  <c r="Q161"/>
  <c r="K162"/>
  <c r="O162"/>
  <c r="Q162"/>
  <c r="U162"/>
  <c r="K163"/>
  <c r="O163"/>
  <c r="S163"/>
  <c r="Q163"/>
  <c r="K164"/>
  <c r="O164"/>
  <c r="Q164"/>
  <c r="U164"/>
  <c r="K165"/>
  <c r="O165"/>
  <c r="S165"/>
  <c r="Q165"/>
  <c r="K166"/>
  <c r="O166"/>
  <c r="Q166"/>
  <c r="U166"/>
  <c r="K167"/>
  <c r="O167"/>
  <c r="S167"/>
  <c r="Q167"/>
  <c r="K168"/>
  <c r="O168"/>
  <c r="Q168"/>
  <c r="U168"/>
  <c r="K169"/>
  <c r="O169"/>
  <c r="S169"/>
  <c r="Q169"/>
  <c r="K170"/>
  <c r="N172"/>
  <c r="R172"/>
  <c r="U173"/>
  <c r="W187"/>
  <c r="T170"/>
  <c r="X173"/>
  <c r="T173"/>
  <c r="K177"/>
  <c r="Q174"/>
  <c r="U174"/>
  <c r="O174"/>
  <c r="K174"/>
  <c r="X199"/>
  <c r="T199"/>
  <c r="X201"/>
  <c r="T201"/>
  <c r="R133"/>
  <c r="T133"/>
  <c r="R134"/>
  <c r="T134"/>
  <c r="R135"/>
  <c r="T135"/>
  <c r="R136"/>
  <c r="T136"/>
  <c r="R137"/>
  <c r="T137"/>
  <c r="U138"/>
  <c r="Y138"/>
  <c r="O139"/>
  <c r="S139"/>
  <c r="T140"/>
  <c r="N141"/>
  <c r="N142"/>
  <c r="R142"/>
  <c r="N143"/>
  <c r="N144"/>
  <c r="R144"/>
  <c r="N145"/>
  <c r="N146"/>
  <c r="R146"/>
  <c r="N147"/>
  <c r="N148"/>
  <c r="R148"/>
  <c r="N149"/>
  <c r="N150"/>
  <c r="R150"/>
  <c r="N151"/>
  <c r="N152"/>
  <c r="R152"/>
  <c r="N153"/>
  <c r="N154"/>
  <c r="R154"/>
  <c r="N155"/>
  <c r="N156"/>
  <c r="R156"/>
  <c r="N157"/>
  <c r="N158"/>
  <c r="R158"/>
  <c r="N159"/>
  <c r="N160"/>
  <c r="R160"/>
  <c r="N161"/>
  <c r="N162"/>
  <c r="R162"/>
  <c r="N163"/>
  <c r="N164"/>
  <c r="R164"/>
  <c r="N165"/>
  <c r="N166"/>
  <c r="R166"/>
  <c r="N167"/>
  <c r="N168"/>
  <c r="R168"/>
  <c r="P168"/>
  <c r="N169"/>
  <c r="R169"/>
  <c r="N174"/>
  <c r="R174"/>
  <c r="K175"/>
  <c r="N170"/>
  <c r="R170"/>
  <c r="N171"/>
  <c r="N173"/>
  <c r="R173"/>
  <c r="N175"/>
  <c r="K176"/>
  <c r="O176"/>
  <c r="Q176"/>
  <c r="U176"/>
  <c r="N177"/>
  <c r="K178"/>
  <c r="O178"/>
  <c r="Q178"/>
  <c r="U178"/>
  <c r="N179"/>
  <c r="K180"/>
  <c r="O180"/>
  <c r="Q180"/>
  <c r="U180"/>
  <c r="N181"/>
  <c r="K182"/>
  <c r="O182"/>
  <c r="Q182"/>
  <c r="U182"/>
  <c r="N183"/>
  <c r="K184"/>
  <c r="O184"/>
  <c r="Q184"/>
  <c r="U184"/>
  <c r="N185"/>
  <c r="K186"/>
  <c r="O186"/>
  <c r="Q186"/>
  <c r="U186"/>
  <c r="N187"/>
  <c r="K188"/>
  <c r="O188"/>
  <c r="Q188"/>
  <c r="U188"/>
  <c r="N189"/>
  <c r="K190"/>
  <c r="O190"/>
  <c r="Q190"/>
  <c r="U190"/>
  <c r="N191"/>
  <c r="K192"/>
  <c r="O192"/>
  <c r="Q192"/>
  <c r="U192"/>
  <c r="N193"/>
  <c r="K194"/>
  <c r="O194"/>
  <c r="Q194"/>
  <c r="U194"/>
  <c r="N195"/>
  <c r="P195"/>
  <c r="T195"/>
  <c r="N196"/>
  <c r="P196"/>
  <c r="T196"/>
  <c r="N197"/>
  <c r="P197"/>
  <c r="T197"/>
  <c r="N198"/>
  <c r="N199"/>
  <c r="R199"/>
  <c r="N200"/>
  <c r="K201"/>
  <c r="O201"/>
  <c r="Q201"/>
  <c r="U201"/>
  <c r="N176"/>
  <c r="P176"/>
  <c r="T176"/>
  <c r="N178"/>
  <c r="R178"/>
  <c r="P178"/>
  <c r="S179"/>
  <c r="N180"/>
  <c r="P180"/>
  <c r="T180"/>
  <c r="U181"/>
  <c r="N182"/>
  <c r="P182"/>
  <c r="T182"/>
  <c r="N184"/>
  <c r="P184"/>
  <c r="T184"/>
  <c r="N186"/>
  <c r="R186"/>
  <c r="P186"/>
  <c r="S187"/>
  <c r="N188"/>
  <c r="P188"/>
  <c r="T188"/>
  <c r="S189"/>
  <c r="U189"/>
  <c r="N190"/>
  <c r="P190"/>
  <c r="T190"/>
  <c r="N192"/>
  <c r="P192"/>
  <c r="T192"/>
  <c r="S193"/>
  <c r="N194"/>
  <c r="R194"/>
  <c r="P194"/>
  <c r="S195"/>
  <c r="S196"/>
  <c r="U196"/>
  <c r="U197"/>
  <c r="U198"/>
  <c r="U199"/>
  <c r="U200"/>
  <c r="N201"/>
  <c r="R201"/>
  <c r="Q94" i="10"/>
  <c r="Y94"/>
  <c r="O94"/>
  <c r="P70"/>
  <c r="X70"/>
  <c r="O73"/>
  <c r="W73"/>
  <c r="P75"/>
  <c r="T75"/>
  <c r="P86"/>
  <c r="X86"/>
  <c r="P92"/>
  <c r="X92"/>
  <c r="P66"/>
  <c r="X66"/>
  <c r="O69"/>
  <c r="W69"/>
  <c r="P71"/>
  <c r="T71"/>
  <c r="P74"/>
  <c r="X74"/>
  <c r="P79"/>
  <c r="X79"/>
  <c r="O79"/>
  <c r="W79"/>
  <c r="Q81"/>
  <c r="Y81"/>
  <c r="P82"/>
  <c r="X82"/>
  <c r="Q83"/>
  <c r="Y83"/>
  <c r="P85"/>
  <c r="X85"/>
  <c r="O85"/>
  <c r="W85"/>
  <c r="P87"/>
  <c r="T87"/>
  <c r="P88"/>
  <c r="T88"/>
  <c r="P91"/>
  <c r="X91"/>
  <c r="P93"/>
  <c r="X93"/>
  <c r="J112" i="11"/>
  <c r="J114"/>
  <c r="J116"/>
  <c r="J118"/>
  <c r="J120"/>
  <c r="J122"/>
  <c r="J124"/>
  <c r="J126"/>
  <c r="J128"/>
  <c r="J130"/>
  <c r="J132"/>
  <c r="J137"/>
  <c r="J119"/>
  <c r="J135"/>
  <c r="J136"/>
  <c r="X88" i="10"/>
  <c r="W65"/>
  <c r="W94"/>
  <c r="P64"/>
  <c r="N64"/>
  <c r="Q66"/>
  <c r="O66"/>
  <c r="S66"/>
  <c r="Q70"/>
  <c r="O70"/>
  <c r="S70"/>
  <c r="Q74"/>
  <c r="O74"/>
  <c r="S74"/>
  <c r="Q78"/>
  <c r="O78"/>
  <c r="S78"/>
  <c r="Q82"/>
  <c r="O82"/>
  <c r="S82"/>
  <c r="Q86"/>
  <c r="U86"/>
  <c r="O86"/>
  <c r="Q90"/>
  <c r="U90"/>
  <c r="O90"/>
  <c r="Q91"/>
  <c r="U91"/>
  <c r="Q92"/>
  <c r="U92"/>
  <c r="O92"/>
  <c r="Q93"/>
  <c r="U93"/>
  <c r="Q64"/>
  <c r="U64"/>
  <c r="N66"/>
  <c r="P68"/>
  <c r="T68"/>
  <c r="N70"/>
  <c r="P72"/>
  <c r="T72"/>
  <c r="N74"/>
  <c r="P76"/>
  <c r="N78"/>
  <c r="P80"/>
  <c r="S81"/>
  <c r="N82"/>
  <c r="P84"/>
  <c r="T84"/>
  <c r="N86"/>
  <c r="R86"/>
  <c r="N90"/>
  <c r="N91"/>
  <c r="R91"/>
  <c r="N92"/>
  <c r="N93"/>
  <c r="R93"/>
  <c r="P65"/>
  <c r="T65"/>
  <c r="X67"/>
  <c r="Q68"/>
  <c r="U68"/>
  <c r="O68"/>
  <c r="X71"/>
  <c r="Q72"/>
  <c r="U72"/>
  <c r="O72"/>
  <c r="X75"/>
  <c r="Q76"/>
  <c r="U76"/>
  <c r="O76"/>
  <c r="Q80"/>
  <c r="U80"/>
  <c r="O80"/>
  <c r="X83"/>
  <c r="Q84"/>
  <c r="U84"/>
  <c r="O84"/>
  <c r="X87"/>
  <c r="Q88"/>
  <c r="U88"/>
  <c r="O88"/>
  <c r="X94"/>
  <c r="T94"/>
  <c r="T63"/>
  <c r="S64"/>
  <c r="T66"/>
  <c r="N68"/>
  <c r="R68"/>
  <c r="T70"/>
  <c r="N72"/>
  <c r="R72"/>
  <c r="N76"/>
  <c r="R76"/>
  <c r="X78"/>
  <c r="S79"/>
  <c r="N80"/>
  <c r="T82"/>
  <c r="N84"/>
  <c r="R84"/>
  <c r="T86"/>
  <c r="N88"/>
  <c r="U89"/>
  <c r="T90"/>
  <c r="T91"/>
  <c r="S94"/>
  <c r="N69"/>
  <c r="R69"/>
  <c r="N73"/>
  <c r="R73"/>
  <c r="N77"/>
  <c r="R77"/>
  <c r="N81"/>
  <c r="R81"/>
  <c r="N85"/>
  <c r="R85"/>
  <c r="N89"/>
  <c r="R89"/>
  <c r="N94"/>
  <c r="X170" i="9"/>
  <c r="X172"/>
  <c r="X178"/>
  <c r="X183"/>
  <c r="X168"/>
  <c r="X174"/>
  <c r="X176"/>
  <c r="W177"/>
  <c r="S177"/>
  <c r="V168"/>
  <c r="V172"/>
  <c r="V176"/>
  <c r="V154"/>
  <c r="R154"/>
  <c r="V166"/>
  <c r="V174"/>
  <c r="V178"/>
  <c r="X152"/>
  <c r="T152"/>
  <c r="W158"/>
  <c r="S158"/>
  <c r="W162"/>
  <c r="S162"/>
  <c r="W166"/>
  <c r="S166"/>
  <c r="W170"/>
  <c r="S170"/>
  <c r="J171"/>
  <c r="W174"/>
  <c r="S174"/>
  <c r="J175"/>
  <c r="W178"/>
  <c r="S178"/>
  <c r="J179"/>
  <c r="J180"/>
  <c r="J181"/>
  <c r="J182"/>
  <c r="Q152"/>
  <c r="U152"/>
  <c r="T156"/>
  <c r="R158"/>
  <c r="T160"/>
  <c r="R162"/>
  <c r="T164"/>
  <c r="R166"/>
  <c r="T168"/>
  <c r="R170"/>
  <c r="T172"/>
  <c r="R174"/>
  <c r="T176"/>
  <c r="R178"/>
  <c r="T183"/>
  <c r="W156"/>
  <c r="S156"/>
  <c r="W160"/>
  <c r="S160"/>
  <c r="W164"/>
  <c r="S164"/>
  <c r="W168"/>
  <c r="S168"/>
  <c r="W172"/>
  <c r="S172"/>
  <c r="J173"/>
  <c r="W176"/>
  <c r="S176"/>
  <c r="J177"/>
  <c r="W183"/>
  <c r="S183"/>
  <c r="S152"/>
  <c r="W152"/>
  <c r="R153"/>
  <c r="S155"/>
  <c r="R156"/>
  <c r="T158"/>
  <c r="S159"/>
  <c r="R160"/>
  <c r="T162"/>
  <c r="S163"/>
  <c r="R164"/>
  <c r="T166"/>
  <c r="S167"/>
  <c r="R168"/>
  <c r="T170"/>
  <c r="W171"/>
  <c r="S171"/>
  <c r="R172"/>
  <c r="T174"/>
  <c r="S175"/>
  <c r="R176"/>
  <c r="T178"/>
  <c r="S179"/>
  <c r="S180"/>
  <c r="S181"/>
  <c r="S182"/>
  <c r="R183"/>
  <c r="T92" i="10"/>
  <c r="S73"/>
  <c r="S69"/>
  <c r="S108" i="12"/>
  <c r="S76"/>
  <c r="S124"/>
  <c r="S116"/>
  <c r="S200"/>
  <c r="S173"/>
  <c r="U170"/>
  <c r="Y89"/>
  <c r="Y73"/>
  <c r="S198"/>
  <c r="U193"/>
  <c r="S191"/>
  <c r="U185"/>
  <c r="S183"/>
  <c r="U177"/>
  <c r="S170"/>
  <c r="U195"/>
  <c r="U187"/>
  <c r="U179"/>
  <c r="X194"/>
  <c r="T194"/>
  <c r="X192"/>
  <c r="X190"/>
  <c r="X188"/>
  <c r="X186"/>
  <c r="T186"/>
  <c r="X184"/>
  <c r="X182"/>
  <c r="X180"/>
  <c r="X178"/>
  <c r="T178"/>
  <c r="X176"/>
  <c r="Y201"/>
  <c r="V199"/>
  <c r="X197"/>
  <c r="X196"/>
  <c r="X195"/>
  <c r="Y194"/>
  <c r="Y192"/>
  <c r="Y190"/>
  <c r="Y188"/>
  <c r="Y186"/>
  <c r="Y184"/>
  <c r="Y182"/>
  <c r="Y180"/>
  <c r="Y178"/>
  <c r="Y176"/>
  <c r="V173"/>
  <c r="V170"/>
  <c r="V169"/>
  <c r="V168"/>
  <c r="V166"/>
  <c r="V164"/>
  <c r="V162"/>
  <c r="V160"/>
  <c r="V158"/>
  <c r="V156"/>
  <c r="V154"/>
  <c r="V152"/>
  <c r="V150"/>
  <c r="V148"/>
  <c r="V146"/>
  <c r="V144"/>
  <c r="V142"/>
  <c r="W139"/>
  <c r="W174"/>
  <c r="S174"/>
  <c r="Y169"/>
  <c r="U169"/>
  <c r="W168"/>
  <c r="S168"/>
  <c r="Y167"/>
  <c r="U167"/>
  <c r="W166"/>
  <c r="S166"/>
  <c r="Y165"/>
  <c r="U165"/>
  <c r="W164"/>
  <c r="S164"/>
  <c r="Y163"/>
  <c r="U163"/>
  <c r="W162"/>
  <c r="S162"/>
  <c r="Y161"/>
  <c r="U161"/>
  <c r="W160"/>
  <c r="S160"/>
  <c r="Y159"/>
  <c r="U159"/>
  <c r="W158"/>
  <c r="S158"/>
  <c r="Y157"/>
  <c r="U157"/>
  <c r="W156"/>
  <c r="S156"/>
  <c r="Y155"/>
  <c r="U155"/>
  <c r="W154"/>
  <c r="S154"/>
  <c r="Y153"/>
  <c r="U153"/>
  <c r="W152"/>
  <c r="S152"/>
  <c r="Y151"/>
  <c r="U151"/>
  <c r="W150"/>
  <c r="S150"/>
  <c r="Y149"/>
  <c r="U149"/>
  <c r="W148"/>
  <c r="S148"/>
  <c r="Y147"/>
  <c r="U147"/>
  <c r="W146"/>
  <c r="S146"/>
  <c r="Y145"/>
  <c r="U145"/>
  <c r="W144"/>
  <c r="S144"/>
  <c r="Y143"/>
  <c r="U143"/>
  <c r="W142"/>
  <c r="S142"/>
  <c r="Y141"/>
  <c r="U141"/>
  <c r="X139"/>
  <c r="X205"/>
  <c r="T139"/>
  <c r="N205"/>
  <c r="V138"/>
  <c r="R138"/>
  <c r="S172"/>
  <c r="V129"/>
  <c r="R129"/>
  <c r="R127"/>
  <c r="R125"/>
  <c r="V123"/>
  <c r="R123"/>
  <c r="R121"/>
  <c r="V119"/>
  <c r="R119"/>
  <c r="V117"/>
  <c r="R117"/>
  <c r="R115"/>
  <c r="V113"/>
  <c r="R113"/>
  <c r="R111"/>
  <c r="R109"/>
  <c r="V107"/>
  <c r="R107"/>
  <c r="V105"/>
  <c r="R105"/>
  <c r="W74"/>
  <c r="S74"/>
  <c r="W72"/>
  <c r="S72"/>
  <c r="Y131"/>
  <c r="U131"/>
  <c r="Y129"/>
  <c r="Y127"/>
  <c r="Y125"/>
  <c r="Y123"/>
  <c r="Y121"/>
  <c r="Y119"/>
  <c r="Y117"/>
  <c r="Y115"/>
  <c r="Y113"/>
  <c r="Y111"/>
  <c r="U111"/>
  <c r="Y109"/>
  <c r="Y107"/>
  <c r="U107"/>
  <c r="Y105"/>
  <c r="V103"/>
  <c r="V101"/>
  <c r="V99"/>
  <c r="V97"/>
  <c r="V95"/>
  <c r="V93"/>
  <c r="V91"/>
  <c r="V89"/>
  <c r="V87"/>
  <c r="V85"/>
  <c r="V83"/>
  <c r="V81"/>
  <c r="V79"/>
  <c r="V77"/>
  <c r="V75"/>
  <c r="V74"/>
  <c r="V204"/>
  <c r="N203"/>
  <c r="V72"/>
  <c r="R72"/>
  <c r="V201"/>
  <c r="V194"/>
  <c r="V192"/>
  <c r="R192"/>
  <c r="V190"/>
  <c r="R190"/>
  <c r="V188"/>
  <c r="R188"/>
  <c r="V186"/>
  <c r="V184"/>
  <c r="R184"/>
  <c r="V182"/>
  <c r="R182"/>
  <c r="V180"/>
  <c r="R180"/>
  <c r="V178"/>
  <c r="V176"/>
  <c r="R176"/>
  <c r="W201"/>
  <c r="S201"/>
  <c r="V200"/>
  <c r="R200"/>
  <c r="V198"/>
  <c r="R198"/>
  <c r="V197"/>
  <c r="R197"/>
  <c r="V196"/>
  <c r="R196"/>
  <c r="V195"/>
  <c r="R195"/>
  <c r="W194"/>
  <c r="S194"/>
  <c r="V193"/>
  <c r="R193"/>
  <c r="W192"/>
  <c r="S192"/>
  <c r="V191"/>
  <c r="R191"/>
  <c r="W190"/>
  <c r="S190"/>
  <c r="V189"/>
  <c r="R189"/>
  <c r="W188"/>
  <c r="S188"/>
  <c r="V187"/>
  <c r="R187"/>
  <c r="W186"/>
  <c r="S186"/>
  <c r="V185"/>
  <c r="R185"/>
  <c r="W184"/>
  <c r="S184"/>
  <c r="V183"/>
  <c r="R183"/>
  <c r="W182"/>
  <c r="S182"/>
  <c r="V181"/>
  <c r="R181"/>
  <c r="W180"/>
  <c r="S180"/>
  <c r="V179"/>
  <c r="R179"/>
  <c r="W178"/>
  <c r="S178"/>
  <c r="V177"/>
  <c r="R177"/>
  <c r="W176"/>
  <c r="S176"/>
  <c r="V175"/>
  <c r="R175"/>
  <c r="V171"/>
  <c r="R171"/>
  <c r="V174"/>
  <c r="X168"/>
  <c r="T168"/>
  <c r="V167"/>
  <c r="R167"/>
  <c r="V165"/>
  <c r="R165"/>
  <c r="V163"/>
  <c r="R163"/>
  <c r="V161"/>
  <c r="R161"/>
  <c r="V159"/>
  <c r="R159"/>
  <c r="V157"/>
  <c r="R157"/>
  <c r="V155"/>
  <c r="R155"/>
  <c r="V153"/>
  <c r="R153"/>
  <c r="V151"/>
  <c r="R151"/>
  <c r="V149"/>
  <c r="R149"/>
  <c r="V147"/>
  <c r="R147"/>
  <c r="V145"/>
  <c r="R145"/>
  <c r="V143"/>
  <c r="R143"/>
  <c r="V141"/>
  <c r="R141"/>
  <c r="Y174"/>
  <c r="V172"/>
  <c r="W169"/>
  <c r="Y168"/>
  <c r="W167"/>
  <c r="Y166"/>
  <c r="W165"/>
  <c r="Y164"/>
  <c r="W163"/>
  <c r="Y162"/>
  <c r="W161"/>
  <c r="Y160"/>
  <c r="W159"/>
  <c r="Y158"/>
  <c r="W157"/>
  <c r="Y156"/>
  <c r="W155"/>
  <c r="Y154"/>
  <c r="W153"/>
  <c r="Y152"/>
  <c r="W151"/>
  <c r="Y150"/>
  <c r="W149"/>
  <c r="Y148"/>
  <c r="W147"/>
  <c r="Y146"/>
  <c r="W145"/>
  <c r="Y144"/>
  <c r="W143"/>
  <c r="Y142"/>
  <c r="W141"/>
  <c r="W140"/>
  <c r="R139"/>
  <c r="Y172"/>
  <c r="U172"/>
  <c r="V131"/>
  <c r="R131"/>
  <c r="X127"/>
  <c r="T127"/>
  <c r="X125"/>
  <c r="T125"/>
  <c r="T123"/>
  <c r="X121"/>
  <c r="T121"/>
  <c r="T119"/>
  <c r="T117"/>
  <c r="X115"/>
  <c r="T115"/>
  <c r="T113"/>
  <c r="X111"/>
  <c r="T111"/>
  <c r="X109"/>
  <c r="T109"/>
  <c r="T107"/>
  <c r="T105"/>
  <c r="U74"/>
  <c r="Y72"/>
  <c r="S131"/>
  <c r="V130"/>
  <c r="R130"/>
  <c r="W129"/>
  <c r="S129"/>
  <c r="V128"/>
  <c r="R128"/>
  <c r="W127"/>
  <c r="S127"/>
  <c r="V126"/>
  <c r="R126"/>
  <c r="W125"/>
  <c r="S125"/>
  <c r="V124"/>
  <c r="R124"/>
  <c r="W123"/>
  <c r="S123"/>
  <c r="V122"/>
  <c r="R122"/>
  <c r="W121"/>
  <c r="S121"/>
  <c r="V120"/>
  <c r="R120"/>
  <c r="W119"/>
  <c r="S119"/>
  <c r="V118"/>
  <c r="R118"/>
  <c r="W117"/>
  <c r="S117"/>
  <c r="V116"/>
  <c r="R116"/>
  <c r="W115"/>
  <c r="S115"/>
  <c r="V114"/>
  <c r="R114"/>
  <c r="W113"/>
  <c r="S113"/>
  <c r="R112"/>
  <c r="S111"/>
  <c r="V110"/>
  <c r="R110"/>
  <c r="W109"/>
  <c r="S109"/>
  <c r="R108"/>
  <c r="S107"/>
  <c r="V106"/>
  <c r="R106"/>
  <c r="W105"/>
  <c r="S105"/>
  <c r="V104"/>
  <c r="R104"/>
  <c r="V102"/>
  <c r="R102"/>
  <c r="V100"/>
  <c r="R100"/>
  <c r="V98"/>
  <c r="R98"/>
  <c r="V96"/>
  <c r="R96"/>
  <c r="V94"/>
  <c r="R94"/>
  <c r="V92"/>
  <c r="R92"/>
  <c r="V90"/>
  <c r="R90"/>
  <c r="V88"/>
  <c r="R88"/>
  <c r="V86"/>
  <c r="R86"/>
  <c r="V84"/>
  <c r="R84"/>
  <c r="V82"/>
  <c r="R82"/>
  <c r="V80"/>
  <c r="R80"/>
  <c r="V78"/>
  <c r="R78"/>
  <c r="V76"/>
  <c r="R76"/>
  <c r="X74"/>
  <c r="T74"/>
  <c r="X72"/>
  <c r="T72"/>
  <c r="Q205"/>
  <c r="U94" i="10"/>
  <c r="T74"/>
  <c r="U83"/>
  <c r="V94"/>
  <c r="R94"/>
  <c r="V84"/>
  <c r="V76"/>
  <c r="V68"/>
  <c r="W88"/>
  <c r="S88"/>
  <c r="Y84"/>
  <c r="W80"/>
  <c r="S80"/>
  <c r="Y76"/>
  <c r="W72"/>
  <c r="S72"/>
  <c r="Y68"/>
  <c r="X65"/>
  <c r="V92"/>
  <c r="R92"/>
  <c r="V90"/>
  <c r="R90"/>
  <c r="V86"/>
  <c r="X84"/>
  <c r="V78"/>
  <c r="R78"/>
  <c r="X76"/>
  <c r="T76"/>
  <c r="V70"/>
  <c r="R70"/>
  <c r="X68"/>
  <c r="V66"/>
  <c r="R66"/>
  <c r="Y92"/>
  <c r="Y90"/>
  <c r="W86"/>
  <c r="S86"/>
  <c r="Y82"/>
  <c r="U82"/>
  <c r="W78"/>
  <c r="Y74"/>
  <c r="U74"/>
  <c r="W70"/>
  <c r="Y66"/>
  <c r="U66"/>
  <c r="X64"/>
  <c r="V89"/>
  <c r="V85"/>
  <c r="V81"/>
  <c r="V77"/>
  <c r="V73"/>
  <c r="V69"/>
  <c r="V88"/>
  <c r="R88"/>
  <c r="V80"/>
  <c r="R80"/>
  <c r="V72"/>
  <c r="Y88"/>
  <c r="W84"/>
  <c r="S84"/>
  <c r="Y80"/>
  <c r="W76"/>
  <c r="S76"/>
  <c r="Y72"/>
  <c r="W68"/>
  <c r="S68"/>
  <c r="V93"/>
  <c r="V91"/>
  <c r="V82"/>
  <c r="R82"/>
  <c r="X80"/>
  <c r="T80"/>
  <c r="V74"/>
  <c r="R74"/>
  <c r="X72"/>
  <c r="Y64"/>
  <c r="Y93"/>
  <c r="W92"/>
  <c r="S92"/>
  <c r="Y91"/>
  <c r="W90"/>
  <c r="S90"/>
  <c r="Y86"/>
  <c r="W82"/>
  <c r="Y78"/>
  <c r="U78"/>
  <c r="W74"/>
  <c r="Y70"/>
  <c r="U70"/>
  <c r="W66"/>
  <c r="V64"/>
  <c r="R64"/>
  <c r="U178" i="9"/>
  <c r="Q178"/>
  <c r="U174"/>
  <c r="Q174"/>
  <c r="U170"/>
  <c r="Q170"/>
  <c r="U166"/>
  <c r="Q166"/>
  <c r="U162"/>
  <c r="Q162"/>
  <c r="U158"/>
  <c r="Q158"/>
  <c r="V152"/>
  <c r="R152"/>
  <c r="U177"/>
  <c r="Q177"/>
  <c r="U169"/>
  <c r="Q169"/>
  <c r="U161"/>
  <c r="Q161"/>
  <c r="X154"/>
  <c r="T154"/>
  <c r="X177"/>
  <c r="T177"/>
  <c r="V173"/>
  <c r="R173"/>
  <c r="X169"/>
  <c r="T169"/>
  <c r="V165"/>
  <c r="R165"/>
  <c r="X161"/>
  <c r="T161"/>
  <c r="V157"/>
  <c r="R157"/>
  <c r="U154"/>
  <c r="Q154"/>
  <c r="U182"/>
  <c r="Q182"/>
  <c r="U180"/>
  <c r="Q180"/>
  <c r="U171"/>
  <c r="Q171"/>
  <c r="W169"/>
  <c r="S169"/>
  <c r="U163"/>
  <c r="Q163"/>
  <c r="W161"/>
  <c r="S161"/>
  <c r="X153"/>
  <c r="X155"/>
  <c r="X157"/>
  <c r="X159"/>
  <c r="X163"/>
  <c r="X165"/>
  <c r="X167"/>
  <c r="X171"/>
  <c r="X173"/>
  <c r="X175"/>
  <c r="X179"/>
  <c r="X180"/>
  <c r="X181"/>
  <c r="X182"/>
  <c r="T153"/>
  <c r="T155"/>
  <c r="T157"/>
  <c r="T159"/>
  <c r="T163"/>
  <c r="T165"/>
  <c r="T167"/>
  <c r="T171"/>
  <c r="T173"/>
  <c r="T175"/>
  <c r="T179"/>
  <c r="T180"/>
  <c r="T181"/>
  <c r="T182"/>
  <c r="V181"/>
  <c r="R181"/>
  <c r="V179"/>
  <c r="R179"/>
  <c r="V171"/>
  <c r="R171"/>
  <c r="V163"/>
  <c r="R163"/>
  <c r="V155"/>
  <c r="R155"/>
  <c r="U153"/>
  <c r="Q153"/>
  <c r="U183"/>
  <c r="Q183"/>
  <c r="U176"/>
  <c r="Q176"/>
  <c r="U172"/>
  <c r="Q172"/>
  <c r="U168"/>
  <c r="Q168"/>
  <c r="U164"/>
  <c r="Q164"/>
  <c r="U160"/>
  <c r="Q160"/>
  <c r="U156"/>
  <c r="Q156"/>
  <c r="U173"/>
  <c r="Q173"/>
  <c r="U165"/>
  <c r="Q165"/>
  <c r="U157"/>
  <c r="Q157"/>
  <c r="V177"/>
  <c r="R177"/>
  <c r="V169"/>
  <c r="R169"/>
  <c r="V161"/>
  <c r="R161"/>
  <c r="W154"/>
  <c r="S154"/>
  <c r="U181"/>
  <c r="Q181"/>
  <c r="U179"/>
  <c r="Q179"/>
  <c r="U175"/>
  <c r="Q175"/>
  <c r="W173"/>
  <c r="S173"/>
  <c r="U167"/>
  <c r="Q167"/>
  <c r="W165"/>
  <c r="S165"/>
  <c r="U159"/>
  <c r="Q159"/>
  <c r="W157"/>
  <c r="S157"/>
  <c r="U155"/>
  <c r="Q155"/>
  <c r="V182"/>
  <c r="R182"/>
  <c r="V180"/>
  <c r="R180"/>
  <c r="V175"/>
  <c r="R175"/>
  <c r="V167"/>
  <c r="R167"/>
  <c r="V159"/>
  <c r="R159"/>
  <c r="W153"/>
  <c r="S153"/>
  <c r="X187"/>
  <c r="I137" i="5"/>
  <c r="P137"/>
  <c r="X137"/>
  <c r="O137"/>
  <c r="W137"/>
  <c r="N137"/>
  <c r="V137"/>
  <c r="M137"/>
  <c r="U137"/>
  <c r="I136"/>
  <c r="P136"/>
  <c r="X136"/>
  <c r="I135"/>
  <c r="P135"/>
  <c r="X135"/>
  <c r="O135"/>
  <c r="W135"/>
  <c r="N135"/>
  <c r="V135"/>
  <c r="M135"/>
  <c r="U135"/>
  <c r="I134"/>
  <c r="P134"/>
  <c r="X134"/>
  <c r="I133"/>
  <c r="P133"/>
  <c r="X133"/>
  <c r="O133"/>
  <c r="W133"/>
  <c r="N133"/>
  <c r="V133"/>
  <c r="M133"/>
  <c r="U133"/>
  <c r="I132"/>
  <c r="P132"/>
  <c r="X132"/>
  <c r="I131"/>
  <c r="P131"/>
  <c r="X131"/>
  <c r="O131"/>
  <c r="W131"/>
  <c r="N131"/>
  <c r="V131"/>
  <c r="M131"/>
  <c r="U131"/>
  <c r="I130"/>
  <c r="P130"/>
  <c r="X130"/>
  <c r="I129"/>
  <c r="P129"/>
  <c r="X129"/>
  <c r="O129"/>
  <c r="W129"/>
  <c r="N129"/>
  <c r="V129"/>
  <c r="M129"/>
  <c r="U129"/>
  <c r="I128"/>
  <c r="P128"/>
  <c r="X128"/>
  <c r="I127"/>
  <c r="P127"/>
  <c r="X127"/>
  <c r="O127"/>
  <c r="W127"/>
  <c r="N127"/>
  <c r="V127"/>
  <c r="M127"/>
  <c r="U127"/>
  <c r="I126"/>
  <c r="P126"/>
  <c r="X126"/>
  <c r="I125"/>
  <c r="P125"/>
  <c r="X125"/>
  <c r="O125"/>
  <c r="W125"/>
  <c r="N125"/>
  <c r="V125"/>
  <c r="M125"/>
  <c r="U125"/>
  <c r="I124"/>
  <c r="P124"/>
  <c r="X124"/>
  <c r="I123"/>
  <c r="P123"/>
  <c r="X123"/>
  <c r="O123"/>
  <c r="W123"/>
  <c r="N123"/>
  <c r="V123"/>
  <c r="M123"/>
  <c r="U123"/>
  <c r="I122"/>
  <c r="P122"/>
  <c r="X122"/>
  <c r="I121"/>
  <c r="P121"/>
  <c r="X121"/>
  <c r="O121"/>
  <c r="W121"/>
  <c r="N121"/>
  <c r="V121"/>
  <c r="M121"/>
  <c r="U121"/>
  <c r="I120"/>
  <c r="P120"/>
  <c r="X120"/>
  <c r="I119"/>
  <c r="P119"/>
  <c r="X119"/>
  <c r="O119"/>
  <c r="W119"/>
  <c r="N119"/>
  <c r="V119"/>
  <c r="M119"/>
  <c r="U119"/>
  <c r="I118"/>
  <c r="P118"/>
  <c r="X118"/>
  <c r="I117"/>
  <c r="P117"/>
  <c r="X117"/>
  <c r="O117"/>
  <c r="W117"/>
  <c r="N117"/>
  <c r="V117"/>
  <c r="M117"/>
  <c r="U117"/>
  <c r="I116"/>
  <c r="P116"/>
  <c r="X116"/>
  <c r="X53" i="8"/>
  <c r="W53"/>
  <c r="V53"/>
  <c r="U53"/>
  <c r="T53"/>
  <c r="S53"/>
  <c r="R53"/>
  <c r="Q53"/>
  <c r="P53"/>
  <c r="O53"/>
  <c r="N53"/>
  <c r="M53"/>
  <c r="L53"/>
  <c r="K53"/>
  <c r="J53"/>
  <c r="I53"/>
  <c r="X52"/>
  <c r="W52"/>
  <c r="V52"/>
  <c r="U52"/>
  <c r="T52"/>
  <c r="S52"/>
  <c r="R52"/>
  <c r="Q52"/>
  <c r="P52"/>
  <c r="O52"/>
  <c r="N52"/>
  <c r="M52"/>
  <c r="L52"/>
  <c r="K52"/>
  <c r="J52"/>
  <c r="I52"/>
  <c r="X51"/>
  <c r="W51"/>
  <c r="V51"/>
  <c r="U51"/>
  <c r="T51"/>
  <c r="S51"/>
  <c r="R51"/>
  <c r="Q51"/>
  <c r="P51"/>
  <c r="O51"/>
  <c r="N51"/>
  <c r="M51"/>
  <c r="L51"/>
  <c r="K51"/>
  <c r="J51"/>
  <c r="I51"/>
  <c r="X28"/>
  <c r="W28"/>
  <c r="V28"/>
  <c r="U28"/>
  <c r="T28"/>
  <c r="S28"/>
  <c r="R28"/>
  <c r="X27"/>
  <c r="W27"/>
  <c r="V27"/>
  <c r="U27"/>
  <c r="T27"/>
  <c r="S27"/>
  <c r="R27"/>
  <c r="X26"/>
  <c r="W26"/>
  <c r="V26"/>
  <c r="U26"/>
  <c r="T26"/>
  <c r="S26"/>
  <c r="R26"/>
  <c r="Q26"/>
  <c r="Q28"/>
  <c r="Q27"/>
  <c r="P28"/>
  <c r="O28"/>
  <c r="N28"/>
  <c r="M28"/>
  <c r="L28"/>
  <c r="K28"/>
  <c r="J28"/>
  <c r="P27"/>
  <c r="O27"/>
  <c r="N27"/>
  <c r="M27"/>
  <c r="L27"/>
  <c r="K27"/>
  <c r="J27"/>
  <c r="P26"/>
  <c r="O26"/>
  <c r="N26"/>
  <c r="M26"/>
  <c r="L26"/>
  <c r="K26"/>
  <c r="J26"/>
  <c r="I28"/>
  <c r="I27"/>
  <c r="I26"/>
  <c r="A124" i="7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I121"/>
  <c r="H121"/>
  <c r="F121"/>
  <c r="L121"/>
  <c r="I120"/>
  <c r="H120"/>
  <c r="F120"/>
  <c r="L120"/>
  <c r="I119"/>
  <c r="H119"/>
  <c r="F119"/>
  <c r="L119"/>
  <c r="I118"/>
  <c r="H118"/>
  <c r="F118"/>
  <c r="J118"/>
  <c r="N118"/>
  <c r="I117"/>
  <c r="H117"/>
  <c r="F117"/>
  <c r="G117"/>
  <c r="I116"/>
  <c r="H116"/>
  <c r="F116"/>
  <c r="G116"/>
  <c r="G89"/>
  <c r="G9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I227" i="6"/>
  <c r="F227"/>
  <c r="J227"/>
  <c r="I226"/>
  <c r="F226"/>
  <c r="I225"/>
  <c r="F225"/>
  <c r="I224"/>
  <c r="F224"/>
  <c r="I223"/>
  <c r="F223"/>
  <c r="J223"/>
  <c r="I222"/>
  <c r="F222"/>
  <c r="J222"/>
  <c r="N222"/>
  <c r="I221"/>
  <c r="F221"/>
  <c r="I220"/>
  <c r="F220"/>
  <c r="N220"/>
  <c r="R220"/>
  <c r="I219"/>
  <c r="F219"/>
  <c r="I218"/>
  <c r="F218"/>
  <c r="N218"/>
  <c r="I217"/>
  <c r="F217"/>
  <c r="I216"/>
  <c r="F216"/>
  <c r="N216"/>
  <c r="V216"/>
  <c r="I215"/>
  <c r="F215"/>
  <c r="J215"/>
  <c r="I214"/>
  <c r="F214"/>
  <c r="J214"/>
  <c r="N214"/>
  <c r="I213"/>
  <c r="F213"/>
  <c r="I212"/>
  <c r="F212"/>
  <c r="N212"/>
  <c r="R212"/>
  <c r="I211"/>
  <c r="F211"/>
  <c r="I210"/>
  <c r="F210"/>
  <c r="N210"/>
  <c r="I209"/>
  <c r="Q209"/>
  <c r="F209"/>
  <c r="I208"/>
  <c r="F208"/>
  <c r="N208"/>
  <c r="V208"/>
  <c r="I207"/>
  <c r="F207"/>
  <c r="J207"/>
  <c r="I206"/>
  <c r="F206"/>
  <c r="J206"/>
  <c r="N206"/>
  <c r="I205"/>
  <c r="P205"/>
  <c r="F205"/>
  <c r="I204"/>
  <c r="F204"/>
  <c r="N204"/>
  <c r="R204"/>
  <c r="I203"/>
  <c r="F203"/>
  <c r="I202"/>
  <c r="F202"/>
  <c r="N202"/>
  <c r="I201"/>
  <c r="F201"/>
  <c r="I200"/>
  <c r="P200"/>
  <c r="F200"/>
  <c r="N200"/>
  <c r="V200"/>
  <c r="I199"/>
  <c r="F199"/>
  <c r="J199"/>
  <c r="I198"/>
  <c r="F198"/>
  <c r="M198"/>
  <c r="I197"/>
  <c r="F197"/>
  <c r="I196"/>
  <c r="F196"/>
  <c r="M196"/>
  <c r="U196"/>
  <c r="I195"/>
  <c r="F195"/>
  <c r="J195"/>
  <c r="I194"/>
  <c r="F194"/>
  <c r="J194"/>
  <c r="I193"/>
  <c r="F193"/>
  <c r="I192"/>
  <c r="F192"/>
  <c r="I191"/>
  <c r="F191"/>
  <c r="J191"/>
  <c r="T191"/>
  <c r="I190"/>
  <c r="F190"/>
  <c r="J190"/>
  <c r="I189"/>
  <c r="F189"/>
  <c r="I188"/>
  <c r="F188"/>
  <c r="I187"/>
  <c r="F187"/>
  <c r="J187"/>
  <c r="T187"/>
  <c r="I186"/>
  <c r="F186"/>
  <c r="J186"/>
  <c r="I185"/>
  <c r="F185"/>
  <c r="I184"/>
  <c r="F184"/>
  <c r="I183"/>
  <c r="F183"/>
  <c r="J183"/>
  <c r="T183"/>
  <c r="I182"/>
  <c r="F182"/>
  <c r="J182"/>
  <c r="I181"/>
  <c r="F181"/>
  <c r="I180"/>
  <c r="F180"/>
  <c r="I179"/>
  <c r="F179"/>
  <c r="J179"/>
  <c r="T179"/>
  <c r="I178"/>
  <c r="F178"/>
  <c r="J178"/>
  <c r="I177"/>
  <c r="F177"/>
  <c r="I176"/>
  <c r="F176"/>
  <c r="I175"/>
  <c r="F175"/>
  <c r="J175"/>
  <c r="T175"/>
  <c r="I174"/>
  <c r="F174"/>
  <c r="J174"/>
  <c r="I173"/>
  <c r="F173"/>
  <c r="I172"/>
  <c r="F172"/>
  <c r="I171"/>
  <c r="F171"/>
  <c r="I170"/>
  <c r="F170"/>
  <c r="I169"/>
  <c r="F169"/>
  <c r="J169"/>
  <c r="I168"/>
  <c r="F168"/>
  <c r="I167"/>
  <c r="F167"/>
  <c r="J167"/>
  <c r="I166"/>
  <c r="F166"/>
  <c r="I165"/>
  <c r="F165"/>
  <c r="J165"/>
  <c r="I164"/>
  <c r="F164"/>
  <c r="I163"/>
  <c r="F163"/>
  <c r="J163"/>
  <c r="I162"/>
  <c r="F162"/>
  <c r="I161"/>
  <c r="F161"/>
  <c r="J161"/>
  <c r="I160"/>
  <c r="F160"/>
  <c r="I159"/>
  <c r="F159"/>
  <c r="J159"/>
  <c r="I158"/>
  <c r="F158"/>
  <c r="I157"/>
  <c r="F157"/>
  <c r="J157"/>
  <c r="I156"/>
  <c r="F156"/>
  <c r="I155"/>
  <c r="F155"/>
  <c r="J155"/>
  <c r="I154"/>
  <c r="F154"/>
  <c r="I153"/>
  <c r="F153"/>
  <c r="J153"/>
  <c r="I152"/>
  <c r="F152"/>
  <c r="I151"/>
  <c r="F151"/>
  <c r="J151"/>
  <c r="I150"/>
  <c r="F150"/>
  <c r="I149"/>
  <c r="F149"/>
  <c r="J149"/>
  <c r="I148"/>
  <c r="F148"/>
  <c r="I147"/>
  <c r="F147"/>
  <c r="J147"/>
  <c r="I146"/>
  <c r="F146"/>
  <c r="I145"/>
  <c r="F145"/>
  <c r="J145"/>
  <c r="I144"/>
  <c r="F144"/>
  <c r="I143"/>
  <c r="F143"/>
  <c r="J143"/>
  <c r="I142"/>
  <c r="F142"/>
  <c r="I141"/>
  <c r="F141"/>
  <c r="J141"/>
  <c r="I140"/>
  <c r="F140"/>
  <c r="I139"/>
  <c r="F139"/>
  <c r="J139"/>
  <c r="I138"/>
  <c r="F138"/>
  <c r="I137"/>
  <c r="F137"/>
  <c r="J137"/>
  <c r="I136"/>
  <c r="F136"/>
  <c r="I135"/>
  <c r="F135"/>
  <c r="J135"/>
  <c r="I134"/>
  <c r="F134"/>
  <c r="I133"/>
  <c r="F133"/>
  <c r="J133"/>
  <c r="I132"/>
  <c r="F132"/>
  <c r="I131"/>
  <c r="F131"/>
  <c r="J131"/>
  <c r="I130"/>
  <c r="F130"/>
  <c r="I129"/>
  <c r="F129"/>
  <c r="J129"/>
  <c r="I128"/>
  <c r="F128"/>
  <c r="J128"/>
  <c r="I127"/>
  <c r="F127"/>
  <c r="J127"/>
  <c r="I126"/>
  <c r="F126"/>
  <c r="M126"/>
  <c r="I125"/>
  <c r="F125"/>
  <c r="I124"/>
  <c r="O124"/>
  <c r="F124"/>
  <c r="M124"/>
  <c r="Q124"/>
  <c r="I123"/>
  <c r="F123"/>
  <c r="J123"/>
  <c r="I122"/>
  <c r="F122"/>
  <c r="M122"/>
  <c r="I121"/>
  <c r="F121"/>
  <c r="I120"/>
  <c r="O120"/>
  <c r="F120"/>
  <c r="M120"/>
  <c r="Q120"/>
  <c r="I119"/>
  <c r="F119"/>
  <c r="J120"/>
  <c r="I118"/>
  <c r="F118"/>
  <c r="M118"/>
  <c r="I117"/>
  <c r="F117"/>
  <c r="I116"/>
  <c r="F116"/>
  <c r="M116"/>
  <c r="Q116"/>
  <c r="I115"/>
  <c r="F115"/>
  <c r="J115"/>
  <c r="I114"/>
  <c r="F114"/>
  <c r="M114"/>
  <c r="I113"/>
  <c r="F113"/>
  <c r="I112"/>
  <c r="F112"/>
  <c r="M112"/>
  <c r="Q112"/>
  <c r="I111"/>
  <c r="F111"/>
  <c r="J112"/>
  <c r="S112"/>
  <c r="I110"/>
  <c r="F110"/>
  <c r="M110"/>
  <c r="I109"/>
  <c r="F109"/>
  <c r="I108"/>
  <c r="F108"/>
  <c r="M108"/>
  <c r="Q108"/>
  <c r="I107"/>
  <c r="F107"/>
  <c r="J107"/>
  <c r="I106"/>
  <c r="F106"/>
  <c r="M106"/>
  <c r="I105"/>
  <c r="F105"/>
  <c r="I104"/>
  <c r="F104"/>
  <c r="I103"/>
  <c r="F103"/>
  <c r="I102"/>
  <c r="O102"/>
  <c r="F102"/>
  <c r="M102"/>
  <c r="U102"/>
  <c r="I101"/>
  <c r="F101"/>
  <c r="I100"/>
  <c r="F100"/>
  <c r="J100"/>
  <c r="M100"/>
  <c r="I99"/>
  <c r="F99"/>
  <c r="I98"/>
  <c r="O98"/>
  <c r="F98"/>
  <c r="M98"/>
  <c r="U98"/>
  <c r="I97"/>
  <c r="F97"/>
  <c r="J97"/>
  <c r="I96"/>
  <c r="F96"/>
  <c r="M96"/>
  <c r="I95"/>
  <c r="F95"/>
  <c r="I94"/>
  <c r="O94"/>
  <c r="F94"/>
  <c r="M94"/>
  <c r="U94"/>
  <c r="I93"/>
  <c r="F93"/>
  <c r="I92"/>
  <c r="F92"/>
  <c r="J92"/>
  <c r="M92"/>
  <c r="I91"/>
  <c r="F91"/>
  <c r="I90"/>
  <c r="O90"/>
  <c r="F90"/>
  <c r="M90"/>
  <c r="U90"/>
  <c r="I89"/>
  <c r="F89"/>
  <c r="J89"/>
  <c r="I88"/>
  <c r="F88"/>
  <c r="M88"/>
  <c r="I87"/>
  <c r="F87"/>
  <c r="I86"/>
  <c r="F86"/>
  <c r="M86"/>
  <c r="U86"/>
  <c r="I85"/>
  <c r="F85"/>
  <c r="I84"/>
  <c r="F84"/>
  <c r="J84"/>
  <c r="M84"/>
  <c r="I83"/>
  <c r="F83"/>
  <c r="I82"/>
  <c r="O82"/>
  <c r="F82"/>
  <c r="M82"/>
  <c r="U82"/>
  <c r="I81"/>
  <c r="F81"/>
  <c r="J81"/>
  <c r="I80"/>
  <c r="F80"/>
  <c r="M80"/>
  <c r="I79"/>
  <c r="F79"/>
  <c r="I78"/>
  <c r="O78"/>
  <c r="F78"/>
  <c r="M78"/>
  <c r="U78"/>
  <c r="I77"/>
  <c r="F77"/>
  <c r="I76"/>
  <c r="F76"/>
  <c r="J76"/>
  <c r="M76"/>
  <c r="I75"/>
  <c r="F75"/>
  <c r="I74"/>
  <c r="O74"/>
  <c r="F74"/>
  <c r="M74"/>
  <c r="U74"/>
  <c r="I73"/>
  <c r="F73"/>
  <c r="J73"/>
  <c r="I72"/>
  <c r="F72"/>
  <c r="M72"/>
  <c r="I71"/>
  <c r="F71"/>
  <c r="I70"/>
  <c r="O70"/>
  <c r="F70"/>
  <c r="M70"/>
  <c r="U70"/>
  <c r="I69"/>
  <c r="F69"/>
  <c r="I68"/>
  <c r="F68"/>
  <c r="J68"/>
  <c r="M68"/>
  <c r="I67"/>
  <c r="F67"/>
  <c r="I66"/>
  <c r="O66"/>
  <c r="F66"/>
  <c r="M66"/>
  <c r="U66"/>
  <c r="I65"/>
  <c r="F65"/>
  <c r="J65"/>
  <c r="I64"/>
  <c r="F64"/>
  <c r="M64"/>
  <c r="I63"/>
  <c r="F63"/>
  <c r="I62"/>
  <c r="O62"/>
  <c r="F62"/>
  <c r="M62"/>
  <c r="U62"/>
  <c r="I61"/>
  <c r="F61"/>
  <c r="I60"/>
  <c r="F60"/>
  <c r="J60"/>
  <c r="M60"/>
  <c r="I59"/>
  <c r="F59"/>
  <c r="I58"/>
  <c r="O58"/>
  <c r="F58"/>
  <c r="M58"/>
  <c r="U58"/>
  <c r="I57"/>
  <c r="F57"/>
  <c r="J57"/>
  <c r="I56"/>
  <c r="F56"/>
  <c r="M56"/>
  <c r="I55"/>
  <c r="F55"/>
  <c r="I54"/>
  <c r="O54"/>
  <c r="F54"/>
  <c r="M54"/>
  <c r="U54"/>
  <c r="I53"/>
  <c r="F53"/>
  <c r="I52"/>
  <c r="F52"/>
  <c r="J52"/>
  <c r="M52"/>
  <c r="I51"/>
  <c r="F51"/>
  <c r="I50"/>
  <c r="O50"/>
  <c r="F50"/>
  <c r="M50"/>
  <c r="U50"/>
  <c r="I49"/>
  <c r="F49"/>
  <c r="J49"/>
  <c r="I48"/>
  <c r="F48"/>
  <c r="M48"/>
  <c r="I47"/>
  <c r="F47"/>
  <c r="I46"/>
  <c r="O46"/>
  <c r="F46"/>
  <c r="M46"/>
  <c r="U46"/>
  <c r="I45"/>
  <c r="F45"/>
  <c r="I44"/>
  <c r="F44"/>
  <c r="J44"/>
  <c r="M44"/>
  <c r="I43"/>
  <c r="F43"/>
  <c r="I42"/>
  <c r="O42"/>
  <c r="F42"/>
  <c r="M42"/>
  <c r="U42"/>
  <c r="I41"/>
  <c r="F41"/>
  <c r="I40"/>
  <c r="F40"/>
  <c r="J40"/>
  <c r="M40"/>
  <c r="I39"/>
  <c r="F39"/>
  <c r="I38"/>
  <c r="O38"/>
  <c r="F38"/>
  <c r="M38"/>
  <c r="Q38"/>
  <c r="I37"/>
  <c r="F37"/>
  <c r="J37"/>
  <c r="I36"/>
  <c r="F36"/>
  <c r="M36"/>
  <c r="I35"/>
  <c r="F35"/>
  <c r="I34"/>
  <c r="O34"/>
  <c r="F34"/>
  <c r="M34"/>
  <c r="Q34"/>
  <c r="I33"/>
  <c r="F33"/>
  <c r="I32"/>
  <c r="F32"/>
  <c r="J32"/>
  <c r="M32"/>
  <c r="I31"/>
  <c r="F31"/>
  <c r="I30"/>
  <c r="O30"/>
  <c r="F30"/>
  <c r="M30"/>
  <c r="Q30"/>
  <c r="I29"/>
  <c r="F29"/>
  <c r="J29"/>
  <c r="I28"/>
  <c r="F28"/>
  <c r="M28"/>
  <c r="I27"/>
  <c r="F27"/>
  <c r="I26"/>
  <c r="O26"/>
  <c r="F26"/>
  <c r="M26"/>
  <c r="Q26"/>
  <c r="I25"/>
  <c r="F25"/>
  <c r="I24"/>
  <c r="F24"/>
  <c r="J24"/>
  <c r="M24"/>
  <c r="I23"/>
  <c r="F23"/>
  <c r="I22"/>
  <c r="O22"/>
  <c r="F22"/>
  <c r="M22"/>
  <c r="Q22"/>
  <c r="I21"/>
  <c r="F21"/>
  <c r="J21"/>
  <c r="I20"/>
  <c r="F20"/>
  <c r="M20"/>
  <c r="I19"/>
  <c r="F19"/>
  <c r="I18"/>
  <c r="O18"/>
  <c r="F18"/>
  <c r="M18"/>
  <c r="Q18"/>
  <c r="I17"/>
  <c r="F17"/>
  <c r="I16"/>
  <c r="F16"/>
  <c r="J16"/>
  <c r="M16"/>
  <c r="I15"/>
  <c r="F15"/>
  <c r="I14"/>
  <c r="O14"/>
  <c r="F14"/>
  <c r="M14"/>
  <c r="Q14"/>
  <c r="I13"/>
  <c r="F13"/>
  <c r="J13"/>
  <c r="I12"/>
  <c r="F12"/>
  <c r="J12"/>
  <c r="I11"/>
  <c r="F11"/>
  <c r="N11"/>
  <c r="I10"/>
  <c r="P10"/>
  <c r="F10"/>
  <c r="I9"/>
  <c r="F9"/>
  <c r="I8"/>
  <c r="P8"/>
  <c r="F8"/>
  <c r="F7"/>
  <c r="J8"/>
  <c r="G46" i="7"/>
  <c r="G50"/>
  <c r="G54"/>
  <c r="G58"/>
  <c r="G62"/>
  <c r="G66"/>
  <c r="G70"/>
  <c r="G74"/>
  <c r="G78"/>
  <c r="G82"/>
  <c r="G86"/>
  <c r="G91"/>
  <c r="G93"/>
  <c r="G95"/>
  <c r="G97"/>
  <c r="G99"/>
  <c r="G101"/>
  <c r="G103"/>
  <c r="G105"/>
  <c r="G107"/>
  <c r="G109"/>
  <c r="G111"/>
  <c r="G113"/>
  <c r="G115"/>
  <c r="M116"/>
  <c r="U116"/>
  <c r="M118"/>
  <c r="U118"/>
  <c r="G48"/>
  <c r="G52"/>
  <c r="G56"/>
  <c r="G60"/>
  <c r="G64"/>
  <c r="G68"/>
  <c r="G72"/>
  <c r="G76"/>
  <c r="G80"/>
  <c r="G84"/>
  <c r="G88"/>
  <c r="G90"/>
  <c r="G92"/>
  <c r="G94"/>
  <c r="G96"/>
  <c r="G98"/>
  <c r="G100"/>
  <c r="G102"/>
  <c r="G104"/>
  <c r="G106"/>
  <c r="G108"/>
  <c r="G110"/>
  <c r="G112"/>
  <c r="G114"/>
  <c r="M117"/>
  <c r="U117"/>
  <c r="G118"/>
  <c r="M119"/>
  <c r="U119"/>
  <c r="G11"/>
  <c r="K116"/>
  <c r="S116"/>
  <c r="K117"/>
  <c r="S117"/>
  <c r="K118"/>
  <c r="S118"/>
  <c r="G123"/>
  <c r="G125"/>
  <c r="G153"/>
  <c r="G163"/>
  <c r="G165"/>
  <c r="G167"/>
  <c r="G169"/>
  <c r="G171"/>
  <c r="G173"/>
  <c r="J173" i="6"/>
  <c r="J177"/>
  <c r="T177"/>
  <c r="J181"/>
  <c r="T181"/>
  <c r="J185"/>
  <c r="T185"/>
  <c r="J189"/>
  <c r="T189"/>
  <c r="J193"/>
  <c r="T193"/>
  <c r="J10"/>
  <c r="J20"/>
  <c r="J28"/>
  <c r="J36"/>
  <c r="J48"/>
  <c r="J56"/>
  <c r="J64"/>
  <c r="J72"/>
  <c r="J80"/>
  <c r="J88"/>
  <c r="J96"/>
  <c r="J108"/>
  <c r="S108"/>
  <c r="J116"/>
  <c r="S116"/>
  <c r="J124"/>
  <c r="J202"/>
  <c r="J210"/>
  <c r="J218"/>
  <c r="J226"/>
  <c r="J9"/>
  <c r="J11"/>
  <c r="S11"/>
  <c r="J14"/>
  <c r="J15"/>
  <c r="J18"/>
  <c r="J19"/>
  <c r="J22"/>
  <c r="J23"/>
  <c r="J26"/>
  <c r="J27"/>
  <c r="J30"/>
  <c r="J31"/>
  <c r="J34"/>
  <c r="J35"/>
  <c r="J38"/>
  <c r="J39"/>
  <c r="J42"/>
  <c r="J43"/>
  <c r="J46"/>
  <c r="J47"/>
  <c r="J50"/>
  <c r="J51"/>
  <c r="J54"/>
  <c r="J55"/>
  <c r="J58"/>
  <c r="J59"/>
  <c r="J62"/>
  <c r="J63"/>
  <c r="J66"/>
  <c r="J67"/>
  <c r="J70"/>
  <c r="J71"/>
  <c r="J74"/>
  <c r="J75"/>
  <c r="J78"/>
  <c r="J79"/>
  <c r="J82"/>
  <c r="J83"/>
  <c r="J86"/>
  <c r="T86"/>
  <c r="J87"/>
  <c r="J90"/>
  <c r="J91"/>
  <c r="J94"/>
  <c r="J95"/>
  <c r="J98"/>
  <c r="J99"/>
  <c r="J102"/>
  <c r="J103"/>
  <c r="J106"/>
  <c r="J110"/>
  <c r="J114"/>
  <c r="J118"/>
  <c r="J122"/>
  <c r="J126"/>
  <c r="J171"/>
  <c r="J203"/>
  <c r="J211"/>
  <c r="J219"/>
  <c r="J225"/>
  <c r="J17"/>
  <c r="J25"/>
  <c r="J33"/>
  <c r="J45"/>
  <c r="J53"/>
  <c r="J61"/>
  <c r="J69"/>
  <c r="J77"/>
  <c r="J85"/>
  <c r="J93"/>
  <c r="J101"/>
  <c r="J105"/>
  <c r="J109"/>
  <c r="J113"/>
  <c r="J117"/>
  <c r="J121"/>
  <c r="J125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2"/>
  <c r="U172"/>
  <c r="J176"/>
  <c r="J180"/>
  <c r="J184"/>
  <c r="J188"/>
  <c r="J192"/>
  <c r="J196"/>
  <c r="T196"/>
  <c r="J197"/>
  <c r="J200"/>
  <c r="J201"/>
  <c r="J204"/>
  <c r="J205"/>
  <c r="J208"/>
  <c r="J209"/>
  <c r="J212"/>
  <c r="J213"/>
  <c r="J216"/>
  <c r="J217"/>
  <c r="J220"/>
  <c r="J221"/>
  <c r="J224"/>
  <c r="Q118" i="7"/>
  <c r="G13"/>
  <c r="G15"/>
  <c r="G17"/>
  <c r="G19"/>
  <c r="G21"/>
  <c r="G23"/>
  <c r="G25"/>
  <c r="G27"/>
  <c r="G29"/>
  <c r="G31"/>
  <c r="G33"/>
  <c r="G35"/>
  <c r="G37"/>
  <c r="G39"/>
  <c r="G41"/>
  <c r="G43"/>
  <c r="Q117"/>
  <c r="G45"/>
  <c r="G47"/>
  <c r="G49"/>
  <c r="G51"/>
  <c r="G53"/>
  <c r="G55"/>
  <c r="G57"/>
  <c r="G59"/>
  <c r="G61"/>
  <c r="G63"/>
  <c r="G65"/>
  <c r="G67"/>
  <c r="G69"/>
  <c r="G71"/>
  <c r="G73"/>
  <c r="G75"/>
  <c r="G77"/>
  <c r="G79"/>
  <c r="G81"/>
  <c r="G83"/>
  <c r="G85"/>
  <c r="G87"/>
  <c r="G10"/>
  <c r="G12"/>
  <c r="G14"/>
  <c r="G16"/>
  <c r="G18"/>
  <c r="G20"/>
  <c r="G22"/>
  <c r="G24"/>
  <c r="G26"/>
  <c r="G28"/>
  <c r="G30"/>
  <c r="G32"/>
  <c r="G34"/>
  <c r="G36"/>
  <c r="G38"/>
  <c r="G40"/>
  <c r="G42"/>
  <c r="G44"/>
  <c r="O117"/>
  <c r="G127"/>
  <c r="G126"/>
  <c r="G129"/>
  <c r="J116"/>
  <c r="L116"/>
  <c r="P116"/>
  <c r="L117"/>
  <c r="P117"/>
  <c r="L118"/>
  <c r="P118"/>
  <c r="G152"/>
  <c r="G154"/>
  <c r="G156"/>
  <c r="G161"/>
  <c r="G158"/>
  <c r="G131"/>
  <c r="G133"/>
  <c r="G135"/>
  <c r="G137"/>
  <c r="G139"/>
  <c r="G141"/>
  <c r="G143"/>
  <c r="G145"/>
  <c r="G147"/>
  <c r="G149"/>
  <c r="G151"/>
  <c r="J119"/>
  <c r="R119"/>
  <c r="J121"/>
  <c r="R121"/>
  <c r="G128"/>
  <c r="G130"/>
  <c r="G132"/>
  <c r="G134"/>
  <c r="G136"/>
  <c r="G138"/>
  <c r="G140"/>
  <c r="G142"/>
  <c r="G144"/>
  <c r="G146"/>
  <c r="G148"/>
  <c r="G150"/>
  <c r="G155"/>
  <c r="G157"/>
  <c r="G159"/>
  <c r="G160"/>
  <c r="G162"/>
  <c r="G164"/>
  <c r="G166"/>
  <c r="G168"/>
  <c r="G170"/>
  <c r="G172"/>
  <c r="G174"/>
  <c r="G176"/>
  <c r="G178"/>
  <c r="G180"/>
  <c r="G182"/>
  <c r="G184"/>
  <c r="G185"/>
  <c r="G175"/>
  <c r="G177"/>
  <c r="G179"/>
  <c r="G181"/>
  <c r="G183"/>
  <c r="N9" i="6"/>
  <c r="L9"/>
  <c r="T9"/>
  <c r="M9"/>
  <c r="K9"/>
  <c r="S9"/>
  <c r="V11"/>
  <c r="R11"/>
  <c r="M12"/>
  <c r="K12"/>
  <c r="S12"/>
  <c r="N12"/>
  <c r="L12"/>
  <c r="T12"/>
  <c r="H12"/>
  <c r="U14"/>
  <c r="U18"/>
  <c r="U22"/>
  <c r="U26"/>
  <c r="U30"/>
  <c r="U34"/>
  <c r="U38"/>
  <c r="N7"/>
  <c r="L7"/>
  <c r="M7"/>
  <c r="K7"/>
  <c r="N8"/>
  <c r="V8"/>
  <c r="L8"/>
  <c r="M8"/>
  <c r="U8"/>
  <c r="K8"/>
  <c r="M10"/>
  <c r="U10"/>
  <c r="K10"/>
  <c r="N10"/>
  <c r="V10"/>
  <c r="L10"/>
  <c r="H10"/>
  <c r="U16"/>
  <c r="Q16"/>
  <c r="U20"/>
  <c r="Q20"/>
  <c r="U24"/>
  <c r="Q24"/>
  <c r="U28"/>
  <c r="Q28"/>
  <c r="U32"/>
  <c r="Q32"/>
  <c r="U36"/>
  <c r="Q36"/>
  <c r="U40"/>
  <c r="Q40"/>
  <c r="Q42"/>
  <c r="Q46"/>
  <c r="Q50"/>
  <c r="Q54"/>
  <c r="Q58"/>
  <c r="Q62"/>
  <c r="Q66"/>
  <c r="Q70"/>
  <c r="Q74"/>
  <c r="Q78"/>
  <c r="Q82"/>
  <c r="Q86"/>
  <c r="Q90"/>
  <c r="Q94"/>
  <c r="Q98"/>
  <c r="Q102"/>
  <c r="K11"/>
  <c r="M11"/>
  <c r="Q11"/>
  <c r="H14"/>
  <c r="L14"/>
  <c r="T14"/>
  <c r="N14"/>
  <c r="H16"/>
  <c r="L16"/>
  <c r="N16"/>
  <c r="V16"/>
  <c r="H20"/>
  <c r="H18"/>
  <c r="L18"/>
  <c r="N18"/>
  <c r="R18"/>
  <c r="L20"/>
  <c r="N20"/>
  <c r="R20"/>
  <c r="H24"/>
  <c r="H22"/>
  <c r="L22"/>
  <c r="N22"/>
  <c r="V22"/>
  <c r="H26"/>
  <c r="L24"/>
  <c r="P24"/>
  <c r="N24"/>
  <c r="H28"/>
  <c r="L26"/>
  <c r="N26"/>
  <c r="R26"/>
  <c r="H30"/>
  <c r="L28"/>
  <c r="T28"/>
  <c r="N28"/>
  <c r="H32"/>
  <c r="L30"/>
  <c r="N30"/>
  <c r="V30"/>
  <c r="H34"/>
  <c r="L32"/>
  <c r="P32"/>
  <c r="N32"/>
  <c r="H36"/>
  <c r="L34"/>
  <c r="N34"/>
  <c r="R34"/>
  <c r="H38"/>
  <c r="L36"/>
  <c r="T36"/>
  <c r="N36"/>
  <c r="H40"/>
  <c r="L38"/>
  <c r="N38"/>
  <c r="V38"/>
  <c r="J41"/>
  <c r="N40"/>
  <c r="L40"/>
  <c r="P40"/>
  <c r="U44"/>
  <c r="Q44"/>
  <c r="U48"/>
  <c r="Q48"/>
  <c r="U52"/>
  <c r="Q52"/>
  <c r="U56"/>
  <c r="Q56"/>
  <c r="U60"/>
  <c r="Q60"/>
  <c r="U64"/>
  <c r="Q64"/>
  <c r="U68"/>
  <c r="Q68"/>
  <c r="U72"/>
  <c r="Q72"/>
  <c r="U76"/>
  <c r="Q76"/>
  <c r="U80"/>
  <c r="Q80"/>
  <c r="U84"/>
  <c r="Q84"/>
  <c r="U88"/>
  <c r="Q88"/>
  <c r="U92"/>
  <c r="Q92"/>
  <c r="U96"/>
  <c r="Q96"/>
  <c r="U100"/>
  <c r="Q100"/>
  <c r="H11"/>
  <c r="L11"/>
  <c r="P11"/>
  <c r="K14"/>
  <c r="K16"/>
  <c r="O16"/>
  <c r="K18"/>
  <c r="K20"/>
  <c r="O20"/>
  <c r="K22"/>
  <c r="K24"/>
  <c r="O24"/>
  <c r="K26"/>
  <c r="K28"/>
  <c r="O28"/>
  <c r="K30"/>
  <c r="K32"/>
  <c r="O32"/>
  <c r="K34"/>
  <c r="K36"/>
  <c r="O36"/>
  <c r="K38"/>
  <c r="K40"/>
  <c r="O40"/>
  <c r="M104"/>
  <c r="N104"/>
  <c r="R104"/>
  <c r="L104"/>
  <c r="U106"/>
  <c r="Q106"/>
  <c r="U110"/>
  <c r="Q110"/>
  <c r="U114"/>
  <c r="Q114"/>
  <c r="U118"/>
  <c r="Q118"/>
  <c r="U122"/>
  <c r="Q122"/>
  <c r="U126"/>
  <c r="Q126"/>
  <c r="N130"/>
  <c r="R130"/>
  <c r="L130"/>
  <c r="M130"/>
  <c r="Q130"/>
  <c r="K130"/>
  <c r="N132"/>
  <c r="R132"/>
  <c r="L132"/>
  <c r="H132"/>
  <c r="M132"/>
  <c r="K132"/>
  <c r="O132"/>
  <c r="N134"/>
  <c r="L134"/>
  <c r="P134"/>
  <c r="H134"/>
  <c r="M134"/>
  <c r="Q134"/>
  <c r="K134"/>
  <c r="N136"/>
  <c r="R136"/>
  <c r="L136"/>
  <c r="H136"/>
  <c r="M136"/>
  <c r="K136"/>
  <c r="O136"/>
  <c r="N138"/>
  <c r="L138"/>
  <c r="P138"/>
  <c r="H138"/>
  <c r="M138"/>
  <c r="Q138"/>
  <c r="K138"/>
  <c r="N140"/>
  <c r="R140"/>
  <c r="L140"/>
  <c r="H140"/>
  <c r="M140"/>
  <c r="K140"/>
  <c r="O140"/>
  <c r="N142"/>
  <c r="L142"/>
  <c r="P142"/>
  <c r="H142"/>
  <c r="M142"/>
  <c r="Q142"/>
  <c r="K142"/>
  <c r="N144"/>
  <c r="R144"/>
  <c r="L144"/>
  <c r="H144"/>
  <c r="M144"/>
  <c r="K144"/>
  <c r="O144"/>
  <c r="N146"/>
  <c r="L146"/>
  <c r="P146"/>
  <c r="H146"/>
  <c r="M146"/>
  <c r="Q146"/>
  <c r="K146"/>
  <c r="N148"/>
  <c r="R148"/>
  <c r="L148"/>
  <c r="H148"/>
  <c r="M148"/>
  <c r="K148"/>
  <c r="O148"/>
  <c r="N150"/>
  <c r="L150"/>
  <c r="P150"/>
  <c r="H150"/>
  <c r="M150"/>
  <c r="Q150"/>
  <c r="K150"/>
  <c r="N152"/>
  <c r="R152"/>
  <c r="L152"/>
  <c r="H152"/>
  <c r="M152"/>
  <c r="K152"/>
  <c r="O152"/>
  <c r="N154"/>
  <c r="L154"/>
  <c r="P154"/>
  <c r="H154"/>
  <c r="M154"/>
  <c r="Q154"/>
  <c r="K154"/>
  <c r="N156"/>
  <c r="R156"/>
  <c r="L156"/>
  <c r="H156"/>
  <c r="M156"/>
  <c r="K156"/>
  <c r="O156"/>
  <c r="N158"/>
  <c r="L158"/>
  <c r="P158"/>
  <c r="H158"/>
  <c r="M158"/>
  <c r="Q158"/>
  <c r="K158"/>
  <c r="N160"/>
  <c r="R160"/>
  <c r="L160"/>
  <c r="H160"/>
  <c r="M160"/>
  <c r="K160"/>
  <c r="O160"/>
  <c r="N162"/>
  <c r="L162"/>
  <c r="P162"/>
  <c r="H162"/>
  <c r="M162"/>
  <c r="Q162"/>
  <c r="K162"/>
  <c r="N164"/>
  <c r="R164"/>
  <c r="L164"/>
  <c r="H164"/>
  <c r="M164"/>
  <c r="K164"/>
  <c r="O164"/>
  <c r="N166"/>
  <c r="L166"/>
  <c r="P166"/>
  <c r="H166"/>
  <c r="M166"/>
  <c r="Q166"/>
  <c r="K166"/>
  <c r="N168"/>
  <c r="R168"/>
  <c r="L168"/>
  <c r="H168"/>
  <c r="M168"/>
  <c r="K168"/>
  <c r="O168"/>
  <c r="H42"/>
  <c r="L42"/>
  <c r="P42"/>
  <c r="N42"/>
  <c r="H46"/>
  <c r="H44"/>
  <c r="L44"/>
  <c r="T44"/>
  <c r="N44"/>
  <c r="H48"/>
  <c r="L46"/>
  <c r="N46"/>
  <c r="V46"/>
  <c r="H50"/>
  <c r="L48"/>
  <c r="P48"/>
  <c r="N48"/>
  <c r="H52"/>
  <c r="L50"/>
  <c r="N50"/>
  <c r="R50"/>
  <c r="H54"/>
  <c r="L52"/>
  <c r="T52"/>
  <c r="N52"/>
  <c r="H56"/>
  <c r="L54"/>
  <c r="N54"/>
  <c r="V54"/>
  <c r="H58"/>
  <c r="L56"/>
  <c r="P56"/>
  <c r="N56"/>
  <c r="H60"/>
  <c r="L58"/>
  <c r="N58"/>
  <c r="R58"/>
  <c r="H62"/>
  <c r="L60"/>
  <c r="T60"/>
  <c r="N60"/>
  <c r="H64"/>
  <c r="L62"/>
  <c r="N62"/>
  <c r="V62"/>
  <c r="H66"/>
  <c r="L64"/>
  <c r="P64"/>
  <c r="N64"/>
  <c r="H68"/>
  <c r="L66"/>
  <c r="N66"/>
  <c r="R66"/>
  <c r="H70"/>
  <c r="L68"/>
  <c r="T68"/>
  <c r="N68"/>
  <c r="H72"/>
  <c r="L70"/>
  <c r="N70"/>
  <c r="V70"/>
  <c r="H74"/>
  <c r="L72"/>
  <c r="P72"/>
  <c r="N72"/>
  <c r="H76"/>
  <c r="L74"/>
  <c r="N74"/>
  <c r="R74"/>
  <c r="H78"/>
  <c r="L76"/>
  <c r="T76"/>
  <c r="N76"/>
  <c r="H80"/>
  <c r="L78"/>
  <c r="N78"/>
  <c r="V78"/>
  <c r="H82"/>
  <c r="L80"/>
  <c r="P80"/>
  <c r="N80"/>
  <c r="H84"/>
  <c r="L82"/>
  <c r="N82"/>
  <c r="R82"/>
  <c r="H86"/>
  <c r="L84"/>
  <c r="T84"/>
  <c r="N84"/>
  <c r="H88"/>
  <c r="L86"/>
  <c r="N86"/>
  <c r="V86"/>
  <c r="H90"/>
  <c r="L88"/>
  <c r="P88"/>
  <c r="N88"/>
  <c r="H92"/>
  <c r="L90"/>
  <c r="N90"/>
  <c r="R90"/>
  <c r="H94"/>
  <c r="L92"/>
  <c r="T92"/>
  <c r="N92"/>
  <c r="H96"/>
  <c r="L94"/>
  <c r="N94"/>
  <c r="V94"/>
  <c r="H98"/>
  <c r="L96"/>
  <c r="P96"/>
  <c r="N96"/>
  <c r="H100"/>
  <c r="L98"/>
  <c r="N98"/>
  <c r="R98"/>
  <c r="H102"/>
  <c r="L100"/>
  <c r="T100"/>
  <c r="N100"/>
  <c r="L102"/>
  <c r="T102"/>
  <c r="N102"/>
  <c r="H106"/>
  <c r="K104"/>
  <c r="U108"/>
  <c r="U112"/>
  <c r="U116"/>
  <c r="U120"/>
  <c r="U124"/>
  <c r="N128"/>
  <c r="R128"/>
  <c r="L128"/>
  <c r="M128"/>
  <c r="U128"/>
  <c r="K128"/>
  <c r="N129"/>
  <c r="V129"/>
  <c r="L129"/>
  <c r="H129"/>
  <c r="M129"/>
  <c r="K129"/>
  <c r="S129"/>
  <c r="N131"/>
  <c r="L131"/>
  <c r="T131"/>
  <c r="H131"/>
  <c r="M131"/>
  <c r="U131"/>
  <c r="K131"/>
  <c r="N133"/>
  <c r="V133"/>
  <c r="L133"/>
  <c r="H133"/>
  <c r="M133"/>
  <c r="K133"/>
  <c r="S133"/>
  <c r="N135"/>
  <c r="L135"/>
  <c r="T135"/>
  <c r="H135"/>
  <c r="M135"/>
  <c r="U135"/>
  <c r="K135"/>
  <c r="N137"/>
  <c r="V137"/>
  <c r="L137"/>
  <c r="H137"/>
  <c r="M137"/>
  <c r="K137"/>
  <c r="S137"/>
  <c r="N139"/>
  <c r="L139"/>
  <c r="T139"/>
  <c r="H139"/>
  <c r="M139"/>
  <c r="U139"/>
  <c r="K139"/>
  <c r="N141"/>
  <c r="V141"/>
  <c r="L141"/>
  <c r="H141"/>
  <c r="M141"/>
  <c r="K141"/>
  <c r="S141"/>
  <c r="N143"/>
  <c r="L143"/>
  <c r="T143"/>
  <c r="H143"/>
  <c r="M143"/>
  <c r="U143"/>
  <c r="K143"/>
  <c r="N145"/>
  <c r="V145"/>
  <c r="L145"/>
  <c r="H145"/>
  <c r="M145"/>
  <c r="K145"/>
  <c r="S145"/>
  <c r="N147"/>
  <c r="L147"/>
  <c r="T147"/>
  <c r="H147"/>
  <c r="M147"/>
  <c r="U147"/>
  <c r="K147"/>
  <c r="N149"/>
  <c r="V149"/>
  <c r="L149"/>
  <c r="H149"/>
  <c r="M149"/>
  <c r="K149"/>
  <c r="S149"/>
  <c r="N151"/>
  <c r="L151"/>
  <c r="T151"/>
  <c r="H151"/>
  <c r="M151"/>
  <c r="U151"/>
  <c r="K151"/>
  <c r="N153"/>
  <c r="V153"/>
  <c r="L153"/>
  <c r="H153"/>
  <c r="M153"/>
  <c r="K153"/>
  <c r="S153"/>
  <c r="N155"/>
  <c r="L155"/>
  <c r="T155"/>
  <c r="H155"/>
  <c r="M155"/>
  <c r="U155"/>
  <c r="K155"/>
  <c r="N157"/>
  <c r="V157"/>
  <c r="L157"/>
  <c r="H157"/>
  <c r="M157"/>
  <c r="K157"/>
  <c r="S157"/>
  <c r="N159"/>
  <c r="L159"/>
  <c r="T159"/>
  <c r="H159"/>
  <c r="M159"/>
  <c r="U159"/>
  <c r="K159"/>
  <c r="N161"/>
  <c r="V161"/>
  <c r="L161"/>
  <c r="H161"/>
  <c r="M161"/>
  <c r="K161"/>
  <c r="S161"/>
  <c r="N163"/>
  <c r="L163"/>
  <c r="T163"/>
  <c r="H163"/>
  <c r="M163"/>
  <c r="U163"/>
  <c r="K163"/>
  <c r="N165"/>
  <c r="V165"/>
  <c r="L165"/>
  <c r="H165"/>
  <c r="M165"/>
  <c r="K165"/>
  <c r="S165"/>
  <c r="N167"/>
  <c r="L167"/>
  <c r="T167"/>
  <c r="H167"/>
  <c r="M167"/>
  <c r="U167"/>
  <c r="K167"/>
  <c r="N169"/>
  <c r="V169"/>
  <c r="L169"/>
  <c r="M169"/>
  <c r="U169"/>
  <c r="H169"/>
  <c r="K169"/>
  <c r="S169"/>
  <c r="K42"/>
  <c r="K44"/>
  <c r="S44"/>
  <c r="K46"/>
  <c r="K48"/>
  <c r="S48"/>
  <c r="K50"/>
  <c r="K52"/>
  <c r="S52"/>
  <c r="K54"/>
  <c r="K56"/>
  <c r="S56"/>
  <c r="K58"/>
  <c r="K60"/>
  <c r="S60"/>
  <c r="K62"/>
  <c r="K64"/>
  <c r="S64"/>
  <c r="K66"/>
  <c r="K68"/>
  <c r="S68"/>
  <c r="K70"/>
  <c r="K72"/>
  <c r="S72"/>
  <c r="K74"/>
  <c r="K76"/>
  <c r="S76"/>
  <c r="K78"/>
  <c r="K80"/>
  <c r="S80"/>
  <c r="K82"/>
  <c r="K84"/>
  <c r="S84"/>
  <c r="K86"/>
  <c r="K88"/>
  <c r="S88"/>
  <c r="K90"/>
  <c r="K92"/>
  <c r="S92"/>
  <c r="K94"/>
  <c r="K96"/>
  <c r="S96"/>
  <c r="K98"/>
  <c r="K100"/>
  <c r="S100"/>
  <c r="K102"/>
  <c r="J104"/>
  <c r="S104"/>
  <c r="Q196"/>
  <c r="L106"/>
  <c r="N106"/>
  <c r="R106"/>
  <c r="H110"/>
  <c r="H108"/>
  <c r="L108"/>
  <c r="N108"/>
  <c r="R108"/>
  <c r="H112"/>
  <c r="L110"/>
  <c r="T110"/>
  <c r="N110"/>
  <c r="H114"/>
  <c r="L112"/>
  <c r="N112"/>
  <c r="V112"/>
  <c r="H116"/>
  <c r="L114"/>
  <c r="P114"/>
  <c r="N114"/>
  <c r="H118"/>
  <c r="L116"/>
  <c r="N116"/>
  <c r="R116"/>
  <c r="H120"/>
  <c r="L118"/>
  <c r="T118"/>
  <c r="N118"/>
  <c r="H122"/>
  <c r="L120"/>
  <c r="N120"/>
  <c r="V120"/>
  <c r="H124"/>
  <c r="L122"/>
  <c r="P122"/>
  <c r="N122"/>
  <c r="H126"/>
  <c r="L124"/>
  <c r="N124"/>
  <c r="R124"/>
  <c r="H128"/>
  <c r="L126"/>
  <c r="T126"/>
  <c r="N126"/>
  <c r="J170"/>
  <c r="U170"/>
  <c r="M170"/>
  <c r="K170"/>
  <c r="O170"/>
  <c r="N170"/>
  <c r="L170"/>
  <c r="P170"/>
  <c r="H170"/>
  <c r="M171"/>
  <c r="Q171"/>
  <c r="K171"/>
  <c r="N171"/>
  <c r="R171"/>
  <c r="L171"/>
  <c r="H171"/>
  <c r="M172"/>
  <c r="K172"/>
  <c r="O172"/>
  <c r="N172"/>
  <c r="L172"/>
  <c r="P172"/>
  <c r="H172"/>
  <c r="M173"/>
  <c r="Q173"/>
  <c r="K173"/>
  <c r="N173"/>
  <c r="R173"/>
  <c r="L173"/>
  <c r="H173"/>
  <c r="M174"/>
  <c r="K174"/>
  <c r="O174"/>
  <c r="N174"/>
  <c r="L174"/>
  <c r="P174"/>
  <c r="H174"/>
  <c r="M175"/>
  <c r="Q175"/>
  <c r="K175"/>
  <c r="N175"/>
  <c r="R175"/>
  <c r="L175"/>
  <c r="H175"/>
  <c r="M176"/>
  <c r="K176"/>
  <c r="O176"/>
  <c r="N176"/>
  <c r="L176"/>
  <c r="P176"/>
  <c r="H176"/>
  <c r="M177"/>
  <c r="Q177"/>
  <c r="K177"/>
  <c r="N177"/>
  <c r="R177"/>
  <c r="L177"/>
  <c r="H177"/>
  <c r="M178"/>
  <c r="K178"/>
  <c r="O178"/>
  <c r="N178"/>
  <c r="L178"/>
  <c r="P178"/>
  <c r="H178"/>
  <c r="M179"/>
  <c r="Q179"/>
  <c r="K179"/>
  <c r="N179"/>
  <c r="R179"/>
  <c r="L179"/>
  <c r="H179"/>
  <c r="M180"/>
  <c r="K180"/>
  <c r="O180"/>
  <c r="N180"/>
  <c r="L180"/>
  <c r="P180"/>
  <c r="H180"/>
  <c r="M181"/>
  <c r="Q181"/>
  <c r="K181"/>
  <c r="N181"/>
  <c r="R181"/>
  <c r="L181"/>
  <c r="H181"/>
  <c r="M182"/>
  <c r="K182"/>
  <c r="O182"/>
  <c r="N182"/>
  <c r="L182"/>
  <c r="P182"/>
  <c r="H182"/>
  <c r="M183"/>
  <c r="Q183"/>
  <c r="K183"/>
  <c r="N183"/>
  <c r="R183"/>
  <c r="L183"/>
  <c r="H183"/>
  <c r="M184"/>
  <c r="K184"/>
  <c r="O184"/>
  <c r="N184"/>
  <c r="L184"/>
  <c r="P184"/>
  <c r="H184"/>
  <c r="M185"/>
  <c r="Q185"/>
  <c r="K185"/>
  <c r="N185"/>
  <c r="R185"/>
  <c r="L185"/>
  <c r="H185"/>
  <c r="M186"/>
  <c r="K186"/>
  <c r="O186"/>
  <c r="N186"/>
  <c r="L186"/>
  <c r="P186"/>
  <c r="H186"/>
  <c r="M187"/>
  <c r="Q187"/>
  <c r="K187"/>
  <c r="N187"/>
  <c r="R187"/>
  <c r="L187"/>
  <c r="H187"/>
  <c r="M188"/>
  <c r="K188"/>
  <c r="O188"/>
  <c r="N188"/>
  <c r="L188"/>
  <c r="P188"/>
  <c r="H188"/>
  <c r="M189"/>
  <c r="Q189"/>
  <c r="K189"/>
  <c r="N189"/>
  <c r="R189"/>
  <c r="L189"/>
  <c r="H189"/>
  <c r="M190"/>
  <c r="K190"/>
  <c r="O190"/>
  <c r="N190"/>
  <c r="L190"/>
  <c r="P190"/>
  <c r="H190"/>
  <c r="M191"/>
  <c r="Q191"/>
  <c r="K191"/>
  <c r="N191"/>
  <c r="R191"/>
  <c r="L191"/>
  <c r="H191"/>
  <c r="M192"/>
  <c r="K192"/>
  <c r="O192"/>
  <c r="N192"/>
  <c r="L192"/>
  <c r="P192"/>
  <c r="H192"/>
  <c r="M193"/>
  <c r="Q193"/>
  <c r="K193"/>
  <c r="N193"/>
  <c r="R193"/>
  <c r="L193"/>
  <c r="H193"/>
  <c r="M194"/>
  <c r="K194"/>
  <c r="O194"/>
  <c r="N194"/>
  <c r="L194"/>
  <c r="P194"/>
  <c r="H194"/>
  <c r="U198"/>
  <c r="Q198"/>
  <c r="K106"/>
  <c r="O106"/>
  <c r="K108"/>
  <c r="K110"/>
  <c r="O110"/>
  <c r="K112"/>
  <c r="K114"/>
  <c r="O114"/>
  <c r="K116"/>
  <c r="K118"/>
  <c r="O118"/>
  <c r="K120"/>
  <c r="K122"/>
  <c r="O122"/>
  <c r="K124"/>
  <c r="K126"/>
  <c r="O126"/>
  <c r="R200"/>
  <c r="M201"/>
  <c r="K201"/>
  <c r="O201"/>
  <c r="N201"/>
  <c r="L201"/>
  <c r="P201"/>
  <c r="H201"/>
  <c r="V204"/>
  <c r="M205"/>
  <c r="Q205"/>
  <c r="K205"/>
  <c r="N205"/>
  <c r="R205"/>
  <c r="L205"/>
  <c r="H205"/>
  <c r="R208"/>
  <c r="M209"/>
  <c r="K209"/>
  <c r="O209"/>
  <c r="N209"/>
  <c r="L209"/>
  <c r="P209"/>
  <c r="H209"/>
  <c r="V212"/>
  <c r="M213"/>
  <c r="Q213"/>
  <c r="K213"/>
  <c r="N213"/>
  <c r="R213"/>
  <c r="L213"/>
  <c r="H213"/>
  <c r="R216"/>
  <c r="M217"/>
  <c r="K217"/>
  <c r="O217"/>
  <c r="N217"/>
  <c r="L217"/>
  <c r="P217"/>
  <c r="H217"/>
  <c r="V220"/>
  <c r="M221"/>
  <c r="Q221"/>
  <c r="K221"/>
  <c r="N221"/>
  <c r="R221"/>
  <c r="L221"/>
  <c r="H221"/>
  <c r="N224"/>
  <c r="L224"/>
  <c r="P224"/>
  <c r="H224"/>
  <c r="M224"/>
  <c r="Q224"/>
  <c r="K224"/>
  <c r="N226"/>
  <c r="R226"/>
  <c r="L226"/>
  <c r="H226"/>
  <c r="M226"/>
  <c r="K226"/>
  <c r="O226"/>
  <c r="H198"/>
  <c r="H196"/>
  <c r="L196"/>
  <c r="N196"/>
  <c r="R196"/>
  <c r="H200"/>
  <c r="J198"/>
  <c r="N198"/>
  <c r="L198"/>
  <c r="T198"/>
  <c r="H202"/>
  <c r="V202"/>
  <c r="R202"/>
  <c r="M203"/>
  <c r="U203"/>
  <c r="K203"/>
  <c r="N203"/>
  <c r="V203"/>
  <c r="L203"/>
  <c r="H203"/>
  <c r="V206"/>
  <c r="R206"/>
  <c r="M207"/>
  <c r="K207"/>
  <c r="S207"/>
  <c r="N207"/>
  <c r="L207"/>
  <c r="T207"/>
  <c r="H207"/>
  <c r="V210"/>
  <c r="R210"/>
  <c r="M211"/>
  <c r="U211"/>
  <c r="K211"/>
  <c r="N211"/>
  <c r="V211"/>
  <c r="L211"/>
  <c r="H211"/>
  <c r="V214"/>
  <c r="R214"/>
  <c r="M215"/>
  <c r="K215"/>
  <c r="S215"/>
  <c r="N215"/>
  <c r="L215"/>
  <c r="T215"/>
  <c r="H215"/>
  <c r="V218"/>
  <c r="R218"/>
  <c r="M219"/>
  <c r="U219"/>
  <c r="K219"/>
  <c r="N219"/>
  <c r="V219"/>
  <c r="L219"/>
  <c r="H219"/>
  <c r="V222"/>
  <c r="R222"/>
  <c r="M223"/>
  <c r="K223"/>
  <c r="S223"/>
  <c r="N223"/>
  <c r="L223"/>
  <c r="T223"/>
  <c r="H223"/>
  <c r="M225"/>
  <c r="U225"/>
  <c r="K225"/>
  <c r="N225"/>
  <c r="V225"/>
  <c r="L225"/>
  <c r="H225"/>
  <c r="K196"/>
  <c r="K198"/>
  <c r="S198"/>
  <c r="K200"/>
  <c r="M200"/>
  <c r="U200"/>
  <c r="K202"/>
  <c r="M202"/>
  <c r="Q202"/>
  <c r="K204"/>
  <c r="M204"/>
  <c r="U204"/>
  <c r="K206"/>
  <c r="M206"/>
  <c r="Q206"/>
  <c r="K208"/>
  <c r="M208"/>
  <c r="U208"/>
  <c r="K210"/>
  <c r="M210"/>
  <c r="Q210"/>
  <c r="K212"/>
  <c r="M212"/>
  <c r="U212"/>
  <c r="K214"/>
  <c r="M214"/>
  <c r="Q214"/>
  <c r="K216"/>
  <c r="M216"/>
  <c r="U216"/>
  <c r="K218"/>
  <c r="M218"/>
  <c r="Q218"/>
  <c r="K220"/>
  <c r="M220"/>
  <c r="U220"/>
  <c r="K222"/>
  <c r="M222"/>
  <c r="Q222"/>
  <c r="L200"/>
  <c r="L202"/>
  <c r="T202"/>
  <c r="H204"/>
  <c r="L204"/>
  <c r="P204"/>
  <c r="H206"/>
  <c r="L206"/>
  <c r="T206"/>
  <c r="H208"/>
  <c r="L208"/>
  <c r="P208"/>
  <c r="H210"/>
  <c r="L210"/>
  <c r="T210"/>
  <c r="H212"/>
  <c r="L212"/>
  <c r="P212"/>
  <c r="H214"/>
  <c r="L214"/>
  <c r="T214"/>
  <c r="H216"/>
  <c r="L216"/>
  <c r="P216"/>
  <c r="H218"/>
  <c r="L218"/>
  <c r="T218"/>
  <c r="H220"/>
  <c r="L220"/>
  <c r="P220"/>
  <c r="H222"/>
  <c r="L222"/>
  <c r="T222"/>
  <c r="Q189" i="7"/>
  <c r="M189"/>
  <c r="O118"/>
  <c r="J189"/>
  <c r="T118"/>
  <c r="T117"/>
  <c r="T116"/>
  <c r="N121"/>
  <c r="N119"/>
  <c r="P190"/>
  <c r="R118"/>
  <c r="R116"/>
  <c r="N116"/>
  <c r="S189"/>
  <c r="S190"/>
  <c r="P189"/>
  <c r="K189"/>
  <c r="L189"/>
  <c r="P222" i="6"/>
  <c r="P214"/>
  <c r="P206"/>
  <c r="S222"/>
  <c r="O222"/>
  <c r="Q220"/>
  <c r="S218"/>
  <c r="O218"/>
  <c r="S214"/>
  <c r="O214"/>
  <c r="Q212"/>
  <c r="S210"/>
  <c r="O210"/>
  <c r="S206"/>
  <c r="O206"/>
  <c r="Q204"/>
  <c r="S202"/>
  <c r="O202"/>
  <c r="O198"/>
  <c r="Q225"/>
  <c r="O223"/>
  <c r="Q219"/>
  <c r="O215"/>
  <c r="Q211"/>
  <c r="O207"/>
  <c r="Q203"/>
  <c r="V198"/>
  <c r="R198"/>
  <c r="M197"/>
  <c r="K197"/>
  <c r="N197"/>
  <c r="H197"/>
  <c r="L197"/>
  <c r="V196"/>
  <c r="U226"/>
  <c r="Q226"/>
  <c r="T226"/>
  <c r="P226"/>
  <c r="S224"/>
  <c r="O224"/>
  <c r="V224"/>
  <c r="R224"/>
  <c r="T221"/>
  <c r="P221"/>
  <c r="S221"/>
  <c r="O221"/>
  <c r="V217"/>
  <c r="R217"/>
  <c r="U217"/>
  <c r="Q217"/>
  <c r="T213"/>
  <c r="P213"/>
  <c r="S213"/>
  <c r="O213"/>
  <c r="V209"/>
  <c r="R209"/>
  <c r="U209"/>
  <c r="T205"/>
  <c r="S205"/>
  <c r="O205"/>
  <c r="V201"/>
  <c r="R201"/>
  <c r="U201"/>
  <c r="Q201"/>
  <c r="S124"/>
  <c r="S120"/>
  <c r="T216"/>
  <c r="T208"/>
  <c r="T200"/>
  <c r="S220"/>
  <c r="O220"/>
  <c r="U218"/>
  <c r="S216"/>
  <c r="O216"/>
  <c r="S212"/>
  <c r="O212"/>
  <c r="U210"/>
  <c r="S208"/>
  <c r="O208"/>
  <c r="S204"/>
  <c r="O204"/>
  <c r="U202"/>
  <c r="S200"/>
  <c r="O200"/>
  <c r="S196"/>
  <c r="O196"/>
  <c r="T225"/>
  <c r="P225"/>
  <c r="S225"/>
  <c r="O225"/>
  <c r="V223"/>
  <c r="R223"/>
  <c r="U223"/>
  <c r="Q223"/>
  <c r="T219"/>
  <c r="P219"/>
  <c r="S219"/>
  <c r="O219"/>
  <c r="V215"/>
  <c r="R215"/>
  <c r="U215"/>
  <c r="Q215"/>
  <c r="T211"/>
  <c r="P211"/>
  <c r="S211"/>
  <c r="O211"/>
  <c r="V207"/>
  <c r="R207"/>
  <c r="U207"/>
  <c r="Q207"/>
  <c r="T203"/>
  <c r="P203"/>
  <c r="S203"/>
  <c r="O203"/>
  <c r="M199"/>
  <c r="K199"/>
  <c r="N199"/>
  <c r="L199"/>
  <c r="H199"/>
  <c r="P198"/>
  <c r="P196"/>
  <c r="N195"/>
  <c r="L195"/>
  <c r="H195"/>
  <c r="M195"/>
  <c r="K195"/>
  <c r="V226"/>
  <c r="T224"/>
  <c r="U221"/>
  <c r="T217"/>
  <c r="S217"/>
  <c r="U213"/>
  <c r="T209"/>
  <c r="S209"/>
  <c r="U205"/>
  <c r="T201"/>
  <c r="S201"/>
  <c r="S122"/>
  <c r="S114"/>
  <c r="S106"/>
  <c r="S194"/>
  <c r="U193"/>
  <c r="S192"/>
  <c r="U191"/>
  <c r="S190"/>
  <c r="U189"/>
  <c r="S188"/>
  <c r="U187"/>
  <c r="S186"/>
  <c r="U185"/>
  <c r="S184"/>
  <c r="U183"/>
  <c r="S182"/>
  <c r="U181"/>
  <c r="S180"/>
  <c r="U179"/>
  <c r="S178"/>
  <c r="U177"/>
  <c r="S176"/>
  <c r="U175"/>
  <c r="S174"/>
  <c r="U173"/>
  <c r="S172"/>
  <c r="U171"/>
  <c r="S170"/>
  <c r="N127"/>
  <c r="L127"/>
  <c r="H127"/>
  <c r="M127"/>
  <c r="K127"/>
  <c r="V126"/>
  <c r="R126"/>
  <c r="T124"/>
  <c r="P124"/>
  <c r="N123"/>
  <c r="L123"/>
  <c r="H123"/>
  <c r="M123"/>
  <c r="K123"/>
  <c r="V122"/>
  <c r="R122"/>
  <c r="T120"/>
  <c r="P120"/>
  <c r="N119"/>
  <c r="L119"/>
  <c r="H119"/>
  <c r="M119"/>
  <c r="K119"/>
  <c r="V118"/>
  <c r="R118"/>
  <c r="T116"/>
  <c r="P116"/>
  <c r="N115"/>
  <c r="L115"/>
  <c r="H115"/>
  <c r="M115"/>
  <c r="K115"/>
  <c r="V114"/>
  <c r="R114"/>
  <c r="T112"/>
  <c r="P112"/>
  <c r="N111"/>
  <c r="L111"/>
  <c r="H111"/>
  <c r="M111"/>
  <c r="K111"/>
  <c r="V110"/>
  <c r="R110"/>
  <c r="T108"/>
  <c r="P108"/>
  <c r="N107"/>
  <c r="L107"/>
  <c r="H107"/>
  <c r="M107"/>
  <c r="K107"/>
  <c r="S102"/>
  <c r="S98"/>
  <c r="S94"/>
  <c r="S90"/>
  <c r="S86"/>
  <c r="O86"/>
  <c r="S82"/>
  <c r="S78"/>
  <c r="S74"/>
  <c r="S70"/>
  <c r="S66"/>
  <c r="S62"/>
  <c r="S58"/>
  <c r="S54"/>
  <c r="S50"/>
  <c r="S46"/>
  <c r="S42"/>
  <c r="T169"/>
  <c r="P169"/>
  <c r="S167"/>
  <c r="O167"/>
  <c r="V167"/>
  <c r="R167"/>
  <c r="U165"/>
  <c r="Q165"/>
  <c r="T165"/>
  <c r="P165"/>
  <c r="S163"/>
  <c r="O163"/>
  <c r="V163"/>
  <c r="R163"/>
  <c r="U161"/>
  <c r="Q161"/>
  <c r="T161"/>
  <c r="P161"/>
  <c r="S159"/>
  <c r="O159"/>
  <c r="V159"/>
  <c r="R159"/>
  <c r="U157"/>
  <c r="Q157"/>
  <c r="T157"/>
  <c r="P157"/>
  <c r="S155"/>
  <c r="O155"/>
  <c r="V155"/>
  <c r="R155"/>
  <c r="U153"/>
  <c r="Q153"/>
  <c r="T153"/>
  <c r="P153"/>
  <c r="S151"/>
  <c r="O151"/>
  <c r="V151"/>
  <c r="R151"/>
  <c r="U149"/>
  <c r="Q149"/>
  <c r="T149"/>
  <c r="P149"/>
  <c r="S147"/>
  <c r="O147"/>
  <c r="V147"/>
  <c r="R147"/>
  <c r="U145"/>
  <c r="Q145"/>
  <c r="T145"/>
  <c r="P145"/>
  <c r="S143"/>
  <c r="O143"/>
  <c r="V143"/>
  <c r="R143"/>
  <c r="U141"/>
  <c r="Q141"/>
  <c r="T141"/>
  <c r="P141"/>
  <c r="S139"/>
  <c r="O139"/>
  <c r="V139"/>
  <c r="R139"/>
  <c r="U137"/>
  <c r="Q137"/>
  <c r="T137"/>
  <c r="P137"/>
  <c r="S135"/>
  <c r="O135"/>
  <c r="V135"/>
  <c r="R135"/>
  <c r="U133"/>
  <c r="Q133"/>
  <c r="T133"/>
  <c r="P133"/>
  <c r="S131"/>
  <c r="O131"/>
  <c r="V131"/>
  <c r="R131"/>
  <c r="U129"/>
  <c r="Q129"/>
  <c r="T129"/>
  <c r="P129"/>
  <c r="S128"/>
  <c r="O128"/>
  <c r="V128"/>
  <c r="M103"/>
  <c r="L103"/>
  <c r="H103"/>
  <c r="N103"/>
  <c r="K103"/>
  <c r="V102"/>
  <c r="R102"/>
  <c r="P100"/>
  <c r="N99"/>
  <c r="L99"/>
  <c r="H99"/>
  <c r="M99"/>
  <c r="K99"/>
  <c r="V98"/>
  <c r="T96"/>
  <c r="N95"/>
  <c r="L95"/>
  <c r="H95"/>
  <c r="M95"/>
  <c r="K95"/>
  <c r="R94"/>
  <c r="P92"/>
  <c r="N91"/>
  <c r="L91"/>
  <c r="H91"/>
  <c r="M91"/>
  <c r="K91"/>
  <c r="V90"/>
  <c r="T88"/>
  <c r="N87"/>
  <c r="L87"/>
  <c r="H87"/>
  <c r="M87"/>
  <c r="K87"/>
  <c r="R86"/>
  <c r="P84"/>
  <c r="N83"/>
  <c r="L83"/>
  <c r="H83"/>
  <c r="M83"/>
  <c r="K83"/>
  <c r="V82"/>
  <c r="T80"/>
  <c r="N79"/>
  <c r="L79"/>
  <c r="H79"/>
  <c r="M79"/>
  <c r="K79"/>
  <c r="R78"/>
  <c r="P76"/>
  <c r="N75"/>
  <c r="L75"/>
  <c r="H75"/>
  <c r="M75"/>
  <c r="K75"/>
  <c r="V74"/>
  <c r="T72"/>
  <c r="N71"/>
  <c r="L71"/>
  <c r="H71"/>
  <c r="M71"/>
  <c r="K71"/>
  <c r="R70"/>
  <c r="P68"/>
  <c r="N67"/>
  <c r="L67"/>
  <c r="H67"/>
  <c r="M67"/>
  <c r="K67"/>
  <c r="V66"/>
  <c r="T64"/>
  <c r="N63"/>
  <c r="L63"/>
  <c r="H63"/>
  <c r="M63"/>
  <c r="K63"/>
  <c r="R62"/>
  <c r="P60"/>
  <c r="N59"/>
  <c r="L59"/>
  <c r="H59"/>
  <c r="M59"/>
  <c r="K59"/>
  <c r="V58"/>
  <c r="T56"/>
  <c r="N55"/>
  <c r="L55"/>
  <c r="H55"/>
  <c r="M55"/>
  <c r="K55"/>
  <c r="R54"/>
  <c r="P52"/>
  <c r="N51"/>
  <c r="L51"/>
  <c r="H51"/>
  <c r="M51"/>
  <c r="K51"/>
  <c r="V50"/>
  <c r="T48"/>
  <c r="N47"/>
  <c r="L47"/>
  <c r="H47"/>
  <c r="M47"/>
  <c r="K47"/>
  <c r="R46"/>
  <c r="P44"/>
  <c r="N43"/>
  <c r="L43"/>
  <c r="H43"/>
  <c r="M43"/>
  <c r="K43"/>
  <c r="V42"/>
  <c r="R42"/>
  <c r="U168"/>
  <c r="Q168"/>
  <c r="T168"/>
  <c r="P168"/>
  <c r="S166"/>
  <c r="O166"/>
  <c r="V166"/>
  <c r="R166"/>
  <c r="U164"/>
  <c r="Q164"/>
  <c r="T164"/>
  <c r="P164"/>
  <c r="S162"/>
  <c r="O162"/>
  <c r="V162"/>
  <c r="R162"/>
  <c r="U160"/>
  <c r="Q160"/>
  <c r="T160"/>
  <c r="P160"/>
  <c r="S158"/>
  <c r="O158"/>
  <c r="V158"/>
  <c r="R158"/>
  <c r="U156"/>
  <c r="Q156"/>
  <c r="T156"/>
  <c r="P156"/>
  <c r="S154"/>
  <c r="O154"/>
  <c r="V154"/>
  <c r="R154"/>
  <c r="U152"/>
  <c r="Q152"/>
  <c r="T152"/>
  <c r="P152"/>
  <c r="S150"/>
  <c r="O150"/>
  <c r="V150"/>
  <c r="R150"/>
  <c r="U148"/>
  <c r="Q148"/>
  <c r="T148"/>
  <c r="P148"/>
  <c r="S146"/>
  <c r="O146"/>
  <c r="V146"/>
  <c r="R146"/>
  <c r="U144"/>
  <c r="Q144"/>
  <c r="T144"/>
  <c r="P144"/>
  <c r="S142"/>
  <c r="O142"/>
  <c r="V142"/>
  <c r="R142"/>
  <c r="U140"/>
  <c r="Q140"/>
  <c r="T140"/>
  <c r="P140"/>
  <c r="S138"/>
  <c r="O138"/>
  <c r="V138"/>
  <c r="R138"/>
  <c r="U136"/>
  <c r="Q136"/>
  <c r="T136"/>
  <c r="P136"/>
  <c r="S134"/>
  <c r="O134"/>
  <c r="V134"/>
  <c r="R134"/>
  <c r="U132"/>
  <c r="Q132"/>
  <c r="T132"/>
  <c r="P132"/>
  <c r="S130"/>
  <c r="O130"/>
  <c r="V130"/>
  <c r="T104"/>
  <c r="P104"/>
  <c r="U104"/>
  <c r="Q104"/>
  <c r="S38"/>
  <c r="S34"/>
  <c r="S30"/>
  <c r="S26"/>
  <c r="S22"/>
  <c r="S18"/>
  <c r="S14"/>
  <c r="T11"/>
  <c r="N41"/>
  <c r="L41"/>
  <c r="H41"/>
  <c r="M41"/>
  <c r="K41"/>
  <c r="V40"/>
  <c r="R40"/>
  <c r="T38"/>
  <c r="P38"/>
  <c r="N37"/>
  <c r="L37"/>
  <c r="H37"/>
  <c r="M37"/>
  <c r="K37"/>
  <c r="V36"/>
  <c r="R36"/>
  <c r="T34"/>
  <c r="P34"/>
  <c r="N33"/>
  <c r="L33"/>
  <c r="H33"/>
  <c r="M33"/>
  <c r="K33"/>
  <c r="V32"/>
  <c r="R32"/>
  <c r="T30"/>
  <c r="P30"/>
  <c r="N29"/>
  <c r="L29"/>
  <c r="H29"/>
  <c r="M29"/>
  <c r="K29"/>
  <c r="V28"/>
  <c r="R28"/>
  <c r="T26"/>
  <c r="P26"/>
  <c r="N25"/>
  <c r="L25"/>
  <c r="H25"/>
  <c r="M25"/>
  <c r="K25"/>
  <c r="V24"/>
  <c r="R24"/>
  <c r="T22"/>
  <c r="P22"/>
  <c r="N21"/>
  <c r="L21"/>
  <c r="H21"/>
  <c r="M21"/>
  <c r="K21"/>
  <c r="V20"/>
  <c r="T18"/>
  <c r="P18"/>
  <c r="N17"/>
  <c r="L17"/>
  <c r="H17"/>
  <c r="M17"/>
  <c r="K17"/>
  <c r="R16"/>
  <c r="P14"/>
  <c r="N13"/>
  <c r="L13"/>
  <c r="H13"/>
  <c r="M13"/>
  <c r="K13"/>
  <c r="U11"/>
  <c r="T10"/>
  <c r="S10"/>
  <c r="O10"/>
  <c r="S8"/>
  <c r="O8"/>
  <c r="T8"/>
  <c r="V12"/>
  <c r="R12"/>
  <c r="U12"/>
  <c r="Q12"/>
  <c r="U9"/>
  <c r="Q9"/>
  <c r="V9"/>
  <c r="R9"/>
  <c r="H130"/>
  <c r="O116"/>
  <c r="O112"/>
  <c r="O108"/>
  <c r="V194"/>
  <c r="R194"/>
  <c r="U194"/>
  <c r="Q194"/>
  <c r="P193"/>
  <c r="S193"/>
  <c r="O193"/>
  <c r="V192"/>
  <c r="R192"/>
  <c r="U192"/>
  <c r="Q192"/>
  <c r="P191"/>
  <c r="S191"/>
  <c r="O191"/>
  <c r="V190"/>
  <c r="R190"/>
  <c r="U190"/>
  <c r="Q190"/>
  <c r="P189"/>
  <c r="S189"/>
  <c r="O189"/>
  <c r="V188"/>
  <c r="R188"/>
  <c r="U188"/>
  <c r="Q188"/>
  <c r="P187"/>
  <c r="S187"/>
  <c r="O187"/>
  <c r="V186"/>
  <c r="R186"/>
  <c r="U186"/>
  <c r="Q186"/>
  <c r="P185"/>
  <c r="S185"/>
  <c r="O185"/>
  <c r="V184"/>
  <c r="R184"/>
  <c r="U184"/>
  <c r="Q184"/>
  <c r="P183"/>
  <c r="S183"/>
  <c r="O183"/>
  <c r="V182"/>
  <c r="R182"/>
  <c r="U182"/>
  <c r="Q182"/>
  <c r="P181"/>
  <c r="S181"/>
  <c r="O181"/>
  <c r="V180"/>
  <c r="R180"/>
  <c r="U180"/>
  <c r="Q180"/>
  <c r="P179"/>
  <c r="S179"/>
  <c r="O179"/>
  <c r="V178"/>
  <c r="R178"/>
  <c r="U178"/>
  <c r="Q178"/>
  <c r="P177"/>
  <c r="S177"/>
  <c r="O177"/>
  <c r="V176"/>
  <c r="R176"/>
  <c r="U176"/>
  <c r="Q176"/>
  <c r="P175"/>
  <c r="S175"/>
  <c r="O175"/>
  <c r="V174"/>
  <c r="R174"/>
  <c r="U174"/>
  <c r="Q174"/>
  <c r="T173"/>
  <c r="P173"/>
  <c r="S173"/>
  <c r="O173"/>
  <c r="V172"/>
  <c r="R172"/>
  <c r="Q172"/>
  <c r="T171"/>
  <c r="P171"/>
  <c r="S171"/>
  <c r="O171"/>
  <c r="V170"/>
  <c r="R170"/>
  <c r="Q170"/>
  <c r="P126"/>
  <c r="N125"/>
  <c r="L125"/>
  <c r="H125"/>
  <c r="M125"/>
  <c r="K125"/>
  <c r="V124"/>
  <c r="N121"/>
  <c r="L121"/>
  <c r="H121"/>
  <c r="M121"/>
  <c r="K121"/>
  <c r="P118"/>
  <c r="N117"/>
  <c r="L117"/>
  <c r="H117"/>
  <c r="M117"/>
  <c r="K117"/>
  <c r="V116"/>
  <c r="N113"/>
  <c r="L113"/>
  <c r="H113"/>
  <c r="M113"/>
  <c r="K113"/>
  <c r="P110"/>
  <c r="N109"/>
  <c r="L109"/>
  <c r="H109"/>
  <c r="M109"/>
  <c r="K109"/>
  <c r="V108"/>
  <c r="T106"/>
  <c r="P106"/>
  <c r="N105"/>
  <c r="L105"/>
  <c r="H105"/>
  <c r="M105"/>
  <c r="K105"/>
  <c r="O100"/>
  <c r="O96"/>
  <c r="O92"/>
  <c r="O88"/>
  <c r="O84"/>
  <c r="O80"/>
  <c r="O76"/>
  <c r="O72"/>
  <c r="O68"/>
  <c r="O64"/>
  <c r="O60"/>
  <c r="O56"/>
  <c r="O52"/>
  <c r="O48"/>
  <c r="O44"/>
  <c r="O169"/>
  <c r="Q169"/>
  <c r="R169"/>
  <c r="Q167"/>
  <c r="P167"/>
  <c r="O165"/>
  <c r="R165"/>
  <c r="Q163"/>
  <c r="P163"/>
  <c r="O161"/>
  <c r="R161"/>
  <c r="Q159"/>
  <c r="P159"/>
  <c r="O157"/>
  <c r="R157"/>
  <c r="Q155"/>
  <c r="P155"/>
  <c r="O153"/>
  <c r="R153"/>
  <c r="Q151"/>
  <c r="P151"/>
  <c r="O149"/>
  <c r="R149"/>
  <c r="Q147"/>
  <c r="P147"/>
  <c r="O145"/>
  <c r="R145"/>
  <c r="Q143"/>
  <c r="P143"/>
  <c r="O141"/>
  <c r="R141"/>
  <c r="Q139"/>
  <c r="P139"/>
  <c r="O137"/>
  <c r="R137"/>
  <c r="Q135"/>
  <c r="P135"/>
  <c r="O133"/>
  <c r="R133"/>
  <c r="Q131"/>
  <c r="P131"/>
  <c r="O129"/>
  <c r="R129"/>
  <c r="Q128"/>
  <c r="T128"/>
  <c r="P128"/>
  <c r="O104"/>
  <c r="P102"/>
  <c r="N101"/>
  <c r="L101"/>
  <c r="H101"/>
  <c r="M101"/>
  <c r="K101"/>
  <c r="V100"/>
  <c r="R100"/>
  <c r="T98"/>
  <c r="P98"/>
  <c r="N97"/>
  <c r="L97"/>
  <c r="H97"/>
  <c r="M97"/>
  <c r="K97"/>
  <c r="V96"/>
  <c r="R96"/>
  <c r="T94"/>
  <c r="P94"/>
  <c r="N93"/>
  <c r="L93"/>
  <c r="H93"/>
  <c r="M93"/>
  <c r="K93"/>
  <c r="V92"/>
  <c r="R92"/>
  <c r="T90"/>
  <c r="P90"/>
  <c r="N89"/>
  <c r="L89"/>
  <c r="H89"/>
  <c r="M89"/>
  <c r="K89"/>
  <c r="V88"/>
  <c r="R88"/>
  <c r="P86"/>
  <c r="N85"/>
  <c r="L85"/>
  <c r="H85"/>
  <c r="M85"/>
  <c r="K85"/>
  <c r="V84"/>
  <c r="R84"/>
  <c r="T82"/>
  <c r="P82"/>
  <c r="N81"/>
  <c r="L81"/>
  <c r="H81"/>
  <c r="M81"/>
  <c r="K81"/>
  <c r="V80"/>
  <c r="R80"/>
  <c r="T78"/>
  <c r="P78"/>
  <c r="N77"/>
  <c r="L77"/>
  <c r="H77"/>
  <c r="M77"/>
  <c r="K77"/>
  <c r="V76"/>
  <c r="R76"/>
  <c r="T74"/>
  <c r="P74"/>
  <c r="N73"/>
  <c r="L73"/>
  <c r="H73"/>
  <c r="M73"/>
  <c r="K73"/>
  <c r="V72"/>
  <c r="R72"/>
  <c r="T70"/>
  <c r="P70"/>
  <c r="N69"/>
  <c r="L69"/>
  <c r="H69"/>
  <c r="M69"/>
  <c r="K69"/>
  <c r="V68"/>
  <c r="R68"/>
  <c r="T66"/>
  <c r="P66"/>
  <c r="N65"/>
  <c r="L65"/>
  <c r="H65"/>
  <c r="M65"/>
  <c r="K65"/>
  <c r="V64"/>
  <c r="R64"/>
  <c r="T62"/>
  <c r="P62"/>
  <c r="N61"/>
  <c r="L61"/>
  <c r="H61"/>
  <c r="M61"/>
  <c r="K61"/>
  <c r="V60"/>
  <c r="R60"/>
  <c r="T58"/>
  <c r="P58"/>
  <c r="N57"/>
  <c r="L57"/>
  <c r="H57"/>
  <c r="M57"/>
  <c r="K57"/>
  <c r="V56"/>
  <c r="R56"/>
  <c r="T54"/>
  <c r="P54"/>
  <c r="N53"/>
  <c r="L53"/>
  <c r="H53"/>
  <c r="M53"/>
  <c r="K53"/>
  <c r="V52"/>
  <c r="R52"/>
  <c r="T50"/>
  <c r="P50"/>
  <c r="N49"/>
  <c r="L49"/>
  <c r="H49"/>
  <c r="M49"/>
  <c r="K49"/>
  <c r="V48"/>
  <c r="R48"/>
  <c r="T46"/>
  <c r="P46"/>
  <c r="N45"/>
  <c r="L45"/>
  <c r="H45"/>
  <c r="M45"/>
  <c r="K45"/>
  <c r="V44"/>
  <c r="R44"/>
  <c r="T42"/>
  <c r="S168"/>
  <c r="V168"/>
  <c r="U166"/>
  <c r="T166"/>
  <c r="S164"/>
  <c r="V164"/>
  <c r="U162"/>
  <c r="T162"/>
  <c r="S160"/>
  <c r="V160"/>
  <c r="U158"/>
  <c r="T158"/>
  <c r="S156"/>
  <c r="V156"/>
  <c r="U154"/>
  <c r="T154"/>
  <c r="S152"/>
  <c r="V152"/>
  <c r="U150"/>
  <c r="T150"/>
  <c r="S148"/>
  <c r="V148"/>
  <c r="U146"/>
  <c r="T146"/>
  <c r="S144"/>
  <c r="V144"/>
  <c r="U142"/>
  <c r="T142"/>
  <c r="S140"/>
  <c r="V140"/>
  <c r="U138"/>
  <c r="T138"/>
  <c r="S136"/>
  <c r="V136"/>
  <c r="U134"/>
  <c r="T134"/>
  <c r="S132"/>
  <c r="V132"/>
  <c r="U130"/>
  <c r="T130"/>
  <c r="P130"/>
  <c r="V104"/>
  <c r="S40"/>
  <c r="S36"/>
  <c r="S32"/>
  <c r="S28"/>
  <c r="S24"/>
  <c r="S20"/>
  <c r="S16"/>
  <c r="T40"/>
  <c r="N39"/>
  <c r="L39"/>
  <c r="H39"/>
  <c r="M39"/>
  <c r="K39"/>
  <c r="R38"/>
  <c r="P36"/>
  <c r="N35"/>
  <c r="L35"/>
  <c r="H35"/>
  <c r="M35"/>
  <c r="K35"/>
  <c r="V34"/>
  <c r="T32"/>
  <c r="N31"/>
  <c r="L31"/>
  <c r="H31"/>
  <c r="M31"/>
  <c r="K31"/>
  <c r="R30"/>
  <c r="P28"/>
  <c r="N27"/>
  <c r="L27"/>
  <c r="H27"/>
  <c r="M27"/>
  <c r="K27"/>
  <c r="V26"/>
  <c r="T24"/>
  <c r="N23"/>
  <c r="L23"/>
  <c r="H23"/>
  <c r="M23"/>
  <c r="K23"/>
  <c r="R22"/>
  <c r="T20"/>
  <c r="P20"/>
  <c r="N19"/>
  <c r="L19"/>
  <c r="H19"/>
  <c r="M19"/>
  <c r="K19"/>
  <c r="V18"/>
  <c r="T16"/>
  <c r="P16"/>
  <c r="N15"/>
  <c r="L15"/>
  <c r="H15"/>
  <c r="M15"/>
  <c r="K15"/>
  <c r="V14"/>
  <c r="R14"/>
  <c r="O11"/>
  <c r="R10"/>
  <c r="Q10"/>
  <c r="Q8"/>
  <c r="R8"/>
  <c r="P12"/>
  <c r="O12"/>
  <c r="O9"/>
  <c r="P9"/>
  <c r="H104"/>
  <c r="I7" i="5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P93"/>
  <c r="P94"/>
  <c r="P95"/>
  <c r="P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O8"/>
  <c r="O12"/>
  <c r="O16"/>
  <c r="O20"/>
  <c r="W20"/>
  <c r="O24"/>
  <c r="O28"/>
  <c r="W28"/>
  <c r="O32"/>
  <c r="W32"/>
  <c r="O36"/>
  <c r="W36"/>
  <c r="O40"/>
  <c r="S40"/>
  <c r="O44"/>
  <c r="S44"/>
  <c r="O48"/>
  <c r="S48"/>
  <c r="O52"/>
  <c r="O56"/>
  <c r="O60"/>
  <c r="O64"/>
  <c r="O68"/>
  <c r="O72"/>
  <c r="O76"/>
  <c r="W76"/>
  <c r="O80"/>
  <c r="W80"/>
  <c r="O84"/>
  <c r="W84"/>
  <c r="O88"/>
  <c r="O92"/>
  <c r="O93"/>
  <c r="O94"/>
  <c r="W94"/>
  <c r="O95"/>
  <c r="O96"/>
  <c r="W96"/>
  <c r="O100"/>
  <c r="W100"/>
  <c r="O104"/>
  <c r="S104"/>
  <c r="O108"/>
  <c r="S108"/>
  <c r="O112"/>
  <c r="S112"/>
  <c r="O138"/>
  <c r="S138"/>
  <c r="O142"/>
  <c r="S142"/>
  <c r="O146"/>
  <c r="S146"/>
  <c r="O150"/>
  <c r="S150"/>
  <c r="O154"/>
  <c r="S154"/>
  <c r="O158"/>
  <c r="S158"/>
  <c r="O162"/>
  <c r="S162"/>
  <c r="O166"/>
  <c r="S166"/>
  <c r="N7"/>
  <c r="N9"/>
  <c r="V9"/>
  <c r="N11"/>
  <c r="V11"/>
  <c r="N13"/>
  <c r="V13"/>
  <c r="N15"/>
  <c r="V15"/>
  <c r="N17"/>
  <c r="N19"/>
  <c r="N21"/>
  <c r="N23"/>
  <c r="N25"/>
  <c r="N27"/>
  <c r="N29"/>
  <c r="N31"/>
  <c r="N33"/>
  <c r="N35"/>
  <c r="N37"/>
  <c r="N39"/>
  <c r="N41"/>
  <c r="N43"/>
  <c r="N45"/>
  <c r="N47"/>
  <c r="N49"/>
  <c r="N51"/>
  <c r="N53"/>
  <c r="N55"/>
  <c r="N57"/>
  <c r="N59"/>
  <c r="N61"/>
  <c r="N63"/>
  <c r="N65"/>
  <c r="N67"/>
  <c r="N69"/>
  <c r="N71"/>
  <c r="N73"/>
  <c r="N75"/>
  <c r="N77"/>
  <c r="N79"/>
  <c r="N81"/>
  <c r="N83"/>
  <c r="N85"/>
  <c r="R85"/>
  <c r="N87"/>
  <c r="N89"/>
  <c r="V89"/>
  <c r="N91"/>
  <c r="V91"/>
  <c r="N93"/>
  <c r="V93"/>
  <c r="N94"/>
  <c r="N95"/>
  <c r="V95"/>
  <c r="N96"/>
  <c r="N97"/>
  <c r="V97"/>
  <c r="N99"/>
  <c r="V99"/>
  <c r="N101"/>
  <c r="V101"/>
  <c r="N103"/>
  <c r="V103"/>
  <c r="N105"/>
  <c r="N107"/>
  <c r="N109"/>
  <c r="N111"/>
  <c r="N113"/>
  <c r="N115"/>
  <c r="N139"/>
  <c r="V139"/>
  <c r="N141"/>
  <c r="V141"/>
  <c r="N143"/>
  <c r="V143"/>
  <c r="N145"/>
  <c r="N147"/>
  <c r="V147"/>
  <c r="N149"/>
  <c r="N151"/>
  <c r="V151"/>
  <c r="N153"/>
  <c r="N155"/>
  <c r="V155"/>
  <c r="N157"/>
  <c r="N159"/>
  <c r="V159"/>
  <c r="N161"/>
  <c r="N163"/>
  <c r="V163"/>
  <c r="N165"/>
  <c r="M10"/>
  <c r="M14"/>
  <c r="M18"/>
  <c r="M22"/>
  <c r="M26"/>
  <c r="M30"/>
  <c r="M34"/>
  <c r="M38"/>
  <c r="M42"/>
  <c r="M46"/>
  <c r="M50"/>
  <c r="M54"/>
  <c r="M58"/>
  <c r="M62"/>
  <c r="M66"/>
  <c r="M70"/>
  <c r="M74"/>
  <c r="M78"/>
  <c r="M82"/>
  <c r="M86"/>
  <c r="M90"/>
  <c r="M93"/>
  <c r="M94"/>
  <c r="M95"/>
  <c r="M96"/>
  <c r="M98"/>
  <c r="M102"/>
  <c r="M106"/>
  <c r="M110"/>
  <c r="M114"/>
  <c r="M140"/>
  <c r="U140"/>
  <c r="M144"/>
  <c r="M148"/>
  <c r="M152"/>
  <c r="M156"/>
  <c r="M160"/>
  <c r="M164"/>
  <c r="G25"/>
  <c r="G24"/>
  <c r="G26"/>
  <c r="L26"/>
  <c r="G27"/>
  <c r="L27"/>
  <c r="G28"/>
  <c r="G29"/>
  <c r="L29"/>
  <c r="G30"/>
  <c r="G31"/>
  <c r="L31"/>
  <c r="G32"/>
  <c r="G33"/>
  <c r="L33"/>
  <c r="G34"/>
  <c r="G35"/>
  <c r="L35"/>
  <c r="G36"/>
  <c r="G37"/>
  <c r="L37"/>
  <c r="G38"/>
  <c r="G39"/>
  <c r="L39"/>
  <c r="G53"/>
  <c r="G52"/>
  <c r="L53"/>
  <c r="G54"/>
  <c r="G55"/>
  <c r="L55"/>
  <c r="G56"/>
  <c r="L56"/>
  <c r="G57"/>
  <c r="L57"/>
  <c r="G58"/>
  <c r="L58"/>
  <c r="G59"/>
  <c r="L59"/>
  <c r="G60"/>
  <c r="L60"/>
  <c r="G61"/>
  <c r="L61"/>
  <c r="G62"/>
  <c r="L62"/>
  <c r="G63"/>
  <c r="L63"/>
  <c r="G64"/>
  <c r="L64"/>
  <c r="G65"/>
  <c r="L65"/>
  <c r="G66"/>
  <c r="L66"/>
  <c r="X94"/>
  <c r="X96"/>
  <c r="G8"/>
  <c r="G7"/>
  <c r="L8"/>
  <c r="G9"/>
  <c r="G10"/>
  <c r="L10"/>
  <c r="G11"/>
  <c r="L11"/>
  <c r="G12"/>
  <c r="L12"/>
  <c r="G13"/>
  <c r="L13"/>
  <c r="G14"/>
  <c r="L14"/>
  <c r="G15"/>
  <c r="L15"/>
  <c r="G16"/>
  <c r="L16"/>
  <c r="G19"/>
  <c r="G18"/>
  <c r="L19"/>
  <c r="G21"/>
  <c r="G20"/>
  <c r="G22"/>
  <c r="L22"/>
  <c r="G23"/>
  <c r="L23"/>
  <c r="G40"/>
  <c r="G41"/>
  <c r="L41"/>
  <c r="G42"/>
  <c r="L42"/>
  <c r="G43"/>
  <c r="L43"/>
  <c r="G44"/>
  <c r="L44"/>
  <c r="W44"/>
  <c r="G45"/>
  <c r="L45"/>
  <c r="G46"/>
  <c r="L46"/>
  <c r="G47"/>
  <c r="L47"/>
  <c r="G48"/>
  <c r="L48"/>
  <c r="W48"/>
  <c r="G49"/>
  <c r="L49"/>
  <c r="G50"/>
  <c r="L50"/>
  <c r="G51"/>
  <c r="L51"/>
  <c r="L52"/>
  <c r="G67"/>
  <c r="L67"/>
  <c r="G68"/>
  <c r="L68"/>
  <c r="G69"/>
  <c r="L69"/>
  <c r="G70"/>
  <c r="L70"/>
  <c r="G71"/>
  <c r="L71"/>
  <c r="G72"/>
  <c r="L72"/>
  <c r="G73"/>
  <c r="L73"/>
  <c r="G85"/>
  <c r="G84"/>
  <c r="L85"/>
  <c r="G88"/>
  <c r="G87"/>
  <c r="L88"/>
  <c r="G89"/>
  <c r="G90"/>
  <c r="L90"/>
  <c r="G91"/>
  <c r="L91"/>
  <c r="G92"/>
  <c r="L92"/>
  <c r="W93"/>
  <c r="W95"/>
  <c r="G97"/>
  <c r="G96"/>
  <c r="L97"/>
  <c r="G98"/>
  <c r="L98"/>
  <c r="G99"/>
  <c r="G100"/>
  <c r="L100"/>
  <c r="G101"/>
  <c r="G102"/>
  <c r="L102"/>
  <c r="G103"/>
  <c r="W104"/>
  <c r="W108"/>
  <c r="W112"/>
  <c r="W138"/>
  <c r="W142"/>
  <c r="W146"/>
  <c r="W150"/>
  <c r="W154"/>
  <c r="W158"/>
  <c r="W162"/>
  <c r="W166"/>
  <c r="G17"/>
  <c r="L17"/>
  <c r="L18"/>
  <c r="V19"/>
  <c r="G74"/>
  <c r="L74"/>
  <c r="G75"/>
  <c r="L75"/>
  <c r="G76"/>
  <c r="L76"/>
  <c r="G77"/>
  <c r="L77"/>
  <c r="G78"/>
  <c r="L78"/>
  <c r="G79"/>
  <c r="L79"/>
  <c r="G80"/>
  <c r="L80"/>
  <c r="G81"/>
  <c r="L81"/>
  <c r="G82"/>
  <c r="L82"/>
  <c r="G83"/>
  <c r="L83"/>
  <c r="L84"/>
  <c r="V85"/>
  <c r="G86"/>
  <c r="L86"/>
  <c r="L87"/>
  <c r="V94"/>
  <c r="V96"/>
  <c r="G104"/>
  <c r="L104"/>
  <c r="G105"/>
  <c r="G106"/>
  <c r="L106"/>
  <c r="G107"/>
  <c r="G108"/>
  <c r="L108"/>
  <c r="G109"/>
  <c r="G110"/>
  <c r="L110"/>
  <c r="G111"/>
  <c r="G112"/>
  <c r="L112"/>
  <c r="G113"/>
  <c r="G114"/>
  <c r="L114"/>
  <c r="G115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5"/>
  <c r="V165"/>
  <c r="L166"/>
  <c r="U10"/>
  <c r="U14"/>
  <c r="U18"/>
  <c r="U22"/>
  <c r="U26"/>
  <c r="U30"/>
  <c r="U34"/>
  <c r="U38"/>
  <c r="U42"/>
  <c r="U46"/>
  <c r="U50"/>
  <c r="U54"/>
  <c r="U58"/>
  <c r="U62"/>
  <c r="U66"/>
  <c r="U70"/>
  <c r="U74"/>
  <c r="U78"/>
  <c r="U82"/>
  <c r="U86"/>
  <c r="U90"/>
  <c r="U93"/>
  <c r="U94"/>
  <c r="U95"/>
  <c r="U96"/>
  <c r="U98"/>
  <c r="U102"/>
  <c r="U106"/>
  <c r="U110"/>
  <c r="U114"/>
  <c r="L138"/>
  <c r="L139"/>
  <c r="L140"/>
  <c r="L141"/>
  <c r="U144"/>
  <c r="U148"/>
  <c r="U152"/>
  <c r="U156"/>
  <c r="U160"/>
  <c r="L164"/>
  <c r="K25"/>
  <c r="K26"/>
  <c r="K27"/>
  <c r="K28"/>
  <c r="K29"/>
  <c r="K30"/>
  <c r="K31"/>
  <c r="K32"/>
  <c r="K33"/>
  <c r="K34"/>
  <c r="K35"/>
  <c r="K36"/>
  <c r="K37"/>
  <c r="K38"/>
  <c r="K39"/>
  <c r="K53"/>
  <c r="K54"/>
  <c r="K55"/>
  <c r="K56"/>
  <c r="K57"/>
  <c r="K58"/>
  <c r="K59"/>
  <c r="K60"/>
  <c r="K61"/>
  <c r="K62"/>
  <c r="K63"/>
  <c r="K64"/>
  <c r="K65"/>
  <c r="K66"/>
  <c r="T94"/>
  <c r="T96"/>
  <c r="K8"/>
  <c r="K9"/>
  <c r="K10"/>
  <c r="K11"/>
  <c r="K12"/>
  <c r="K13"/>
  <c r="K14"/>
  <c r="K15"/>
  <c r="K16"/>
  <c r="K19"/>
  <c r="K21"/>
  <c r="K22"/>
  <c r="K23"/>
  <c r="K24"/>
  <c r="K40"/>
  <c r="K41"/>
  <c r="K42"/>
  <c r="K43"/>
  <c r="K44"/>
  <c r="K45"/>
  <c r="K46"/>
  <c r="K47"/>
  <c r="K48"/>
  <c r="K49"/>
  <c r="K50"/>
  <c r="K51"/>
  <c r="K52"/>
  <c r="K67"/>
  <c r="K68"/>
  <c r="K69"/>
  <c r="K70"/>
  <c r="K71"/>
  <c r="K72"/>
  <c r="K73"/>
  <c r="K85"/>
  <c r="K88"/>
  <c r="S88"/>
  <c r="K89"/>
  <c r="K90"/>
  <c r="K91"/>
  <c r="K92"/>
  <c r="S92"/>
  <c r="S93"/>
  <c r="S94"/>
  <c r="S95"/>
  <c r="S96"/>
  <c r="K97"/>
  <c r="K98"/>
  <c r="K99"/>
  <c r="K100"/>
  <c r="S100"/>
  <c r="K101"/>
  <c r="K102"/>
  <c r="K103"/>
  <c r="R9"/>
  <c r="R11"/>
  <c r="R13"/>
  <c r="R15"/>
  <c r="K17"/>
  <c r="K18"/>
  <c r="R19"/>
  <c r="K20"/>
  <c r="K74"/>
  <c r="K75"/>
  <c r="K76"/>
  <c r="K77"/>
  <c r="K78"/>
  <c r="K79"/>
  <c r="K80"/>
  <c r="K81"/>
  <c r="K82"/>
  <c r="K83"/>
  <c r="R83"/>
  <c r="K84"/>
  <c r="K86"/>
  <c r="K87"/>
  <c r="R87"/>
  <c r="R91"/>
  <c r="R94"/>
  <c r="R96"/>
  <c r="R99"/>
  <c r="R103"/>
  <c r="K104"/>
  <c r="K105"/>
  <c r="K106"/>
  <c r="K107"/>
  <c r="R107"/>
  <c r="K108"/>
  <c r="K109"/>
  <c r="K110"/>
  <c r="K111"/>
  <c r="R111"/>
  <c r="K112"/>
  <c r="K113"/>
  <c r="K114"/>
  <c r="K115"/>
  <c r="R115"/>
  <c r="R141"/>
  <c r="K142"/>
  <c r="K143"/>
  <c r="K144"/>
  <c r="K145"/>
  <c r="R145"/>
  <c r="K146"/>
  <c r="K147"/>
  <c r="K148"/>
  <c r="K149"/>
  <c r="R149"/>
  <c r="K150"/>
  <c r="K151"/>
  <c r="K152"/>
  <c r="K153"/>
  <c r="R153"/>
  <c r="K154"/>
  <c r="K155"/>
  <c r="K156"/>
  <c r="K157"/>
  <c r="R157"/>
  <c r="K158"/>
  <c r="K159"/>
  <c r="K160"/>
  <c r="K161"/>
  <c r="R161"/>
  <c r="K162"/>
  <c r="K163"/>
  <c r="K165"/>
  <c r="R165"/>
  <c r="K166"/>
  <c r="Q10"/>
  <c r="Q14"/>
  <c r="Q18"/>
  <c r="Q22"/>
  <c r="Q26"/>
  <c r="Q30"/>
  <c r="Q34"/>
  <c r="Q38"/>
  <c r="Q42"/>
  <c r="Q46"/>
  <c r="Q50"/>
  <c r="Q54"/>
  <c r="Q58"/>
  <c r="Q62"/>
  <c r="Q66"/>
  <c r="Q70"/>
  <c r="Q74"/>
  <c r="Q78"/>
  <c r="Q82"/>
  <c r="Q86"/>
  <c r="Q90"/>
  <c r="Q93"/>
  <c r="Q94"/>
  <c r="Q95"/>
  <c r="Q96"/>
  <c r="Q98"/>
  <c r="Q102"/>
  <c r="Q106"/>
  <c r="Q110"/>
  <c r="Q114"/>
  <c r="K138"/>
  <c r="K139"/>
  <c r="K140"/>
  <c r="K141"/>
  <c r="Q144"/>
  <c r="Q148"/>
  <c r="Q152"/>
  <c r="Q156"/>
  <c r="Q160"/>
  <c r="K164"/>
  <c r="G95"/>
  <c r="L96"/>
  <c r="G94"/>
  <c r="L95"/>
  <c r="G93"/>
  <c r="L94"/>
  <c r="L93"/>
  <c r="J166"/>
  <c r="J164"/>
  <c r="J162"/>
  <c r="J160"/>
  <c r="J158"/>
  <c r="J156"/>
  <c r="J154"/>
  <c r="J152"/>
  <c r="J150"/>
  <c r="J148"/>
  <c r="J146"/>
  <c r="J144"/>
  <c r="J142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6"/>
  <c r="J114"/>
  <c r="J112"/>
  <c r="J110"/>
  <c r="J108"/>
  <c r="J106"/>
  <c r="J104"/>
  <c r="J102"/>
  <c r="J100"/>
  <c r="J91"/>
  <c r="J89"/>
  <c r="J87"/>
  <c r="J85"/>
  <c r="J83"/>
  <c r="J81"/>
  <c r="J79"/>
  <c r="J77"/>
  <c r="J75"/>
  <c r="J73"/>
  <c r="J71"/>
  <c r="J69"/>
  <c r="J67"/>
  <c r="J65"/>
  <c r="J63"/>
  <c r="J61"/>
  <c r="J59"/>
  <c r="J57"/>
  <c r="J55"/>
  <c r="J53"/>
  <c r="J51"/>
  <c r="J49"/>
  <c r="J47"/>
  <c r="J45"/>
  <c r="J43"/>
  <c r="J41"/>
  <c r="J39"/>
  <c r="J37"/>
  <c r="J35"/>
  <c r="J33"/>
  <c r="J31"/>
  <c r="J29"/>
  <c r="J27"/>
  <c r="J25"/>
  <c r="J23"/>
  <c r="J21"/>
  <c r="J19"/>
  <c r="J17"/>
  <c r="J15"/>
  <c r="J13"/>
  <c r="J11"/>
  <c r="K96"/>
  <c r="K95"/>
  <c r="K94"/>
  <c r="K93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I75" i="4"/>
  <c r="P75"/>
  <c r="X75"/>
  <c r="O75"/>
  <c r="G75"/>
  <c r="G74"/>
  <c r="L75"/>
  <c r="W75"/>
  <c r="N75"/>
  <c r="V75"/>
  <c r="M75"/>
  <c r="U75"/>
  <c r="I74"/>
  <c r="P74"/>
  <c r="X74"/>
  <c r="O74"/>
  <c r="W74"/>
  <c r="G73"/>
  <c r="L74"/>
  <c r="N74"/>
  <c r="V74"/>
  <c r="M74"/>
  <c r="U74"/>
  <c r="I73"/>
  <c r="P73"/>
  <c r="G72"/>
  <c r="L73"/>
  <c r="I72"/>
  <c r="P72"/>
  <c r="X72"/>
  <c r="O72"/>
  <c r="W72"/>
  <c r="N72"/>
  <c r="V72"/>
  <c r="G71"/>
  <c r="L72"/>
  <c r="M72"/>
  <c r="U72"/>
  <c r="I71"/>
  <c r="P71"/>
  <c r="G70"/>
  <c r="L71"/>
  <c r="I70"/>
  <c r="P70"/>
  <c r="X70"/>
  <c r="O70"/>
  <c r="W70"/>
  <c r="N70"/>
  <c r="V70"/>
  <c r="G69"/>
  <c r="L70"/>
  <c r="M70"/>
  <c r="U70"/>
  <c r="I69"/>
  <c r="P69"/>
  <c r="G68"/>
  <c r="L69"/>
  <c r="I68"/>
  <c r="P68"/>
  <c r="X68"/>
  <c r="O68"/>
  <c r="W68"/>
  <c r="N68"/>
  <c r="V68"/>
  <c r="G67"/>
  <c r="L68"/>
  <c r="M68"/>
  <c r="U68"/>
  <c r="I67"/>
  <c r="P67"/>
  <c r="G66"/>
  <c r="L67"/>
  <c r="I66"/>
  <c r="P66"/>
  <c r="X66"/>
  <c r="O66"/>
  <c r="W66"/>
  <c r="N66"/>
  <c r="V66"/>
  <c r="G65"/>
  <c r="L66"/>
  <c r="M66"/>
  <c r="U66"/>
  <c r="I65"/>
  <c r="P65"/>
  <c r="G64"/>
  <c r="L65"/>
  <c r="I64"/>
  <c r="P64"/>
  <c r="X64"/>
  <c r="O64"/>
  <c r="W64"/>
  <c r="N64"/>
  <c r="V64"/>
  <c r="G63"/>
  <c r="L64"/>
  <c r="M64"/>
  <c r="U64"/>
  <c r="I63"/>
  <c r="P63"/>
  <c r="G62"/>
  <c r="L63"/>
  <c r="I62"/>
  <c r="P62"/>
  <c r="X62"/>
  <c r="O62"/>
  <c r="W62"/>
  <c r="N62"/>
  <c r="V62"/>
  <c r="G61"/>
  <c r="L62"/>
  <c r="M62"/>
  <c r="U62"/>
  <c r="I61"/>
  <c r="P61"/>
  <c r="G60"/>
  <c r="L61"/>
  <c r="I60"/>
  <c r="P60"/>
  <c r="X60"/>
  <c r="O60"/>
  <c r="W60"/>
  <c r="N60"/>
  <c r="V60"/>
  <c r="G59"/>
  <c r="L60"/>
  <c r="M60"/>
  <c r="U60"/>
  <c r="I59"/>
  <c r="P59"/>
  <c r="G58"/>
  <c r="L59"/>
  <c r="I58"/>
  <c r="P58"/>
  <c r="X58"/>
  <c r="O58"/>
  <c r="W58"/>
  <c r="N58"/>
  <c r="V58"/>
  <c r="G57"/>
  <c r="L58"/>
  <c r="M58"/>
  <c r="U58"/>
  <c r="I57"/>
  <c r="P57"/>
  <c r="G56"/>
  <c r="L57"/>
  <c r="I56"/>
  <c r="P56"/>
  <c r="X56"/>
  <c r="O56"/>
  <c r="W56"/>
  <c r="N56"/>
  <c r="V56"/>
  <c r="M56"/>
  <c r="U56"/>
  <c r="G55"/>
  <c r="L56"/>
  <c r="I55"/>
  <c r="P55"/>
  <c r="G54"/>
  <c r="L55"/>
  <c r="I54"/>
  <c r="P54"/>
  <c r="X54"/>
  <c r="O54"/>
  <c r="W54"/>
  <c r="N54"/>
  <c r="V54"/>
  <c r="M54"/>
  <c r="U54"/>
  <c r="G53"/>
  <c r="L54"/>
  <c r="I53"/>
  <c r="P53"/>
  <c r="G52"/>
  <c r="L53"/>
  <c r="I52"/>
  <c r="P52"/>
  <c r="X52"/>
  <c r="O52"/>
  <c r="W52"/>
  <c r="N52"/>
  <c r="V52"/>
  <c r="G51"/>
  <c r="L52"/>
  <c r="M52"/>
  <c r="U52"/>
  <c r="I51"/>
  <c r="P51"/>
  <c r="G50"/>
  <c r="L51"/>
  <c r="I50"/>
  <c r="P50"/>
  <c r="X50"/>
  <c r="O50"/>
  <c r="W50"/>
  <c r="N50"/>
  <c r="V50"/>
  <c r="G49"/>
  <c r="L50"/>
  <c r="M50"/>
  <c r="U50"/>
  <c r="I49"/>
  <c r="P49"/>
  <c r="G48"/>
  <c r="L49"/>
  <c r="I48"/>
  <c r="P48"/>
  <c r="X48"/>
  <c r="O48"/>
  <c r="W48"/>
  <c r="N48"/>
  <c r="V48"/>
  <c r="G47"/>
  <c r="L48"/>
  <c r="M48"/>
  <c r="U48"/>
  <c r="I47"/>
  <c r="P47"/>
  <c r="G46"/>
  <c r="L47"/>
  <c r="I46"/>
  <c r="P46"/>
  <c r="X46"/>
  <c r="O46"/>
  <c r="W46"/>
  <c r="N46"/>
  <c r="V46"/>
  <c r="G45"/>
  <c r="L46"/>
  <c r="M46"/>
  <c r="U46"/>
  <c r="I45"/>
  <c r="P45"/>
  <c r="G44"/>
  <c r="L45"/>
  <c r="I44"/>
  <c r="P44"/>
  <c r="X44"/>
  <c r="O44"/>
  <c r="W44"/>
  <c r="G43"/>
  <c r="L44"/>
  <c r="N44"/>
  <c r="V44"/>
  <c r="M44"/>
  <c r="U44"/>
  <c r="I43"/>
  <c r="P43"/>
  <c r="G42"/>
  <c r="L43"/>
  <c r="I42"/>
  <c r="P42"/>
  <c r="X42"/>
  <c r="O42"/>
  <c r="W42"/>
  <c r="N42"/>
  <c r="V42"/>
  <c r="G41"/>
  <c r="L42"/>
  <c r="M42"/>
  <c r="U42"/>
  <c r="I41"/>
  <c r="P41"/>
  <c r="G40"/>
  <c r="L41"/>
  <c r="I40"/>
  <c r="P40"/>
  <c r="X40"/>
  <c r="O40"/>
  <c r="W40"/>
  <c r="G39"/>
  <c r="L40"/>
  <c r="N40"/>
  <c r="V40"/>
  <c r="M40"/>
  <c r="U40"/>
  <c r="I39"/>
  <c r="P39"/>
  <c r="G38"/>
  <c r="L39"/>
  <c r="I38"/>
  <c r="P38"/>
  <c r="X38"/>
  <c r="O38"/>
  <c r="W38"/>
  <c r="N38"/>
  <c r="V38"/>
  <c r="M38"/>
  <c r="U38"/>
  <c r="G37"/>
  <c r="L38"/>
  <c r="I37"/>
  <c r="P37"/>
  <c r="G36"/>
  <c r="L37"/>
  <c r="I36"/>
  <c r="P36"/>
  <c r="X36"/>
  <c r="O36"/>
  <c r="W36"/>
  <c r="N36"/>
  <c r="V36"/>
  <c r="M36"/>
  <c r="U36"/>
  <c r="G35"/>
  <c r="L36"/>
  <c r="I35"/>
  <c r="P35"/>
  <c r="G34"/>
  <c r="L35"/>
  <c r="I34"/>
  <c r="P34"/>
  <c r="X34"/>
  <c r="O34"/>
  <c r="W34"/>
  <c r="N34"/>
  <c r="V34"/>
  <c r="M34"/>
  <c r="U34"/>
  <c r="G33"/>
  <c r="L34"/>
  <c r="I33"/>
  <c r="P33"/>
  <c r="G32"/>
  <c r="L33"/>
  <c r="I32"/>
  <c r="P32"/>
  <c r="X32"/>
  <c r="O32"/>
  <c r="W32"/>
  <c r="N32"/>
  <c r="V32"/>
  <c r="M32"/>
  <c r="U32"/>
  <c r="G31"/>
  <c r="L32"/>
  <c r="I31"/>
  <c r="P31"/>
  <c r="G30"/>
  <c r="L31"/>
  <c r="I30"/>
  <c r="P30"/>
  <c r="X30"/>
  <c r="O30"/>
  <c r="W30"/>
  <c r="N30"/>
  <c r="V30"/>
  <c r="M30"/>
  <c r="U30"/>
  <c r="G29"/>
  <c r="L30"/>
  <c r="I29"/>
  <c r="P29"/>
  <c r="G28"/>
  <c r="L29"/>
  <c r="I28"/>
  <c r="P28"/>
  <c r="X28"/>
  <c r="O28"/>
  <c r="W28"/>
  <c r="N28"/>
  <c r="V28"/>
  <c r="M28"/>
  <c r="U28"/>
  <c r="G27"/>
  <c r="L28"/>
  <c r="I27"/>
  <c r="P27"/>
  <c r="G26"/>
  <c r="L27"/>
  <c r="I26"/>
  <c r="P26"/>
  <c r="X26"/>
  <c r="O26"/>
  <c r="W26"/>
  <c r="N26"/>
  <c r="V26"/>
  <c r="M26"/>
  <c r="U26"/>
  <c r="G25"/>
  <c r="L26"/>
  <c r="I25"/>
  <c r="P25"/>
  <c r="G24"/>
  <c r="L25"/>
  <c r="I24"/>
  <c r="P24"/>
  <c r="X24"/>
  <c r="O24"/>
  <c r="W24"/>
  <c r="N24"/>
  <c r="V24"/>
  <c r="M24"/>
  <c r="U24"/>
  <c r="G23"/>
  <c r="L24"/>
  <c r="I23"/>
  <c r="P23"/>
  <c r="G22"/>
  <c r="L23"/>
  <c r="I22"/>
  <c r="P22"/>
  <c r="X22"/>
  <c r="O22"/>
  <c r="W22"/>
  <c r="N22"/>
  <c r="V22"/>
  <c r="M22"/>
  <c r="U22"/>
  <c r="G21"/>
  <c r="L22"/>
  <c r="I21"/>
  <c r="P21"/>
  <c r="G20"/>
  <c r="L21"/>
  <c r="I20"/>
  <c r="P20"/>
  <c r="X20"/>
  <c r="O20"/>
  <c r="W20"/>
  <c r="N20"/>
  <c r="V20"/>
  <c r="M20"/>
  <c r="U20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J75"/>
  <c r="J74"/>
  <c r="J72"/>
  <c r="J70"/>
  <c r="J68"/>
  <c r="J66"/>
  <c r="J64"/>
  <c r="J62"/>
  <c r="J60"/>
  <c r="J58"/>
  <c r="J56"/>
  <c r="J54"/>
  <c r="J52"/>
  <c r="J50"/>
  <c r="J48"/>
  <c r="J46"/>
  <c r="J44"/>
  <c r="J42"/>
  <c r="J40"/>
  <c r="J38"/>
  <c r="J36"/>
  <c r="J34"/>
  <c r="J32"/>
  <c r="J30"/>
  <c r="J28"/>
  <c r="J26"/>
  <c r="J24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I156" i="3"/>
  <c r="O156"/>
  <c r="W156"/>
  <c r="M156"/>
  <c r="U156"/>
  <c r="I154"/>
  <c r="O154"/>
  <c r="I152"/>
  <c r="O152"/>
  <c r="W152"/>
  <c r="M152"/>
  <c r="U152"/>
  <c r="I150"/>
  <c r="O150"/>
  <c r="I148"/>
  <c r="O148"/>
  <c r="W148"/>
  <c r="M148"/>
  <c r="U148"/>
  <c r="I146"/>
  <c r="O146"/>
  <c r="I144"/>
  <c r="O144"/>
  <c r="M144"/>
  <c r="U144"/>
  <c r="I142"/>
  <c r="O142"/>
  <c r="M142"/>
  <c r="U142"/>
  <c r="I140"/>
  <c r="O140"/>
  <c r="W140"/>
  <c r="M140"/>
  <c r="U140"/>
  <c r="I138"/>
  <c r="O138"/>
  <c r="I136"/>
  <c r="O136"/>
  <c r="I134"/>
  <c r="O134"/>
  <c r="I132"/>
  <c r="O132"/>
  <c r="I130"/>
  <c r="O130"/>
  <c r="I128"/>
  <c r="O128"/>
  <c r="I126"/>
  <c r="O126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I125"/>
  <c r="O125"/>
  <c r="I155"/>
  <c r="J155"/>
  <c r="I153"/>
  <c r="J153"/>
  <c r="I151"/>
  <c r="J151"/>
  <c r="I149"/>
  <c r="J149"/>
  <c r="I147"/>
  <c r="J147"/>
  <c r="I145"/>
  <c r="J145"/>
  <c r="I143"/>
  <c r="J143"/>
  <c r="I141"/>
  <c r="J141"/>
  <c r="I139"/>
  <c r="O139"/>
  <c r="W139"/>
  <c r="P138"/>
  <c r="X138"/>
  <c r="I137"/>
  <c r="P137"/>
  <c r="I135"/>
  <c r="J138"/>
  <c r="I133"/>
  <c r="J136"/>
  <c r="I131"/>
  <c r="J134"/>
  <c r="I129"/>
  <c r="J132"/>
  <c r="K127"/>
  <c r="I127"/>
  <c r="K126"/>
  <c r="K125"/>
  <c r="J128"/>
  <c r="K124"/>
  <c r="K123"/>
  <c r="H156"/>
  <c r="H155"/>
  <c r="L156"/>
  <c r="V156"/>
  <c r="H154"/>
  <c r="L154"/>
  <c r="V154"/>
  <c r="H153"/>
  <c r="L153"/>
  <c r="V153"/>
  <c r="H152"/>
  <c r="L152"/>
  <c r="V152"/>
  <c r="H151"/>
  <c r="G152"/>
  <c r="H150"/>
  <c r="L151"/>
  <c r="G151"/>
  <c r="H149"/>
  <c r="L150"/>
  <c r="V150"/>
  <c r="G150"/>
  <c r="H148"/>
  <c r="L149"/>
  <c r="G149"/>
  <c r="H147"/>
  <c r="L148"/>
  <c r="V148"/>
  <c r="G148"/>
  <c r="H146"/>
  <c r="L147"/>
  <c r="G147"/>
  <c r="H145"/>
  <c r="L146"/>
  <c r="V146"/>
  <c r="G146"/>
  <c r="H144"/>
  <c r="L145"/>
  <c r="G145"/>
  <c r="H143"/>
  <c r="L144"/>
  <c r="W144"/>
  <c r="G144"/>
  <c r="H142"/>
  <c r="L143"/>
  <c r="G143"/>
  <c r="H141"/>
  <c r="L142"/>
  <c r="W142"/>
  <c r="G142"/>
  <c r="H140"/>
  <c r="L141"/>
  <c r="G141"/>
  <c r="H139"/>
  <c r="L140"/>
  <c r="V140"/>
  <c r="G140"/>
  <c r="H138"/>
  <c r="L139"/>
  <c r="G139"/>
  <c r="H137"/>
  <c r="L138"/>
  <c r="G138"/>
  <c r="H136"/>
  <c r="L137"/>
  <c r="G137"/>
  <c r="H135"/>
  <c r="L136"/>
  <c r="G136"/>
  <c r="H134"/>
  <c r="L135"/>
  <c r="G135"/>
  <c r="H133"/>
  <c r="L134"/>
  <c r="G134"/>
  <c r="H132"/>
  <c r="L133"/>
  <c r="G133"/>
  <c r="H131"/>
  <c r="L132"/>
  <c r="G132"/>
  <c r="H130"/>
  <c r="L131"/>
  <c r="G131"/>
  <c r="H129"/>
  <c r="L130"/>
  <c r="G130"/>
  <c r="H128"/>
  <c r="L129"/>
  <c r="G129"/>
  <c r="H127"/>
  <c r="L128"/>
  <c r="G128"/>
  <c r="G127"/>
  <c r="G126"/>
  <c r="L127"/>
  <c r="U127"/>
  <c r="G125"/>
  <c r="L125"/>
  <c r="U125"/>
  <c r="G124"/>
  <c r="L124"/>
  <c r="G123"/>
  <c r="L123"/>
  <c r="G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I123" i="2"/>
  <c r="O123"/>
  <c r="W123"/>
  <c r="I124"/>
  <c r="O124"/>
  <c r="I125"/>
  <c r="O125"/>
  <c r="W125"/>
  <c r="I126"/>
  <c r="O126"/>
  <c r="I127"/>
  <c r="O127"/>
  <c r="W127"/>
  <c r="I128"/>
  <c r="O128"/>
  <c r="I129"/>
  <c r="O129"/>
  <c r="W129"/>
  <c r="I130"/>
  <c r="O130"/>
  <c r="I131"/>
  <c r="O131"/>
  <c r="W131"/>
  <c r="I132"/>
  <c r="O132"/>
  <c r="I133"/>
  <c r="O133"/>
  <c r="W133"/>
  <c r="I134"/>
  <c r="O134"/>
  <c r="I135"/>
  <c r="O135"/>
  <c r="W135"/>
  <c r="I136"/>
  <c r="O136"/>
  <c r="I137"/>
  <c r="O137"/>
  <c r="W137"/>
  <c r="I138"/>
  <c r="O138"/>
  <c r="I139"/>
  <c r="O139"/>
  <c r="W139"/>
  <c r="I140"/>
  <c r="O140"/>
  <c r="I141"/>
  <c r="O141"/>
  <c r="W141"/>
  <c r="I142"/>
  <c r="O142"/>
  <c r="I143"/>
  <c r="O143"/>
  <c r="W143"/>
  <c r="I144"/>
  <c r="O144"/>
  <c r="I145"/>
  <c r="O145"/>
  <c r="W145"/>
  <c r="I146"/>
  <c r="O146"/>
  <c r="I147"/>
  <c r="O147"/>
  <c r="W147"/>
  <c r="I148"/>
  <c r="O148"/>
  <c r="I149"/>
  <c r="O149"/>
  <c r="W149"/>
  <c r="I150"/>
  <c r="O150"/>
  <c r="I151"/>
  <c r="O151"/>
  <c r="W151"/>
  <c r="I152"/>
  <c r="O152"/>
  <c r="I153"/>
  <c r="O153"/>
  <c r="W153"/>
  <c r="I154"/>
  <c r="O154"/>
  <c r="I155"/>
  <c r="O155"/>
  <c r="W155"/>
  <c r="I156"/>
  <c r="O156"/>
  <c r="I157"/>
  <c r="O157"/>
  <c r="W157"/>
  <c r="I158"/>
  <c r="O158"/>
  <c r="I159"/>
  <c r="O159"/>
  <c r="W159"/>
  <c r="I160"/>
  <c r="O160"/>
  <c r="I161"/>
  <c r="O161"/>
  <c r="W161"/>
  <c r="I162"/>
  <c r="O162"/>
  <c r="I163"/>
  <c r="O163"/>
  <c r="W163"/>
  <c r="I164"/>
  <c r="O164"/>
  <c r="I165"/>
  <c r="O165"/>
  <c r="W165"/>
  <c r="I166"/>
  <c r="O166"/>
  <c r="I167"/>
  <c r="O167"/>
  <c r="W167"/>
  <c r="I168"/>
  <c r="O168"/>
  <c r="I169"/>
  <c r="O169"/>
  <c r="W169"/>
  <c r="I170"/>
  <c r="O170"/>
  <c r="I171"/>
  <c r="O171"/>
  <c r="W171"/>
  <c r="I172"/>
  <c r="O172"/>
  <c r="I173"/>
  <c r="O173"/>
  <c r="W173"/>
  <c r="I174"/>
  <c r="O174"/>
  <c r="I175"/>
  <c r="O175"/>
  <c r="W175"/>
  <c r="I176"/>
  <c r="O176"/>
  <c r="I177"/>
  <c r="O177"/>
  <c r="W177"/>
  <c r="I178"/>
  <c r="O178"/>
  <c r="I179"/>
  <c r="O179"/>
  <c r="W179"/>
  <c r="I180"/>
  <c r="O180"/>
  <c r="I181"/>
  <c r="O181"/>
  <c r="W181"/>
  <c r="I182"/>
  <c r="O182"/>
  <c r="I183"/>
  <c r="O183"/>
  <c r="W183"/>
  <c r="I184"/>
  <c r="O184"/>
  <c r="I185"/>
  <c r="O185"/>
  <c r="W185"/>
  <c r="I186"/>
  <c r="O186"/>
  <c r="N123"/>
  <c r="V123"/>
  <c r="G124"/>
  <c r="G123"/>
  <c r="L124"/>
  <c r="N125"/>
  <c r="V125"/>
  <c r="G125"/>
  <c r="L125"/>
  <c r="N126"/>
  <c r="V126"/>
  <c r="G126"/>
  <c r="L126"/>
  <c r="N127"/>
  <c r="V127"/>
  <c r="G127"/>
  <c r="L127"/>
  <c r="N128"/>
  <c r="V128"/>
  <c r="N129"/>
  <c r="V129"/>
  <c r="N130"/>
  <c r="V130"/>
  <c r="N131"/>
  <c r="V131"/>
  <c r="N132"/>
  <c r="V132"/>
  <c r="N133"/>
  <c r="V133"/>
  <c r="N134"/>
  <c r="V134"/>
  <c r="N135"/>
  <c r="V135"/>
  <c r="N136"/>
  <c r="V136"/>
  <c r="N137"/>
  <c r="V137"/>
  <c r="N138"/>
  <c r="V138"/>
  <c r="N139"/>
  <c r="V139"/>
  <c r="N140"/>
  <c r="V140"/>
  <c r="N141"/>
  <c r="V141"/>
  <c r="N142"/>
  <c r="V142"/>
  <c r="N143"/>
  <c r="V143"/>
  <c r="N144"/>
  <c r="V144"/>
  <c r="N145"/>
  <c r="V145"/>
  <c r="N146"/>
  <c r="V146"/>
  <c r="N147"/>
  <c r="V147"/>
  <c r="N148"/>
  <c r="V148"/>
  <c r="N149"/>
  <c r="V149"/>
  <c r="N150"/>
  <c r="V150"/>
  <c r="N151"/>
  <c r="V151"/>
  <c r="N152"/>
  <c r="V152"/>
  <c r="N153"/>
  <c r="V153"/>
  <c r="N154"/>
  <c r="G154"/>
  <c r="G153"/>
  <c r="L154"/>
  <c r="V154"/>
  <c r="N155"/>
  <c r="G155"/>
  <c r="L155"/>
  <c r="V155"/>
  <c r="G156"/>
  <c r="L156"/>
  <c r="N157"/>
  <c r="G157"/>
  <c r="L157"/>
  <c r="V157"/>
  <c r="N159"/>
  <c r="V159"/>
  <c r="N161"/>
  <c r="V161"/>
  <c r="N163"/>
  <c r="H163"/>
  <c r="H162"/>
  <c r="L163"/>
  <c r="V163"/>
  <c r="N164"/>
  <c r="V164"/>
  <c r="N165"/>
  <c r="V165"/>
  <c r="N166"/>
  <c r="V166"/>
  <c r="N167"/>
  <c r="V167"/>
  <c r="N168"/>
  <c r="V168"/>
  <c r="N169"/>
  <c r="V169"/>
  <c r="N170"/>
  <c r="R170"/>
  <c r="H170"/>
  <c r="H169"/>
  <c r="L170"/>
  <c r="V170"/>
  <c r="N171"/>
  <c r="H171"/>
  <c r="L171"/>
  <c r="V171"/>
  <c r="H172"/>
  <c r="L172"/>
  <c r="N173"/>
  <c r="V173"/>
  <c r="N175"/>
  <c r="V175"/>
  <c r="N177"/>
  <c r="V177"/>
  <c r="N179"/>
  <c r="V179"/>
  <c r="N181"/>
  <c r="V181"/>
  <c r="N183"/>
  <c r="V183"/>
  <c r="N185"/>
  <c r="V185"/>
  <c r="M123"/>
  <c r="U123"/>
  <c r="M125"/>
  <c r="U125"/>
  <c r="M127"/>
  <c r="U127"/>
  <c r="G128"/>
  <c r="L128"/>
  <c r="M129"/>
  <c r="G129"/>
  <c r="L129"/>
  <c r="U129"/>
  <c r="G130"/>
  <c r="L130"/>
  <c r="M131"/>
  <c r="G131"/>
  <c r="L131"/>
  <c r="U131"/>
  <c r="G132"/>
  <c r="L132"/>
  <c r="M133"/>
  <c r="G133"/>
  <c r="L133"/>
  <c r="U133"/>
  <c r="G134"/>
  <c r="L134"/>
  <c r="M135"/>
  <c r="G135"/>
  <c r="L135"/>
  <c r="U135"/>
  <c r="G136"/>
  <c r="L136"/>
  <c r="M137"/>
  <c r="G137"/>
  <c r="L137"/>
  <c r="U137"/>
  <c r="G138"/>
  <c r="L138"/>
  <c r="M139"/>
  <c r="G139"/>
  <c r="L139"/>
  <c r="U139"/>
  <c r="G140"/>
  <c r="L140"/>
  <c r="M141"/>
  <c r="G141"/>
  <c r="L141"/>
  <c r="U141"/>
  <c r="G142"/>
  <c r="L142"/>
  <c r="M143"/>
  <c r="G143"/>
  <c r="L143"/>
  <c r="U143"/>
  <c r="G144"/>
  <c r="L144"/>
  <c r="M145"/>
  <c r="G145"/>
  <c r="L145"/>
  <c r="U145"/>
  <c r="G146"/>
  <c r="L146"/>
  <c r="M147"/>
  <c r="G147"/>
  <c r="L147"/>
  <c r="U147"/>
  <c r="G148"/>
  <c r="L148"/>
  <c r="M149"/>
  <c r="G149"/>
  <c r="L149"/>
  <c r="U149"/>
  <c r="G150"/>
  <c r="L150"/>
  <c r="M151"/>
  <c r="G151"/>
  <c r="L151"/>
  <c r="U151"/>
  <c r="G152"/>
  <c r="L152"/>
  <c r="M153"/>
  <c r="L153"/>
  <c r="U153"/>
  <c r="M154"/>
  <c r="U154"/>
  <c r="M155"/>
  <c r="U155"/>
  <c r="M156"/>
  <c r="U156"/>
  <c r="M157"/>
  <c r="U157"/>
  <c r="M158"/>
  <c r="H158"/>
  <c r="H157"/>
  <c r="L158"/>
  <c r="U158"/>
  <c r="M159"/>
  <c r="H159"/>
  <c r="L159"/>
  <c r="U159"/>
  <c r="H160"/>
  <c r="L160"/>
  <c r="M161"/>
  <c r="H161"/>
  <c r="L161"/>
  <c r="U161"/>
  <c r="L162"/>
  <c r="M163"/>
  <c r="U163"/>
  <c r="M164"/>
  <c r="U164"/>
  <c r="H164"/>
  <c r="L164"/>
  <c r="M165"/>
  <c r="U165"/>
  <c r="H165"/>
  <c r="L165"/>
  <c r="M166"/>
  <c r="U166"/>
  <c r="H166"/>
  <c r="L166"/>
  <c r="M167"/>
  <c r="U167"/>
  <c r="H167"/>
  <c r="L167"/>
  <c r="M168"/>
  <c r="U168"/>
  <c r="H168"/>
  <c r="L168"/>
  <c r="M169"/>
  <c r="Q169"/>
  <c r="M171"/>
  <c r="U171"/>
  <c r="M173"/>
  <c r="H173"/>
  <c r="L173"/>
  <c r="U173"/>
  <c r="H174"/>
  <c r="L174"/>
  <c r="M175"/>
  <c r="H175"/>
  <c r="L175"/>
  <c r="U175"/>
  <c r="H176"/>
  <c r="L176"/>
  <c r="M177"/>
  <c r="H177"/>
  <c r="L177"/>
  <c r="U177"/>
  <c r="H178"/>
  <c r="L178"/>
  <c r="M179"/>
  <c r="H179"/>
  <c r="L179"/>
  <c r="U179"/>
  <c r="H180"/>
  <c r="L180"/>
  <c r="M181"/>
  <c r="H181"/>
  <c r="L181"/>
  <c r="U181"/>
  <c r="H182"/>
  <c r="L182"/>
  <c r="M183"/>
  <c r="H183"/>
  <c r="L183"/>
  <c r="U183"/>
  <c r="H184"/>
  <c r="L184"/>
  <c r="M185"/>
  <c r="H185"/>
  <c r="L185"/>
  <c r="U185"/>
  <c r="H186"/>
  <c r="L186"/>
  <c r="K123"/>
  <c r="S123"/>
  <c r="S125"/>
  <c r="S127"/>
  <c r="S129"/>
  <c r="S131"/>
  <c r="S133"/>
  <c r="S135"/>
  <c r="S137"/>
  <c r="S139"/>
  <c r="S141"/>
  <c r="S143"/>
  <c r="S145"/>
  <c r="S147"/>
  <c r="S149"/>
  <c r="S151"/>
  <c r="S153"/>
  <c r="S155"/>
  <c r="S157"/>
  <c r="S159"/>
  <c r="S161"/>
  <c r="S163"/>
  <c r="S165"/>
  <c r="S167"/>
  <c r="S169"/>
  <c r="S171"/>
  <c r="S173"/>
  <c r="S175"/>
  <c r="S177"/>
  <c r="S179"/>
  <c r="S181"/>
  <c r="S183"/>
  <c r="S185"/>
  <c r="R123"/>
  <c r="K124"/>
  <c r="K125"/>
  <c r="R125"/>
  <c r="K126"/>
  <c r="R126"/>
  <c r="K127"/>
  <c r="R127"/>
  <c r="R129"/>
  <c r="R131"/>
  <c r="R133"/>
  <c r="R135"/>
  <c r="R137"/>
  <c r="R139"/>
  <c r="R141"/>
  <c r="R143"/>
  <c r="R145"/>
  <c r="R147"/>
  <c r="R149"/>
  <c r="R151"/>
  <c r="R153"/>
  <c r="K154"/>
  <c r="R154"/>
  <c r="K155"/>
  <c r="R155"/>
  <c r="K156"/>
  <c r="K157"/>
  <c r="R157"/>
  <c r="R159"/>
  <c r="R161"/>
  <c r="K163"/>
  <c r="R163"/>
  <c r="R164"/>
  <c r="R166"/>
  <c r="R168"/>
  <c r="K170"/>
  <c r="K171"/>
  <c r="R171"/>
  <c r="K172"/>
  <c r="R173"/>
  <c r="R175"/>
  <c r="R177"/>
  <c r="R179"/>
  <c r="R181"/>
  <c r="R183"/>
  <c r="R185"/>
  <c r="Q123"/>
  <c r="Q125"/>
  <c r="Q127"/>
  <c r="K128"/>
  <c r="K129"/>
  <c r="Q129"/>
  <c r="K130"/>
  <c r="K131"/>
  <c r="Q131"/>
  <c r="K132"/>
  <c r="K133"/>
  <c r="Q133"/>
  <c r="K134"/>
  <c r="K135"/>
  <c r="Q135"/>
  <c r="K136"/>
  <c r="K137"/>
  <c r="Q137"/>
  <c r="K138"/>
  <c r="K139"/>
  <c r="Q139"/>
  <c r="K140"/>
  <c r="K141"/>
  <c r="Q141"/>
  <c r="K142"/>
  <c r="K143"/>
  <c r="Q143"/>
  <c r="K144"/>
  <c r="K145"/>
  <c r="Q145"/>
  <c r="K146"/>
  <c r="K147"/>
  <c r="Q147"/>
  <c r="K148"/>
  <c r="K149"/>
  <c r="Q149"/>
  <c r="K150"/>
  <c r="K151"/>
  <c r="Q151"/>
  <c r="K152"/>
  <c r="K153"/>
  <c r="Q153"/>
  <c r="Q155"/>
  <c r="Q157"/>
  <c r="K158"/>
  <c r="Q158"/>
  <c r="K159"/>
  <c r="Q159"/>
  <c r="K160"/>
  <c r="K161"/>
  <c r="Q161"/>
  <c r="K162"/>
  <c r="K164"/>
  <c r="K165"/>
  <c r="K166"/>
  <c r="K167"/>
  <c r="K168"/>
  <c r="K169"/>
  <c r="Q171"/>
  <c r="K173"/>
  <c r="Q173"/>
  <c r="K174"/>
  <c r="K175"/>
  <c r="Q175"/>
  <c r="K176"/>
  <c r="K177"/>
  <c r="Q177"/>
  <c r="K178"/>
  <c r="K179"/>
  <c r="Q179"/>
  <c r="K180"/>
  <c r="K181"/>
  <c r="Q181"/>
  <c r="K182"/>
  <c r="K183"/>
  <c r="Q183"/>
  <c r="K184"/>
  <c r="K185"/>
  <c r="Q185"/>
  <c r="K186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I57"/>
  <c r="O57"/>
  <c r="W57"/>
  <c r="I58"/>
  <c r="O58"/>
  <c r="I59"/>
  <c r="O59"/>
  <c r="W59"/>
  <c r="I60"/>
  <c r="O60"/>
  <c r="I61"/>
  <c r="O61"/>
  <c r="W61"/>
  <c r="I62"/>
  <c r="O62"/>
  <c r="I63"/>
  <c r="O63"/>
  <c r="W63"/>
  <c r="I64"/>
  <c r="O64"/>
  <c r="I65"/>
  <c r="O65"/>
  <c r="W65"/>
  <c r="I66"/>
  <c r="O66"/>
  <c r="I67"/>
  <c r="O67"/>
  <c r="W67"/>
  <c r="I68"/>
  <c r="O68"/>
  <c r="I69"/>
  <c r="O69"/>
  <c r="W69"/>
  <c r="I70"/>
  <c r="O70"/>
  <c r="I71"/>
  <c r="O71"/>
  <c r="W71"/>
  <c r="I72"/>
  <c r="O72"/>
  <c r="I73"/>
  <c r="O73"/>
  <c r="W73"/>
  <c r="I74"/>
  <c r="O74"/>
  <c r="I75"/>
  <c r="O75"/>
  <c r="W75"/>
  <c r="I76"/>
  <c r="O76"/>
  <c r="I77"/>
  <c r="O77"/>
  <c r="W77"/>
  <c r="I78"/>
  <c r="O78"/>
  <c r="I79"/>
  <c r="O79"/>
  <c r="W79"/>
  <c r="I80"/>
  <c r="O80"/>
  <c r="I81"/>
  <c r="O81"/>
  <c r="W81"/>
  <c r="I82"/>
  <c r="O82"/>
  <c r="I83"/>
  <c r="O83"/>
  <c r="W83"/>
  <c r="I84"/>
  <c r="O84"/>
  <c r="I85"/>
  <c r="O85"/>
  <c r="W85"/>
  <c r="I86"/>
  <c r="O86"/>
  <c r="I87"/>
  <c r="O87"/>
  <c r="W87"/>
  <c r="I88"/>
  <c r="O88"/>
  <c r="I89"/>
  <c r="O89"/>
  <c r="W89"/>
  <c r="I90"/>
  <c r="O90"/>
  <c r="I91"/>
  <c r="O91"/>
  <c r="W91"/>
  <c r="I92"/>
  <c r="O92"/>
  <c r="I93"/>
  <c r="O93"/>
  <c r="W93"/>
  <c r="I94"/>
  <c r="O94"/>
  <c r="I95"/>
  <c r="O95"/>
  <c r="W95"/>
  <c r="I96"/>
  <c r="O96"/>
  <c r="I97"/>
  <c r="O97"/>
  <c r="W97"/>
  <c r="I98"/>
  <c r="O98"/>
  <c r="I99"/>
  <c r="O99"/>
  <c r="W99"/>
  <c r="I100"/>
  <c r="O100"/>
  <c r="I101"/>
  <c r="O101"/>
  <c r="W101"/>
  <c r="I102"/>
  <c r="O102"/>
  <c r="I103"/>
  <c r="O103"/>
  <c r="W103"/>
  <c r="I104"/>
  <c r="O104"/>
  <c r="I105"/>
  <c r="O105"/>
  <c r="W105"/>
  <c r="I106"/>
  <c r="O106"/>
  <c r="I107"/>
  <c r="O107"/>
  <c r="W107"/>
  <c r="I108"/>
  <c r="O108"/>
  <c r="I109"/>
  <c r="O109"/>
  <c r="W109"/>
  <c r="I110"/>
  <c r="O110"/>
  <c r="I111"/>
  <c r="O111"/>
  <c r="W111"/>
  <c r="I112"/>
  <c r="O112"/>
  <c r="I113"/>
  <c r="O113"/>
  <c r="W113"/>
  <c r="I114"/>
  <c r="O114"/>
  <c r="I115"/>
  <c r="O115"/>
  <c r="W115"/>
  <c r="I116"/>
  <c r="O116"/>
  <c r="O117"/>
  <c r="W117"/>
  <c r="O118"/>
  <c r="W118"/>
  <c r="O119"/>
  <c r="W119"/>
  <c r="O120"/>
  <c r="W120"/>
  <c r="O121"/>
  <c r="W121"/>
  <c r="O122"/>
  <c r="W122"/>
  <c r="N57"/>
  <c r="V57"/>
  <c r="N58"/>
  <c r="V58"/>
  <c r="N59"/>
  <c r="V59"/>
  <c r="N60"/>
  <c r="V60"/>
  <c r="N61"/>
  <c r="V61"/>
  <c r="N62"/>
  <c r="V62"/>
  <c r="N63"/>
  <c r="V63"/>
  <c r="N64"/>
  <c r="V64"/>
  <c r="N65"/>
  <c r="V65"/>
  <c r="N66"/>
  <c r="V66"/>
  <c r="N67"/>
  <c r="V67"/>
  <c r="N68"/>
  <c r="V68"/>
  <c r="N69"/>
  <c r="V69"/>
  <c r="N70"/>
  <c r="V70"/>
  <c r="N71"/>
  <c r="V71"/>
  <c r="N72"/>
  <c r="V72"/>
  <c r="N73"/>
  <c r="V73"/>
  <c r="N74"/>
  <c r="V74"/>
  <c r="N75"/>
  <c r="V75"/>
  <c r="N76"/>
  <c r="V76"/>
  <c r="N77"/>
  <c r="V77"/>
  <c r="N78"/>
  <c r="V78"/>
  <c r="N79"/>
  <c r="V79"/>
  <c r="N80"/>
  <c r="V80"/>
  <c r="N81"/>
  <c r="V81"/>
  <c r="N82"/>
  <c r="G82"/>
  <c r="G81"/>
  <c r="L82"/>
  <c r="V82"/>
  <c r="N83"/>
  <c r="V83"/>
  <c r="N85"/>
  <c r="V85"/>
  <c r="N87"/>
  <c r="V87"/>
  <c r="N89"/>
  <c r="V89"/>
  <c r="N91"/>
  <c r="V91"/>
  <c r="N93"/>
  <c r="V93"/>
  <c r="N95"/>
  <c r="V95"/>
  <c r="N97"/>
  <c r="V97"/>
  <c r="N99"/>
  <c r="V99"/>
  <c r="N101"/>
  <c r="V101"/>
  <c r="G102"/>
  <c r="G101"/>
  <c r="L102"/>
  <c r="N103"/>
  <c r="V103"/>
  <c r="G103"/>
  <c r="L103"/>
  <c r="N104"/>
  <c r="V104"/>
  <c r="G104"/>
  <c r="L104"/>
  <c r="N105"/>
  <c r="V105"/>
  <c r="G105"/>
  <c r="L105"/>
  <c r="N106"/>
  <c r="V106"/>
  <c r="G106"/>
  <c r="L106"/>
  <c r="N107"/>
  <c r="V107"/>
  <c r="G107"/>
  <c r="L107"/>
  <c r="N108"/>
  <c r="V108"/>
  <c r="G108"/>
  <c r="L108"/>
  <c r="N109"/>
  <c r="V109"/>
  <c r="G109"/>
  <c r="L109"/>
  <c r="N110"/>
  <c r="V110"/>
  <c r="G110"/>
  <c r="L110"/>
  <c r="N111"/>
  <c r="V111"/>
  <c r="G111"/>
  <c r="L111"/>
  <c r="N112"/>
  <c r="V112"/>
  <c r="G112"/>
  <c r="L112"/>
  <c r="N113"/>
  <c r="V113"/>
  <c r="G113"/>
  <c r="L113"/>
  <c r="N114"/>
  <c r="V114"/>
  <c r="N115"/>
  <c r="V115"/>
  <c r="N116"/>
  <c r="V116"/>
  <c r="N117"/>
  <c r="V117"/>
  <c r="N118"/>
  <c r="V118"/>
  <c r="N119"/>
  <c r="V119"/>
  <c r="N120"/>
  <c r="V120"/>
  <c r="N121"/>
  <c r="V121"/>
  <c r="N122"/>
  <c r="V122"/>
  <c r="M57"/>
  <c r="G57"/>
  <c r="G56"/>
  <c r="L57"/>
  <c r="U57"/>
  <c r="M58"/>
  <c r="U58"/>
  <c r="G58"/>
  <c r="L58"/>
  <c r="M59"/>
  <c r="U59"/>
  <c r="G59"/>
  <c r="L59"/>
  <c r="M60"/>
  <c r="U60"/>
  <c r="G60"/>
  <c r="L60"/>
  <c r="M61"/>
  <c r="U61"/>
  <c r="G61"/>
  <c r="L61"/>
  <c r="M62"/>
  <c r="U62"/>
  <c r="G62"/>
  <c r="L62"/>
  <c r="M63"/>
  <c r="U63"/>
  <c r="G63"/>
  <c r="L63"/>
  <c r="M64"/>
  <c r="U64"/>
  <c r="G64"/>
  <c r="L64"/>
  <c r="M65"/>
  <c r="U65"/>
  <c r="G65"/>
  <c r="L65"/>
  <c r="M66"/>
  <c r="U66"/>
  <c r="G66"/>
  <c r="L66"/>
  <c r="M67"/>
  <c r="U67"/>
  <c r="G67"/>
  <c r="L67"/>
  <c r="M68"/>
  <c r="U68"/>
  <c r="G68"/>
  <c r="L68"/>
  <c r="M69"/>
  <c r="U69"/>
  <c r="G69"/>
  <c r="L69"/>
  <c r="M70"/>
  <c r="U70"/>
  <c r="G70"/>
  <c r="L70"/>
  <c r="M71"/>
  <c r="U71"/>
  <c r="G71"/>
  <c r="L71"/>
  <c r="M72"/>
  <c r="U72"/>
  <c r="G72"/>
  <c r="L72"/>
  <c r="M73"/>
  <c r="U73"/>
  <c r="G73"/>
  <c r="L73"/>
  <c r="M74"/>
  <c r="U74"/>
  <c r="G74"/>
  <c r="L74"/>
  <c r="M75"/>
  <c r="U75"/>
  <c r="G75"/>
  <c r="L75"/>
  <c r="M76"/>
  <c r="U76"/>
  <c r="G76"/>
  <c r="L76"/>
  <c r="M77"/>
  <c r="U77"/>
  <c r="G77"/>
  <c r="L77"/>
  <c r="M78"/>
  <c r="U78"/>
  <c r="G78"/>
  <c r="L78"/>
  <c r="M79"/>
  <c r="U79"/>
  <c r="G79"/>
  <c r="L79"/>
  <c r="M80"/>
  <c r="U80"/>
  <c r="G80"/>
  <c r="L80"/>
  <c r="M81"/>
  <c r="Q81"/>
  <c r="M83"/>
  <c r="G83"/>
  <c r="L83"/>
  <c r="U83"/>
  <c r="G84"/>
  <c r="L84"/>
  <c r="M85"/>
  <c r="G85"/>
  <c r="L85"/>
  <c r="U85"/>
  <c r="G86"/>
  <c r="L86"/>
  <c r="M87"/>
  <c r="G87"/>
  <c r="L87"/>
  <c r="U87"/>
  <c r="G88"/>
  <c r="L88"/>
  <c r="M89"/>
  <c r="G89"/>
  <c r="L89"/>
  <c r="U89"/>
  <c r="G90"/>
  <c r="L90"/>
  <c r="M91"/>
  <c r="G91"/>
  <c r="L91"/>
  <c r="U91"/>
  <c r="G92"/>
  <c r="L92"/>
  <c r="M93"/>
  <c r="G93"/>
  <c r="L93"/>
  <c r="U93"/>
  <c r="G94"/>
  <c r="L94"/>
  <c r="M95"/>
  <c r="G95"/>
  <c r="L95"/>
  <c r="U95"/>
  <c r="G96"/>
  <c r="L96"/>
  <c r="M97"/>
  <c r="G97"/>
  <c r="L97"/>
  <c r="U97"/>
  <c r="G98"/>
  <c r="L98"/>
  <c r="M99"/>
  <c r="G99"/>
  <c r="L99"/>
  <c r="U99"/>
  <c r="G100"/>
  <c r="L100"/>
  <c r="M101"/>
  <c r="L101"/>
  <c r="U101"/>
  <c r="M102"/>
  <c r="U102"/>
  <c r="M103"/>
  <c r="U103"/>
  <c r="M104"/>
  <c r="U104"/>
  <c r="M105"/>
  <c r="U105"/>
  <c r="M106"/>
  <c r="U106"/>
  <c r="M107"/>
  <c r="U107"/>
  <c r="M108"/>
  <c r="U108"/>
  <c r="M109"/>
  <c r="U109"/>
  <c r="M110"/>
  <c r="U110"/>
  <c r="M111"/>
  <c r="U111"/>
  <c r="M112"/>
  <c r="U112"/>
  <c r="M113"/>
  <c r="U113"/>
  <c r="M114"/>
  <c r="U114"/>
  <c r="G114"/>
  <c r="L114"/>
  <c r="M115"/>
  <c r="U115"/>
  <c r="G115"/>
  <c r="L115"/>
  <c r="M116"/>
  <c r="U116"/>
  <c r="G116"/>
  <c r="L116"/>
  <c r="M117"/>
  <c r="U117"/>
  <c r="M118"/>
  <c r="U118"/>
  <c r="M119"/>
  <c r="U119"/>
  <c r="M120"/>
  <c r="U120"/>
  <c r="M121"/>
  <c r="U121"/>
  <c r="M122"/>
  <c r="U122"/>
  <c r="S117"/>
  <c r="S118"/>
  <c r="S119"/>
  <c r="S120"/>
  <c r="S121"/>
  <c r="S122"/>
  <c r="R57"/>
  <c r="R59"/>
  <c r="R61"/>
  <c r="R63"/>
  <c r="R65"/>
  <c r="R67"/>
  <c r="R69"/>
  <c r="R71"/>
  <c r="R73"/>
  <c r="R75"/>
  <c r="R77"/>
  <c r="R79"/>
  <c r="R81"/>
  <c r="K82"/>
  <c r="R82"/>
  <c r="R83"/>
  <c r="R85"/>
  <c r="R87"/>
  <c r="R89"/>
  <c r="R91"/>
  <c r="R93"/>
  <c r="R95"/>
  <c r="R97"/>
  <c r="R99"/>
  <c r="R101"/>
  <c r="K102"/>
  <c r="K103"/>
  <c r="K104"/>
  <c r="K105"/>
  <c r="K106"/>
  <c r="K107"/>
  <c r="K108"/>
  <c r="K109"/>
  <c r="K110"/>
  <c r="K111"/>
  <c r="K112"/>
  <c r="K113"/>
  <c r="R114"/>
  <c r="R116"/>
  <c r="R118"/>
  <c r="R120"/>
  <c r="R122"/>
  <c r="K57"/>
  <c r="Q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3"/>
  <c r="Q83"/>
  <c r="K84"/>
  <c r="K85"/>
  <c r="Q85"/>
  <c r="K86"/>
  <c r="K87"/>
  <c r="Q87"/>
  <c r="K88"/>
  <c r="K89"/>
  <c r="Q89"/>
  <c r="K90"/>
  <c r="K91"/>
  <c r="Q91"/>
  <c r="K92"/>
  <c r="K93"/>
  <c r="Q93"/>
  <c r="K94"/>
  <c r="K95"/>
  <c r="Q95"/>
  <c r="K96"/>
  <c r="K97"/>
  <c r="Q97"/>
  <c r="K98"/>
  <c r="K99"/>
  <c r="Q99"/>
  <c r="K100"/>
  <c r="K101"/>
  <c r="Q101"/>
  <c r="Q103"/>
  <c r="Q105"/>
  <c r="Q107"/>
  <c r="Q109"/>
  <c r="Q111"/>
  <c r="Q113"/>
  <c r="K114"/>
  <c r="Q114"/>
  <c r="K115"/>
  <c r="Q115"/>
  <c r="K116"/>
  <c r="Q116"/>
  <c r="Q118"/>
  <c r="Q120"/>
  <c r="Q122"/>
  <c r="P57"/>
  <c r="P59"/>
  <c r="P61"/>
  <c r="P63"/>
  <c r="P65"/>
  <c r="P67"/>
  <c r="P69"/>
  <c r="P71"/>
  <c r="P73"/>
  <c r="P75"/>
  <c r="P77"/>
  <c r="P79"/>
  <c r="P81"/>
  <c r="P83"/>
  <c r="P85"/>
  <c r="P87"/>
  <c r="P89"/>
  <c r="P91"/>
  <c r="P93"/>
  <c r="P95"/>
  <c r="P97"/>
  <c r="P99"/>
  <c r="P101"/>
  <c r="P103"/>
  <c r="P105"/>
  <c r="P107"/>
  <c r="P109"/>
  <c r="P111"/>
  <c r="P113"/>
  <c r="P115"/>
  <c r="P117"/>
  <c r="P118"/>
  <c r="P119"/>
  <c r="P120"/>
  <c r="P121"/>
  <c r="P122"/>
  <c r="X186"/>
  <c r="X185"/>
  <c r="X184"/>
  <c r="X183"/>
  <c r="X182"/>
  <c r="X181"/>
  <c r="X180"/>
  <c r="X179"/>
  <c r="X178"/>
  <c r="X177"/>
  <c r="X176"/>
  <c r="X175"/>
  <c r="X174"/>
  <c r="X173"/>
  <c r="X172"/>
  <c r="X171"/>
  <c r="X170"/>
  <c r="X169"/>
  <c r="X168"/>
  <c r="X167"/>
  <c r="X166"/>
  <c r="X165"/>
  <c r="X164"/>
  <c r="X163"/>
  <c r="X162"/>
  <c r="X161"/>
  <c r="X160"/>
  <c r="X159"/>
  <c r="X158"/>
  <c r="X157"/>
  <c r="X156"/>
  <c r="X155"/>
  <c r="X154"/>
  <c r="X153"/>
  <c r="X152"/>
  <c r="X151"/>
  <c r="X150"/>
  <c r="X149"/>
  <c r="X148"/>
  <c r="X147"/>
  <c r="X146"/>
  <c r="X145"/>
  <c r="X144"/>
  <c r="X143"/>
  <c r="X142"/>
  <c r="X141"/>
  <c r="X140"/>
  <c r="X139"/>
  <c r="X138"/>
  <c r="X137"/>
  <c r="X136"/>
  <c r="X135"/>
  <c r="X134"/>
  <c r="X133"/>
  <c r="X132"/>
  <c r="X131"/>
  <c r="X130"/>
  <c r="X129"/>
  <c r="X128"/>
  <c r="X127"/>
  <c r="X126"/>
  <c r="X125"/>
  <c r="X124"/>
  <c r="X122"/>
  <c r="X121"/>
  <c r="X120"/>
  <c r="X119"/>
  <c r="X118"/>
  <c r="X117"/>
  <c r="X115"/>
  <c r="X113"/>
  <c r="X111"/>
  <c r="X109"/>
  <c r="X107"/>
  <c r="X105"/>
  <c r="X103"/>
  <c r="X101"/>
  <c r="X99"/>
  <c r="X97"/>
  <c r="X95"/>
  <c r="X93"/>
  <c r="X91"/>
  <c r="X89"/>
  <c r="X87"/>
  <c r="X85"/>
  <c r="X83"/>
  <c r="X81"/>
  <c r="X79"/>
  <c r="X77"/>
  <c r="X75"/>
  <c r="X73"/>
  <c r="X71"/>
  <c r="X69"/>
  <c r="X67"/>
  <c r="X65"/>
  <c r="X63"/>
  <c r="X61"/>
  <c r="X59"/>
  <c r="X57"/>
  <c r="G55"/>
  <c r="L56"/>
  <c r="G54"/>
  <c r="L55"/>
  <c r="G53"/>
  <c r="L54"/>
  <c r="G52"/>
  <c r="L53"/>
  <c r="G51"/>
  <c r="L52"/>
  <c r="G50"/>
  <c r="L51"/>
  <c r="G49"/>
  <c r="L50"/>
  <c r="G48"/>
  <c r="L49"/>
  <c r="G47"/>
  <c r="L48"/>
  <c r="G46"/>
  <c r="L47"/>
  <c r="G45"/>
  <c r="L46"/>
  <c r="G44"/>
  <c r="L45"/>
  <c r="G43"/>
  <c r="L44"/>
  <c r="G42"/>
  <c r="L43"/>
  <c r="G41"/>
  <c r="L42"/>
  <c r="G40"/>
  <c r="L41"/>
  <c r="G39"/>
  <c r="L40"/>
  <c r="G38"/>
  <c r="L39"/>
  <c r="G37"/>
  <c r="L38"/>
  <c r="G36"/>
  <c r="L37"/>
  <c r="G35"/>
  <c r="L36"/>
  <c r="G34"/>
  <c r="L35"/>
  <c r="G33"/>
  <c r="L34"/>
  <c r="G32"/>
  <c r="L33"/>
  <c r="G31"/>
  <c r="L32"/>
  <c r="G30"/>
  <c r="L31"/>
  <c r="G29"/>
  <c r="L30"/>
  <c r="G28"/>
  <c r="L29"/>
  <c r="G27"/>
  <c r="L28"/>
  <c r="G26"/>
  <c r="L27"/>
  <c r="G25"/>
  <c r="L26"/>
  <c r="G24"/>
  <c r="L25"/>
  <c r="G23"/>
  <c r="L24"/>
  <c r="G22"/>
  <c r="L23"/>
  <c r="G21"/>
  <c r="L22"/>
  <c r="G20"/>
  <c r="L21"/>
  <c r="G19"/>
  <c r="L20"/>
  <c r="G18"/>
  <c r="L19"/>
  <c r="G17"/>
  <c r="L18"/>
  <c r="G16"/>
  <c r="L17"/>
  <c r="G15"/>
  <c r="L16"/>
  <c r="G14"/>
  <c r="L15"/>
  <c r="G13"/>
  <c r="L14"/>
  <c r="G12"/>
  <c r="L13"/>
  <c r="G11"/>
  <c r="L12"/>
  <c r="G10"/>
  <c r="L11"/>
  <c r="G9"/>
  <c r="L10"/>
  <c r="G8"/>
  <c r="L9"/>
  <c r="G7"/>
  <c r="L8"/>
  <c r="K122"/>
  <c r="K121"/>
  <c r="K120"/>
  <c r="K119"/>
  <c r="K118"/>
  <c r="K11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J186"/>
  <c r="J184"/>
  <c r="J182"/>
  <c r="J180"/>
  <c r="J178"/>
  <c r="J176"/>
  <c r="J174"/>
  <c r="J172"/>
  <c r="J170"/>
  <c r="J168"/>
  <c r="J166"/>
  <c r="J164"/>
  <c r="J162"/>
  <c r="J160"/>
  <c r="J158"/>
  <c r="J156"/>
  <c r="J154"/>
  <c r="J152"/>
  <c r="J150"/>
  <c r="J148"/>
  <c r="J146"/>
  <c r="J144"/>
  <c r="J142"/>
  <c r="J140"/>
  <c r="J138"/>
  <c r="J136"/>
  <c r="J134"/>
  <c r="J132"/>
  <c r="J130"/>
  <c r="J128"/>
  <c r="J126"/>
  <c r="J115"/>
  <c r="J113"/>
  <c r="J111"/>
  <c r="J109"/>
  <c r="J107"/>
  <c r="J105"/>
  <c r="J103"/>
  <c r="J101"/>
  <c r="J99"/>
  <c r="J97"/>
  <c r="J95"/>
  <c r="J93"/>
  <c r="J91"/>
  <c r="J89"/>
  <c r="J87"/>
  <c r="J85"/>
  <c r="J83"/>
  <c r="J81"/>
  <c r="J79"/>
  <c r="J77"/>
  <c r="J75"/>
  <c r="J73"/>
  <c r="J71"/>
  <c r="J69"/>
  <c r="J67"/>
  <c r="J65"/>
  <c r="J63"/>
  <c r="J6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22"/>
  <c r="G121"/>
  <c r="G120"/>
  <c r="G119"/>
  <c r="G118"/>
  <c r="G117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P216" i="1"/>
  <c r="X216"/>
  <c r="N216"/>
  <c r="P214"/>
  <c r="X214"/>
  <c r="N214"/>
  <c r="P212"/>
  <c r="X212"/>
  <c r="N212"/>
  <c r="P210"/>
  <c r="X210"/>
  <c r="N210"/>
  <c r="P208"/>
  <c r="X208"/>
  <c r="N208"/>
  <c r="P206"/>
  <c r="X206"/>
  <c r="N206"/>
  <c r="V206"/>
  <c r="P204"/>
  <c r="X204"/>
  <c r="N204"/>
  <c r="V204"/>
  <c r="P202"/>
  <c r="X202"/>
  <c r="N202"/>
  <c r="V202"/>
  <c r="P200"/>
  <c r="X200"/>
  <c r="N200"/>
  <c r="V200"/>
  <c r="P198"/>
  <c r="X198"/>
  <c r="N198"/>
  <c r="P196"/>
  <c r="X196"/>
  <c r="N196"/>
  <c r="P194"/>
  <c r="X194"/>
  <c r="N194"/>
  <c r="P192"/>
  <c r="X192"/>
  <c r="N192"/>
  <c r="V192"/>
  <c r="P190"/>
  <c r="X190"/>
  <c r="N190"/>
  <c r="V190"/>
  <c r="P188"/>
  <c r="X188"/>
  <c r="N188"/>
  <c r="P186"/>
  <c r="X186"/>
  <c r="N186"/>
  <c r="P184"/>
  <c r="X184"/>
  <c r="N184"/>
  <c r="V184"/>
  <c r="P182"/>
  <c r="X182"/>
  <c r="N182"/>
  <c r="V182"/>
  <c r="P180"/>
  <c r="X180"/>
  <c r="N180"/>
  <c r="V180"/>
  <c r="P178"/>
  <c r="X178"/>
  <c r="N178"/>
  <c r="V178"/>
  <c r="P176"/>
  <c r="X176"/>
  <c r="N176"/>
  <c r="V176"/>
  <c r="P174"/>
  <c r="X174"/>
  <c r="N174"/>
  <c r="V174"/>
  <c r="P172"/>
  <c r="X172"/>
  <c r="N172"/>
  <c r="V172"/>
  <c r="P170"/>
  <c r="X170"/>
  <c r="N170"/>
  <c r="V170"/>
  <c r="P168"/>
  <c r="X168"/>
  <c r="N168"/>
  <c r="V168"/>
  <c r="P166"/>
  <c r="X166"/>
  <c r="N166"/>
  <c r="P164"/>
  <c r="X164"/>
  <c r="N164"/>
  <c r="P162"/>
  <c r="X162"/>
  <c r="N162"/>
  <c r="P160"/>
  <c r="X160"/>
  <c r="N160"/>
  <c r="P158"/>
  <c r="X158"/>
  <c r="N158"/>
  <c r="P156"/>
  <c r="X156"/>
  <c r="N156"/>
  <c r="P154"/>
  <c r="X154"/>
  <c r="N154"/>
  <c r="P152"/>
  <c r="X152"/>
  <c r="N152"/>
  <c r="P150"/>
  <c r="X150"/>
  <c r="N150"/>
  <c r="P148"/>
  <c r="X148"/>
  <c r="N148"/>
  <c r="P146"/>
  <c r="X146"/>
  <c r="N146"/>
  <c r="V146"/>
  <c r="P144"/>
  <c r="X144"/>
  <c r="N144"/>
  <c r="V144"/>
  <c r="P142"/>
  <c r="X142"/>
  <c r="N142"/>
  <c r="V142"/>
  <c r="P140"/>
  <c r="X140"/>
  <c r="N140"/>
  <c r="V140"/>
  <c r="P138"/>
  <c r="X138"/>
  <c r="N138"/>
  <c r="V138"/>
  <c r="P136"/>
  <c r="X136"/>
  <c r="N136"/>
  <c r="V136"/>
  <c r="P134"/>
  <c r="X134"/>
  <c r="N134"/>
  <c r="V134"/>
  <c r="P132"/>
  <c r="X132"/>
  <c r="N132"/>
  <c r="V132"/>
  <c r="P130"/>
  <c r="X130"/>
  <c r="N130"/>
  <c r="V130"/>
  <c r="P128"/>
  <c r="X128"/>
  <c r="N128"/>
  <c r="V128"/>
  <c r="P126"/>
  <c r="X126"/>
  <c r="N126"/>
  <c r="V126"/>
  <c r="P124"/>
  <c r="X124"/>
  <c r="N124"/>
  <c r="V124"/>
  <c r="P122"/>
  <c r="X122"/>
  <c r="N122"/>
  <c r="V122"/>
  <c r="P120"/>
  <c r="X120"/>
  <c r="N120"/>
  <c r="V120"/>
  <c r="P118"/>
  <c r="X118"/>
  <c r="N118"/>
  <c r="V118"/>
  <c r="P116"/>
  <c r="X116"/>
  <c r="N116"/>
  <c r="V116"/>
  <c r="P114"/>
  <c r="X114"/>
  <c r="N114"/>
  <c r="V114"/>
  <c r="P112"/>
  <c r="X112"/>
  <c r="N112"/>
  <c r="V112"/>
  <c r="P110"/>
  <c r="X110"/>
  <c r="N110"/>
  <c r="V110"/>
  <c r="P108"/>
  <c r="X108"/>
  <c r="N108"/>
  <c r="V108"/>
  <c r="P106"/>
  <c r="X106"/>
  <c r="N106"/>
  <c r="V106"/>
  <c r="P104"/>
  <c r="X104"/>
  <c r="N104"/>
  <c r="V104"/>
  <c r="P102"/>
  <c r="X102"/>
  <c r="N102"/>
  <c r="V102"/>
  <c r="P100"/>
  <c r="X100"/>
  <c r="N100"/>
  <c r="V100"/>
  <c r="P98"/>
  <c r="X98"/>
  <c r="N98"/>
  <c r="V98"/>
  <c r="P96"/>
  <c r="X96"/>
  <c r="N96"/>
  <c r="V96"/>
  <c r="P94"/>
  <c r="X94"/>
  <c r="N94"/>
  <c r="V94"/>
  <c r="P92"/>
  <c r="X92"/>
  <c r="N92"/>
  <c r="V92"/>
  <c r="P90"/>
  <c r="X90"/>
  <c r="N90"/>
  <c r="V90"/>
  <c r="P88"/>
  <c r="X88"/>
  <c r="N88"/>
  <c r="V88"/>
  <c r="K216"/>
  <c r="K215"/>
  <c r="K214"/>
  <c r="K213"/>
  <c r="K212"/>
  <c r="K211"/>
  <c r="K210"/>
  <c r="K209"/>
  <c r="K208"/>
  <c r="K207"/>
  <c r="K206"/>
  <c r="K205"/>
  <c r="K204"/>
  <c r="K203"/>
  <c r="K202"/>
  <c r="K201"/>
  <c r="K200"/>
  <c r="K199"/>
  <c r="K198"/>
  <c r="K197"/>
  <c r="K196"/>
  <c r="K195"/>
  <c r="K194"/>
  <c r="K193"/>
  <c r="K192"/>
  <c r="K191"/>
  <c r="K190"/>
  <c r="K189"/>
  <c r="K188"/>
  <c r="K187"/>
  <c r="K186"/>
  <c r="K185"/>
  <c r="K184"/>
  <c r="K183"/>
  <c r="K182"/>
  <c r="K181"/>
  <c r="K180"/>
  <c r="K179"/>
  <c r="K178"/>
  <c r="K177"/>
  <c r="K176"/>
  <c r="K175"/>
  <c r="K174"/>
  <c r="K173"/>
  <c r="K172"/>
  <c r="K171"/>
  <c r="K170"/>
  <c r="K169"/>
  <c r="K168"/>
  <c r="K167"/>
  <c r="K166"/>
  <c r="K165"/>
  <c r="K164"/>
  <c r="K163"/>
  <c r="K162"/>
  <c r="K161"/>
  <c r="K160"/>
  <c r="K159"/>
  <c r="K158"/>
  <c r="K157"/>
  <c r="K156"/>
  <c r="K155"/>
  <c r="K154"/>
  <c r="K153"/>
  <c r="K152"/>
  <c r="K151"/>
  <c r="K150"/>
  <c r="K149"/>
  <c r="K148"/>
  <c r="K147"/>
  <c r="K146"/>
  <c r="K145"/>
  <c r="K144"/>
  <c r="K143"/>
  <c r="K142"/>
  <c r="K141"/>
  <c r="K140"/>
  <c r="K139"/>
  <c r="K138"/>
  <c r="K137"/>
  <c r="K136"/>
  <c r="K135"/>
  <c r="K134"/>
  <c r="K133"/>
  <c r="K132"/>
  <c r="K131"/>
  <c r="K130"/>
  <c r="K129"/>
  <c r="K128"/>
  <c r="K127"/>
  <c r="K126"/>
  <c r="K125"/>
  <c r="K124"/>
  <c r="K123"/>
  <c r="K122"/>
  <c r="K121"/>
  <c r="K120"/>
  <c r="K119"/>
  <c r="K118"/>
  <c r="K117"/>
  <c r="K116"/>
  <c r="K115"/>
  <c r="K114"/>
  <c r="K113"/>
  <c r="K112"/>
  <c r="K111"/>
  <c r="K110"/>
  <c r="K109"/>
  <c r="K108"/>
  <c r="K107"/>
  <c r="K106"/>
  <c r="K105"/>
  <c r="K104"/>
  <c r="K103"/>
  <c r="K102"/>
  <c r="K101"/>
  <c r="K100"/>
  <c r="K99"/>
  <c r="K98"/>
  <c r="K97"/>
  <c r="K96"/>
  <c r="K95"/>
  <c r="K94"/>
  <c r="K93"/>
  <c r="K92"/>
  <c r="K91"/>
  <c r="K90"/>
  <c r="K89"/>
  <c r="K88"/>
  <c r="K87"/>
  <c r="K86"/>
  <c r="K85"/>
  <c r="K84"/>
  <c r="K83"/>
  <c r="K82"/>
  <c r="K81"/>
  <c r="K80"/>
  <c r="K79"/>
  <c r="K78"/>
  <c r="K77"/>
  <c r="K76"/>
  <c r="K75"/>
  <c r="K74"/>
  <c r="K73"/>
  <c r="K72"/>
  <c r="K71"/>
  <c r="K70"/>
  <c r="K69"/>
  <c r="K68"/>
  <c r="K67"/>
  <c r="K66"/>
  <c r="K65"/>
  <c r="K64"/>
  <c r="K63"/>
  <c r="K62"/>
  <c r="K61"/>
  <c r="K60"/>
  <c r="K59"/>
  <c r="K58"/>
  <c r="K57"/>
  <c r="K56"/>
  <c r="K55"/>
  <c r="K54"/>
  <c r="K53"/>
  <c r="K52"/>
  <c r="K51"/>
  <c r="K50"/>
  <c r="K49"/>
  <c r="K48"/>
  <c r="K47"/>
  <c r="K46"/>
  <c r="K45"/>
  <c r="K44"/>
  <c r="K43"/>
  <c r="K42"/>
  <c r="K41"/>
  <c r="K40"/>
  <c r="K39"/>
  <c r="K38"/>
  <c r="K37"/>
  <c r="K36"/>
  <c r="K35"/>
  <c r="K34"/>
  <c r="K33"/>
  <c r="K32"/>
  <c r="K31"/>
  <c r="K30"/>
  <c r="K29"/>
  <c r="K28"/>
  <c r="K27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H216"/>
  <c r="L216"/>
  <c r="H215"/>
  <c r="L215"/>
  <c r="H214"/>
  <c r="L214"/>
  <c r="H213"/>
  <c r="L213"/>
  <c r="H212"/>
  <c r="L212"/>
  <c r="H211"/>
  <c r="L211"/>
  <c r="H210"/>
  <c r="L210"/>
  <c r="H209"/>
  <c r="L209"/>
  <c r="H208"/>
  <c r="L208"/>
  <c r="H207"/>
  <c r="L207"/>
  <c r="H206"/>
  <c r="L206"/>
  <c r="H205"/>
  <c r="L205"/>
  <c r="H204"/>
  <c r="L204"/>
  <c r="H203"/>
  <c r="L203"/>
  <c r="H202"/>
  <c r="L202"/>
  <c r="H201"/>
  <c r="L201"/>
  <c r="H200"/>
  <c r="L200"/>
  <c r="H199"/>
  <c r="L199"/>
  <c r="H198"/>
  <c r="L198"/>
  <c r="H197"/>
  <c r="L197"/>
  <c r="H196"/>
  <c r="L196"/>
  <c r="H195"/>
  <c r="L195"/>
  <c r="H194"/>
  <c r="L194"/>
  <c r="H193"/>
  <c r="L193"/>
  <c r="H192"/>
  <c r="L192"/>
  <c r="H191"/>
  <c r="L191"/>
  <c r="H190"/>
  <c r="L190"/>
  <c r="H189"/>
  <c r="L189"/>
  <c r="H188"/>
  <c r="L188"/>
  <c r="H187"/>
  <c r="I216"/>
  <c r="O216"/>
  <c r="I215"/>
  <c r="O215"/>
  <c r="I214"/>
  <c r="O214"/>
  <c r="I213"/>
  <c r="O213"/>
  <c r="I212"/>
  <c r="O212"/>
  <c r="I211"/>
  <c r="O211"/>
  <c r="I210"/>
  <c r="O210"/>
  <c r="I209"/>
  <c r="O209"/>
  <c r="I208"/>
  <c r="O208"/>
  <c r="I207"/>
  <c r="O207"/>
  <c r="I206"/>
  <c r="O206"/>
  <c r="I205"/>
  <c r="O205"/>
  <c r="I204"/>
  <c r="O204"/>
  <c r="I203"/>
  <c r="O203"/>
  <c r="I202"/>
  <c r="O202"/>
  <c r="I201"/>
  <c r="O201"/>
  <c r="I200"/>
  <c r="O200"/>
  <c r="I199"/>
  <c r="O199"/>
  <c r="I198"/>
  <c r="O198"/>
  <c r="I197"/>
  <c r="O197"/>
  <c r="I196"/>
  <c r="O196"/>
  <c r="I195"/>
  <c r="O195"/>
  <c r="I194"/>
  <c r="O194"/>
  <c r="I193"/>
  <c r="O193"/>
  <c r="I192"/>
  <c r="O192"/>
  <c r="I191"/>
  <c r="O191"/>
  <c r="I190"/>
  <c r="O190"/>
  <c r="I189"/>
  <c r="O189"/>
  <c r="I188"/>
  <c r="O188"/>
  <c r="I187"/>
  <c r="O187"/>
  <c r="I186"/>
  <c r="O186"/>
  <c r="I185"/>
  <c r="O185"/>
  <c r="I184"/>
  <c r="O184"/>
  <c r="I183"/>
  <c r="O183"/>
  <c r="I182"/>
  <c r="O182"/>
  <c r="I181"/>
  <c r="O181"/>
  <c r="I180"/>
  <c r="O180"/>
  <c r="I179"/>
  <c r="O179"/>
  <c r="I178"/>
  <c r="O178"/>
  <c r="I177"/>
  <c r="O177"/>
  <c r="I176"/>
  <c r="O176"/>
  <c r="I175"/>
  <c r="O175"/>
  <c r="I174"/>
  <c r="O174"/>
  <c r="I173"/>
  <c r="O173"/>
  <c r="I172"/>
  <c r="O172"/>
  <c r="I171"/>
  <c r="O171"/>
  <c r="I170"/>
  <c r="O170"/>
  <c r="I169"/>
  <c r="O169"/>
  <c r="I168"/>
  <c r="O168"/>
  <c r="I167"/>
  <c r="O167"/>
  <c r="I166"/>
  <c r="O166"/>
  <c r="I165"/>
  <c r="O165"/>
  <c r="I164"/>
  <c r="O164"/>
  <c r="I163"/>
  <c r="O163"/>
  <c r="I162"/>
  <c r="O162"/>
  <c r="I161"/>
  <c r="O161"/>
  <c r="I160"/>
  <c r="O160"/>
  <c r="I159"/>
  <c r="O159"/>
  <c r="I158"/>
  <c r="O158"/>
  <c r="I157"/>
  <c r="O157"/>
  <c r="I156"/>
  <c r="O156"/>
  <c r="I155"/>
  <c r="O155"/>
  <c r="I154"/>
  <c r="O154"/>
  <c r="I153"/>
  <c r="O153"/>
  <c r="I152"/>
  <c r="O152"/>
  <c r="I151"/>
  <c r="O151"/>
  <c r="I150"/>
  <c r="O150"/>
  <c r="I149"/>
  <c r="O149"/>
  <c r="I148"/>
  <c r="O148"/>
  <c r="I147"/>
  <c r="O147"/>
  <c r="I146"/>
  <c r="O146"/>
  <c r="I145"/>
  <c r="O145"/>
  <c r="I144"/>
  <c r="O144"/>
  <c r="I143"/>
  <c r="O143"/>
  <c r="I142"/>
  <c r="O142"/>
  <c r="I141"/>
  <c r="O141"/>
  <c r="I140"/>
  <c r="O140"/>
  <c r="I139"/>
  <c r="O139"/>
  <c r="I138"/>
  <c r="O138"/>
  <c r="I137"/>
  <c r="O137"/>
  <c r="I136"/>
  <c r="O136"/>
  <c r="I135"/>
  <c r="O135"/>
  <c r="I134"/>
  <c r="O134"/>
  <c r="I133"/>
  <c r="O133"/>
  <c r="I132"/>
  <c r="O132"/>
  <c r="I131"/>
  <c r="O131"/>
  <c r="I130"/>
  <c r="O130"/>
  <c r="I129"/>
  <c r="O129"/>
  <c r="I128"/>
  <c r="O128"/>
  <c r="I127"/>
  <c r="O127"/>
  <c r="I126"/>
  <c r="O126"/>
  <c r="I125"/>
  <c r="O125"/>
  <c r="I124"/>
  <c r="O124"/>
  <c r="I123"/>
  <c r="O123"/>
  <c r="I122"/>
  <c r="O122"/>
  <c r="I121"/>
  <c r="O121"/>
  <c r="I120"/>
  <c r="O120"/>
  <c r="I119"/>
  <c r="O119"/>
  <c r="I118"/>
  <c r="O118"/>
  <c r="I117"/>
  <c r="O117"/>
  <c r="I116"/>
  <c r="O116"/>
  <c r="I115"/>
  <c r="O115"/>
  <c r="I114"/>
  <c r="O114"/>
  <c r="I113"/>
  <c r="O113"/>
  <c r="I112"/>
  <c r="O112"/>
  <c r="I111"/>
  <c r="O111"/>
  <c r="I110"/>
  <c r="O110"/>
  <c r="I109"/>
  <c r="O109"/>
  <c r="I108"/>
  <c r="O108"/>
  <c r="I107"/>
  <c r="O107"/>
  <c r="I106"/>
  <c r="O106"/>
  <c r="I105"/>
  <c r="O105"/>
  <c r="I104"/>
  <c r="O104"/>
  <c r="I103"/>
  <c r="O103"/>
  <c r="I102"/>
  <c r="O102"/>
  <c r="I101"/>
  <c r="O101"/>
  <c r="I100"/>
  <c r="O100"/>
  <c r="I99"/>
  <c r="O99"/>
  <c r="I98"/>
  <c r="O98"/>
  <c r="I97"/>
  <c r="O97"/>
  <c r="I96"/>
  <c r="O96"/>
  <c r="I95"/>
  <c r="O95"/>
  <c r="I94"/>
  <c r="O94"/>
  <c r="I93"/>
  <c r="O93"/>
  <c r="I92"/>
  <c r="O92"/>
  <c r="I91"/>
  <c r="O91"/>
  <c r="I90"/>
  <c r="O90"/>
  <c r="I89"/>
  <c r="O89"/>
  <c r="I88"/>
  <c r="O88"/>
  <c r="I87"/>
  <c r="O87"/>
  <c r="G5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L187"/>
  <c r="G186"/>
  <c r="L186"/>
  <c r="G185"/>
  <c r="L185"/>
  <c r="G184"/>
  <c r="L184"/>
  <c r="G183"/>
  <c r="L183"/>
  <c r="G182"/>
  <c r="L182"/>
  <c r="G181"/>
  <c r="L181"/>
  <c r="G180"/>
  <c r="L180"/>
  <c r="G179"/>
  <c r="L179"/>
  <c r="G178"/>
  <c r="L178"/>
  <c r="G177"/>
  <c r="L177"/>
  <c r="G176"/>
  <c r="L176"/>
  <c r="G175"/>
  <c r="L175"/>
  <c r="G174"/>
  <c r="L174"/>
  <c r="G173"/>
  <c r="L173"/>
  <c r="G172"/>
  <c r="L172"/>
  <c r="G171"/>
  <c r="L171"/>
  <c r="G170"/>
  <c r="L170"/>
  <c r="G169"/>
  <c r="L169"/>
  <c r="G168"/>
  <c r="L168"/>
  <c r="G167"/>
  <c r="L167"/>
  <c r="G166"/>
  <c r="L166"/>
  <c r="G165"/>
  <c r="L165"/>
  <c r="G164"/>
  <c r="L164"/>
  <c r="G163"/>
  <c r="L163"/>
  <c r="G162"/>
  <c r="L162"/>
  <c r="G161"/>
  <c r="L161"/>
  <c r="G160"/>
  <c r="L160"/>
  <c r="G159"/>
  <c r="L159"/>
  <c r="G158"/>
  <c r="L158"/>
  <c r="G157"/>
  <c r="L157"/>
  <c r="G156"/>
  <c r="L156"/>
  <c r="G155"/>
  <c r="L155"/>
  <c r="G154"/>
  <c r="L154"/>
  <c r="G153"/>
  <c r="L153"/>
  <c r="G152"/>
  <c r="L152"/>
  <c r="G151"/>
  <c r="L151"/>
  <c r="G150"/>
  <c r="L150"/>
  <c r="G149"/>
  <c r="L149"/>
  <c r="G148"/>
  <c r="L148"/>
  <c r="G147"/>
  <c r="L147"/>
  <c r="G146"/>
  <c r="L146"/>
  <c r="G145"/>
  <c r="L145"/>
  <c r="G144"/>
  <c r="L144"/>
  <c r="G143"/>
  <c r="L143"/>
  <c r="G142"/>
  <c r="L142"/>
  <c r="G141"/>
  <c r="L141"/>
  <c r="G140"/>
  <c r="L140"/>
  <c r="G139"/>
  <c r="L139"/>
  <c r="G138"/>
  <c r="L138"/>
  <c r="G137"/>
  <c r="L137"/>
  <c r="G136"/>
  <c r="L136"/>
  <c r="G135"/>
  <c r="L135"/>
  <c r="G134"/>
  <c r="L134"/>
  <c r="G133"/>
  <c r="L133"/>
  <c r="G132"/>
  <c r="L132"/>
  <c r="G131"/>
  <c r="L131"/>
  <c r="G130"/>
  <c r="L130"/>
  <c r="G129"/>
  <c r="L129"/>
  <c r="G128"/>
  <c r="L128"/>
  <c r="G127"/>
  <c r="L127"/>
  <c r="G126"/>
  <c r="L126"/>
  <c r="G125"/>
  <c r="L125"/>
  <c r="G124"/>
  <c r="L124"/>
  <c r="G123"/>
  <c r="L123"/>
  <c r="G122"/>
  <c r="L122"/>
  <c r="G121"/>
  <c r="L121"/>
  <c r="G120"/>
  <c r="L120"/>
  <c r="G119"/>
  <c r="L119"/>
  <c r="G118"/>
  <c r="L118"/>
  <c r="G117"/>
  <c r="L117"/>
  <c r="G116"/>
  <c r="L116"/>
  <c r="G115"/>
  <c r="L115"/>
  <c r="G114"/>
  <c r="L114"/>
  <c r="G113"/>
  <c r="L113"/>
  <c r="G112"/>
  <c r="L112"/>
  <c r="G111"/>
  <c r="L111"/>
  <c r="G110"/>
  <c r="L110"/>
  <c r="G109"/>
  <c r="L109"/>
  <c r="G108"/>
  <c r="L108"/>
  <c r="G107"/>
  <c r="L107"/>
  <c r="G106"/>
  <c r="L106"/>
  <c r="G105"/>
  <c r="L105"/>
  <c r="G104"/>
  <c r="L104"/>
  <c r="G103"/>
  <c r="L103"/>
  <c r="G102"/>
  <c r="L102"/>
  <c r="G101"/>
  <c r="L101"/>
  <c r="G100"/>
  <c r="L100"/>
  <c r="G99"/>
  <c r="L99"/>
  <c r="G98"/>
  <c r="L98"/>
  <c r="G97"/>
  <c r="L97"/>
  <c r="G96"/>
  <c r="L96"/>
  <c r="G95"/>
  <c r="L95"/>
  <c r="G94"/>
  <c r="L94"/>
  <c r="G93"/>
  <c r="L93"/>
  <c r="G92"/>
  <c r="L92"/>
  <c r="G91"/>
  <c r="L91"/>
  <c r="G90"/>
  <c r="L90"/>
  <c r="G89"/>
  <c r="L89"/>
  <c r="G88"/>
  <c r="L88"/>
  <c r="G87"/>
  <c r="L87"/>
  <c r="G86"/>
  <c r="L86"/>
  <c r="G85"/>
  <c r="L85"/>
  <c r="G84"/>
  <c r="L84"/>
  <c r="G83"/>
  <c r="L83"/>
  <c r="G82"/>
  <c r="L82"/>
  <c r="G81"/>
  <c r="L81"/>
  <c r="G80"/>
  <c r="L80"/>
  <c r="G79"/>
  <c r="L79"/>
  <c r="G78"/>
  <c r="L78"/>
  <c r="G77"/>
  <c r="L77"/>
  <c r="G76"/>
  <c r="L76"/>
  <c r="G75"/>
  <c r="L75"/>
  <c r="G74"/>
  <c r="L74"/>
  <c r="G73"/>
  <c r="L73"/>
  <c r="G72"/>
  <c r="L72"/>
  <c r="G71"/>
  <c r="L71"/>
  <c r="G70"/>
  <c r="L70"/>
  <c r="G69"/>
  <c r="L69"/>
  <c r="G68"/>
  <c r="L68"/>
  <c r="G67"/>
  <c r="L67"/>
  <c r="G66"/>
  <c r="L66"/>
  <c r="G65"/>
  <c r="L65"/>
  <c r="G64"/>
  <c r="L64"/>
  <c r="G63"/>
  <c r="L63"/>
  <c r="G62"/>
  <c r="L62"/>
  <c r="G61"/>
  <c r="L61"/>
  <c r="G60"/>
  <c r="L60"/>
  <c r="G59"/>
  <c r="L59"/>
  <c r="G58"/>
  <c r="L58"/>
  <c r="G57"/>
  <c r="L57"/>
  <c r="G56"/>
  <c r="L56"/>
  <c r="G55"/>
  <c r="L55"/>
  <c r="G54"/>
  <c r="L54"/>
  <c r="G53"/>
  <c r="L53"/>
  <c r="G52"/>
  <c r="L52"/>
  <c r="G51"/>
  <c r="L51"/>
  <c r="G50"/>
  <c r="L50"/>
  <c r="G49"/>
  <c r="L49"/>
  <c r="G48"/>
  <c r="L48"/>
  <c r="G47"/>
  <c r="L47"/>
  <c r="G46"/>
  <c r="L46"/>
  <c r="G45"/>
  <c r="L45"/>
  <c r="G44"/>
  <c r="L44"/>
  <c r="G43"/>
  <c r="L43"/>
  <c r="G42"/>
  <c r="L42"/>
  <c r="G41"/>
  <c r="L41"/>
  <c r="G40"/>
  <c r="L40"/>
  <c r="G39"/>
  <c r="L39"/>
  <c r="G38"/>
  <c r="L38"/>
  <c r="G37"/>
  <c r="L37"/>
  <c r="G36"/>
  <c r="L36"/>
  <c r="G35"/>
  <c r="L35"/>
  <c r="G34"/>
  <c r="L34"/>
  <c r="G33"/>
  <c r="L33"/>
  <c r="G32"/>
  <c r="L32"/>
  <c r="G31"/>
  <c r="L31"/>
  <c r="G30"/>
  <c r="L30"/>
  <c r="G29"/>
  <c r="L29"/>
  <c r="G28"/>
  <c r="L28"/>
  <c r="G27"/>
  <c r="L27"/>
  <c r="G26"/>
  <c r="L26"/>
  <c r="G25"/>
  <c r="L25"/>
  <c r="G24"/>
  <c r="L24"/>
  <c r="G23"/>
  <c r="L23"/>
  <c r="G22"/>
  <c r="L22"/>
  <c r="G21"/>
  <c r="L21"/>
  <c r="G20"/>
  <c r="L20"/>
  <c r="G19"/>
  <c r="L19"/>
  <c r="G18"/>
  <c r="L18"/>
  <c r="G17"/>
  <c r="L17"/>
  <c r="G16"/>
  <c r="L16"/>
  <c r="G15"/>
  <c r="L15"/>
  <c r="G14"/>
  <c r="L14"/>
  <c r="G13"/>
  <c r="L13"/>
  <c r="G12"/>
  <c r="L12"/>
  <c r="G11"/>
  <c r="L11"/>
  <c r="G10"/>
  <c r="L10"/>
  <c r="G9"/>
  <c r="L9"/>
  <c r="G8"/>
  <c r="L8"/>
  <c r="G7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Q190" i="7"/>
  <c r="O189"/>
  <c r="T189"/>
  <c r="U189"/>
  <c r="K230" i="6"/>
  <c r="L230"/>
  <c r="N228"/>
  <c r="K228"/>
  <c r="M230"/>
  <c r="N230"/>
  <c r="W125" i="3"/>
  <c r="M129"/>
  <c r="U129"/>
  <c r="O129"/>
  <c r="W129"/>
  <c r="M131"/>
  <c r="U131"/>
  <c r="O131"/>
  <c r="W131"/>
  <c r="M133"/>
  <c r="U133"/>
  <c r="O133"/>
  <c r="W133"/>
  <c r="M135"/>
  <c r="U135"/>
  <c r="O135"/>
  <c r="W135"/>
  <c r="M137"/>
  <c r="U137"/>
  <c r="O137"/>
  <c r="W137"/>
  <c r="M139"/>
  <c r="U139"/>
  <c r="O141"/>
  <c r="W141"/>
  <c r="O145"/>
  <c r="W145"/>
  <c r="O147"/>
  <c r="W147"/>
  <c r="M149"/>
  <c r="U149"/>
  <c r="M151"/>
  <c r="U151"/>
  <c r="O151"/>
  <c r="W151"/>
  <c r="O153"/>
  <c r="W153"/>
  <c r="M155"/>
  <c r="J129"/>
  <c r="J131"/>
  <c r="J133"/>
  <c r="J135"/>
  <c r="J137"/>
  <c r="J139"/>
  <c r="J140"/>
  <c r="J142"/>
  <c r="J144"/>
  <c r="J146"/>
  <c r="J148"/>
  <c r="J150"/>
  <c r="J152"/>
  <c r="J154"/>
  <c r="J156"/>
  <c r="N125"/>
  <c r="P125"/>
  <c r="X125"/>
  <c r="N126"/>
  <c r="V126"/>
  <c r="V161"/>
  <c r="N127"/>
  <c r="V127"/>
  <c r="P127"/>
  <c r="X127"/>
  <c r="N128"/>
  <c r="V128"/>
  <c r="P128"/>
  <c r="X128"/>
  <c r="N129"/>
  <c r="V129"/>
  <c r="P129"/>
  <c r="X129"/>
  <c r="N130"/>
  <c r="V130"/>
  <c r="P130"/>
  <c r="X130"/>
  <c r="N131"/>
  <c r="V131"/>
  <c r="P131"/>
  <c r="X131"/>
  <c r="N132"/>
  <c r="V132"/>
  <c r="P132"/>
  <c r="X132"/>
  <c r="N133"/>
  <c r="V133"/>
  <c r="P133"/>
  <c r="X133"/>
  <c r="N134"/>
  <c r="V134"/>
  <c r="P134"/>
  <c r="X134"/>
  <c r="N135"/>
  <c r="V135"/>
  <c r="P135"/>
  <c r="X135"/>
  <c r="N136"/>
  <c r="V136"/>
  <c r="P136"/>
  <c r="X136"/>
  <c r="N137"/>
  <c r="V137"/>
  <c r="N138"/>
  <c r="V138"/>
  <c r="N139"/>
  <c r="V139"/>
  <c r="P139"/>
  <c r="X139"/>
  <c r="N140"/>
  <c r="P140"/>
  <c r="X140"/>
  <c r="N141"/>
  <c r="V141"/>
  <c r="P141"/>
  <c r="X141"/>
  <c r="N142"/>
  <c r="V142"/>
  <c r="P142"/>
  <c r="X142"/>
  <c r="N143"/>
  <c r="V143"/>
  <c r="P143"/>
  <c r="X143"/>
  <c r="N144"/>
  <c r="V144"/>
  <c r="P144"/>
  <c r="X144"/>
  <c r="N145"/>
  <c r="V145"/>
  <c r="P145"/>
  <c r="X145"/>
  <c r="N146"/>
  <c r="P146"/>
  <c r="X146"/>
  <c r="N147"/>
  <c r="V147"/>
  <c r="P147"/>
  <c r="X147"/>
  <c r="N148"/>
  <c r="P148"/>
  <c r="X148"/>
  <c r="N149"/>
  <c r="V149"/>
  <c r="P149"/>
  <c r="X149"/>
  <c r="N150"/>
  <c r="P150"/>
  <c r="X150"/>
  <c r="N151"/>
  <c r="V151"/>
  <c r="P151"/>
  <c r="X151"/>
  <c r="N152"/>
  <c r="P152"/>
  <c r="X152"/>
  <c r="N153"/>
  <c r="P153"/>
  <c r="X153"/>
  <c r="N154"/>
  <c r="P154"/>
  <c r="X154"/>
  <c r="N155"/>
  <c r="V155"/>
  <c r="P155"/>
  <c r="X155"/>
  <c r="N156"/>
  <c r="P156"/>
  <c r="X156"/>
  <c r="M125"/>
  <c r="M127"/>
  <c r="O127"/>
  <c r="W127"/>
  <c r="M141"/>
  <c r="U141"/>
  <c r="M143"/>
  <c r="U143"/>
  <c r="O143"/>
  <c r="W143"/>
  <c r="M145"/>
  <c r="U145"/>
  <c r="M147"/>
  <c r="U147"/>
  <c r="O149"/>
  <c r="W149"/>
  <c r="M153"/>
  <c r="U153"/>
  <c r="O155"/>
  <c r="W155"/>
  <c r="T190" i="7"/>
  <c r="O190"/>
  <c r="U190"/>
  <c r="U15" i="6"/>
  <c r="Q15"/>
  <c r="T15"/>
  <c r="P15"/>
  <c r="S19"/>
  <c r="O19"/>
  <c r="V19"/>
  <c r="R19"/>
  <c r="U23"/>
  <c r="Q23"/>
  <c r="T23"/>
  <c r="P23"/>
  <c r="S27"/>
  <c r="O27"/>
  <c r="V27"/>
  <c r="R27"/>
  <c r="U31"/>
  <c r="Q31"/>
  <c r="T31"/>
  <c r="P31"/>
  <c r="S35"/>
  <c r="O35"/>
  <c r="V35"/>
  <c r="R35"/>
  <c r="U39"/>
  <c r="Q39"/>
  <c r="T39"/>
  <c r="P39"/>
  <c r="S45"/>
  <c r="O45"/>
  <c r="V45"/>
  <c r="R45"/>
  <c r="U49"/>
  <c r="Q49"/>
  <c r="T49"/>
  <c r="P49"/>
  <c r="S53"/>
  <c r="O53"/>
  <c r="V53"/>
  <c r="R53"/>
  <c r="U57"/>
  <c r="Q57"/>
  <c r="T57"/>
  <c r="P57"/>
  <c r="S61"/>
  <c r="O61"/>
  <c r="V61"/>
  <c r="R61"/>
  <c r="U65"/>
  <c r="Q65"/>
  <c r="T65"/>
  <c r="P65"/>
  <c r="S69"/>
  <c r="O69"/>
  <c r="V69"/>
  <c r="R69"/>
  <c r="U73"/>
  <c r="Q73"/>
  <c r="T73"/>
  <c r="P73"/>
  <c r="S77"/>
  <c r="O77"/>
  <c r="V77"/>
  <c r="R77"/>
  <c r="U81"/>
  <c r="Q81"/>
  <c r="T81"/>
  <c r="P81"/>
  <c r="S85"/>
  <c r="O85"/>
  <c r="V85"/>
  <c r="R85"/>
  <c r="U89"/>
  <c r="Q89"/>
  <c r="T89"/>
  <c r="P89"/>
  <c r="S93"/>
  <c r="O93"/>
  <c r="V93"/>
  <c r="R93"/>
  <c r="U97"/>
  <c r="Q97"/>
  <c r="T97"/>
  <c r="P97"/>
  <c r="S101"/>
  <c r="O101"/>
  <c r="V101"/>
  <c r="R101"/>
  <c r="U105"/>
  <c r="Q105"/>
  <c r="T105"/>
  <c r="P105"/>
  <c r="S109"/>
  <c r="O109"/>
  <c r="V109"/>
  <c r="R109"/>
  <c r="U113"/>
  <c r="Q113"/>
  <c r="T113"/>
  <c r="P113"/>
  <c r="S117"/>
  <c r="O117"/>
  <c r="V117"/>
  <c r="R117"/>
  <c r="U121"/>
  <c r="Q121"/>
  <c r="T121"/>
  <c r="P121"/>
  <c r="S125"/>
  <c r="O125"/>
  <c r="V125"/>
  <c r="R125"/>
  <c r="S13"/>
  <c r="O13"/>
  <c r="V13"/>
  <c r="R13"/>
  <c r="U17"/>
  <c r="Q17"/>
  <c r="T17"/>
  <c r="P17"/>
  <c r="S21"/>
  <c r="O21"/>
  <c r="V21"/>
  <c r="R21"/>
  <c r="U25"/>
  <c r="Q25"/>
  <c r="T25"/>
  <c r="P25"/>
  <c r="S29"/>
  <c r="O29"/>
  <c r="V29"/>
  <c r="R29"/>
  <c r="U33"/>
  <c r="Q33"/>
  <c r="T33"/>
  <c r="P33"/>
  <c r="S37"/>
  <c r="O37"/>
  <c r="V37"/>
  <c r="R37"/>
  <c r="U41"/>
  <c r="Q41"/>
  <c r="T41"/>
  <c r="P41"/>
  <c r="S43"/>
  <c r="O43"/>
  <c r="V43"/>
  <c r="R43"/>
  <c r="U47"/>
  <c r="Q47"/>
  <c r="T47"/>
  <c r="P47"/>
  <c r="S51"/>
  <c r="O51"/>
  <c r="V51"/>
  <c r="R51"/>
  <c r="U55"/>
  <c r="Q55"/>
  <c r="T55"/>
  <c r="P55"/>
  <c r="S59"/>
  <c r="O59"/>
  <c r="V59"/>
  <c r="R59"/>
  <c r="U63"/>
  <c r="Q63"/>
  <c r="T63"/>
  <c r="P63"/>
  <c r="S67"/>
  <c r="O67"/>
  <c r="V67"/>
  <c r="R67"/>
  <c r="U71"/>
  <c r="Q71"/>
  <c r="T71"/>
  <c r="P71"/>
  <c r="S75"/>
  <c r="O75"/>
  <c r="V75"/>
  <c r="R75"/>
  <c r="U79"/>
  <c r="Q79"/>
  <c r="T79"/>
  <c r="P79"/>
  <c r="S83"/>
  <c r="O83"/>
  <c r="V83"/>
  <c r="R83"/>
  <c r="U87"/>
  <c r="Q87"/>
  <c r="T87"/>
  <c r="P87"/>
  <c r="S91"/>
  <c r="O91"/>
  <c r="V91"/>
  <c r="R91"/>
  <c r="U95"/>
  <c r="Q95"/>
  <c r="T95"/>
  <c r="P95"/>
  <c r="S99"/>
  <c r="O99"/>
  <c r="V99"/>
  <c r="R99"/>
  <c r="V103"/>
  <c r="R103"/>
  <c r="T103"/>
  <c r="P103"/>
  <c r="S107"/>
  <c r="O107"/>
  <c r="V107"/>
  <c r="R107"/>
  <c r="U111"/>
  <c r="Q111"/>
  <c r="T111"/>
  <c r="P111"/>
  <c r="S115"/>
  <c r="O115"/>
  <c r="V115"/>
  <c r="R115"/>
  <c r="U119"/>
  <c r="Q119"/>
  <c r="T119"/>
  <c r="P119"/>
  <c r="S123"/>
  <c r="O123"/>
  <c r="V123"/>
  <c r="R123"/>
  <c r="U127"/>
  <c r="Q127"/>
  <c r="T127"/>
  <c r="P127"/>
  <c r="S195"/>
  <c r="O195"/>
  <c r="V195"/>
  <c r="R195"/>
  <c r="T199"/>
  <c r="P199"/>
  <c r="S199"/>
  <c r="O199"/>
  <c r="T197"/>
  <c r="P197"/>
  <c r="V197"/>
  <c r="R197"/>
  <c r="U197"/>
  <c r="Q197"/>
  <c r="S15"/>
  <c r="O15"/>
  <c r="V15"/>
  <c r="R15"/>
  <c r="U19"/>
  <c r="Q19"/>
  <c r="T19"/>
  <c r="P19"/>
  <c r="S23"/>
  <c r="O23"/>
  <c r="V23"/>
  <c r="R23"/>
  <c r="U27"/>
  <c r="Q27"/>
  <c r="T27"/>
  <c r="P27"/>
  <c r="S31"/>
  <c r="O31"/>
  <c r="V31"/>
  <c r="R31"/>
  <c r="U35"/>
  <c r="Q35"/>
  <c r="T35"/>
  <c r="P35"/>
  <c r="S39"/>
  <c r="O39"/>
  <c r="V39"/>
  <c r="R39"/>
  <c r="U45"/>
  <c r="Q45"/>
  <c r="T45"/>
  <c r="P45"/>
  <c r="S49"/>
  <c r="O49"/>
  <c r="V49"/>
  <c r="R49"/>
  <c r="U53"/>
  <c r="Q53"/>
  <c r="T53"/>
  <c r="P53"/>
  <c r="S57"/>
  <c r="O57"/>
  <c r="V57"/>
  <c r="R57"/>
  <c r="U61"/>
  <c r="Q61"/>
  <c r="T61"/>
  <c r="P61"/>
  <c r="S65"/>
  <c r="O65"/>
  <c r="V65"/>
  <c r="R65"/>
  <c r="U69"/>
  <c r="Q69"/>
  <c r="T69"/>
  <c r="P69"/>
  <c r="S73"/>
  <c r="O73"/>
  <c r="V73"/>
  <c r="R73"/>
  <c r="U77"/>
  <c r="Q77"/>
  <c r="T77"/>
  <c r="P77"/>
  <c r="S81"/>
  <c r="O81"/>
  <c r="V81"/>
  <c r="R81"/>
  <c r="U85"/>
  <c r="Q85"/>
  <c r="T85"/>
  <c r="P85"/>
  <c r="S89"/>
  <c r="O89"/>
  <c r="V89"/>
  <c r="R89"/>
  <c r="U93"/>
  <c r="Q93"/>
  <c r="T93"/>
  <c r="P93"/>
  <c r="S97"/>
  <c r="O97"/>
  <c r="V97"/>
  <c r="R97"/>
  <c r="U101"/>
  <c r="Q101"/>
  <c r="T101"/>
  <c r="P101"/>
  <c r="S105"/>
  <c r="O105"/>
  <c r="V105"/>
  <c r="R105"/>
  <c r="U109"/>
  <c r="Q109"/>
  <c r="T109"/>
  <c r="P109"/>
  <c r="S113"/>
  <c r="O113"/>
  <c r="V113"/>
  <c r="R113"/>
  <c r="U117"/>
  <c r="Q117"/>
  <c r="T117"/>
  <c r="P117"/>
  <c r="S121"/>
  <c r="O121"/>
  <c r="V121"/>
  <c r="R121"/>
  <c r="U125"/>
  <c r="Q125"/>
  <c r="T125"/>
  <c r="P125"/>
  <c r="U13"/>
  <c r="Q13"/>
  <c r="T13"/>
  <c r="P13"/>
  <c r="S17"/>
  <c r="O17"/>
  <c r="V17"/>
  <c r="R17"/>
  <c r="U21"/>
  <c r="Q21"/>
  <c r="T21"/>
  <c r="P21"/>
  <c r="S25"/>
  <c r="O25"/>
  <c r="V25"/>
  <c r="R25"/>
  <c r="U29"/>
  <c r="Q29"/>
  <c r="T29"/>
  <c r="P29"/>
  <c r="S33"/>
  <c r="O33"/>
  <c r="V33"/>
  <c r="R33"/>
  <c r="U37"/>
  <c r="Q37"/>
  <c r="T37"/>
  <c r="P37"/>
  <c r="S41"/>
  <c r="O41"/>
  <c r="V41"/>
  <c r="R41"/>
  <c r="U43"/>
  <c r="Q43"/>
  <c r="T43"/>
  <c r="P43"/>
  <c r="S47"/>
  <c r="O47"/>
  <c r="V47"/>
  <c r="R47"/>
  <c r="U51"/>
  <c r="Q51"/>
  <c r="T51"/>
  <c r="P51"/>
  <c r="S55"/>
  <c r="O55"/>
  <c r="V55"/>
  <c r="R55"/>
  <c r="U59"/>
  <c r="Q59"/>
  <c r="T59"/>
  <c r="P59"/>
  <c r="S63"/>
  <c r="O63"/>
  <c r="V63"/>
  <c r="R63"/>
  <c r="U67"/>
  <c r="Q67"/>
  <c r="T67"/>
  <c r="P67"/>
  <c r="S71"/>
  <c r="O71"/>
  <c r="V71"/>
  <c r="R71"/>
  <c r="U75"/>
  <c r="Q75"/>
  <c r="T75"/>
  <c r="P75"/>
  <c r="S79"/>
  <c r="O79"/>
  <c r="V79"/>
  <c r="R79"/>
  <c r="U83"/>
  <c r="Q83"/>
  <c r="T83"/>
  <c r="P83"/>
  <c r="S87"/>
  <c r="O87"/>
  <c r="V87"/>
  <c r="R87"/>
  <c r="U91"/>
  <c r="Q91"/>
  <c r="T91"/>
  <c r="P91"/>
  <c r="S95"/>
  <c r="O95"/>
  <c r="V95"/>
  <c r="R95"/>
  <c r="U99"/>
  <c r="Q99"/>
  <c r="T99"/>
  <c r="P99"/>
  <c r="S103"/>
  <c r="O103"/>
  <c r="U103"/>
  <c r="Q103"/>
  <c r="U107"/>
  <c r="Q107"/>
  <c r="T107"/>
  <c r="P107"/>
  <c r="O111"/>
  <c r="V111"/>
  <c r="R111"/>
  <c r="U115"/>
  <c r="Q115"/>
  <c r="T115"/>
  <c r="P115"/>
  <c r="O119"/>
  <c r="V119"/>
  <c r="R119"/>
  <c r="U123"/>
  <c r="Q123"/>
  <c r="T123"/>
  <c r="P123"/>
  <c r="S127"/>
  <c r="O127"/>
  <c r="V127"/>
  <c r="R127"/>
  <c r="U195"/>
  <c r="Q195"/>
  <c r="T195"/>
  <c r="P195"/>
  <c r="V199"/>
  <c r="R199"/>
  <c r="U199"/>
  <c r="Q199"/>
  <c r="S197"/>
  <c r="O197"/>
  <c r="M228"/>
  <c r="L228"/>
  <c r="R20" i="4"/>
  <c r="T20"/>
  <c r="R22"/>
  <c r="T22"/>
  <c r="R24"/>
  <c r="T24"/>
  <c r="R26"/>
  <c r="T26"/>
  <c r="R28"/>
  <c r="T28"/>
  <c r="R30"/>
  <c r="T30"/>
  <c r="R32"/>
  <c r="T32"/>
  <c r="R34"/>
  <c r="T34"/>
  <c r="R36"/>
  <c r="T36"/>
  <c r="R38"/>
  <c r="T38"/>
  <c r="R40"/>
  <c r="T40"/>
  <c r="R42"/>
  <c r="T42"/>
  <c r="R44"/>
  <c r="T44"/>
  <c r="R46"/>
  <c r="T46"/>
  <c r="R48"/>
  <c r="T48"/>
  <c r="R50"/>
  <c r="T50"/>
  <c r="R52"/>
  <c r="T52"/>
  <c r="R54"/>
  <c r="T54"/>
  <c r="R56"/>
  <c r="T56"/>
  <c r="R58"/>
  <c r="T58"/>
  <c r="R60"/>
  <c r="T60"/>
  <c r="R62"/>
  <c r="T62"/>
  <c r="R64"/>
  <c r="T64"/>
  <c r="R66"/>
  <c r="T66"/>
  <c r="R68"/>
  <c r="T68"/>
  <c r="R70"/>
  <c r="T70"/>
  <c r="R72"/>
  <c r="T72"/>
  <c r="R74"/>
  <c r="T74"/>
  <c r="R75"/>
  <c r="T75"/>
  <c r="Q20"/>
  <c r="S20"/>
  <c r="Q22"/>
  <c r="S22"/>
  <c r="Q24"/>
  <c r="S24"/>
  <c r="Q26"/>
  <c r="S26"/>
  <c r="Q28"/>
  <c r="S28"/>
  <c r="Q30"/>
  <c r="S30"/>
  <c r="Q32"/>
  <c r="S32"/>
  <c r="Q34"/>
  <c r="S34"/>
  <c r="Q36"/>
  <c r="S36"/>
  <c r="Q38"/>
  <c r="S38"/>
  <c r="Q40"/>
  <c r="S40"/>
  <c r="Q42"/>
  <c r="S42"/>
  <c r="Q44"/>
  <c r="S44"/>
  <c r="Q46"/>
  <c r="S46"/>
  <c r="Q48"/>
  <c r="S48"/>
  <c r="Q50"/>
  <c r="S50"/>
  <c r="Q52"/>
  <c r="S52"/>
  <c r="Q54"/>
  <c r="S54"/>
  <c r="Q56"/>
  <c r="S56"/>
  <c r="Q58"/>
  <c r="S58"/>
  <c r="Q60"/>
  <c r="S60"/>
  <c r="Q62"/>
  <c r="S62"/>
  <c r="Q64"/>
  <c r="S64"/>
  <c r="Q66"/>
  <c r="S66"/>
  <c r="Q68"/>
  <c r="S68"/>
  <c r="Q70"/>
  <c r="S70"/>
  <c r="Q72"/>
  <c r="S72"/>
  <c r="Q74"/>
  <c r="S74"/>
  <c r="Q75"/>
  <c r="S75"/>
  <c r="R126" i="3"/>
  <c r="R161"/>
  <c r="R127"/>
  <c r="R128"/>
  <c r="R129"/>
  <c r="R130"/>
  <c r="R131"/>
  <c r="R132"/>
  <c r="R133"/>
  <c r="R134"/>
  <c r="R135"/>
  <c r="R136"/>
  <c r="R137"/>
  <c r="R138"/>
  <c r="T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Q127"/>
  <c r="S129"/>
  <c r="Q131"/>
  <c r="Q133"/>
  <c r="Q135"/>
  <c r="Q137"/>
  <c r="S139"/>
  <c r="Q140"/>
  <c r="S140"/>
  <c r="Q141"/>
  <c r="S141"/>
  <c r="Q142"/>
  <c r="S142"/>
  <c r="Q143"/>
  <c r="S143"/>
  <c r="Q144"/>
  <c r="S144"/>
  <c r="Q145"/>
  <c r="Q147"/>
  <c r="Q148"/>
  <c r="S148"/>
  <c r="Q149"/>
  <c r="Q152"/>
  <c r="S152"/>
  <c r="Q153"/>
  <c r="Q155"/>
  <c r="Q156"/>
  <c r="S156"/>
  <c r="R125"/>
  <c r="T125"/>
  <c r="Q125"/>
  <c r="S125"/>
  <c r="X123" i="2"/>
  <c r="T123"/>
  <c r="T59"/>
  <c r="T61"/>
  <c r="T63"/>
  <c r="T65"/>
  <c r="T67"/>
  <c r="T69"/>
  <c r="T71"/>
  <c r="T73"/>
  <c r="T75"/>
  <c r="T77"/>
  <c r="T79"/>
  <c r="T81"/>
  <c r="T83"/>
  <c r="T85"/>
  <c r="T87"/>
  <c r="T89"/>
  <c r="T91"/>
  <c r="T93"/>
  <c r="T95"/>
  <c r="T97"/>
  <c r="T99"/>
  <c r="T101"/>
  <c r="T103"/>
  <c r="T105"/>
  <c r="T107"/>
  <c r="T109"/>
  <c r="T111"/>
  <c r="T113"/>
  <c r="T115"/>
  <c r="T117"/>
  <c r="T118"/>
  <c r="T119"/>
  <c r="T120"/>
  <c r="T121"/>
  <c r="T122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57"/>
  <c r="O229" i="6"/>
  <c r="O228"/>
  <c r="R160" i="3"/>
  <c r="R158"/>
  <c r="V125"/>
  <c r="N160"/>
  <c r="N158"/>
  <c r="S155"/>
  <c r="S151"/>
  <c r="S149"/>
  <c r="S145"/>
  <c r="S137"/>
  <c r="S131"/>
  <c r="S127"/>
  <c r="T156"/>
  <c r="T155"/>
  <c r="T154"/>
  <c r="T153"/>
  <c r="T152"/>
  <c r="T151"/>
  <c r="T150"/>
  <c r="T149"/>
  <c r="T148"/>
  <c r="T147"/>
  <c r="T146"/>
  <c r="T145"/>
  <c r="T144"/>
  <c r="T143"/>
  <c r="T142"/>
  <c r="T141"/>
  <c r="T140"/>
  <c r="T139"/>
  <c r="T136"/>
  <c r="T135"/>
  <c r="T134"/>
  <c r="T133"/>
  <c r="T132"/>
  <c r="T131"/>
  <c r="T130"/>
  <c r="T129"/>
  <c r="T128"/>
  <c r="T127"/>
  <c r="S147" i="9"/>
  <c r="R148"/>
  <c r="S151"/>
  <c r="M187"/>
  <c r="Q146"/>
  <c r="Q148"/>
  <c r="S146"/>
  <c r="S148"/>
  <c r="S150"/>
  <c r="T188"/>
  <c r="P187"/>
  <c r="X188"/>
  <c r="N185"/>
  <c r="N187"/>
  <c r="L187"/>
  <c r="R144"/>
  <c r="O155" i="22"/>
  <c r="Q155"/>
  <c r="Q156"/>
  <c r="L155"/>
  <c r="M155"/>
  <c r="N155"/>
  <c r="O8" i="23"/>
  <c r="W8"/>
  <c r="L16"/>
  <c r="T16"/>
  <c r="L20"/>
  <c r="T20"/>
  <c r="L24"/>
  <c r="T24"/>
  <c r="L28"/>
  <c r="T28"/>
  <c r="L32"/>
  <c r="T32"/>
  <c r="L36"/>
  <c r="T36"/>
  <c r="N10"/>
  <c r="V10"/>
  <c r="I11"/>
  <c r="L11"/>
  <c r="T11"/>
  <c r="I14"/>
  <c r="L14"/>
  <c r="T14"/>
  <c r="L18"/>
  <c r="T18"/>
  <c r="L22"/>
  <c r="T22"/>
  <c r="L26"/>
  <c r="T26"/>
  <c r="L30"/>
  <c r="T30"/>
  <c r="L34"/>
  <c r="T34"/>
  <c r="L38"/>
  <c r="T38"/>
  <c r="N97"/>
  <c r="V97"/>
  <c r="N99"/>
  <c r="V99"/>
  <c r="I100"/>
  <c r="L100"/>
  <c r="T100"/>
  <c r="I102"/>
  <c r="L102"/>
  <c r="T102"/>
  <c r="L106"/>
  <c r="T106"/>
  <c r="L110"/>
  <c r="T110"/>
  <c r="L114"/>
  <c r="T114"/>
  <c r="L118"/>
  <c r="T118"/>
  <c r="L122"/>
  <c r="T122"/>
  <c r="L126"/>
  <c r="T126"/>
  <c r="L130"/>
  <c r="T130"/>
  <c r="N133"/>
  <c r="V133"/>
  <c r="O78"/>
  <c r="W78"/>
  <c r="N98"/>
  <c r="V98"/>
  <c r="L104"/>
  <c r="T104"/>
  <c r="L108"/>
  <c r="T108"/>
  <c r="L112"/>
  <c r="T112"/>
  <c r="L116"/>
  <c r="T116"/>
  <c r="L120"/>
  <c r="T120"/>
  <c r="L124"/>
  <c r="T124"/>
  <c r="L128"/>
  <c r="T128"/>
  <c r="N132"/>
  <c r="V132"/>
  <c r="N134"/>
  <c r="V134"/>
  <c r="N101"/>
  <c r="V101"/>
  <c r="N103"/>
  <c r="V103"/>
  <c r="I104"/>
  <c r="N105"/>
  <c r="V105"/>
  <c r="I106"/>
  <c r="N107"/>
  <c r="V107"/>
  <c r="I108"/>
  <c r="N109"/>
  <c r="V109"/>
  <c r="I110"/>
  <c r="N111"/>
  <c r="V111"/>
  <c r="I112"/>
  <c r="N113"/>
  <c r="V113"/>
  <c r="I114"/>
  <c r="N115"/>
  <c r="V115"/>
  <c r="I116"/>
  <c r="N117"/>
  <c r="V117"/>
  <c r="I118"/>
  <c r="N119"/>
  <c r="V119"/>
  <c r="I120"/>
  <c r="N121"/>
  <c r="V121"/>
  <c r="I122"/>
  <c r="N123"/>
  <c r="V123"/>
  <c r="I124"/>
  <c r="N125"/>
  <c r="V125"/>
  <c r="I126"/>
  <c r="N127"/>
  <c r="V127"/>
  <c r="I128"/>
  <c r="N129"/>
  <c r="V129"/>
  <c r="I130"/>
  <c r="N131"/>
  <c r="V131"/>
  <c r="M78"/>
  <c r="U78"/>
  <c r="L97"/>
  <c r="T97"/>
  <c r="L98"/>
  <c r="T98"/>
  <c r="L99"/>
  <c r="T99"/>
  <c r="N100"/>
  <c r="V100"/>
  <c r="I101"/>
  <c r="L101"/>
  <c r="T101"/>
  <c r="N102"/>
  <c r="V102"/>
  <c r="I103"/>
  <c r="L103"/>
  <c r="T103"/>
  <c r="N104"/>
  <c r="V104"/>
  <c r="I105"/>
  <c r="L105"/>
  <c r="T105"/>
  <c r="N106"/>
  <c r="V106"/>
  <c r="I107"/>
  <c r="L107"/>
  <c r="T107"/>
  <c r="N108"/>
  <c r="V108"/>
  <c r="I109"/>
  <c r="L109"/>
  <c r="T109"/>
  <c r="N110"/>
  <c r="V110"/>
  <c r="I111"/>
  <c r="L111"/>
  <c r="T111"/>
  <c r="N112"/>
  <c r="V112"/>
  <c r="I113"/>
  <c r="L113"/>
  <c r="T113"/>
  <c r="N114"/>
  <c r="V114"/>
  <c r="I115"/>
  <c r="L115"/>
  <c r="T115"/>
  <c r="N116"/>
  <c r="V116"/>
  <c r="I117"/>
  <c r="L117"/>
  <c r="T117"/>
  <c r="N118"/>
  <c r="V118"/>
  <c r="I119"/>
  <c r="L119"/>
  <c r="T119"/>
  <c r="N120"/>
  <c r="V120"/>
  <c r="I121"/>
  <c r="L121"/>
  <c r="T121"/>
  <c r="N122"/>
  <c r="V122"/>
  <c r="I123"/>
  <c r="L123"/>
  <c r="T123"/>
  <c r="N124"/>
  <c r="V124"/>
  <c r="I125"/>
  <c r="L125"/>
  <c r="T125"/>
  <c r="N126"/>
  <c r="V126"/>
  <c r="I127"/>
  <c r="L127"/>
  <c r="T127"/>
  <c r="N128"/>
  <c r="V128"/>
  <c r="I129"/>
  <c r="L129"/>
  <c r="T129"/>
  <c r="N130"/>
  <c r="V130"/>
  <c r="I131"/>
  <c r="L131"/>
  <c r="T131"/>
  <c r="L132"/>
  <c r="T132"/>
  <c r="L133"/>
  <c r="T133"/>
  <c r="L134"/>
  <c r="T134"/>
  <c r="L135"/>
  <c r="T135"/>
  <c r="N56"/>
  <c r="V56"/>
  <c r="N58"/>
  <c r="V58"/>
  <c r="N60"/>
  <c r="V60"/>
  <c r="N62"/>
  <c r="V62"/>
  <c r="N64"/>
  <c r="V64"/>
  <c r="L56"/>
  <c r="T56"/>
  <c r="L58"/>
  <c r="T58"/>
  <c r="L60"/>
  <c r="T60"/>
  <c r="L62"/>
  <c r="T62"/>
  <c r="L64"/>
  <c r="T64"/>
  <c r="L12"/>
  <c r="T12"/>
  <c r="N13"/>
  <c r="V13"/>
  <c r="N15"/>
  <c r="V15"/>
  <c r="I16"/>
  <c r="N17"/>
  <c r="V17"/>
  <c r="I18"/>
  <c r="N19"/>
  <c r="V19"/>
  <c r="I20"/>
  <c r="N21"/>
  <c r="V21"/>
  <c r="I22"/>
  <c r="N23"/>
  <c r="V23"/>
  <c r="I24"/>
  <c r="N25"/>
  <c r="V25"/>
  <c r="I26"/>
  <c r="N27"/>
  <c r="V27"/>
  <c r="I28"/>
  <c r="N29"/>
  <c r="V29"/>
  <c r="I30"/>
  <c r="N31"/>
  <c r="V31"/>
  <c r="I32"/>
  <c r="N33"/>
  <c r="V33"/>
  <c r="I34"/>
  <c r="N35"/>
  <c r="V35"/>
  <c r="I36"/>
  <c r="N37"/>
  <c r="V37"/>
  <c r="I38"/>
  <c r="L39"/>
  <c r="T39"/>
  <c r="M8"/>
  <c r="U8"/>
  <c r="L10"/>
  <c r="T10"/>
  <c r="N11"/>
  <c r="V11"/>
  <c r="N12"/>
  <c r="V12"/>
  <c r="I13"/>
  <c r="L13"/>
  <c r="T13"/>
  <c r="N14"/>
  <c r="V14"/>
  <c r="I15"/>
  <c r="L15"/>
  <c r="T15"/>
  <c r="N16"/>
  <c r="V16"/>
  <c r="I17"/>
  <c r="L17"/>
  <c r="T17"/>
  <c r="N18"/>
  <c r="V18"/>
  <c r="I19"/>
  <c r="L19"/>
  <c r="T19"/>
  <c r="N20"/>
  <c r="V20"/>
  <c r="I21"/>
  <c r="L21"/>
  <c r="T21"/>
  <c r="N22"/>
  <c r="V22"/>
  <c r="I23"/>
  <c r="L23"/>
  <c r="T23"/>
  <c r="N24"/>
  <c r="V24"/>
  <c r="I25"/>
  <c r="L25"/>
  <c r="T25"/>
  <c r="N26"/>
  <c r="V26"/>
  <c r="I27"/>
  <c r="L27"/>
  <c r="T27"/>
  <c r="N28"/>
  <c r="V28"/>
  <c r="I29"/>
  <c r="L29"/>
  <c r="T29"/>
  <c r="N30"/>
  <c r="V30"/>
  <c r="I31"/>
  <c r="L31"/>
  <c r="T31"/>
  <c r="N32"/>
  <c r="V32"/>
  <c r="I33"/>
  <c r="L33"/>
  <c r="T33"/>
  <c r="N34"/>
  <c r="V34"/>
  <c r="I35"/>
  <c r="L35"/>
  <c r="T35"/>
  <c r="N36"/>
  <c r="V36"/>
  <c r="I37"/>
  <c r="L37"/>
  <c r="T37"/>
  <c r="N38"/>
  <c r="V38"/>
  <c r="N39"/>
  <c r="V39"/>
  <c r="W12"/>
  <c r="S12"/>
  <c r="W13"/>
  <c r="S13"/>
  <c r="W15"/>
  <c r="S15"/>
  <c r="W17"/>
  <c r="S17"/>
  <c r="W19"/>
  <c r="S19"/>
  <c r="W21"/>
  <c r="S21"/>
  <c r="W23"/>
  <c r="S23"/>
  <c r="W25"/>
  <c r="S25"/>
  <c r="W27"/>
  <c r="S27"/>
  <c r="W29"/>
  <c r="S29"/>
  <c r="W31"/>
  <c r="S31"/>
  <c r="W33"/>
  <c r="S33"/>
  <c r="W35"/>
  <c r="S35"/>
  <c r="W37"/>
  <c r="S37"/>
  <c r="W39"/>
  <c r="S39"/>
  <c r="V40"/>
  <c r="R40"/>
  <c r="W7"/>
  <c r="S7"/>
  <c r="V8"/>
  <c r="R8"/>
  <c r="W9"/>
  <c r="S9"/>
  <c r="W10"/>
  <c r="S10"/>
  <c r="W11"/>
  <c r="S11"/>
  <c r="W14"/>
  <c r="S14"/>
  <c r="W16"/>
  <c r="S16"/>
  <c r="W18"/>
  <c r="S18"/>
  <c r="W20"/>
  <c r="S20"/>
  <c r="W22"/>
  <c r="S22"/>
  <c r="W24"/>
  <c r="S24"/>
  <c r="W26"/>
  <c r="S26"/>
  <c r="W28"/>
  <c r="S28"/>
  <c r="W30"/>
  <c r="S30"/>
  <c r="W32"/>
  <c r="S32"/>
  <c r="W34"/>
  <c r="S34"/>
  <c r="W36"/>
  <c r="S36"/>
  <c r="W38"/>
  <c r="S38"/>
  <c r="W55"/>
  <c r="S55"/>
  <c r="V78"/>
  <c r="R78"/>
  <c r="V79"/>
  <c r="R79"/>
  <c r="V80"/>
  <c r="R80"/>
  <c r="V81"/>
  <c r="R81"/>
  <c r="V82"/>
  <c r="R82"/>
  <c r="V83"/>
  <c r="R83"/>
  <c r="V84"/>
  <c r="R84"/>
  <c r="V85"/>
  <c r="R85"/>
  <c r="V86"/>
  <c r="R86"/>
  <c r="V87"/>
  <c r="R87"/>
  <c r="V88"/>
  <c r="R88"/>
  <c r="V89"/>
  <c r="R89"/>
  <c r="V90"/>
  <c r="R90"/>
  <c r="V91"/>
  <c r="R91"/>
  <c r="V92"/>
  <c r="R92"/>
  <c r="V93"/>
  <c r="R93"/>
  <c r="V94"/>
  <c r="R94"/>
  <c r="V95"/>
  <c r="R95"/>
  <c r="V96"/>
  <c r="R96"/>
  <c r="L7"/>
  <c r="N7"/>
  <c r="Q8"/>
  <c r="S8"/>
  <c r="L9"/>
  <c r="N9"/>
  <c r="I10"/>
  <c r="P10"/>
  <c r="P11"/>
  <c r="R11"/>
  <c r="I12"/>
  <c r="R12"/>
  <c r="R13"/>
  <c r="R14"/>
  <c r="P15"/>
  <c r="R15"/>
  <c r="R16"/>
  <c r="R17"/>
  <c r="P18"/>
  <c r="R18"/>
  <c r="P19"/>
  <c r="R19"/>
  <c r="P20"/>
  <c r="R20"/>
  <c r="R21"/>
  <c r="R22"/>
  <c r="P23"/>
  <c r="R23"/>
  <c r="R24"/>
  <c r="R25"/>
  <c r="P26"/>
  <c r="R26"/>
  <c r="P27"/>
  <c r="R27"/>
  <c r="P28"/>
  <c r="R28"/>
  <c r="R29"/>
  <c r="R30"/>
  <c r="P31"/>
  <c r="R31"/>
  <c r="R33"/>
  <c r="P34"/>
  <c r="R34"/>
  <c r="P35"/>
  <c r="R35"/>
  <c r="P36"/>
  <c r="R36"/>
  <c r="R37"/>
  <c r="R38"/>
  <c r="I39"/>
  <c r="P39"/>
  <c r="M40"/>
  <c r="O40"/>
  <c r="P41"/>
  <c r="R41"/>
  <c r="Q42"/>
  <c r="S42"/>
  <c r="P43"/>
  <c r="R43"/>
  <c r="Q44"/>
  <c r="S44"/>
  <c r="P45"/>
  <c r="R45"/>
  <c r="Q46"/>
  <c r="S46"/>
  <c r="P47"/>
  <c r="R47"/>
  <c r="Q48"/>
  <c r="S48"/>
  <c r="P49"/>
  <c r="R49"/>
  <c r="Q50"/>
  <c r="S50"/>
  <c r="P51"/>
  <c r="R51"/>
  <c r="R52"/>
  <c r="R53"/>
  <c r="R54"/>
  <c r="W51"/>
  <c r="S51"/>
  <c r="O52"/>
  <c r="M52"/>
  <c r="O53"/>
  <c r="M53"/>
  <c r="O54"/>
  <c r="M54"/>
  <c r="N55"/>
  <c r="L55"/>
  <c r="W56"/>
  <c r="S56"/>
  <c r="V57"/>
  <c r="R57"/>
  <c r="W58"/>
  <c r="S58"/>
  <c r="V59"/>
  <c r="R59"/>
  <c r="W60"/>
  <c r="S60"/>
  <c r="V61"/>
  <c r="R61"/>
  <c r="W62"/>
  <c r="S62"/>
  <c r="V63"/>
  <c r="R63"/>
  <c r="W64"/>
  <c r="S64"/>
  <c r="V65"/>
  <c r="R65"/>
  <c r="M7"/>
  <c r="L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I40"/>
  <c r="L40"/>
  <c r="Q41"/>
  <c r="S41"/>
  <c r="P42"/>
  <c r="R42"/>
  <c r="Q43"/>
  <c r="S43"/>
  <c r="P44"/>
  <c r="R44"/>
  <c r="Q45"/>
  <c r="S45"/>
  <c r="P46"/>
  <c r="R46"/>
  <c r="Q47"/>
  <c r="S47"/>
  <c r="P48"/>
  <c r="R48"/>
  <c r="Q49"/>
  <c r="S49"/>
  <c r="P50"/>
  <c r="R50"/>
  <c r="Q51"/>
  <c r="L52"/>
  <c r="L53"/>
  <c r="L54"/>
  <c r="M55"/>
  <c r="P107"/>
  <c r="W108"/>
  <c r="S108"/>
  <c r="W110"/>
  <c r="S110"/>
  <c r="W112"/>
  <c r="S112"/>
  <c r="W114"/>
  <c r="S114"/>
  <c r="W116"/>
  <c r="S116"/>
  <c r="W118"/>
  <c r="S118"/>
  <c r="W120"/>
  <c r="S120"/>
  <c r="W122"/>
  <c r="S122"/>
  <c r="W124"/>
  <c r="S124"/>
  <c r="W126"/>
  <c r="S126"/>
  <c r="W128"/>
  <c r="S128"/>
  <c r="W130"/>
  <c r="S130"/>
  <c r="W132"/>
  <c r="S132"/>
  <c r="W133"/>
  <c r="S133"/>
  <c r="W134"/>
  <c r="S134"/>
  <c r="W135"/>
  <c r="S135"/>
  <c r="R56"/>
  <c r="M57"/>
  <c r="O57"/>
  <c r="M59"/>
  <c r="O59"/>
  <c r="P60"/>
  <c r="M61"/>
  <c r="O61"/>
  <c r="M63"/>
  <c r="O63"/>
  <c r="P64"/>
  <c r="M65"/>
  <c r="O65"/>
  <c r="P66"/>
  <c r="R66"/>
  <c r="Q67"/>
  <c r="S67"/>
  <c r="P68"/>
  <c r="R68"/>
  <c r="Q69"/>
  <c r="S69"/>
  <c r="P70"/>
  <c r="R70"/>
  <c r="Q71"/>
  <c r="S71"/>
  <c r="P72"/>
  <c r="R72"/>
  <c r="Q73"/>
  <c r="S73"/>
  <c r="U73"/>
  <c r="W73"/>
  <c r="P74"/>
  <c r="R74"/>
  <c r="P75"/>
  <c r="R75"/>
  <c r="P76"/>
  <c r="R76"/>
  <c r="P77"/>
  <c r="R77"/>
  <c r="Q78"/>
  <c r="S78"/>
  <c r="M79"/>
  <c r="O79"/>
  <c r="M80"/>
  <c r="O80"/>
  <c r="M81"/>
  <c r="O81"/>
  <c r="M82"/>
  <c r="O82"/>
  <c r="M83"/>
  <c r="O83"/>
  <c r="M84"/>
  <c r="O84"/>
  <c r="M85"/>
  <c r="O85"/>
  <c r="M86"/>
  <c r="O86"/>
  <c r="M87"/>
  <c r="O87"/>
  <c r="M88"/>
  <c r="O88"/>
  <c r="M89"/>
  <c r="O89"/>
  <c r="M90"/>
  <c r="O90"/>
  <c r="M91"/>
  <c r="O91"/>
  <c r="M92"/>
  <c r="O92"/>
  <c r="M93"/>
  <c r="O93"/>
  <c r="M94"/>
  <c r="O94"/>
  <c r="M95"/>
  <c r="O95"/>
  <c r="M96"/>
  <c r="O96"/>
  <c r="I97"/>
  <c r="I98"/>
  <c r="P98"/>
  <c r="I99"/>
  <c r="P100"/>
  <c r="P102"/>
  <c r="P104"/>
  <c r="P105"/>
  <c r="P106"/>
  <c r="W97"/>
  <c r="S97"/>
  <c r="W98"/>
  <c r="S98"/>
  <c r="W99"/>
  <c r="S99"/>
  <c r="W100"/>
  <c r="S100"/>
  <c r="W101"/>
  <c r="S101"/>
  <c r="W102"/>
  <c r="S102"/>
  <c r="W103"/>
  <c r="S103"/>
  <c r="W104"/>
  <c r="S104"/>
  <c r="W105"/>
  <c r="S105"/>
  <c r="W106"/>
  <c r="S106"/>
  <c r="W107"/>
  <c r="S107"/>
  <c r="W109"/>
  <c r="S109"/>
  <c r="W111"/>
  <c r="S111"/>
  <c r="W113"/>
  <c r="S113"/>
  <c r="W115"/>
  <c r="S115"/>
  <c r="W117"/>
  <c r="S117"/>
  <c r="W119"/>
  <c r="S119"/>
  <c r="W121"/>
  <c r="S121"/>
  <c r="W123"/>
  <c r="S123"/>
  <c r="W125"/>
  <c r="S125"/>
  <c r="W127"/>
  <c r="S127"/>
  <c r="W129"/>
  <c r="S129"/>
  <c r="W131"/>
  <c r="S131"/>
  <c r="V136"/>
  <c r="R136"/>
  <c r="M56"/>
  <c r="L57"/>
  <c r="M58"/>
  <c r="L59"/>
  <c r="M60"/>
  <c r="L61"/>
  <c r="M62"/>
  <c r="L63"/>
  <c r="M64"/>
  <c r="L65"/>
  <c r="Q66"/>
  <c r="S66"/>
  <c r="P67"/>
  <c r="R67"/>
  <c r="Q68"/>
  <c r="S68"/>
  <c r="P69"/>
  <c r="R69"/>
  <c r="Q70"/>
  <c r="S70"/>
  <c r="P71"/>
  <c r="R71"/>
  <c r="Q72"/>
  <c r="S72"/>
  <c r="P73"/>
  <c r="R73"/>
  <c r="T73"/>
  <c r="V73"/>
  <c r="Q74"/>
  <c r="S74"/>
  <c r="Q75"/>
  <c r="S75"/>
  <c r="Q76"/>
  <c r="S76"/>
  <c r="Q77"/>
  <c r="S77"/>
  <c r="L78"/>
  <c r="L79"/>
  <c r="I80"/>
  <c r="L80"/>
  <c r="I81"/>
  <c r="L81"/>
  <c r="I82"/>
  <c r="L82"/>
  <c r="I83"/>
  <c r="L83"/>
  <c r="I84"/>
  <c r="L84"/>
  <c r="I85"/>
  <c r="L85"/>
  <c r="I86"/>
  <c r="L86"/>
  <c r="I87"/>
  <c r="L87"/>
  <c r="I88"/>
  <c r="L88"/>
  <c r="I89"/>
  <c r="L89"/>
  <c r="I90"/>
  <c r="L90"/>
  <c r="I91"/>
  <c r="L91"/>
  <c r="I92"/>
  <c r="L92"/>
  <c r="I93"/>
  <c r="L93"/>
  <c r="I94"/>
  <c r="L94"/>
  <c r="I95"/>
  <c r="L95"/>
  <c r="I96"/>
  <c r="L96"/>
  <c r="R97"/>
  <c r="R99"/>
  <c r="R101"/>
  <c r="R102"/>
  <c r="R103"/>
  <c r="R105"/>
  <c r="R106"/>
  <c r="R107"/>
  <c r="R108"/>
  <c r="R109"/>
  <c r="R110"/>
  <c r="P111"/>
  <c r="R111"/>
  <c r="P112"/>
  <c r="R112"/>
  <c r="R113"/>
  <c r="P114"/>
  <c r="R114"/>
  <c r="P115"/>
  <c r="R115"/>
  <c r="R116"/>
  <c r="P118"/>
  <c r="P119"/>
  <c r="P120"/>
  <c r="P121"/>
  <c r="P122"/>
  <c r="P123"/>
  <c r="R124"/>
  <c r="P126"/>
  <c r="P127"/>
  <c r="P128"/>
  <c r="P129"/>
  <c r="P130"/>
  <c r="P131"/>
  <c r="I132"/>
  <c r="P132"/>
  <c r="I133"/>
  <c r="P133"/>
  <c r="R133"/>
  <c r="I134"/>
  <c r="P134"/>
  <c r="R134"/>
  <c r="I135"/>
  <c r="N135"/>
  <c r="M136"/>
  <c r="O13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I136"/>
  <c r="L136"/>
  <c r="P95" i="16"/>
  <c r="T95"/>
  <c r="P93"/>
  <c r="T93"/>
  <c r="P91"/>
  <c r="T91"/>
  <c r="P89"/>
  <c r="T89"/>
  <c r="P87"/>
  <c r="T87"/>
  <c r="P85"/>
  <c r="T85"/>
  <c r="P83"/>
  <c r="T83"/>
  <c r="P94"/>
  <c r="T94"/>
  <c r="P92"/>
  <c r="T92"/>
  <c r="P90"/>
  <c r="T90"/>
  <c r="P88"/>
  <c r="T88"/>
  <c r="P86"/>
  <c r="T86"/>
  <c r="P84"/>
  <c r="T84"/>
  <c r="P82"/>
  <c r="T82"/>
  <c r="Q109"/>
  <c r="U109"/>
  <c r="Q111"/>
  <c r="U111"/>
  <c r="Q113"/>
  <c r="U113"/>
  <c r="Q115"/>
  <c r="U115"/>
  <c r="Q117"/>
  <c r="U117"/>
  <c r="Q119"/>
  <c r="U119"/>
  <c r="Q121"/>
  <c r="U121"/>
  <c r="Q123"/>
  <c r="U123"/>
  <c r="Q125"/>
  <c r="U125"/>
  <c r="Q127"/>
  <c r="U127"/>
  <c r="Q129"/>
  <c r="U129"/>
  <c r="Q131"/>
  <c r="U131"/>
  <c r="Q133"/>
  <c r="U133"/>
  <c r="Q135"/>
  <c r="U135"/>
  <c r="U137"/>
  <c r="Q137"/>
  <c r="Q139"/>
  <c r="U139"/>
  <c r="L170"/>
  <c r="P141"/>
  <c r="T141"/>
  <c r="P143"/>
  <c r="T143"/>
  <c r="P145"/>
  <c r="T145"/>
  <c r="P147"/>
  <c r="T147"/>
  <c r="P149"/>
  <c r="T149"/>
  <c r="P151"/>
  <c r="T151"/>
  <c r="P153"/>
  <c r="T153"/>
  <c r="P155"/>
  <c r="T155"/>
  <c r="P157"/>
  <c r="T157"/>
  <c r="P159"/>
  <c r="T159"/>
  <c r="P161"/>
  <c r="T161"/>
  <c r="P163"/>
  <c r="T163"/>
  <c r="P165"/>
  <c r="T165"/>
  <c r="O95"/>
  <c r="O93"/>
  <c r="O91"/>
  <c r="O89"/>
  <c r="O87"/>
  <c r="O85"/>
  <c r="O83"/>
  <c r="O70"/>
  <c r="O68"/>
  <c r="O66"/>
  <c r="O64"/>
  <c r="O62"/>
  <c r="O60"/>
  <c r="O58"/>
  <c r="O56"/>
  <c r="O54"/>
  <c r="O52"/>
  <c r="O50"/>
  <c r="O48"/>
  <c r="O46"/>
  <c r="O44"/>
  <c r="O42"/>
  <c r="O40"/>
  <c r="O38"/>
  <c r="N94"/>
  <c r="N92"/>
  <c r="N90"/>
  <c r="N88"/>
  <c r="N86"/>
  <c r="N84"/>
  <c r="N82"/>
  <c r="M94"/>
  <c r="M92"/>
  <c r="M90"/>
  <c r="M88"/>
  <c r="M86"/>
  <c r="M84"/>
  <c r="M82"/>
  <c r="O139"/>
  <c r="O137"/>
  <c r="O135"/>
  <c r="O133"/>
  <c r="O131"/>
  <c r="O129"/>
  <c r="O127"/>
  <c r="O125"/>
  <c r="O123"/>
  <c r="O121"/>
  <c r="O119"/>
  <c r="O117"/>
  <c r="O115"/>
  <c r="O113"/>
  <c r="O111"/>
  <c r="O109"/>
  <c r="N139"/>
  <c r="N137"/>
  <c r="N135"/>
  <c r="N133"/>
  <c r="N131"/>
  <c r="N129"/>
  <c r="N127"/>
  <c r="N125"/>
  <c r="N123"/>
  <c r="N121"/>
  <c r="N119"/>
  <c r="N117"/>
  <c r="N115"/>
  <c r="N113"/>
  <c r="N111"/>
  <c r="N109"/>
  <c r="Q171"/>
  <c r="P171"/>
  <c r="P169"/>
  <c r="M168"/>
  <c r="O170"/>
  <c r="N170"/>
  <c r="M170"/>
  <c r="W88" i="1"/>
  <c r="S88"/>
  <c r="W90"/>
  <c r="S90"/>
  <c r="W92"/>
  <c r="S92"/>
  <c r="W94"/>
  <c r="S94"/>
  <c r="W96"/>
  <c r="S96"/>
  <c r="W98"/>
  <c r="S98"/>
  <c r="W100"/>
  <c r="S100"/>
  <c r="W102"/>
  <c r="S102"/>
  <c r="W104"/>
  <c r="S104"/>
  <c r="W106"/>
  <c r="S106"/>
  <c r="W108"/>
  <c r="S108"/>
  <c r="W110"/>
  <c r="S110"/>
  <c r="W112"/>
  <c r="S112"/>
  <c r="W114"/>
  <c r="S114"/>
  <c r="W116"/>
  <c r="S116"/>
  <c r="W118"/>
  <c r="S118"/>
  <c r="W120"/>
  <c r="S120"/>
  <c r="W122"/>
  <c r="S122"/>
  <c r="W124"/>
  <c r="S124"/>
  <c r="W126"/>
  <c r="S126"/>
  <c r="W128"/>
  <c r="S128"/>
  <c r="W130"/>
  <c r="S130"/>
  <c r="W132"/>
  <c r="S132"/>
  <c r="W134"/>
  <c r="S134"/>
  <c r="W136"/>
  <c r="S136"/>
  <c r="W138"/>
  <c r="S138"/>
  <c r="W140"/>
  <c r="S140"/>
  <c r="W142"/>
  <c r="S142"/>
  <c r="W144"/>
  <c r="S144"/>
  <c r="W146"/>
  <c r="S146"/>
  <c r="W148"/>
  <c r="S148"/>
  <c r="W150"/>
  <c r="S150"/>
  <c r="W152"/>
  <c r="S152"/>
  <c r="W154"/>
  <c r="S154"/>
  <c r="W156"/>
  <c r="S156"/>
  <c r="W158"/>
  <c r="S158"/>
  <c r="W160"/>
  <c r="S160"/>
  <c r="W162"/>
  <c r="S162"/>
  <c r="W164"/>
  <c r="S164"/>
  <c r="W166"/>
  <c r="S166"/>
  <c r="W168"/>
  <c r="S168"/>
  <c r="W170"/>
  <c r="S170"/>
  <c r="W172"/>
  <c r="S172"/>
  <c r="W174"/>
  <c r="S174"/>
  <c r="W176"/>
  <c r="S176"/>
  <c r="W178"/>
  <c r="S178"/>
  <c r="W180"/>
  <c r="S180"/>
  <c r="W182"/>
  <c r="S182"/>
  <c r="W184"/>
  <c r="S184"/>
  <c r="W186"/>
  <c r="S186"/>
  <c r="W188"/>
  <c r="S188"/>
  <c r="W190"/>
  <c r="S190"/>
  <c r="W192"/>
  <c r="S192"/>
  <c r="W194"/>
  <c r="S194"/>
  <c r="W196"/>
  <c r="S196"/>
  <c r="W198"/>
  <c r="S198"/>
  <c r="W200"/>
  <c r="S200"/>
  <c r="W202"/>
  <c r="S202"/>
  <c r="W204"/>
  <c r="S204"/>
  <c r="W206"/>
  <c r="S206"/>
  <c r="W208"/>
  <c r="S208"/>
  <c r="W210"/>
  <c r="S210"/>
  <c r="W212"/>
  <c r="S212"/>
  <c r="W214"/>
  <c r="S214"/>
  <c r="W216"/>
  <c r="S216"/>
  <c r="W114" i="2"/>
  <c r="S114"/>
  <c r="W110"/>
  <c r="S110"/>
  <c r="W106"/>
  <c r="S106"/>
  <c r="W102"/>
  <c r="S102"/>
  <c r="W98"/>
  <c r="S98"/>
  <c r="W94"/>
  <c r="S94"/>
  <c r="W90"/>
  <c r="S90"/>
  <c r="W86"/>
  <c r="S86"/>
  <c r="W82"/>
  <c r="S82"/>
  <c r="W78"/>
  <c r="S78"/>
  <c r="W74"/>
  <c r="S74"/>
  <c r="W70"/>
  <c r="S70"/>
  <c r="W66"/>
  <c r="S66"/>
  <c r="W62"/>
  <c r="S62"/>
  <c r="W58"/>
  <c r="S58"/>
  <c r="S186"/>
  <c r="W186"/>
  <c r="S182"/>
  <c r="W182"/>
  <c r="S178"/>
  <c r="W178"/>
  <c r="S174"/>
  <c r="W174"/>
  <c r="S170"/>
  <c r="W170"/>
  <c r="S166"/>
  <c r="W166"/>
  <c r="S162"/>
  <c r="W162"/>
  <c r="S158"/>
  <c r="W158"/>
  <c r="S154"/>
  <c r="W154"/>
  <c r="S150"/>
  <c r="W150"/>
  <c r="S146"/>
  <c r="W146"/>
  <c r="S142"/>
  <c r="W142"/>
  <c r="S138"/>
  <c r="W138"/>
  <c r="S134"/>
  <c r="W134"/>
  <c r="S130"/>
  <c r="W130"/>
  <c r="S126"/>
  <c r="W126"/>
  <c r="V160" i="3"/>
  <c r="V158"/>
  <c r="S126"/>
  <c r="W126"/>
  <c r="O158"/>
  <c r="O160"/>
  <c r="W130"/>
  <c r="S130"/>
  <c r="S134"/>
  <c r="W134"/>
  <c r="W138"/>
  <c r="S138"/>
  <c r="S146"/>
  <c r="W146"/>
  <c r="W150"/>
  <c r="S150"/>
  <c r="S154"/>
  <c r="W154"/>
  <c r="T23" i="4"/>
  <c r="X23"/>
  <c r="T27"/>
  <c r="X27"/>
  <c r="T31"/>
  <c r="X31"/>
  <c r="T35"/>
  <c r="X35"/>
  <c r="T39"/>
  <c r="X39"/>
  <c r="T43"/>
  <c r="X43"/>
  <c r="T47"/>
  <c r="X47"/>
  <c r="T51"/>
  <c r="X51"/>
  <c r="T55"/>
  <c r="X55"/>
  <c r="T59"/>
  <c r="X59"/>
  <c r="T63"/>
  <c r="X63"/>
  <c r="T67"/>
  <c r="X67"/>
  <c r="T71"/>
  <c r="X71"/>
  <c r="V148" i="1"/>
  <c r="V150"/>
  <c r="V152"/>
  <c r="V154"/>
  <c r="V156"/>
  <c r="V158"/>
  <c r="V160"/>
  <c r="V162"/>
  <c r="V164"/>
  <c r="V166"/>
  <c r="V186"/>
  <c r="V188"/>
  <c r="V194"/>
  <c r="V196"/>
  <c r="V198"/>
  <c r="V208"/>
  <c r="V210"/>
  <c r="V212"/>
  <c r="V214"/>
  <c r="V216"/>
  <c r="O218"/>
  <c r="W87"/>
  <c r="S87"/>
  <c r="W89"/>
  <c r="S89"/>
  <c r="W91"/>
  <c r="S91"/>
  <c r="W93"/>
  <c r="S93"/>
  <c r="W95"/>
  <c r="S95"/>
  <c r="W97"/>
  <c r="S97"/>
  <c r="W99"/>
  <c r="S99"/>
  <c r="W101"/>
  <c r="S101"/>
  <c r="W103"/>
  <c r="S103"/>
  <c r="W105"/>
  <c r="S105"/>
  <c r="W107"/>
  <c r="S107"/>
  <c r="W109"/>
  <c r="S109"/>
  <c r="W111"/>
  <c r="S111"/>
  <c r="W113"/>
  <c r="S113"/>
  <c r="W115"/>
  <c r="S115"/>
  <c r="W117"/>
  <c r="S117"/>
  <c r="W119"/>
  <c r="S119"/>
  <c r="W121"/>
  <c r="S121"/>
  <c r="W123"/>
  <c r="S123"/>
  <c r="W125"/>
  <c r="S125"/>
  <c r="W127"/>
  <c r="S127"/>
  <c r="W129"/>
  <c r="S129"/>
  <c r="W131"/>
  <c r="S131"/>
  <c r="W133"/>
  <c r="S133"/>
  <c r="W135"/>
  <c r="S135"/>
  <c r="W137"/>
  <c r="S137"/>
  <c r="W139"/>
  <c r="S139"/>
  <c r="W141"/>
  <c r="S141"/>
  <c r="W143"/>
  <c r="S143"/>
  <c r="W145"/>
  <c r="S145"/>
  <c r="W147"/>
  <c r="S147"/>
  <c r="W149"/>
  <c r="S149"/>
  <c r="W151"/>
  <c r="S151"/>
  <c r="O220"/>
  <c r="W153"/>
  <c r="S153"/>
  <c r="W155"/>
  <c r="S155"/>
  <c r="W157"/>
  <c r="S157"/>
  <c r="W159"/>
  <c r="S159"/>
  <c r="W161"/>
  <c r="S161"/>
  <c r="W163"/>
  <c r="S163"/>
  <c r="W165"/>
  <c r="S165"/>
  <c r="W167"/>
  <c r="S167"/>
  <c r="W169"/>
  <c r="S169"/>
  <c r="W171"/>
  <c r="S171"/>
  <c r="W173"/>
  <c r="S173"/>
  <c r="W175"/>
  <c r="S175"/>
  <c r="W177"/>
  <c r="S177"/>
  <c r="W179"/>
  <c r="S179"/>
  <c r="W181"/>
  <c r="S181"/>
  <c r="W183"/>
  <c r="S183"/>
  <c r="W185"/>
  <c r="S185"/>
  <c r="W187"/>
  <c r="S187"/>
  <c r="W189"/>
  <c r="S189"/>
  <c r="W191"/>
  <c r="S191"/>
  <c r="W193"/>
  <c r="S193"/>
  <c r="W195"/>
  <c r="S195"/>
  <c r="W197"/>
  <c r="S197"/>
  <c r="W199"/>
  <c r="S199"/>
  <c r="W201"/>
  <c r="S201"/>
  <c r="W203"/>
  <c r="S203"/>
  <c r="W205"/>
  <c r="S205"/>
  <c r="W207"/>
  <c r="S207"/>
  <c r="W209"/>
  <c r="S209"/>
  <c r="W211"/>
  <c r="S211"/>
  <c r="W213"/>
  <c r="S213"/>
  <c r="W215"/>
  <c r="S215"/>
  <c r="W116" i="2"/>
  <c r="S116"/>
  <c r="W112"/>
  <c r="S112"/>
  <c r="W108"/>
  <c r="S108"/>
  <c r="W104"/>
  <c r="S104"/>
  <c r="W100"/>
  <c r="S100"/>
  <c r="W96"/>
  <c r="S96"/>
  <c r="W92"/>
  <c r="S92"/>
  <c r="W88"/>
  <c r="S88"/>
  <c r="W84"/>
  <c r="S84"/>
  <c r="W80"/>
  <c r="S80"/>
  <c r="W76"/>
  <c r="S76"/>
  <c r="W72"/>
  <c r="S72"/>
  <c r="W68"/>
  <c r="S68"/>
  <c r="W64"/>
  <c r="S64"/>
  <c r="W60"/>
  <c r="S60"/>
  <c r="S184"/>
  <c r="W184"/>
  <c r="S180"/>
  <c r="W180"/>
  <c r="S176"/>
  <c r="W176"/>
  <c r="S172"/>
  <c r="W172"/>
  <c r="S168"/>
  <c r="W168"/>
  <c r="S164"/>
  <c r="W164"/>
  <c r="S160"/>
  <c r="W160"/>
  <c r="S156"/>
  <c r="W156"/>
  <c r="S152"/>
  <c r="W152"/>
  <c r="S148"/>
  <c r="W148"/>
  <c r="S144"/>
  <c r="W144"/>
  <c r="S140"/>
  <c r="W140"/>
  <c r="S136"/>
  <c r="W136"/>
  <c r="S132"/>
  <c r="W132"/>
  <c r="S128"/>
  <c r="W128"/>
  <c r="O190"/>
  <c r="S124"/>
  <c r="W124"/>
  <c r="W189"/>
  <c r="T137" i="3"/>
  <c r="X137"/>
  <c r="W128"/>
  <c r="S128"/>
  <c r="S132"/>
  <c r="W132"/>
  <c r="S136"/>
  <c r="W136"/>
  <c r="T21" i="4"/>
  <c r="X21"/>
  <c r="T25"/>
  <c r="X25"/>
  <c r="T29"/>
  <c r="X29"/>
  <c r="T33"/>
  <c r="X33"/>
  <c r="T37"/>
  <c r="X37"/>
  <c r="T41"/>
  <c r="X41"/>
  <c r="T45"/>
  <c r="X45"/>
  <c r="T49"/>
  <c r="X49"/>
  <c r="T53"/>
  <c r="X53"/>
  <c r="T57"/>
  <c r="X57"/>
  <c r="T61"/>
  <c r="X61"/>
  <c r="T65"/>
  <c r="X65"/>
  <c r="T69"/>
  <c r="X69"/>
  <c r="T73"/>
  <c r="X73"/>
  <c r="L25" i="5"/>
  <c r="L24"/>
  <c r="W24"/>
  <c r="V81"/>
  <c r="R81"/>
  <c r="V77"/>
  <c r="R77"/>
  <c r="V73"/>
  <c r="R73"/>
  <c r="V69"/>
  <c r="R69"/>
  <c r="V65"/>
  <c r="R65"/>
  <c r="V61"/>
  <c r="R61"/>
  <c r="V57"/>
  <c r="R57"/>
  <c r="V53"/>
  <c r="R53"/>
  <c r="V49"/>
  <c r="R49"/>
  <c r="V45"/>
  <c r="R45"/>
  <c r="V41"/>
  <c r="R41"/>
  <c r="V37"/>
  <c r="R37"/>
  <c r="V33"/>
  <c r="R33"/>
  <c r="V29"/>
  <c r="R29"/>
  <c r="V25"/>
  <c r="R25"/>
  <c r="V21"/>
  <c r="R21"/>
  <c r="V17"/>
  <c r="R17"/>
  <c r="W72"/>
  <c r="S72"/>
  <c r="W68"/>
  <c r="S68"/>
  <c r="W64"/>
  <c r="S64"/>
  <c r="W60"/>
  <c r="S60"/>
  <c r="W56"/>
  <c r="S56"/>
  <c r="W52"/>
  <c r="S52"/>
  <c r="W16"/>
  <c r="S16"/>
  <c r="W12"/>
  <c r="S12"/>
  <c r="W8"/>
  <c r="S8"/>
  <c r="P166"/>
  <c r="N166"/>
  <c r="P164"/>
  <c r="N164"/>
  <c r="P162"/>
  <c r="N162"/>
  <c r="P160"/>
  <c r="N160"/>
  <c r="P158"/>
  <c r="N158"/>
  <c r="P156"/>
  <c r="N156"/>
  <c r="P154"/>
  <c r="N154"/>
  <c r="P152"/>
  <c r="N152"/>
  <c r="P150"/>
  <c r="N150"/>
  <c r="P148"/>
  <c r="N148"/>
  <c r="P146"/>
  <c r="N146"/>
  <c r="P144"/>
  <c r="N144"/>
  <c r="P142"/>
  <c r="N142"/>
  <c r="P140"/>
  <c r="N140"/>
  <c r="P138"/>
  <c r="N138"/>
  <c r="P114"/>
  <c r="N114"/>
  <c r="P112"/>
  <c r="N112"/>
  <c r="P110"/>
  <c r="N110"/>
  <c r="P108"/>
  <c r="N108"/>
  <c r="P106"/>
  <c r="N106"/>
  <c r="P104"/>
  <c r="N104"/>
  <c r="P102"/>
  <c r="N102"/>
  <c r="P100"/>
  <c r="N100"/>
  <c r="P98"/>
  <c r="N98"/>
  <c r="P92"/>
  <c r="N92"/>
  <c r="P90"/>
  <c r="N90"/>
  <c r="P88"/>
  <c r="N88"/>
  <c r="P86"/>
  <c r="N86"/>
  <c r="P84"/>
  <c r="N84"/>
  <c r="P82"/>
  <c r="N82"/>
  <c r="P80"/>
  <c r="N80"/>
  <c r="P78"/>
  <c r="N78"/>
  <c r="P76"/>
  <c r="N76"/>
  <c r="P74"/>
  <c r="N74"/>
  <c r="P72"/>
  <c r="N72"/>
  <c r="P70"/>
  <c r="N70"/>
  <c r="P68"/>
  <c r="N68"/>
  <c r="P66"/>
  <c r="N66"/>
  <c r="P64"/>
  <c r="N64"/>
  <c r="P62"/>
  <c r="N62"/>
  <c r="P60"/>
  <c r="N60"/>
  <c r="P58"/>
  <c r="N58"/>
  <c r="P56"/>
  <c r="N56"/>
  <c r="P54"/>
  <c r="N54"/>
  <c r="P52"/>
  <c r="N52"/>
  <c r="P50"/>
  <c r="N50"/>
  <c r="P48"/>
  <c r="N48"/>
  <c r="P46"/>
  <c r="N46"/>
  <c r="P44"/>
  <c r="N44"/>
  <c r="P42"/>
  <c r="N42"/>
  <c r="P40"/>
  <c r="N40"/>
  <c r="P38"/>
  <c r="N38"/>
  <c r="P36"/>
  <c r="N36"/>
  <c r="P34"/>
  <c r="N34"/>
  <c r="P32"/>
  <c r="N32"/>
  <c r="P30"/>
  <c r="N30"/>
  <c r="P28"/>
  <c r="N28"/>
  <c r="P26"/>
  <c r="N26"/>
  <c r="P24"/>
  <c r="N24"/>
  <c r="P22"/>
  <c r="N22"/>
  <c r="P20"/>
  <c r="N20"/>
  <c r="P18"/>
  <c r="N18"/>
  <c r="P16"/>
  <c r="N16"/>
  <c r="P14"/>
  <c r="N14"/>
  <c r="P12"/>
  <c r="N12"/>
  <c r="P10"/>
  <c r="N10"/>
  <c r="P8"/>
  <c r="N8"/>
  <c r="P120" i="7"/>
  <c r="T120"/>
  <c r="V205" i="12"/>
  <c r="V206"/>
  <c r="V138" i="4"/>
  <c r="R138"/>
  <c r="W127"/>
  <c r="S127"/>
  <c r="W123"/>
  <c r="S123"/>
  <c r="W119"/>
  <c r="S119"/>
  <c r="W115"/>
  <c r="S115"/>
  <c r="W111"/>
  <c r="S111"/>
  <c r="W107"/>
  <c r="S107"/>
  <c r="W103"/>
  <c r="S103"/>
  <c r="W99"/>
  <c r="S99"/>
  <c r="W95"/>
  <c r="S95"/>
  <c r="W91"/>
  <c r="S91"/>
  <c r="J228" i="6"/>
  <c r="J90" i="1"/>
  <c r="J92"/>
  <c r="J94"/>
  <c r="J96"/>
  <c r="J98"/>
  <c r="J100"/>
  <c r="J102"/>
  <c r="J104"/>
  <c r="J106"/>
  <c r="J108"/>
  <c r="J110"/>
  <c r="J112"/>
  <c r="J114"/>
  <c r="J116"/>
  <c r="J118"/>
  <c r="J120"/>
  <c r="J122"/>
  <c r="J124"/>
  <c r="J126"/>
  <c r="J128"/>
  <c r="J130"/>
  <c r="J132"/>
  <c r="J134"/>
  <c r="J136"/>
  <c r="J138"/>
  <c r="J140"/>
  <c r="J142"/>
  <c r="J144"/>
  <c r="J146"/>
  <c r="J148"/>
  <c r="J150"/>
  <c r="J152"/>
  <c r="J154"/>
  <c r="J156"/>
  <c r="J158"/>
  <c r="J160"/>
  <c r="J162"/>
  <c r="J164"/>
  <c r="J166"/>
  <c r="J168"/>
  <c r="J170"/>
  <c r="J172"/>
  <c r="J174"/>
  <c r="J176"/>
  <c r="J178"/>
  <c r="J180"/>
  <c r="J182"/>
  <c r="J184"/>
  <c r="J186"/>
  <c r="J188"/>
  <c r="J190"/>
  <c r="J192"/>
  <c r="J194"/>
  <c r="J196"/>
  <c r="J198"/>
  <c r="J200"/>
  <c r="J202"/>
  <c r="J204"/>
  <c r="J206"/>
  <c r="J208"/>
  <c r="J210"/>
  <c r="J212"/>
  <c r="J214"/>
  <c r="J216"/>
  <c r="M87"/>
  <c r="P87"/>
  <c r="N89"/>
  <c r="P89"/>
  <c r="N91"/>
  <c r="P91"/>
  <c r="N93"/>
  <c r="P93"/>
  <c r="N95"/>
  <c r="P95"/>
  <c r="N97"/>
  <c r="P97"/>
  <c r="N99"/>
  <c r="P99"/>
  <c r="N101"/>
  <c r="P101"/>
  <c r="N103"/>
  <c r="P103"/>
  <c r="N105"/>
  <c r="P105"/>
  <c r="N107"/>
  <c r="P107"/>
  <c r="N109"/>
  <c r="P109"/>
  <c r="N111"/>
  <c r="P111"/>
  <c r="N113"/>
  <c r="P113"/>
  <c r="N115"/>
  <c r="P115"/>
  <c r="N117"/>
  <c r="P117"/>
  <c r="N119"/>
  <c r="P119"/>
  <c r="N121"/>
  <c r="P121"/>
  <c r="N123"/>
  <c r="P123"/>
  <c r="N125"/>
  <c r="P125"/>
  <c r="N127"/>
  <c r="P127"/>
  <c r="N129"/>
  <c r="P129"/>
  <c r="N131"/>
  <c r="P131"/>
  <c r="N133"/>
  <c r="P133"/>
  <c r="N135"/>
  <c r="P135"/>
  <c r="N137"/>
  <c r="P137"/>
  <c r="N139"/>
  <c r="P139"/>
  <c r="N141"/>
  <c r="P141"/>
  <c r="N143"/>
  <c r="P143"/>
  <c r="N145"/>
  <c r="P145"/>
  <c r="N147"/>
  <c r="P147"/>
  <c r="N149"/>
  <c r="P149"/>
  <c r="N151"/>
  <c r="P151"/>
  <c r="N153"/>
  <c r="P153"/>
  <c r="N155"/>
  <c r="P155"/>
  <c r="N157"/>
  <c r="P157"/>
  <c r="N159"/>
  <c r="P159"/>
  <c r="N161"/>
  <c r="P161"/>
  <c r="N163"/>
  <c r="P163"/>
  <c r="N165"/>
  <c r="P165"/>
  <c r="N167"/>
  <c r="P167"/>
  <c r="N169"/>
  <c r="P169"/>
  <c r="N171"/>
  <c r="P171"/>
  <c r="N173"/>
  <c r="P173"/>
  <c r="N175"/>
  <c r="P175"/>
  <c r="N177"/>
  <c r="P177"/>
  <c r="N179"/>
  <c r="P179"/>
  <c r="N181"/>
  <c r="P181"/>
  <c r="N183"/>
  <c r="P183"/>
  <c r="N185"/>
  <c r="P185"/>
  <c r="N187"/>
  <c r="P187"/>
  <c r="N189"/>
  <c r="P189"/>
  <c r="N191"/>
  <c r="P191"/>
  <c r="N193"/>
  <c r="P193"/>
  <c r="N195"/>
  <c r="P195"/>
  <c r="N197"/>
  <c r="P197"/>
  <c r="N199"/>
  <c r="P199"/>
  <c r="N201"/>
  <c r="P201"/>
  <c r="N203"/>
  <c r="P203"/>
  <c r="N205"/>
  <c r="P205"/>
  <c r="N207"/>
  <c r="P207"/>
  <c r="N209"/>
  <c r="P209"/>
  <c r="N211"/>
  <c r="P211"/>
  <c r="N213"/>
  <c r="P213"/>
  <c r="N215"/>
  <c r="P215"/>
  <c r="R88"/>
  <c r="T88"/>
  <c r="R90"/>
  <c r="T90"/>
  <c r="R92"/>
  <c r="T92"/>
  <c r="R94"/>
  <c r="T94"/>
  <c r="R96"/>
  <c r="T96"/>
  <c r="R98"/>
  <c r="T98"/>
  <c r="R100"/>
  <c r="T100"/>
  <c r="R102"/>
  <c r="T102"/>
  <c r="R104"/>
  <c r="T104"/>
  <c r="R106"/>
  <c r="T106"/>
  <c r="R108"/>
  <c r="T108"/>
  <c r="R110"/>
  <c r="T110"/>
  <c r="R112"/>
  <c r="T112"/>
  <c r="R114"/>
  <c r="T114"/>
  <c r="R116"/>
  <c r="T116"/>
  <c r="R118"/>
  <c r="T118"/>
  <c r="R120"/>
  <c r="T120"/>
  <c r="R122"/>
  <c r="T122"/>
  <c r="R124"/>
  <c r="T124"/>
  <c r="R126"/>
  <c r="T126"/>
  <c r="R128"/>
  <c r="T128"/>
  <c r="R130"/>
  <c r="T130"/>
  <c r="R132"/>
  <c r="T132"/>
  <c r="R134"/>
  <c r="T134"/>
  <c r="R136"/>
  <c r="T136"/>
  <c r="R138"/>
  <c r="T138"/>
  <c r="R140"/>
  <c r="T140"/>
  <c r="R142"/>
  <c r="T142"/>
  <c r="R144"/>
  <c r="T144"/>
  <c r="R146"/>
  <c r="T146"/>
  <c r="R148"/>
  <c r="T148"/>
  <c r="R150"/>
  <c r="T150"/>
  <c r="R152"/>
  <c r="T152"/>
  <c r="R154"/>
  <c r="T154"/>
  <c r="R156"/>
  <c r="T156"/>
  <c r="R158"/>
  <c r="T158"/>
  <c r="R160"/>
  <c r="T160"/>
  <c r="R162"/>
  <c r="T162"/>
  <c r="R164"/>
  <c r="T164"/>
  <c r="R166"/>
  <c r="T166"/>
  <c r="R168"/>
  <c r="T168"/>
  <c r="R170"/>
  <c r="T170"/>
  <c r="R172"/>
  <c r="T172"/>
  <c r="R174"/>
  <c r="T174"/>
  <c r="R176"/>
  <c r="T176"/>
  <c r="R178"/>
  <c r="T178"/>
  <c r="R180"/>
  <c r="T180"/>
  <c r="R182"/>
  <c r="T182"/>
  <c r="R184"/>
  <c r="T184"/>
  <c r="R186"/>
  <c r="T186"/>
  <c r="R188"/>
  <c r="T188"/>
  <c r="R190"/>
  <c r="T190"/>
  <c r="R192"/>
  <c r="T192"/>
  <c r="R194"/>
  <c r="T194"/>
  <c r="R196"/>
  <c r="T196"/>
  <c r="R198"/>
  <c r="T198"/>
  <c r="R200"/>
  <c r="T200"/>
  <c r="R202"/>
  <c r="T202"/>
  <c r="R204"/>
  <c r="T204"/>
  <c r="R206"/>
  <c r="T206"/>
  <c r="R208"/>
  <c r="T208"/>
  <c r="R210"/>
  <c r="T210"/>
  <c r="R212"/>
  <c r="T212"/>
  <c r="R214"/>
  <c r="T214"/>
  <c r="R216"/>
  <c r="T216"/>
  <c r="P190" i="2"/>
  <c r="U164" i="5"/>
  <c r="W92"/>
  <c r="W88"/>
  <c r="V203" i="12"/>
  <c r="L21" i="5"/>
  <c r="L20"/>
  <c r="V79"/>
  <c r="R79"/>
  <c r="V75"/>
  <c r="R75"/>
  <c r="V71"/>
  <c r="R71"/>
  <c r="V67"/>
  <c r="R67"/>
  <c r="V63"/>
  <c r="R63"/>
  <c r="V59"/>
  <c r="R59"/>
  <c r="V55"/>
  <c r="R55"/>
  <c r="V51"/>
  <c r="R51"/>
  <c r="V47"/>
  <c r="R47"/>
  <c r="V43"/>
  <c r="R43"/>
  <c r="V39"/>
  <c r="R39"/>
  <c r="V35"/>
  <c r="R35"/>
  <c r="V31"/>
  <c r="R31"/>
  <c r="V27"/>
  <c r="R27"/>
  <c r="V23"/>
  <c r="R23"/>
  <c r="P165"/>
  <c r="O165"/>
  <c r="M165"/>
  <c r="P163"/>
  <c r="O163"/>
  <c r="M163"/>
  <c r="P161"/>
  <c r="O161"/>
  <c r="M161"/>
  <c r="P159"/>
  <c r="O159"/>
  <c r="M159"/>
  <c r="P157"/>
  <c r="O157"/>
  <c r="M157"/>
  <c r="P155"/>
  <c r="O155"/>
  <c r="M155"/>
  <c r="P153"/>
  <c r="O153"/>
  <c r="M153"/>
  <c r="P151"/>
  <c r="O151"/>
  <c r="M151"/>
  <c r="P149"/>
  <c r="O149"/>
  <c r="M149"/>
  <c r="P147"/>
  <c r="O147"/>
  <c r="M147"/>
  <c r="P145"/>
  <c r="O145"/>
  <c r="M145"/>
  <c r="P143"/>
  <c r="O143"/>
  <c r="M143"/>
  <c r="P141"/>
  <c r="O141"/>
  <c r="M141"/>
  <c r="P139"/>
  <c r="O139"/>
  <c r="M139"/>
  <c r="P115"/>
  <c r="O115"/>
  <c r="M115"/>
  <c r="P113"/>
  <c r="O113"/>
  <c r="M113"/>
  <c r="P111"/>
  <c r="O111"/>
  <c r="M111"/>
  <c r="P109"/>
  <c r="O109"/>
  <c r="M109"/>
  <c r="P107"/>
  <c r="O107"/>
  <c r="M107"/>
  <c r="P105"/>
  <c r="O105"/>
  <c r="M105"/>
  <c r="P103"/>
  <c r="O103"/>
  <c r="M103"/>
  <c r="P101"/>
  <c r="O101"/>
  <c r="M101"/>
  <c r="P99"/>
  <c r="O99"/>
  <c r="M99"/>
  <c r="P97"/>
  <c r="O97"/>
  <c r="M97"/>
  <c r="X95"/>
  <c r="T95"/>
  <c r="X93"/>
  <c r="T93"/>
  <c r="P91"/>
  <c r="O91"/>
  <c r="M91"/>
  <c r="P89"/>
  <c r="O89"/>
  <c r="M89"/>
  <c r="P87"/>
  <c r="O87"/>
  <c r="M87"/>
  <c r="P85"/>
  <c r="O85"/>
  <c r="M85"/>
  <c r="P83"/>
  <c r="O83"/>
  <c r="M83"/>
  <c r="P81"/>
  <c r="O81"/>
  <c r="M81"/>
  <c r="P79"/>
  <c r="O79"/>
  <c r="M79"/>
  <c r="P77"/>
  <c r="O77"/>
  <c r="M77"/>
  <c r="P75"/>
  <c r="O75"/>
  <c r="M75"/>
  <c r="P73"/>
  <c r="O73"/>
  <c r="M73"/>
  <c r="P71"/>
  <c r="O71"/>
  <c r="M71"/>
  <c r="P69"/>
  <c r="O69"/>
  <c r="M69"/>
  <c r="P67"/>
  <c r="O67"/>
  <c r="M67"/>
  <c r="P65"/>
  <c r="O65"/>
  <c r="M65"/>
  <c r="P63"/>
  <c r="O63"/>
  <c r="M63"/>
  <c r="P61"/>
  <c r="O61"/>
  <c r="M61"/>
  <c r="P59"/>
  <c r="O59"/>
  <c r="M59"/>
  <c r="P57"/>
  <c r="O57"/>
  <c r="M57"/>
  <c r="P55"/>
  <c r="O55"/>
  <c r="M55"/>
  <c r="P53"/>
  <c r="O53"/>
  <c r="M53"/>
  <c r="P51"/>
  <c r="O51"/>
  <c r="M51"/>
  <c r="P49"/>
  <c r="O49"/>
  <c r="M49"/>
  <c r="P47"/>
  <c r="O47"/>
  <c r="M47"/>
  <c r="P45"/>
  <c r="O45"/>
  <c r="M45"/>
  <c r="P43"/>
  <c r="O43"/>
  <c r="M43"/>
  <c r="P41"/>
  <c r="O41"/>
  <c r="M41"/>
  <c r="P39"/>
  <c r="O39"/>
  <c r="M39"/>
  <c r="P37"/>
  <c r="O37"/>
  <c r="M37"/>
  <c r="P35"/>
  <c r="O35"/>
  <c r="M35"/>
  <c r="P33"/>
  <c r="O33"/>
  <c r="M33"/>
  <c r="P31"/>
  <c r="O31"/>
  <c r="M31"/>
  <c r="P29"/>
  <c r="O29"/>
  <c r="M29"/>
  <c r="P27"/>
  <c r="O27"/>
  <c r="M27"/>
  <c r="P25"/>
  <c r="O25"/>
  <c r="M25"/>
  <c r="P23"/>
  <c r="O23"/>
  <c r="M23"/>
  <c r="P21"/>
  <c r="O21"/>
  <c r="M21"/>
  <c r="P19"/>
  <c r="O19"/>
  <c r="M19"/>
  <c r="P17"/>
  <c r="O17"/>
  <c r="M17"/>
  <c r="P15"/>
  <c r="O15"/>
  <c r="M15"/>
  <c r="P13"/>
  <c r="O13"/>
  <c r="M13"/>
  <c r="P11"/>
  <c r="O11"/>
  <c r="M11"/>
  <c r="P9"/>
  <c r="O9"/>
  <c r="M9"/>
  <c r="P7"/>
  <c r="O7"/>
  <c r="M7"/>
  <c r="P119" i="7"/>
  <c r="T119"/>
  <c r="P121"/>
  <c r="T121"/>
  <c r="V142" i="4"/>
  <c r="R142"/>
  <c r="W129"/>
  <c r="S129"/>
  <c r="W125"/>
  <c r="S125"/>
  <c r="W121"/>
  <c r="S121"/>
  <c r="W117"/>
  <c r="S117"/>
  <c r="W113"/>
  <c r="S113"/>
  <c r="W109"/>
  <c r="S109"/>
  <c r="W105"/>
  <c r="S105"/>
  <c r="W101"/>
  <c r="S101"/>
  <c r="W97"/>
  <c r="S97"/>
  <c r="W93"/>
  <c r="S93"/>
  <c r="W63" i="10"/>
  <c r="S63"/>
  <c r="W67"/>
  <c r="S67"/>
  <c r="Y71"/>
  <c r="U71"/>
  <c r="W75"/>
  <c r="S75"/>
  <c r="Y79"/>
  <c r="U79"/>
  <c r="Y87"/>
  <c r="U87"/>
  <c r="W91"/>
  <c r="S91"/>
  <c r="V159" i="3"/>
  <c r="R159"/>
  <c r="S153"/>
  <c r="Q151"/>
  <c r="S147"/>
  <c r="Q139"/>
  <c r="S135"/>
  <c r="S133"/>
  <c r="S160"/>
  <c r="Q129"/>
  <c r="J230" i="6"/>
  <c r="J91" i="1"/>
  <c r="J93"/>
  <c r="J95"/>
  <c r="J97"/>
  <c r="J99"/>
  <c r="J101"/>
  <c r="J103"/>
  <c r="J105"/>
  <c r="J107"/>
  <c r="J109"/>
  <c r="J111"/>
  <c r="J113"/>
  <c r="J115"/>
  <c r="J117"/>
  <c r="J119"/>
  <c r="J121"/>
  <c r="J123"/>
  <c r="J125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J187"/>
  <c r="J189"/>
  <c r="J191"/>
  <c r="J193"/>
  <c r="J195"/>
  <c r="J197"/>
  <c r="J199"/>
  <c r="J201"/>
  <c r="J203"/>
  <c r="J205"/>
  <c r="J207"/>
  <c r="J209"/>
  <c r="J211"/>
  <c r="J213"/>
  <c r="J215"/>
  <c r="N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J60" i="2"/>
  <c r="J62"/>
  <c r="J64"/>
  <c r="J66"/>
  <c r="J68"/>
  <c r="J70"/>
  <c r="J72"/>
  <c r="J74"/>
  <c r="J76"/>
  <c r="J78"/>
  <c r="J80"/>
  <c r="J82"/>
  <c r="J84"/>
  <c r="J86"/>
  <c r="J88"/>
  <c r="J90"/>
  <c r="J92"/>
  <c r="J94"/>
  <c r="J96"/>
  <c r="J98"/>
  <c r="J100"/>
  <c r="J102"/>
  <c r="J104"/>
  <c r="J106"/>
  <c r="J108"/>
  <c r="J110"/>
  <c r="J112"/>
  <c r="J114"/>
  <c r="J116"/>
  <c r="J127"/>
  <c r="J129"/>
  <c r="J131"/>
  <c r="J133"/>
  <c r="J135"/>
  <c r="J137"/>
  <c r="J139"/>
  <c r="J141"/>
  <c r="J143"/>
  <c r="J145"/>
  <c r="J147"/>
  <c r="J149"/>
  <c r="J151"/>
  <c r="J153"/>
  <c r="J155"/>
  <c r="J157"/>
  <c r="J159"/>
  <c r="J161"/>
  <c r="J163"/>
  <c r="J165"/>
  <c r="J167"/>
  <c r="J169"/>
  <c r="J171"/>
  <c r="J173"/>
  <c r="J175"/>
  <c r="J177"/>
  <c r="J179"/>
  <c r="J181"/>
  <c r="J183"/>
  <c r="J185"/>
  <c r="O188"/>
  <c r="P116"/>
  <c r="P114"/>
  <c r="P112"/>
  <c r="P110"/>
  <c r="P108"/>
  <c r="P106"/>
  <c r="P104"/>
  <c r="P102"/>
  <c r="P100"/>
  <c r="P98"/>
  <c r="P96"/>
  <c r="P94"/>
  <c r="P92"/>
  <c r="P90"/>
  <c r="P88"/>
  <c r="P86"/>
  <c r="P84"/>
  <c r="P82"/>
  <c r="P80"/>
  <c r="P78"/>
  <c r="P76"/>
  <c r="P74"/>
  <c r="P72"/>
  <c r="P70"/>
  <c r="P68"/>
  <c r="P66"/>
  <c r="P64"/>
  <c r="P62"/>
  <c r="P60"/>
  <c r="P58"/>
  <c r="Q121"/>
  <c r="Q119"/>
  <c r="Q117"/>
  <c r="Q112"/>
  <c r="Q110"/>
  <c r="Q108"/>
  <c r="Q106"/>
  <c r="Q104"/>
  <c r="Q102"/>
  <c r="Q80"/>
  <c r="Q79"/>
  <c r="Q78"/>
  <c r="Q77"/>
  <c r="Q76"/>
  <c r="Q75"/>
  <c r="Q74"/>
  <c r="Q73"/>
  <c r="Q72"/>
  <c r="Q71"/>
  <c r="Q70"/>
  <c r="Q69"/>
  <c r="Q68"/>
  <c r="Q67"/>
  <c r="Q66"/>
  <c r="Q65"/>
  <c r="Q64"/>
  <c r="Q63"/>
  <c r="Q62"/>
  <c r="Q61"/>
  <c r="Q60"/>
  <c r="Q59"/>
  <c r="Q58"/>
  <c r="R121"/>
  <c r="R119"/>
  <c r="R117"/>
  <c r="R115"/>
  <c r="R113"/>
  <c r="R112"/>
  <c r="R111"/>
  <c r="R110"/>
  <c r="R109"/>
  <c r="R108"/>
  <c r="R107"/>
  <c r="R106"/>
  <c r="R105"/>
  <c r="R104"/>
  <c r="R103"/>
  <c r="R80"/>
  <c r="R78"/>
  <c r="R76"/>
  <c r="R74"/>
  <c r="R72"/>
  <c r="R70"/>
  <c r="R68"/>
  <c r="R66"/>
  <c r="R64"/>
  <c r="R62"/>
  <c r="R60"/>
  <c r="R58"/>
  <c r="S115"/>
  <c r="S113"/>
  <c r="S111"/>
  <c r="S109"/>
  <c r="S107"/>
  <c r="S105"/>
  <c r="S103"/>
  <c r="S101"/>
  <c r="S99"/>
  <c r="S97"/>
  <c r="S95"/>
  <c r="S93"/>
  <c r="S91"/>
  <c r="S89"/>
  <c r="S87"/>
  <c r="S85"/>
  <c r="S83"/>
  <c r="S81"/>
  <c r="S79"/>
  <c r="S77"/>
  <c r="S75"/>
  <c r="S73"/>
  <c r="S71"/>
  <c r="S69"/>
  <c r="S67"/>
  <c r="S65"/>
  <c r="S63"/>
  <c r="S61"/>
  <c r="S59"/>
  <c r="S57"/>
  <c r="M100"/>
  <c r="M98"/>
  <c r="M96"/>
  <c r="M94"/>
  <c r="M92"/>
  <c r="M90"/>
  <c r="M88"/>
  <c r="M86"/>
  <c r="M84"/>
  <c r="M82"/>
  <c r="L81"/>
  <c r="U81"/>
  <c r="N102"/>
  <c r="N100"/>
  <c r="N98"/>
  <c r="N96"/>
  <c r="N94"/>
  <c r="N92"/>
  <c r="N90"/>
  <c r="N88"/>
  <c r="N86"/>
  <c r="N84"/>
  <c r="Q168"/>
  <c r="Q167"/>
  <c r="Q166"/>
  <c r="Q165"/>
  <c r="Q164"/>
  <c r="Q163"/>
  <c r="Q156"/>
  <c r="Q154"/>
  <c r="R169"/>
  <c r="R167"/>
  <c r="R165"/>
  <c r="R152"/>
  <c r="R150"/>
  <c r="R148"/>
  <c r="R146"/>
  <c r="R144"/>
  <c r="R142"/>
  <c r="R140"/>
  <c r="R138"/>
  <c r="R136"/>
  <c r="R134"/>
  <c r="R132"/>
  <c r="R130"/>
  <c r="R128"/>
  <c r="M186"/>
  <c r="M184"/>
  <c r="M182"/>
  <c r="M180"/>
  <c r="M178"/>
  <c r="M176"/>
  <c r="M174"/>
  <c r="M172"/>
  <c r="M170"/>
  <c r="L169"/>
  <c r="U169"/>
  <c r="M162"/>
  <c r="M160"/>
  <c r="M152"/>
  <c r="M150"/>
  <c r="M148"/>
  <c r="M146"/>
  <c r="M144"/>
  <c r="M142"/>
  <c r="M140"/>
  <c r="M138"/>
  <c r="M136"/>
  <c r="M134"/>
  <c r="M132"/>
  <c r="M130"/>
  <c r="M128"/>
  <c r="M126"/>
  <c r="M124"/>
  <c r="N186"/>
  <c r="N184"/>
  <c r="N182"/>
  <c r="N180"/>
  <c r="N178"/>
  <c r="N176"/>
  <c r="N174"/>
  <c r="N172"/>
  <c r="N162"/>
  <c r="N160"/>
  <c r="N158"/>
  <c r="N156"/>
  <c r="N124"/>
  <c r="L126" i="3"/>
  <c r="L155"/>
  <c r="U155"/>
  <c r="J130"/>
  <c r="P126"/>
  <c r="M126"/>
  <c r="M128"/>
  <c r="M130"/>
  <c r="M132"/>
  <c r="M134"/>
  <c r="M136"/>
  <c r="M138"/>
  <c r="M146"/>
  <c r="M150"/>
  <c r="M154"/>
  <c r="J23" i="4"/>
  <c r="J25"/>
  <c r="J27"/>
  <c r="J29"/>
  <c r="J31"/>
  <c r="J33"/>
  <c r="J35"/>
  <c r="J37"/>
  <c r="J39"/>
  <c r="J41"/>
  <c r="J43"/>
  <c r="J45"/>
  <c r="J47"/>
  <c r="J49"/>
  <c r="J51"/>
  <c r="J53"/>
  <c r="J55"/>
  <c r="J57"/>
  <c r="J59"/>
  <c r="J61"/>
  <c r="J63"/>
  <c r="J65"/>
  <c r="J67"/>
  <c r="J69"/>
  <c r="J71"/>
  <c r="J73"/>
  <c r="M21"/>
  <c r="N21"/>
  <c r="O21"/>
  <c r="M23"/>
  <c r="N23"/>
  <c r="O23"/>
  <c r="M25"/>
  <c r="N25"/>
  <c r="O25"/>
  <c r="M27"/>
  <c r="N27"/>
  <c r="O27"/>
  <c r="M29"/>
  <c r="N29"/>
  <c r="O29"/>
  <c r="M31"/>
  <c r="N31"/>
  <c r="O31"/>
  <c r="M33"/>
  <c r="N33"/>
  <c r="O33"/>
  <c r="M35"/>
  <c r="N35"/>
  <c r="O35"/>
  <c r="M37"/>
  <c r="N37"/>
  <c r="O37"/>
  <c r="M39"/>
  <c r="N39"/>
  <c r="O39"/>
  <c r="M41"/>
  <c r="N41"/>
  <c r="O41"/>
  <c r="M43"/>
  <c r="N43"/>
  <c r="O43"/>
  <c r="M45"/>
  <c r="N45"/>
  <c r="O45"/>
  <c r="M47"/>
  <c r="N47"/>
  <c r="O47"/>
  <c r="M49"/>
  <c r="N49"/>
  <c r="O49"/>
  <c r="M51"/>
  <c r="N51"/>
  <c r="O51"/>
  <c r="M53"/>
  <c r="N53"/>
  <c r="O53"/>
  <c r="M55"/>
  <c r="N55"/>
  <c r="O55"/>
  <c r="M57"/>
  <c r="N57"/>
  <c r="O57"/>
  <c r="M59"/>
  <c r="N59"/>
  <c r="O59"/>
  <c r="M61"/>
  <c r="N61"/>
  <c r="O61"/>
  <c r="M63"/>
  <c r="N63"/>
  <c r="O63"/>
  <c r="M65"/>
  <c r="N65"/>
  <c r="O65"/>
  <c r="M67"/>
  <c r="N67"/>
  <c r="O67"/>
  <c r="M69"/>
  <c r="N69"/>
  <c r="O69"/>
  <c r="M71"/>
  <c r="N71"/>
  <c r="O71"/>
  <c r="M73"/>
  <c r="N73"/>
  <c r="O73"/>
  <c r="J10" i="5"/>
  <c r="J12"/>
  <c r="J14"/>
  <c r="J16"/>
  <c r="J18"/>
  <c r="J20"/>
  <c r="J22"/>
  <c r="J24"/>
  <c r="J26"/>
  <c r="J28"/>
  <c r="J30"/>
  <c r="J32"/>
  <c r="J34"/>
  <c r="J36"/>
  <c r="J38"/>
  <c r="J40"/>
  <c r="J42"/>
  <c r="J44"/>
  <c r="J46"/>
  <c r="J48"/>
  <c r="J50"/>
  <c r="J52"/>
  <c r="J54"/>
  <c r="J56"/>
  <c r="J58"/>
  <c r="J60"/>
  <c r="J62"/>
  <c r="J64"/>
  <c r="J66"/>
  <c r="J68"/>
  <c r="J70"/>
  <c r="J72"/>
  <c r="J74"/>
  <c r="J76"/>
  <c r="J78"/>
  <c r="J80"/>
  <c r="J82"/>
  <c r="J84"/>
  <c r="J86"/>
  <c r="J88"/>
  <c r="J90"/>
  <c r="J92"/>
  <c r="J101"/>
  <c r="J103"/>
  <c r="J105"/>
  <c r="J107"/>
  <c r="J109"/>
  <c r="J111"/>
  <c r="J113"/>
  <c r="J115"/>
  <c r="J117"/>
  <c r="J141"/>
  <c r="J143"/>
  <c r="J145"/>
  <c r="J147"/>
  <c r="J149"/>
  <c r="J151"/>
  <c r="J153"/>
  <c r="J155"/>
  <c r="J157"/>
  <c r="J159"/>
  <c r="J161"/>
  <c r="J163"/>
  <c r="J165"/>
  <c r="Q164"/>
  <c r="Q140"/>
  <c r="R163"/>
  <c r="R159"/>
  <c r="R155"/>
  <c r="R151"/>
  <c r="R147"/>
  <c r="R143"/>
  <c r="R139"/>
  <c r="R113"/>
  <c r="R109"/>
  <c r="R105"/>
  <c r="R101"/>
  <c r="R97"/>
  <c r="R95"/>
  <c r="R93"/>
  <c r="R89"/>
  <c r="S84"/>
  <c r="S80"/>
  <c r="S76"/>
  <c r="S36"/>
  <c r="S32"/>
  <c r="S28"/>
  <c r="S24"/>
  <c r="S20"/>
  <c r="L115"/>
  <c r="L113"/>
  <c r="V113"/>
  <c r="L111"/>
  <c r="L109"/>
  <c r="V109"/>
  <c r="L107"/>
  <c r="L105"/>
  <c r="V105"/>
  <c r="L103"/>
  <c r="L101"/>
  <c r="L99"/>
  <c r="L89"/>
  <c r="L40"/>
  <c r="W40"/>
  <c r="L9"/>
  <c r="L54"/>
  <c r="L38"/>
  <c r="L36"/>
  <c r="L34"/>
  <c r="L32"/>
  <c r="L30"/>
  <c r="L28"/>
  <c r="M166"/>
  <c r="M162"/>
  <c r="M158"/>
  <c r="M154"/>
  <c r="M150"/>
  <c r="M146"/>
  <c r="M142"/>
  <c r="M138"/>
  <c r="M112"/>
  <c r="M108"/>
  <c r="M104"/>
  <c r="M100"/>
  <c r="M92"/>
  <c r="M88"/>
  <c r="M84"/>
  <c r="M80"/>
  <c r="M76"/>
  <c r="M72"/>
  <c r="M68"/>
  <c r="M64"/>
  <c r="M60"/>
  <c r="M56"/>
  <c r="M52"/>
  <c r="M48"/>
  <c r="M44"/>
  <c r="M40"/>
  <c r="M36"/>
  <c r="M32"/>
  <c r="M28"/>
  <c r="M24"/>
  <c r="M20"/>
  <c r="M16"/>
  <c r="M12"/>
  <c r="M8"/>
  <c r="V161"/>
  <c r="V157"/>
  <c r="V153"/>
  <c r="V149"/>
  <c r="V145"/>
  <c r="V115"/>
  <c r="V111"/>
  <c r="V107"/>
  <c r="V87"/>
  <c r="V83"/>
  <c r="O164"/>
  <c r="O160"/>
  <c r="O156"/>
  <c r="O152"/>
  <c r="O148"/>
  <c r="O144"/>
  <c r="O140"/>
  <c r="O114"/>
  <c r="O110"/>
  <c r="O106"/>
  <c r="O102"/>
  <c r="O98"/>
  <c r="O90"/>
  <c r="O86"/>
  <c r="O82"/>
  <c r="O78"/>
  <c r="O74"/>
  <c r="O70"/>
  <c r="O66"/>
  <c r="O62"/>
  <c r="O58"/>
  <c r="O54"/>
  <c r="O50"/>
  <c r="O46"/>
  <c r="O42"/>
  <c r="O38"/>
  <c r="O34"/>
  <c r="O30"/>
  <c r="O26"/>
  <c r="O22"/>
  <c r="O18"/>
  <c r="O14"/>
  <c r="O10"/>
  <c r="R112" i="6"/>
  <c r="T114"/>
  <c r="R120"/>
  <c r="T122"/>
  <c r="V106"/>
  <c r="T170"/>
  <c r="V171"/>
  <c r="T172"/>
  <c r="V173"/>
  <c r="T174"/>
  <c r="V175"/>
  <c r="T176"/>
  <c r="V177"/>
  <c r="T178"/>
  <c r="V179"/>
  <c r="T180"/>
  <c r="V181"/>
  <c r="T182"/>
  <c r="V183"/>
  <c r="T184"/>
  <c r="V185"/>
  <c r="T186"/>
  <c r="V187"/>
  <c r="T188"/>
  <c r="V189"/>
  <c r="T190"/>
  <c r="V191"/>
  <c r="T192"/>
  <c r="V193"/>
  <c r="T194"/>
  <c r="S110"/>
  <c r="S118"/>
  <c r="S126"/>
  <c r="V205"/>
  <c r="V213"/>
  <c r="V221"/>
  <c r="U224"/>
  <c r="S226"/>
  <c r="U206"/>
  <c r="U214"/>
  <c r="U222"/>
  <c r="T204"/>
  <c r="T212"/>
  <c r="T220"/>
  <c r="R203"/>
  <c r="P207"/>
  <c r="R211"/>
  <c r="P215"/>
  <c r="R219"/>
  <c r="P223"/>
  <c r="R225"/>
  <c r="Q200"/>
  <c r="Q208"/>
  <c r="Q216"/>
  <c r="P202"/>
  <c r="P210"/>
  <c r="P218"/>
  <c r="O234"/>
  <c r="O233"/>
  <c r="P144" i="4"/>
  <c r="M144"/>
  <c r="T141"/>
  <c r="P140"/>
  <c r="M140"/>
  <c r="T137"/>
  <c r="P136"/>
  <c r="M136"/>
  <c r="N34" i="10"/>
  <c r="O34"/>
  <c r="P34"/>
  <c r="Q34"/>
  <c r="N36"/>
  <c r="O36"/>
  <c r="P36"/>
  <c r="Q36"/>
  <c r="N38"/>
  <c r="O38"/>
  <c r="P38"/>
  <c r="Q38"/>
  <c r="N40"/>
  <c r="O40"/>
  <c r="P40"/>
  <c r="Q40"/>
  <c r="N42"/>
  <c r="O42"/>
  <c r="P42"/>
  <c r="Q42"/>
  <c r="N44"/>
  <c r="O44"/>
  <c r="P44"/>
  <c r="Q44"/>
  <c r="N46"/>
  <c r="O46"/>
  <c r="P46"/>
  <c r="Q46"/>
  <c r="N48"/>
  <c r="O48"/>
  <c r="P48"/>
  <c r="Q48"/>
  <c r="N50"/>
  <c r="O50"/>
  <c r="P50"/>
  <c r="Q50"/>
  <c r="N52"/>
  <c r="O52"/>
  <c r="P52"/>
  <c r="Q52"/>
  <c r="N54"/>
  <c r="O54"/>
  <c r="P54"/>
  <c r="Q54"/>
  <c r="N56"/>
  <c r="O56"/>
  <c r="P56"/>
  <c r="Q56"/>
  <c r="N58"/>
  <c r="O58"/>
  <c r="P58"/>
  <c r="Q58"/>
  <c r="N60"/>
  <c r="O60"/>
  <c r="P60"/>
  <c r="Q60"/>
  <c r="N62"/>
  <c r="O62"/>
  <c r="P62"/>
  <c r="Q62"/>
  <c r="T143" i="15"/>
  <c r="X143"/>
  <c r="T139"/>
  <c r="X139"/>
  <c r="T135"/>
  <c r="X135"/>
  <c r="T131"/>
  <c r="X131"/>
  <c r="T127"/>
  <c r="X127"/>
  <c r="T123"/>
  <c r="X123"/>
  <c r="T119"/>
  <c r="X119"/>
  <c r="T115"/>
  <c r="X115"/>
  <c r="X208" i="17"/>
  <c r="T208"/>
  <c r="T204"/>
  <c r="X204"/>
  <c r="X200"/>
  <c r="T200"/>
  <c r="X196"/>
  <c r="T196"/>
  <c r="T192"/>
  <c r="X192"/>
  <c r="T188"/>
  <c r="X188"/>
  <c r="X184"/>
  <c r="T184"/>
  <c r="X180"/>
  <c r="T180"/>
  <c r="X176"/>
  <c r="T176"/>
  <c r="X172"/>
  <c r="T172"/>
  <c r="X168"/>
  <c r="T168"/>
  <c r="X164"/>
  <c r="T164"/>
  <c r="X160"/>
  <c r="T160"/>
  <c r="T140"/>
  <c r="X140"/>
  <c r="T136"/>
  <c r="X136"/>
  <c r="T132"/>
  <c r="X132"/>
  <c r="T128"/>
  <c r="X128"/>
  <c r="T124"/>
  <c r="X124"/>
  <c r="T111"/>
  <c r="X111"/>
  <c r="X107"/>
  <c r="T107"/>
  <c r="X103"/>
  <c r="T103"/>
  <c r="X99"/>
  <c r="T99"/>
  <c r="X92"/>
  <c r="T92"/>
  <c r="T85"/>
  <c r="X85"/>
  <c r="P212"/>
  <c r="X81"/>
  <c r="T81"/>
  <c r="R154" i="13"/>
  <c r="R153"/>
  <c r="R192" i="7"/>
  <c r="R191"/>
  <c r="K233" i="6"/>
  <c r="L233"/>
  <c r="J120" i="7"/>
  <c r="Q119"/>
  <c r="J117"/>
  <c r="G124"/>
  <c r="O116"/>
  <c r="Q116"/>
  <c r="J119" i="6"/>
  <c r="S119"/>
  <c r="J111"/>
  <c r="S111"/>
  <c r="G122" i="7"/>
  <c r="M121"/>
  <c r="M120"/>
  <c r="K119"/>
  <c r="G119"/>
  <c r="K121"/>
  <c r="K120"/>
  <c r="G120"/>
  <c r="G121"/>
  <c r="M116" i="5"/>
  <c r="U116"/>
  <c r="N116"/>
  <c r="V116"/>
  <c r="O116"/>
  <c r="W116"/>
  <c r="M118"/>
  <c r="U118"/>
  <c r="N118"/>
  <c r="V118"/>
  <c r="O118"/>
  <c r="W118"/>
  <c r="M120"/>
  <c r="U120"/>
  <c r="N120"/>
  <c r="V120"/>
  <c r="O120"/>
  <c r="W120"/>
  <c r="M122"/>
  <c r="U122"/>
  <c r="N122"/>
  <c r="V122"/>
  <c r="O122"/>
  <c r="W122"/>
  <c r="M124"/>
  <c r="U124"/>
  <c r="N124"/>
  <c r="V124"/>
  <c r="O124"/>
  <c r="W124"/>
  <c r="M126"/>
  <c r="U126"/>
  <c r="N126"/>
  <c r="V126"/>
  <c r="O126"/>
  <c r="W126"/>
  <c r="M128"/>
  <c r="U128"/>
  <c r="N128"/>
  <c r="V128"/>
  <c r="O128"/>
  <c r="W128"/>
  <c r="M130"/>
  <c r="U130"/>
  <c r="N130"/>
  <c r="V130"/>
  <c r="O130"/>
  <c r="W130"/>
  <c r="M132"/>
  <c r="U132"/>
  <c r="N132"/>
  <c r="V132"/>
  <c r="O132"/>
  <c r="W132"/>
  <c r="M134"/>
  <c r="U134"/>
  <c r="N134"/>
  <c r="V134"/>
  <c r="O134"/>
  <c r="W134"/>
  <c r="M136"/>
  <c r="U136"/>
  <c r="N136"/>
  <c r="V136"/>
  <c r="O136"/>
  <c r="W136"/>
  <c r="X206" i="12"/>
  <c r="U81" i="10"/>
  <c r="P205" i="12"/>
  <c r="U72"/>
  <c r="O205"/>
  <c r="U171"/>
  <c r="U183"/>
  <c r="U191"/>
  <c r="S199"/>
  <c r="S112"/>
  <c r="S120"/>
  <c r="S128"/>
  <c r="W138"/>
  <c r="T79" i="10"/>
  <c r="N87"/>
  <c r="N83"/>
  <c r="N79"/>
  <c r="N75"/>
  <c r="N71"/>
  <c r="N67"/>
  <c r="T93"/>
  <c r="S83"/>
  <c r="U77"/>
  <c r="Q65"/>
  <c r="N65"/>
  <c r="K94"/>
  <c r="S85"/>
  <c r="O93"/>
  <c r="T85"/>
  <c r="O89"/>
  <c r="P89"/>
  <c r="O87"/>
  <c r="O77"/>
  <c r="P77"/>
  <c r="Q75"/>
  <c r="Q73"/>
  <c r="O71"/>
  <c r="P69"/>
  <c r="Q67"/>
  <c r="Q85"/>
  <c r="P73"/>
  <c r="Q69"/>
  <c r="S197" i="12"/>
  <c r="S185"/>
  <c r="S181"/>
  <c r="S177"/>
  <c r="T172"/>
  <c r="R140"/>
  <c r="U175"/>
  <c r="S171"/>
  <c r="S103"/>
  <c r="S101"/>
  <c r="S99"/>
  <c r="S97"/>
  <c r="S95"/>
  <c r="S93"/>
  <c r="S91"/>
  <c r="S89"/>
  <c r="S87"/>
  <c r="S85"/>
  <c r="S83"/>
  <c r="S81"/>
  <c r="S79"/>
  <c r="S77"/>
  <c r="X128"/>
  <c r="X124"/>
  <c r="X120"/>
  <c r="X116"/>
  <c r="P81" i="10"/>
  <c r="M111" i="4"/>
  <c r="M109"/>
  <c r="M107"/>
  <c r="M105"/>
  <c r="M103"/>
  <c r="M101"/>
  <c r="M99"/>
  <c r="M97"/>
  <c r="M95"/>
  <c r="M93"/>
  <c r="L126"/>
  <c r="V126"/>
  <c r="L122"/>
  <c r="V122"/>
  <c r="L118"/>
  <c r="V118"/>
  <c r="V116"/>
  <c r="N115"/>
  <c r="L132"/>
  <c r="W132"/>
  <c r="L141"/>
  <c r="X141"/>
  <c r="L137"/>
  <c r="X137"/>
  <c r="T134"/>
  <c r="K70" i="10"/>
  <c r="K72"/>
  <c r="K74"/>
  <c r="K76"/>
  <c r="K78"/>
  <c r="K80"/>
  <c r="K82"/>
  <c r="K84"/>
  <c r="K86"/>
  <c r="K88"/>
  <c r="K90"/>
  <c r="K92"/>
  <c r="U213" i="17"/>
  <c r="U215"/>
  <c r="U212"/>
  <c r="V212"/>
  <c r="S154" i="13"/>
  <c r="T153"/>
  <c r="T154"/>
  <c r="O192" i="7"/>
  <c r="Q192"/>
  <c r="V143" i="4"/>
  <c r="R143"/>
  <c r="V141"/>
  <c r="R141"/>
  <c r="V139"/>
  <c r="R139"/>
  <c r="V137"/>
  <c r="R137"/>
  <c r="V135"/>
  <c r="R135"/>
  <c r="V133"/>
  <c r="R133"/>
  <c r="V131"/>
  <c r="R131"/>
  <c r="V114"/>
  <c r="R114"/>
  <c r="W144"/>
  <c r="S144"/>
  <c r="W142"/>
  <c r="S142"/>
  <c r="W140"/>
  <c r="S140"/>
  <c r="W138"/>
  <c r="S138"/>
  <c r="W136"/>
  <c r="S136"/>
  <c r="W134"/>
  <c r="S134"/>
  <c r="W128"/>
  <c r="S128"/>
  <c r="W126"/>
  <c r="S126"/>
  <c r="W124"/>
  <c r="S124"/>
  <c r="W122"/>
  <c r="S122"/>
  <c r="W120"/>
  <c r="S120"/>
  <c r="W118"/>
  <c r="S118"/>
  <c r="W116"/>
  <c r="S116"/>
  <c r="W114"/>
  <c r="S114"/>
  <c r="W112"/>
  <c r="S112"/>
  <c r="W110"/>
  <c r="S110"/>
  <c r="W108"/>
  <c r="S108"/>
  <c r="W106"/>
  <c r="S106"/>
  <c r="W104"/>
  <c r="S104"/>
  <c r="W102"/>
  <c r="S102"/>
  <c r="W100"/>
  <c r="S100"/>
  <c r="W98"/>
  <c r="S98"/>
  <c r="W96"/>
  <c r="S96"/>
  <c r="W94"/>
  <c r="S94"/>
  <c r="W92"/>
  <c r="S92"/>
  <c r="W90"/>
  <c r="S90"/>
  <c r="X143"/>
  <c r="T143"/>
  <c r="P142"/>
  <c r="M142"/>
  <c r="X139"/>
  <c r="T139"/>
  <c r="P138"/>
  <c r="M138"/>
  <c r="X135"/>
  <c r="T135"/>
  <c r="P133"/>
  <c r="O133"/>
  <c r="M133"/>
  <c r="P131"/>
  <c r="O131"/>
  <c r="M131"/>
  <c r="P129"/>
  <c r="N129"/>
  <c r="M129"/>
  <c r="P127"/>
  <c r="N127"/>
  <c r="M127"/>
  <c r="P125"/>
  <c r="N125"/>
  <c r="M125"/>
  <c r="P123"/>
  <c r="N123"/>
  <c r="M123"/>
  <c r="P121"/>
  <c r="N121"/>
  <c r="M121"/>
  <c r="P119"/>
  <c r="N119"/>
  <c r="M119"/>
  <c r="P117"/>
  <c r="N117"/>
  <c r="M117"/>
  <c r="P115"/>
  <c r="M115"/>
  <c r="P113"/>
  <c r="N113"/>
  <c r="M113"/>
  <c r="P111"/>
  <c r="N111"/>
  <c r="P109"/>
  <c r="N109"/>
  <c r="P107"/>
  <c r="N107"/>
  <c r="P105"/>
  <c r="N105"/>
  <c r="P103"/>
  <c r="N103"/>
  <c r="P101"/>
  <c r="N101"/>
  <c r="P99"/>
  <c r="N99"/>
  <c r="P97"/>
  <c r="N97"/>
  <c r="P95"/>
  <c r="N95"/>
  <c r="P93"/>
  <c r="N93"/>
  <c r="P91"/>
  <c r="N91"/>
  <c r="M91"/>
  <c r="N35" i="10"/>
  <c r="O35"/>
  <c r="P35"/>
  <c r="Q35"/>
  <c r="N37"/>
  <c r="O37"/>
  <c r="P37"/>
  <c r="Q37"/>
  <c r="N39"/>
  <c r="O39"/>
  <c r="P39"/>
  <c r="Q39"/>
  <c r="N41"/>
  <c r="O41"/>
  <c r="P41"/>
  <c r="Q41"/>
  <c r="N43"/>
  <c r="O43"/>
  <c r="P43"/>
  <c r="Q43"/>
  <c r="N45"/>
  <c r="O45"/>
  <c r="P45"/>
  <c r="Q45"/>
  <c r="N47"/>
  <c r="O47"/>
  <c r="P47"/>
  <c r="Q47"/>
  <c r="N49"/>
  <c r="O49"/>
  <c r="P49"/>
  <c r="Q49"/>
  <c r="N51"/>
  <c r="O51"/>
  <c r="P51"/>
  <c r="Q51"/>
  <c r="N53"/>
  <c r="O53"/>
  <c r="P53"/>
  <c r="Q53"/>
  <c r="N55"/>
  <c r="O55"/>
  <c r="P55"/>
  <c r="Q55"/>
  <c r="N57"/>
  <c r="O57"/>
  <c r="P57"/>
  <c r="Q57"/>
  <c r="N59"/>
  <c r="O59"/>
  <c r="P59"/>
  <c r="Q59"/>
  <c r="N61"/>
  <c r="O61"/>
  <c r="P61"/>
  <c r="Q61"/>
  <c r="N63"/>
  <c r="Q63"/>
  <c r="T145" i="15"/>
  <c r="X145"/>
  <c r="T141"/>
  <c r="X141"/>
  <c r="T137"/>
  <c r="X137"/>
  <c r="T133"/>
  <c r="X133"/>
  <c r="T129"/>
  <c r="X129"/>
  <c r="T125"/>
  <c r="X125"/>
  <c r="T121"/>
  <c r="X121"/>
  <c r="T117"/>
  <c r="X117"/>
  <c r="T113"/>
  <c r="X113"/>
  <c r="X210" i="17"/>
  <c r="T210"/>
  <c r="X206"/>
  <c r="T206"/>
  <c r="T202"/>
  <c r="X202"/>
  <c r="T198"/>
  <c r="X198"/>
  <c r="X194"/>
  <c r="T194"/>
  <c r="X190"/>
  <c r="T190"/>
  <c r="T186"/>
  <c r="X186"/>
  <c r="T182"/>
  <c r="X182"/>
  <c r="X178"/>
  <c r="T178"/>
  <c r="X174"/>
  <c r="T174"/>
  <c r="X170"/>
  <c r="T170"/>
  <c r="X166"/>
  <c r="T166"/>
  <c r="X162"/>
  <c r="T162"/>
  <c r="T158"/>
  <c r="P214"/>
  <c r="X158"/>
  <c r="T138"/>
  <c r="X138"/>
  <c r="T134"/>
  <c r="X134"/>
  <c r="T130"/>
  <c r="X130"/>
  <c r="T126"/>
  <c r="X126"/>
  <c r="X122"/>
  <c r="T122"/>
  <c r="X113"/>
  <c r="T113"/>
  <c r="X109"/>
  <c r="T109"/>
  <c r="T105"/>
  <c r="X105"/>
  <c r="T101"/>
  <c r="X101"/>
  <c r="T97"/>
  <c r="X97"/>
  <c r="X95"/>
  <c r="T95"/>
  <c r="T90"/>
  <c r="X90"/>
  <c r="T88"/>
  <c r="X88"/>
  <c r="X83"/>
  <c r="T83"/>
  <c r="S191" i="7"/>
  <c r="S192"/>
  <c r="M233" i="6"/>
  <c r="N233"/>
  <c r="U110" i="4"/>
  <c r="U108"/>
  <c r="U106"/>
  <c r="U104"/>
  <c r="U102"/>
  <c r="U100"/>
  <c r="U98"/>
  <c r="U96"/>
  <c r="U94"/>
  <c r="U92"/>
  <c r="T149" i="15"/>
  <c r="U214" i="17"/>
  <c r="V214"/>
  <c r="T148" i="15"/>
  <c r="V150"/>
  <c r="U191" i="7"/>
  <c r="U186" i="9"/>
  <c r="U185"/>
  <c r="V186"/>
  <c r="V185"/>
  <c r="M150" i="15"/>
  <c r="M148"/>
  <c r="O150"/>
  <c r="O148"/>
  <c r="K15" i="18"/>
  <c r="P12"/>
  <c r="N12"/>
  <c r="O116"/>
  <c r="Q116"/>
  <c r="P116"/>
  <c r="N116"/>
  <c r="O114"/>
  <c r="Q114"/>
  <c r="P114"/>
  <c r="N114"/>
  <c r="O112"/>
  <c r="Q112"/>
  <c r="P112"/>
  <c r="N112"/>
  <c r="O110"/>
  <c r="Q110"/>
  <c r="P110"/>
  <c r="N110"/>
  <c r="P108"/>
  <c r="O108"/>
  <c r="Q108"/>
  <c r="N108"/>
  <c r="P106"/>
  <c r="Q106"/>
  <c r="O106"/>
  <c r="N106"/>
  <c r="P104"/>
  <c r="Q104"/>
  <c r="O104"/>
  <c r="N104"/>
  <c r="P102"/>
  <c r="Q102"/>
  <c r="O102"/>
  <c r="N102"/>
  <c r="P100"/>
  <c r="Q100"/>
  <c r="O100"/>
  <c r="N100"/>
  <c r="U186"/>
  <c r="Y186"/>
  <c r="U185"/>
  <c r="Y185"/>
  <c r="Y159"/>
  <c r="U159"/>
  <c r="P156"/>
  <c r="K159"/>
  <c r="Q156"/>
  <c r="O156"/>
  <c r="N156"/>
  <c r="P154"/>
  <c r="K157"/>
  <c r="Q154"/>
  <c r="O154"/>
  <c r="N154"/>
  <c r="P152"/>
  <c r="Q152"/>
  <c r="O152"/>
  <c r="N152"/>
  <c r="P150"/>
  <c r="Q150"/>
  <c r="O150"/>
  <c r="N150"/>
  <c r="P148"/>
  <c r="Q148"/>
  <c r="O148"/>
  <c r="N148"/>
  <c r="P146"/>
  <c r="Q146"/>
  <c r="O146"/>
  <c r="N146"/>
  <c r="P144"/>
  <c r="Q144"/>
  <c r="O144"/>
  <c r="N144"/>
  <c r="P142"/>
  <c r="Q142"/>
  <c r="O142"/>
  <c r="N142"/>
  <c r="O140"/>
  <c r="Q140"/>
  <c r="P140"/>
  <c r="N140"/>
  <c r="O138"/>
  <c r="Q138"/>
  <c r="P138"/>
  <c r="N138"/>
  <c r="O136"/>
  <c r="Q136"/>
  <c r="P136"/>
  <c r="N136"/>
  <c r="O134"/>
  <c r="K134"/>
  <c r="Q134"/>
  <c r="P134"/>
  <c r="N134"/>
  <c r="O132"/>
  <c r="K132"/>
  <c r="Q132"/>
  <c r="P132"/>
  <c r="N132"/>
  <c r="O130"/>
  <c r="K130"/>
  <c r="Q130"/>
  <c r="P130"/>
  <c r="N130"/>
  <c r="O128"/>
  <c r="K128"/>
  <c r="Q128"/>
  <c r="P128"/>
  <c r="N128"/>
  <c r="O126"/>
  <c r="K126"/>
  <c r="Q126"/>
  <c r="P126"/>
  <c r="N126"/>
  <c r="R140" i="11"/>
  <c r="R139"/>
  <c r="W141"/>
  <c r="W142"/>
  <c r="T135"/>
  <c r="X135"/>
  <c r="T131"/>
  <c r="X131"/>
  <c r="T127"/>
  <c r="X127"/>
  <c r="T123"/>
  <c r="X123"/>
  <c r="T119"/>
  <c r="X119"/>
  <c r="T115"/>
  <c r="X115"/>
  <c r="T111"/>
  <c r="X111"/>
  <c r="T107"/>
  <c r="X107"/>
  <c r="T103"/>
  <c r="X103"/>
  <c r="T99"/>
  <c r="X99"/>
  <c r="T95"/>
  <c r="X95"/>
  <c r="T91"/>
  <c r="X91"/>
  <c r="T87"/>
  <c r="X87"/>
  <c r="T83"/>
  <c r="X83"/>
  <c r="T79"/>
  <c r="X79"/>
  <c r="P141"/>
  <c r="L141"/>
  <c r="P139"/>
  <c r="L139"/>
  <c r="P219" i="14"/>
  <c r="P218"/>
  <c r="R219"/>
  <c r="R218"/>
  <c r="N150" i="15"/>
  <c r="P150"/>
  <c r="M153" i="13"/>
  <c r="O155"/>
  <c r="M155"/>
  <c r="U89" i="18"/>
  <c r="U85"/>
  <c r="U81"/>
  <c r="U77"/>
  <c r="U73"/>
  <c r="U69"/>
  <c r="U65"/>
  <c r="U61"/>
  <c r="U57"/>
  <c r="U53"/>
  <c r="U49"/>
  <c r="U45"/>
  <c r="U41"/>
  <c r="U37"/>
  <c r="U33"/>
  <c r="R13"/>
  <c r="S25"/>
  <c r="S140" i="11"/>
  <c r="R186" i="9"/>
  <c r="R185"/>
  <c r="O115" i="18"/>
  <c r="K115"/>
  <c r="Q115"/>
  <c r="P115"/>
  <c r="N115"/>
  <c r="O113"/>
  <c r="K113"/>
  <c r="Q113"/>
  <c r="P113"/>
  <c r="N113"/>
  <c r="O111"/>
  <c r="K111"/>
  <c r="Q111"/>
  <c r="P111"/>
  <c r="N111"/>
  <c r="O109"/>
  <c r="K109"/>
  <c r="Q109"/>
  <c r="P109"/>
  <c r="N109"/>
  <c r="P107"/>
  <c r="K107"/>
  <c r="Q107"/>
  <c r="O107"/>
  <c r="N107"/>
  <c r="P105"/>
  <c r="K105"/>
  <c r="Q105"/>
  <c r="O105"/>
  <c r="N105"/>
  <c r="P103"/>
  <c r="K103"/>
  <c r="Q103"/>
  <c r="O103"/>
  <c r="N103"/>
  <c r="P101"/>
  <c r="K101"/>
  <c r="Q101"/>
  <c r="O101"/>
  <c r="N101"/>
  <c r="P99"/>
  <c r="Q99"/>
  <c r="O99"/>
  <c r="N99"/>
  <c r="Y98"/>
  <c r="U98"/>
  <c r="U90"/>
  <c r="Y90"/>
  <c r="U88"/>
  <c r="Y88"/>
  <c r="U86"/>
  <c r="Y86"/>
  <c r="U84"/>
  <c r="Y84"/>
  <c r="U82"/>
  <c r="Y82"/>
  <c r="U80"/>
  <c r="Y80"/>
  <c r="U78"/>
  <c r="Y78"/>
  <c r="U76"/>
  <c r="Y76"/>
  <c r="U74"/>
  <c r="Y74"/>
  <c r="U72"/>
  <c r="Y72"/>
  <c r="U70"/>
  <c r="Y70"/>
  <c r="U68"/>
  <c r="Y68"/>
  <c r="U66"/>
  <c r="Y66"/>
  <c r="U64"/>
  <c r="Y64"/>
  <c r="U62"/>
  <c r="Y62"/>
  <c r="U60"/>
  <c r="Y60"/>
  <c r="U58"/>
  <c r="Y58"/>
  <c r="U56"/>
  <c r="Y56"/>
  <c r="U54"/>
  <c r="Y54"/>
  <c r="U52"/>
  <c r="Y52"/>
  <c r="U50"/>
  <c r="Y50"/>
  <c r="U48"/>
  <c r="Y48"/>
  <c r="U46"/>
  <c r="Y46"/>
  <c r="U44"/>
  <c r="Y44"/>
  <c r="U42"/>
  <c r="Y42"/>
  <c r="U40"/>
  <c r="Y40"/>
  <c r="U38"/>
  <c r="Y38"/>
  <c r="U36"/>
  <c r="Y36"/>
  <c r="U34"/>
  <c r="Y34"/>
  <c r="U32"/>
  <c r="Y32"/>
  <c r="U30"/>
  <c r="Y30"/>
  <c r="U28"/>
  <c r="Y28"/>
  <c r="U26"/>
  <c r="Y26"/>
  <c r="U24"/>
  <c r="Y24"/>
  <c r="U22"/>
  <c r="Y22"/>
  <c r="U20"/>
  <c r="Y20"/>
  <c r="U18"/>
  <c r="Y18"/>
  <c r="U16"/>
  <c r="Y16"/>
  <c r="U14"/>
  <c r="Y14"/>
  <c r="Y13"/>
  <c r="U183"/>
  <c r="Y183"/>
  <c r="U182"/>
  <c r="Y182"/>
  <c r="U181"/>
  <c r="Y181"/>
  <c r="U180"/>
  <c r="Y180"/>
  <c r="U179"/>
  <c r="Y179"/>
  <c r="U178"/>
  <c r="Y178"/>
  <c r="U177"/>
  <c r="Y177"/>
  <c r="U176"/>
  <c r="Y176"/>
  <c r="U175"/>
  <c r="Y175"/>
  <c r="U174"/>
  <c r="Y174"/>
  <c r="U173"/>
  <c r="Y173"/>
  <c r="U172"/>
  <c r="Y172"/>
  <c r="U171"/>
  <c r="Y171"/>
  <c r="U170"/>
  <c r="Y170"/>
  <c r="U169"/>
  <c r="Y169"/>
  <c r="U168"/>
  <c r="Y168"/>
  <c r="U167"/>
  <c r="Y167"/>
  <c r="U166"/>
  <c r="Y166"/>
  <c r="U165"/>
  <c r="Y165"/>
  <c r="U164"/>
  <c r="Y164"/>
  <c r="U163"/>
  <c r="Y163"/>
  <c r="U162"/>
  <c r="Y162"/>
  <c r="U161"/>
  <c r="Y161"/>
  <c r="Y157"/>
  <c r="U157"/>
  <c r="P155"/>
  <c r="O155"/>
  <c r="N155"/>
  <c r="K155"/>
  <c r="Q155"/>
  <c r="P153"/>
  <c r="O153"/>
  <c r="N153"/>
  <c r="K153"/>
  <c r="Q153"/>
  <c r="P151"/>
  <c r="O151"/>
  <c r="N151"/>
  <c r="K151"/>
  <c r="Q151"/>
  <c r="P149"/>
  <c r="O149"/>
  <c r="N149"/>
  <c r="K149"/>
  <c r="Q149"/>
  <c r="P147"/>
  <c r="O147"/>
  <c r="N147"/>
  <c r="K147"/>
  <c r="Q147"/>
  <c r="P145"/>
  <c r="O145"/>
  <c r="N145"/>
  <c r="K145"/>
  <c r="Q145"/>
  <c r="P143"/>
  <c r="O143"/>
  <c r="N143"/>
  <c r="K143"/>
  <c r="Q143"/>
  <c r="P141"/>
  <c r="O141"/>
  <c r="N141"/>
  <c r="K141"/>
  <c r="Q141"/>
  <c r="P139"/>
  <c r="O139"/>
  <c r="N139"/>
  <c r="K139"/>
  <c r="Q139"/>
  <c r="P137"/>
  <c r="O137"/>
  <c r="N137"/>
  <c r="K137"/>
  <c r="Q137"/>
  <c r="P135"/>
  <c r="O135"/>
  <c r="N135"/>
  <c r="K135"/>
  <c r="Q135"/>
  <c r="P133"/>
  <c r="O133"/>
  <c r="N133"/>
  <c r="Q133"/>
  <c r="P131"/>
  <c r="O131"/>
  <c r="N131"/>
  <c r="Q131"/>
  <c r="P129"/>
  <c r="O129"/>
  <c r="N129"/>
  <c r="Q129"/>
  <c r="P127"/>
  <c r="O127"/>
  <c r="N127"/>
  <c r="Q127"/>
  <c r="P125"/>
  <c r="O125"/>
  <c r="N125"/>
  <c r="Q125"/>
  <c r="U124"/>
  <c r="Q190"/>
  <c r="Y124"/>
  <c r="U141" i="11"/>
  <c r="U142"/>
  <c r="T137"/>
  <c r="X137"/>
  <c r="T133"/>
  <c r="X133"/>
  <c r="T129"/>
  <c r="X129"/>
  <c r="T125"/>
  <c r="X125"/>
  <c r="T121"/>
  <c r="X121"/>
  <c r="T117"/>
  <c r="X117"/>
  <c r="T113"/>
  <c r="X113"/>
  <c r="T109"/>
  <c r="X109"/>
  <c r="T105"/>
  <c r="X105"/>
  <c r="T101"/>
  <c r="X101"/>
  <c r="T97"/>
  <c r="X97"/>
  <c r="T93"/>
  <c r="X93"/>
  <c r="T89"/>
  <c r="X89"/>
  <c r="T85"/>
  <c r="X85"/>
  <c r="T81"/>
  <c r="T139"/>
  <c r="X81"/>
  <c r="O73" i="12"/>
  <c r="K103"/>
  <c r="K101"/>
  <c r="K99"/>
  <c r="K97"/>
  <c r="K95"/>
  <c r="K93"/>
  <c r="K91"/>
  <c r="K89"/>
  <c r="K87"/>
  <c r="K85"/>
  <c r="K83"/>
  <c r="K81"/>
  <c r="K79"/>
  <c r="Q75"/>
  <c r="P73"/>
  <c r="Q103"/>
  <c r="Q101"/>
  <c r="Q99"/>
  <c r="Q93"/>
  <c r="Q91"/>
  <c r="Q85"/>
  <c r="Q83"/>
  <c r="K76"/>
  <c r="O75"/>
  <c r="K173"/>
  <c r="Q130"/>
  <c r="Q126"/>
  <c r="Q122"/>
  <c r="Q118"/>
  <c r="Q114"/>
  <c r="Q77"/>
  <c r="Q128"/>
  <c r="Q124"/>
  <c r="Q120"/>
  <c r="Q116"/>
  <c r="K179"/>
  <c r="K181"/>
  <c r="K183"/>
  <c r="K185"/>
  <c r="K187"/>
  <c r="K189"/>
  <c r="K191"/>
  <c r="K193"/>
  <c r="K200"/>
  <c r="M212" i="17"/>
  <c r="Q147"/>
  <c r="R81"/>
  <c r="R147"/>
  <c r="R183"/>
  <c r="R199"/>
  <c r="R166"/>
  <c r="R164"/>
  <c r="R181"/>
  <c r="R177"/>
  <c r="R161"/>
  <c r="R154"/>
  <c r="R150" i="15"/>
  <c r="Q146"/>
  <c r="Q144"/>
  <c r="Q142"/>
  <c r="Q140"/>
  <c r="Q138"/>
  <c r="Q136"/>
  <c r="Q134"/>
  <c r="Q132"/>
  <c r="Q130"/>
  <c r="Q128"/>
  <c r="Q126"/>
  <c r="Q124"/>
  <c r="Q122"/>
  <c r="Q120"/>
  <c r="Q118"/>
  <c r="Q116"/>
  <c r="Q114"/>
  <c r="Q148"/>
  <c r="Q112"/>
  <c r="R145"/>
  <c r="R143"/>
  <c r="R141"/>
  <c r="R139"/>
  <c r="R137"/>
  <c r="R135"/>
  <c r="R133"/>
  <c r="R131"/>
  <c r="R129"/>
  <c r="R127"/>
  <c r="R125"/>
  <c r="R123"/>
  <c r="R121"/>
  <c r="R119"/>
  <c r="R117"/>
  <c r="S145"/>
  <c r="S143"/>
  <c r="S141"/>
  <c r="S139"/>
  <c r="S137"/>
  <c r="S135"/>
  <c r="S133"/>
  <c r="S131"/>
  <c r="S129"/>
  <c r="S127"/>
  <c r="S125"/>
  <c r="S123"/>
  <c r="S121"/>
  <c r="S119"/>
  <c r="S117"/>
  <c r="S115"/>
  <c r="S151"/>
  <c r="S113"/>
  <c r="S150"/>
  <c r="U112"/>
  <c r="V112"/>
  <c r="W112"/>
  <c r="W148"/>
  <c r="X112"/>
  <c r="O85" i="17"/>
  <c r="O88"/>
  <c r="O92"/>
  <c r="O97"/>
  <c r="O99"/>
  <c r="O101"/>
  <c r="O105"/>
  <c r="O124"/>
  <c r="O128"/>
  <c r="O132"/>
  <c r="O136"/>
  <c r="O140"/>
  <c r="O158"/>
  <c r="O160"/>
  <c r="O162"/>
  <c r="O164"/>
  <c r="O166"/>
  <c r="O168"/>
  <c r="O170"/>
  <c r="O172"/>
  <c r="O174"/>
  <c r="O176"/>
  <c r="O184"/>
  <c r="J189"/>
  <c r="O192"/>
  <c r="J197"/>
  <c r="O200"/>
  <c r="O202"/>
  <c r="O210"/>
  <c r="L9"/>
  <c r="Q153" i="13"/>
  <c r="S153"/>
  <c r="R155"/>
  <c r="L91" i="9"/>
  <c r="L59"/>
  <c r="W59"/>
  <c r="L95"/>
  <c r="W95"/>
  <c r="L109"/>
  <c r="X109"/>
  <c r="O191" i="7"/>
  <c r="Q191"/>
  <c r="N185"/>
  <c r="N183"/>
  <c r="N181"/>
  <c r="N179"/>
  <c r="N177"/>
  <c r="N175"/>
  <c r="N173"/>
  <c r="N171"/>
  <c r="N169"/>
  <c r="N167"/>
  <c r="N165"/>
  <c r="N163"/>
  <c r="N161"/>
  <c r="N159"/>
  <c r="N157"/>
  <c r="N155"/>
  <c r="N153"/>
  <c r="N151"/>
  <c r="N149"/>
  <c r="N147"/>
  <c r="N145"/>
  <c r="N143"/>
  <c r="N141"/>
  <c r="N139"/>
  <c r="N137"/>
  <c r="N135"/>
  <c r="N133"/>
  <c r="N131"/>
  <c r="N129"/>
  <c r="N127"/>
  <c r="N125"/>
  <c r="N123"/>
  <c r="N115"/>
  <c r="N113"/>
  <c r="N111"/>
  <c r="N109"/>
  <c r="N107"/>
  <c r="N105"/>
  <c r="N103"/>
  <c r="N101"/>
  <c r="N99"/>
  <c r="N97"/>
  <c r="L91"/>
  <c r="L89"/>
  <c r="L87"/>
  <c r="L85"/>
  <c r="L83"/>
  <c r="L81"/>
  <c r="L79"/>
  <c r="L77"/>
  <c r="L75"/>
  <c r="L73"/>
  <c r="L71"/>
  <c r="L69"/>
  <c r="L67"/>
  <c r="L65"/>
  <c r="L63"/>
  <c r="L61"/>
  <c r="L59"/>
  <c r="U192"/>
  <c r="O153" i="13"/>
  <c r="P155"/>
  <c r="N155"/>
  <c r="O216" i="14"/>
  <c r="M216"/>
  <c r="O214"/>
  <c r="M214"/>
  <c r="O212"/>
  <c r="M212"/>
  <c r="O210"/>
  <c r="M210"/>
  <c r="O208"/>
  <c r="M208"/>
  <c r="O206"/>
  <c r="M206"/>
  <c r="O204"/>
  <c r="M204"/>
  <c r="O202"/>
  <c r="M202"/>
  <c r="O200"/>
  <c r="M200"/>
  <c r="O198"/>
  <c r="M198"/>
  <c r="O196"/>
  <c r="M196"/>
  <c r="O194"/>
  <c r="M194"/>
  <c r="O192"/>
  <c r="M192"/>
  <c r="O190"/>
  <c r="M190"/>
  <c r="O188"/>
  <c r="M188"/>
  <c r="O186"/>
  <c r="M186"/>
  <c r="O184"/>
  <c r="M184"/>
  <c r="O182"/>
  <c r="M182"/>
  <c r="O180"/>
  <c r="M180"/>
  <c r="O178"/>
  <c r="M178"/>
  <c r="O176"/>
  <c r="M176"/>
  <c r="O174"/>
  <c r="M174"/>
  <c r="O172"/>
  <c r="M172"/>
  <c r="O170"/>
  <c r="M170"/>
  <c r="O168"/>
  <c r="M168"/>
  <c r="O166"/>
  <c r="M166"/>
  <c r="O164"/>
  <c r="M164"/>
  <c r="O162"/>
  <c r="M162"/>
  <c r="S158"/>
  <c r="W158"/>
  <c r="S150"/>
  <c r="W150"/>
  <c r="S146"/>
  <c r="W146"/>
  <c r="S142"/>
  <c r="W142"/>
  <c r="X203" i="20"/>
  <c r="X204"/>
  <c r="Y103"/>
  <c r="U103"/>
  <c r="Y99"/>
  <c r="U99"/>
  <c r="Y95"/>
  <c r="U95"/>
  <c r="U204"/>
  <c r="U91"/>
  <c r="Y91"/>
  <c r="U87"/>
  <c r="Y87"/>
  <c r="U83"/>
  <c r="Y83"/>
  <c r="U79"/>
  <c r="Y79"/>
  <c r="U75"/>
  <c r="Y75"/>
  <c r="S160" i="14"/>
  <c r="W160"/>
  <c r="S148"/>
  <c r="W148"/>
  <c r="S144"/>
  <c r="W144"/>
  <c r="Y105" i="20"/>
  <c r="U105"/>
  <c r="Y101"/>
  <c r="U101"/>
  <c r="Y97"/>
  <c r="U97"/>
  <c r="U93"/>
  <c r="Y93"/>
  <c r="U89"/>
  <c r="Y89"/>
  <c r="U85"/>
  <c r="Y85"/>
  <c r="U81"/>
  <c r="Y81"/>
  <c r="U77"/>
  <c r="Y77"/>
  <c r="U73"/>
  <c r="Y73"/>
  <c r="Q203"/>
  <c r="R98" i="18"/>
  <c r="R89"/>
  <c r="R87"/>
  <c r="R85"/>
  <c r="R83"/>
  <c r="R81"/>
  <c r="R79"/>
  <c r="R77"/>
  <c r="R75"/>
  <c r="R73"/>
  <c r="R71"/>
  <c r="R69"/>
  <c r="R67"/>
  <c r="R65"/>
  <c r="R63"/>
  <c r="R61"/>
  <c r="R22"/>
  <c r="R20"/>
  <c r="S90"/>
  <c r="S89"/>
  <c r="S88"/>
  <c r="S87"/>
  <c r="S86"/>
  <c r="S85"/>
  <c r="S84"/>
  <c r="S83"/>
  <c r="S82"/>
  <c r="S81"/>
  <c r="S80"/>
  <c r="S79"/>
  <c r="S78"/>
  <c r="S77"/>
  <c r="S76"/>
  <c r="S75"/>
  <c r="S74"/>
  <c r="S73"/>
  <c r="S72"/>
  <c r="S71"/>
  <c r="S70"/>
  <c r="S69"/>
  <c r="S68"/>
  <c r="S67"/>
  <c r="S66"/>
  <c r="S65"/>
  <c r="S64"/>
  <c r="S63"/>
  <c r="S62"/>
  <c r="S61"/>
  <c r="S24"/>
  <c r="N59"/>
  <c r="N58"/>
  <c r="N57"/>
  <c r="N56"/>
  <c r="N55"/>
  <c r="N54"/>
  <c r="N53"/>
  <c r="N52"/>
  <c r="N51"/>
  <c r="N50"/>
  <c r="N49"/>
  <c r="N48"/>
  <c r="N47"/>
  <c r="N46"/>
  <c r="N45"/>
  <c r="N44"/>
  <c r="N43"/>
  <c r="N42"/>
  <c r="N41"/>
  <c r="N40"/>
  <c r="N39"/>
  <c r="N38"/>
  <c r="N37"/>
  <c r="N36"/>
  <c r="N35"/>
  <c r="N34"/>
  <c r="N33"/>
  <c r="N32"/>
  <c r="N31"/>
  <c r="N30"/>
  <c r="N29"/>
  <c r="N28"/>
  <c r="N27"/>
  <c r="N26"/>
  <c r="N25"/>
  <c r="M24"/>
  <c r="V24"/>
  <c r="N18"/>
  <c r="N17"/>
  <c r="N16"/>
  <c r="N15"/>
  <c r="N14"/>
  <c r="O60"/>
  <c r="O59"/>
  <c r="O58"/>
  <c r="O57"/>
  <c r="O56"/>
  <c r="O55"/>
  <c r="O54"/>
  <c r="O53"/>
  <c r="O52"/>
  <c r="O51"/>
  <c r="O50"/>
  <c r="O49"/>
  <c r="O48"/>
  <c r="O47"/>
  <c r="O46"/>
  <c r="O45"/>
  <c r="O44"/>
  <c r="O43"/>
  <c r="O42"/>
  <c r="O41"/>
  <c r="O40"/>
  <c r="O39"/>
  <c r="O38"/>
  <c r="O37"/>
  <c r="O36"/>
  <c r="O35"/>
  <c r="O34"/>
  <c r="O33"/>
  <c r="O32"/>
  <c r="O31"/>
  <c r="O30"/>
  <c r="O29"/>
  <c r="O28"/>
  <c r="O27"/>
  <c r="O26"/>
  <c r="O19"/>
  <c r="O18"/>
  <c r="O17"/>
  <c r="O16"/>
  <c r="O15"/>
  <c r="O14"/>
  <c r="O13"/>
  <c r="P98"/>
  <c r="P90"/>
  <c r="P89"/>
  <c r="P88"/>
  <c r="P87"/>
  <c r="P86"/>
  <c r="P85"/>
  <c r="P84"/>
  <c r="P83"/>
  <c r="P82"/>
  <c r="P81"/>
  <c r="P80"/>
  <c r="P79"/>
  <c r="P78"/>
  <c r="P77"/>
  <c r="P76"/>
  <c r="P75"/>
  <c r="P74"/>
  <c r="P73"/>
  <c r="P72"/>
  <c r="P71"/>
  <c r="P70"/>
  <c r="P69"/>
  <c r="P68"/>
  <c r="P67"/>
  <c r="P66"/>
  <c r="P65"/>
  <c r="P64"/>
  <c r="P63"/>
  <c r="P62"/>
  <c r="P61"/>
  <c r="P60"/>
  <c r="P59"/>
  <c r="P58"/>
  <c r="P57"/>
  <c r="P56"/>
  <c r="P55"/>
  <c r="P54"/>
  <c r="P53"/>
  <c r="P52"/>
  <c r="P51"/>
  <c r="P50"/>
  <c r="P49"/>
  <c r="P48"/>
  <c r="P47"/>
  <c r="P46"/>
  <c r="P45"/>
  <c r="P44"/>
  <c r="P43"/>
  <c r="P42"/>
  <c r="P41"/>
  <c r="P40"/>
  <c r="P39"/>
  <c r="P38"/>
  <c r="P37"/>
  <c r="P36"/>
  <c r="P35"/>
  <c r="P34"/>
  <c r="P33"/>
  <c r="P32"/>
  <c r="P31"/>
  <c r="P30"/>
  <c r="P29"/>
  <c r="P28"/>
  <c r="P27"/>
  <c r="P26"/>
  <c r="P25"/>
  <c r="P24"/>
  <c r="P23"/>
  <c r="P22"/>
  <c r="P21"/>
  <c r="P20"/>
  <c r="P19"/>
  <c r="P18"/>
  <c r="P17"/>
  <c r="P16"/>
  <c r="P15"/>
  <c r="P14"/>
  <c r="P13"/>
  <c r="N185"/>
  <c r="N183"/>
  <c r="N181"/>
  <c r="N179"/>
  <c r="N177"/>
  <c r="N175"/>
  <c r="N173"/>
  <c r="N171"/>
  <c r="N169"/>
  <c r="N167"/>
  <c r="N165"/>
  <c r="N163"/>
  <c r="N161"/>
  <c r="N159"/>
  <c r="N157"/>
  <c r="W186"/>
  <c r="W184"/>
  <c r="W182"/>
  <c r="W180"/>
  <c r="W178"/>
  <c r="W176"/>
  <c r="W174"/>
  <c r="W172"/>
  <c r="W170"/>
  <c r="W168"/>
  <c r="W166"/>
  <c r="W164"/>
  <c r="W162"/>
  <c r="W160"/>
  <c r="W158"/>
  <c r="X186"/>
  <c r="X181"/>
  <c r="X179"/>
  <c r="X177"/>
  <c r="X175"/>
  <c r="X173"/>
  <c r="X171"/>
  <c r="X169"/>
  <c r="X167"/>
  <c r="X165"/>
  <c r="X163"/>
  <c r="X161"/>
  <c r="M160"/>
  <c r="X160"/>
  <c r="Y184"/>
  <c r="O157"/>
  <c r="O124"/>
  <c r="P157"/>
  <c r="P124"/>
  <c r="S139" i="11"/>
  <c r="W139"/>
  <c r="U8"/>
  <c r="Q136"/>
  <c r="Q134"/>
  <c r="Q132"/>
  <c r="Q130"/>
  <c r="Q142"/>
  <c r="W151" i="20"/>
  <c r="S151"/>
  <c r="W149"/>
  <c r="S149"/>
  <c r="W147"/>
  <c r="S147"/>
  <c r="W145"/>
  <c r="S145"/>
  <c r="W143"/>
  <c r="S143"/>
  <c r="W141"/>
  <c r="S141"/>
  <c r="W139"/>
  <c r="S139"/>
  <c r="Y190"/>
  <c r="U190"/>
  <c r="Y188"/>
  <c r="U188"/>
  <c r="Y186"/>
  <c r="U186"/>
  <c r="Y184"/>
  <c r="U184"/>
  <c r="Y182"/>
  <c r="U182"/>
  <c r="Y180"/>
  <c r="U180"/>
  <c r="Y178"/>
  <c r="U178"/>
  <c r="Y176"/>
  <c r="U176"/>
  <c r="Y174"/>
  <c r="U174"/>
  <c r="Y172"/>
  <c r="U172"/>
  <c r="Y170"/>
  <c r="U170"/>
  <c r="Y168"/>
  <c r="U168"/>
  <c r="Y166"/>
  <c r="U166"/>
  <c r="Y164"/>
  <c r="U164"/>
  <c r="Y162"/>
  <c r="U162"/>
  <c r="Y160"/>
  <c r="U160"/>
  <c r="Y158"/>
  <c r="U158"/>
  <c r="Y156"/>
  <c r="U156"/>
  <c r="Y154"/>
  <c r="U154"/>
  <c r="Y152"/>
  <c r="U152"/>
  <c r="Y150"/>
  <c r="U150"/>
  <c r="Y148"/>
  <c r="U148"/>
  <c r="Y146"/>
  <c r="U146"/>
  <c r="Y144"/>
  <c r="U144"/>
  <c r="Y142"/>
  <c r="U142"/>
  <c r="Y140"/>
  <c r="U140"/>
  <c r="Y138"/>
  <c r="U138"/>
  <c r="O62" i="21"/>
  <c r="N62"/>
  <c r="M62"/>
  <c r="L62"/>
  <c r="O64"/>
  <c r="N64"/>
  <c r="M64"/>
  <c r="L64"/>
  <c r="O66"/>
  <c r="N66"/>
  <c r="M66"/>
  <c r="L66"/>
  <c r="O68"/>
  <c r="N68"/>
  <c r="M68"/>
  <c r="L68"/>
  <c r="O70"/>
  <c r="N70"/>
  <c r="M70"/>
  <c r="L70"/>
  <c r="O72"/>
  <c r="N72"/>
  <c r="M72"/>
  <c r="L72"/>
  <c r="O74"/>
  <c r="N74"/>
  <c r="M74"/>
  <c r="L74"/>
  <c r="O76"/>
  <c r="N76"/>
  <c r="M76"/>
  <c r="L76"/>
  <c r="O78"/>
  <c r="N78"/>
  <c r="M78"/>
  <c r="L78"/>
  <c r="O80"/>
  <c r="N80"/>
  <c r="M80"/>
  <c r="L80"/>
  <c r="O82"/>
  <c r="N82"/>
  <c r="M82"/>
  <c r="L82"/>
  <c r="O84"/>
  <c r="N84"/>
  <c r="M84"/>
  <c r="L84"/>
  <c r="O86"/>
  <c r="N86"/>
  <c r="M86"/>
  <c r="L86"/>
  <c r="O88"/>
  <c r="N88"/>
  <c r="M88"/>
  <c r="L88"/>
  <c r="O90"/>
  <c r="N90"/>
  <c r="M90"/>
  <c r="L90"/>
  <c r="O92"/>
  <c r="N92"/>
  <c r="M92"/>
  <c r="L92"/>
  <c r="O94"/>
  <c r="N94"/>
  <c r="M94"/>
  <c r="L94"/>
  <c r="O96"/>
  <c r="N96"/>
  <c r="M96"/>
  <c r="L96"/>
  <c r="O98"/>
  <c r="N98"/>
  <c r="M98"/>
  <c r="L98"/>
  <c r="O100"/>
  <c r="N100"/>
  <c r="M100"/>
  <c r="L100"/>
  <c r="O102"/>
  <c r="N102"/>
  <c r="M102"/>
  <c r="L102"/>
  <c r="O104"/>
  <c r="N104"/>
  <c r="M104"/>
  <c r="L104"/>
  <c r="O106"/>
  <c r="N106"/>
  <c r="M106"/>
  <c r="L106"/>
  <c r="O108"/>
  <c r="N108"/>
  <c r="M108"/>
  <c r="L108"/>
  <c r="O110"/>
  <c r="N110"/>
  <c r="M110"/>
  <c r="L110"/>
  <c r="O112"/>
  <c r="N112"/>
  <c r="M112"/>
  <c r="L112"/>
  <c r="O114"/>
  <c r="N114"/>
  <c r="M114"/>
  <c r="L114"/>
  <c r="O116"/>
  <c r="N116"/>
  <c r="M116"/>
  <c r="L116"/>
  <c r="O118"/>
  <c r="N118"/>
  <c r="M118"/>
  <c r="L118"/>
  <c r="O120"/>
  <c r="N120"/>
  <c r="M120"/>
  <c r="L120"/>
  <c r="R154"/>
  <c r="V154"/>
  <c r="R150"/>
  <c r="V150"/>
  <c r="R146"/>
  <c r="V146"/>
  <c r="R142"/>
  <c r="V142"/>
  <c r="V138"/>
  <c r="R138"/>
  <c r="V134"/>
  <c r="R134"/>
  <c r="V130"/>
  <c r="R130"/>
  <c r="V126"/>
  <c r="R126"/>
  <c r="V73" i="19"/>
  <c r="R73"/>
  <c r="V69"/>
  <c r="R69"/>
  <c r="V65"/>
  <c r="R65"/>
  <c r="V61"/>
  <c r="R61"/>
  <c r="N205" i="20"/>
  <c r="T206"/>
  <c r="X206"/>
  <c r="Y199"/>
  <c r="U199"/>
  <c r="Y197"/>
  <c r="U197"/>
  <c r="Y193"/>
  <c r="U193"/>
  <c r="Y191"/>
  <c r="U191"/>
  <c r="Y189"/>
  <c r="U189"/>
  <c r="Y187"/>
  <c r="U187"/>
  <c r="Y185"/>
  <c r="U185"/>
  <c r="R156" i="21"/>
  <c r="V156"/>
  <c r="R152"/>
  <c r="V152"/>
  <c r="R148"/>
  <c r="V148"/>
  <c r="R144"/>
  <c r="V144"/>
  <c r="V140"/>
  <c r="R140"/>
  <c r="V136"/>
  <c r="R136"/>
  <c r="V132"/>
  <c r="R132"/>
  <c r="V128"/>
  <c r="R128"/>
  <c r="N150" i="19"/>
  <c r="V85"/>
  <c r="R85"/>
  <c r="V71"/>
  <c r="R71"/>
  <c r="V67"/>
  <c r="R67"/>
  <c r="V63"/>
  <c r="R63"/>
  <c r="M160" i="14"/>
  <c r="M158"/>
  <c r="M156"/>
  <c r="M154"/>
  <c r="M152"/>
  <c r="M150"/>
  <c r="M148"/>
  <c r="M146"/>
  <c r="M144"/>
  <c r="M142"/>
  <c r="M140"/>
  <c r="M138"/>
  <c r="M136"/>
  <c r="M134"/>
  <c r="M132"/>
  <c r="M130"/>
  <c r="M128"/>
  <c r="M126"/>
  <c r="M124"/>
  <c r="M122"/>
  <c r="M120"/>
  <c r="M118"/>
  <c r="M116"/>
  <c r="M114"/>
  <c r="M112"/>
  <c r="M110"/>
  <c r="M108"/>
  <c r="M106"/>
  <c r="M104"/>
  <c r="M102"/>
  <c r="M100"/>
  <c r="M98"/>
  <c r="M96"/>
  <c r="M94"/>
  <c r="M92"/>
  <c r="M90"/>
  <c r="M88"/>
  <c r="M86"/>
  <c r="M84"/>
  <c r="M82"/>
  <c r="M80"/>
  <c r="M78"/>
  <c r="M76"/>
  <c r="M74"/>
  <c r="M72"/>
  <c r="M70"/>
  <c r="M68"/>
  <c r="M66"/>
  <c r="M64"/>
  <c r="M62"/>
  <c r="M60"/>
  <c r="V72" i="20"/>
  <c r="Z72"/>
  <c r="V74"/>
  <c r="V76"/>
  <c r="V78"/>
  <c r="V80"/>
  <c r="V82"/>
  <c r="V84"/>
  <c r="V86"/>
  <c r="V88"/>
  <c r="V90"/>
  <c r="V92"/>
  <c r="V94"/>
  <c r="L105"/>
  <c r="P203"/>
  <c r="R105"/>
  <c r="R103"/>
  <c r="R101"/>
  <c r="R99"/>
  <c r="R97"/>
  <c r="R95"/>
  <c r="R93"/>
  <c r="R91"/>
  <c r="R89"/>
  <c r="R87"/>
  <c r="R85"/>
  <c r="R83"/>
  <c r="R81"/>
  <c r="R79"/>
  <c r="R77"/>
  <c r="R75"/>
  <c r="R73"/>
  <c r="T137"/>
  <c r="T135"/>
  <c r="T133"/>
  <c r="T131"/>
  <c r="T129"/>
  <c r="T127"/>
  <c r="T125"/>
  <c r="T123"/>
  <c r="T121"/>
  <c r="T119"/>
  <c r="T117"/>
  <c r="T115"/>
  <c r="T113"/>
  <c r="T111"/>
  <c r="T109"/>
  <c r="T107"/>
  <c r="T105"/>
  <c r="T103"/>
  <c r="T101"/>
  <c r="T99"/>
  <c r="T97"/>
  <c r="T95"/>
  <c r="T93"/>
  <c r="T91"/>
  <c r="T89"/>
  <c r="T87"/>
  <c r="T85"/>
  <c r="T83"/>
  <c r="T81"/>
  <c r="T79"/>
  <c r="T77"/>
  <c r="T75"/>
  <c r="T73"/>
  <c r="U96"/>
  <c r="O105"/>
  <c r="O103"/>
  <c r="O101"/>
  <c r="O99"/>
  <c r="O97"/>
  <c r="O95"/>
  <c r="O93"/>
  <c r="O91"/>
  <c r="O89"/>
  <c r="O87"/>
  <c r="O85"/>
  <c r="O83"/>
  <c r="O81"/>
  <c r="O79"/>
  <c r="O77"/>
  <c r="O75"/>
  <c r="O73"/>
  <c r="T205"/>
  <c r="S201"/>
  <c r="S199"/>
  <c r="S197"/>
  <c r="S195"/>
  <c r="S193"/>
  <c r="S191"/>
  <c r="S189"/>
  <c r="S187"/>
  <c r="S185"/>
  <c r="S183"/>
  <c r="S181"/>
  <c r="S179"/>
  <c r="S177"/>
  <c r="S175"/>
  <c r="S173"/>
  <c r="U200"/>
  <c r="U196"/>
  <c r="U194"/>
  <c r="O150" i="19"/>
  <c r="L148"/>
  <c r="P151"/>
  <c r="P150"/>
  <c r="K29"/>
  <c r="L29"/>
  <c r="M29"/>
  <c r="N29"/>
  <c r="R142" i="22"/>
  <c r="V142"/>
  <c r="R144"/>
  <c r="V144"/>
  <c r="R146"/>
  <c r="V146"/>
  <c r="R148"/>
  <c r="V148"/>
  <c r="R150"/>
  <c r="V150"/>
  <c r="S139"/>
  <c r="W139"/>
  <c r="S135"/>
  <c r="W135"/>
  <c r="S131"/>
  <c r="W131"/>
  <c r="S127"/>
  <c r="W127"/>
  <c r="S123"/>
  <c r="W123"/>
  <c r="S115"/>
  <c r="W115"/>
  <c r="S111"/>
  <c r="W111"/>
  <c r="S107"/>
  <c r="W107"/>
  <c r="S103"/>
  <c r="W103"/>
  <c r="S99"/>
  <c r="W99"/>
  <c r="S95"/>
  <c r="W95"/>
  <c r="S52"/>
  <c r="W52"/>
  <c r="S48"/>
  <c r="W48"/>
  <c r="S44"/>
  <c r="W44"/>
  <c r="S40"/>
  <c r="W40"/>
  <c r="S36"/>
  <c r="W36"/>
  <c r="S32"/>
  <c r="W32"/>
  <c r="S28"/>
  <c r="W28"/>
  <c r="S24"/>
  <c r="W24"/>
  <c r="S7" i="19"/>
  <c r="L150"/>
  <c r="T7"/>
  <c r="M85"/>
  <c r="M73"/>
  <c r="M71"/>
  <c r="M69"/>
  <c r="M67"/>
  <c r="M65"/>
  <c r="M63"/>
  <c r="M61"/>
  <c r="U7"/>
  <c r="O146"/>
  <c r="O144"/>
  <c r="O142"/>
  <c r="O140"/>
  <c r="O138"/>
  <c r="O136"/>
  <c r="O134"/>
  <c r="O132"/>
  <c r="O130"/>
  <c r="O128"/>
  <c r="O126"/>
  <c r="O124"/>
  <c r="O122"/>
  <c r="O120"/>
  <c r="O118"/>
  <c r="O116"/>
  <c r="O115"/>
  <c r="O114"/>
  <c r="O113"/>
  <c r="O112"/>
  <c r="O111"/>
  <c r="O110"/>
  <c r="O109"/>
  <c r="H23"/>
  <c r="H27"/>
  <c r="O151"/>
  <c r="T151"/>
  <c r="R154" i="22"/>
  <c r="T155"/>
  <c r="T156"/>
  <c r="V156"/>
  <c r="O185" i="9"/>
  <c r="L168" i="16"/>
  <c r="O61" i="21"/>
  <c r="N61"/>
  <c r="M61"/>
  <c r="L61"/>
  <c r="O63"/>
  <c r="N63"/>
  <c r="M63"/>
  <c r="L63"/>
  <c r="O65"/>
  <c r="N65"/>
  <c r="M65"/>
  <c r="L65"/>
  <c r="O67"/>
  <c r="N67"/>
  <c r="M67"/>
  <c r="L67"/>
  <c r="O69"/>
  <c r="N69"/>
  <c r="M69"/>
  <c r="L69"/>
  <c r="O71"/>
  <c r="N71"/>
  <c r="M71"/>
  <c r="L71"/>
  <c r="O73"/>
  <c r="N73"/>
  <c r="M73"/>
  <c r="L73"/>
  <c r="O75"/>
  <c r="N75"/>
  <c r="M75"/>
  <c r="L75"/>
  <c r="O77"/>
  <c r="N77"/>
  <c r="M77"/>
  <c r="L77"/>
  <c r="O79"/>
  <c r="N79"/>
  <c r="M79"/>
  <c r="L79"/>
  <c r="O81"/>
  <c r="N81"/>
  <c r="M81"/>
  <c r="L81"/>
  <c r="O83"/>
  <c r="N83"/>
  <c r="M83"/>
  <c r="L83"/>
  <c r="O85"/>
  <c r="N85"/>
  <c r="M85"/>
  <c r="L85"/>
  <c r="O87"/>
  <c r="N87"/>
  <c r="M87"/>
  <c r="L87"/>
  <c r="O89"/>
  <c r="N89"/>
  <c r="M89"/>
  <c r="L89"/>
  <c r="O91"/>
  <c r="N91"/>
  <c r="M91"/>
  <c r="L91"/>
  <c r="O93"/>
  <c r="N93"/>
  <c r="M93"/>
  <c r="L93"/>
  <c r="O95"/>
  <c r="N95"/>
  <c r="M95"/>
  <c r="L95"/>
  <c r="O97"/>
  <c r="N97"/>
  <c r="M97"/>
  <c r="L97"/>
  <c r="O99"/>
  <c r="N99"/>
  <c r="M99"/>
  <c r="L99"/>
  <c r="O101"/>
  <c r="N101"/>
  <c r="M101"/>
  <c r="L101"/>
  <c r="O103"/>
  <c r="N103"/>
  <c r="M103"/>
  <c r="L103"/>
  <c r="O105"/>
  <c r="N105"/>
  <c r="M105"/>
  <c r="L105"/>
  <c r="O107"/>
  <c r="N107"/>
  <c r="M107"/>
  <c r="L107"/>
  <c r="O109"/>
  <c r="N109"/>
  <c r="M109"/>
  <c r="L109"/>
  <c r="O111"/>
  <c r="N111"/>
  <c r="M111"/>
  <c r="L111"/>
  <c r="O113"/>
  <c r="N113"/>
  <c r="M113"/>
  <c r="L113"/>
  <c r="O115"/>
  <c r="N115"/>
  <c r="M115"/>
  <c r="L115"/>
  <c r="O117"/>
  <c r="N117"/>
  <c r="M117"/>
  <c r="L117"/>
  <c r="O119"/>
  <c r="N119"/>
  <c r="M119"/>
  <c r="L119"/>
  <c r="O121"/>
  <c r="N121"/>
  <c r="M121"/>
  <c r="L121"/>
  <c r="S151" i="19"/>
  <c r="S150"/>
  <c r="T154" i="22"/>
  <c r="T153"/>
  <c r="V154"/>
  <c r="V153"/>
  <c r="P156"/>
  <c r="P155"/>
  <c r="S141"/>
  <c r="W141"/>
  <c r="S137"/>
  <c r="W137"/>
  <c r="S133"/>
  <c r="W133"/>
  <c r="S129"/>
  <c r="W129"/>
  <c r="S125"/>
  <c r="W125"/>
  <c r="S117"/>
  <c r="W117"/>
  <c r="S113"/>
  <c r="W113"/>
  <c r="S109"/>
  <c r="W109"/>
  <c r="S105"/>
  <c r="W105"/>
  <c r="S101"/>
  <c r="W101"/>
  <c r="S97"/>
  <c r="W97"/>
  <c r="S54"/>
  <c r="W54"/>
  <c r="S50"/>
  <c r="W50"/>
  <c r="S46"/>
  <c r="W46"/>
  <c r="S42"/>
  <c r="W42"/>
  <c r="S38"/>
  <c r="W38"/>
  <c r="S34"/>
  <c r="W34"/>
  <c r="S30"/>
  <c r="W30"/>
  <c r="S26"/>
  <c r="W26"/>
  <c r="S22"/>
  <c r="O153"/>
  <c r="W22"/>
  <c r="I129" i="21"/>
  <c r="I131"/>
  <c r="I133"/>
  <c r="I135"/>
  <c r="I137"/>
  <c r="I139"/>
  <c r="I141"/>
  <c r="I143"/>
  <c r="I145"/>
  <c r="I147"/>
  <c r="I149"/>
  <c r="I151"/>
  <c r="I153"/>
  <c r="I156"/>
  <c r="R143"/>
  <c r="R141"/>
  <c r="R139"/>
  <c r="R137"/>
  <c r="R135"/>
  <c r="R133"/>
  <c r="R131"/>
  <c r="R129"/>
  <c r="R127"/>
  <c r="R125"/>
  <c r="L156"/>
  <c r="L154"/>
  <c r="L152"/>
  <c r="L150"/>
  <c r="L148"/>
  <c r="L146"/>
  <c r="L144"/>
  <c r="L142"/>
  <c r="L140"/>
  <c r="L138"/>
  <c r="L136"/>
  <c r="L134"/>
  <c r="L132"/>
  <c r="L130"/>
  <c r="L128"/>
  <c r="L126"/>
  <c r="M156"/>
  <c r="M154"/>
  <c r="M152"/>
  <c r="M150"/>
  <c r="M148"/>
  <c r="M146"/>
  <c r="M144"/>
  <c r="M142"/>
  <c r="M140"/>
  <c r="M138"/>
  <c r="M136"/>
  <c r="M134"/>
  <c r="M132"/>
  <c r="M130"/>
  <c r="M128"/>
  <c r="M126"/>
  <c r="H34" i="19"/>
  <c r="H36"/>
  <c r="H38"/>
  <c r="H40"/>
  <c r="H25"/>
  <c r="H29"/>
  <c r="R153" i="22"/>
  <c r="R156"/>
  <c r="K155"/>
  <c r="N153"/>
  <c r="M153"/>
  <c r="L153"/>
  <c r="P86"/>
  <c r="P84"/>
  <c r="P82"/>
  <c r="P77"/>
  <c r="P75"/>
  <c r="P73"/>
  <c r="P71"/>
  <c r="P69"/>
  <c r="P153"/>
  <c r="P67"/>
  <c r="Q86"/>
  <c r="Q84"/>
  <c r="Q82"/>
  <c r="Q80"/>
  <c r="Q78"/>
  <c r="Q77"/>
  <c r="Q76"/>
  <c r="Q75"/>
  <c r="Q74"/>
  <c r="Q153"/>
  <c r="U88"/>
  <c r="P112" i="9"/>
  <c r="P110"/>
  <c r="P108"/>
  <c r="P106"/>
  <c r="P104"/>
  <c r="P102"/>
  <c r="P100"/>
  <c r="P98"/>
  <c r="P96"/>
  <c r="P94"/>
  <c r="O123" i="21"/>
  <c r="N123"/>
  <c r="M123"/>
  <c r="L123"/>
  <c r="U187" i="9"/>
  <c r="U188"/>
  <c r="W187"/>
  <c r="W188"/>
  <c r="Z120" i="20"/>
  <c r="V120"/>
  <c r="Z116"/>
  <c r="V116"/>
  <c r="Z112"/>
  <c r="V112"/>
  <c r="Z159"/>
  <c r="V159"/>
  <c r="V156"/>
  <c r="Z156"/>
  <c r="V152"/>
  <c r="Z152"/>
  <c r="V198"/>
  <c r="Z198"/>
  <c r="V194"/>
  <c r="Z194"/>
  <c r="V190"/>
  <c r="Z190"/>
  <c r="V186"/>
  <c r="Z186"/>
  <c r="V182"/>
  <c r="Z182"/>
  <c r="V178"/>
  <c r="Z178"/>
  <c r="V174"/>
  <c r="Z174"/>
  <c r="V151"/>
  <c r="Z151"/>
  <c r="V147"/>
  <c r="Z147"/>
  <c r="V143"/>
  <c r="Z143"/>
  <c r="R188" i="9"/>
  <c r="P148" i="15"/>
  <c r="N148"/>
  <c r="O122" i="21"/>
  <c r="N122"/>
  <c r="M122"/>
  <c r="L122"/>
  <c r="O124"/>
  <c r="N124"/>
  <c r="M124"/>
  <c r="L124"/>
  <c r="V188" i="9"/>
  <c r="V187"/>
  <c r="Z122" i="20"/>
  <c r="V122"/>
  <c r="Z118"/>
  <c r="V118"/>
  <c r="Z114"/>
  <c r="V114"/>
  <c r="Z163"/>
  <c r="V163"/>
  <c r="V160"/>
  <c r="Z160"/>
  <c r="V158"/>
  <c r="Z158"/>
  <c r="V154"/>
  <c r="Z154"/>
  <c r="V200"/>
  <c r="Z200"/>
  <c r="V196"/>
  <c r="Z196"/>
  <c r="V192"/>
  <c r="Z192"/>
  <c r="V188"/>
  <c r="Z188"/>
  <c r="V184"/>
  <c r="Z184"/>
  <c r="V180"/>
  <c r="Z180"/>
  <c r="V176"/>
  <c r="Z176"/>
  <c r="V171"/>
  <c r="Z171"/>
  <c r="V149"/>
  <c r="Z149"/>
  <c r="V145"/>
  <c r="Z145"/>
  <c r="V141"/>
  <c r="Z141"/>
  <c r="Q144" i="9"/>
  <c r="S144"/>
  <c r="R187"/>
  <c r="R140" i="23"/>
  <c r="K45" i="8"/>
  <c r="R138" i="23"/>
  <c r="K20" i="8"/>
  <c r="R141" i="23"/>
  <c r="S45" i="8"/>
  <c r="R139" i="23"/>
  <c r="S20" i="8"/>
  <c r="V140" i="23"/>
  <c r="O45" i="8"/>
  <c r="V138" i="23"/>
  <c r="O20" i="8"/>
  <c r="V141" i="23"/>
  <c r="W45" i="8"/>
  <c r="V139" i="23"/>
  <c r="W20" i="8"/>
  <c r="R62" i="23"/>
  <c r="R58"/>
  <c r="P56"/>
  <c r="R32"/>
  <c r="N140"/>
  <c r="G45" i="8"/>
  <c r="G51"/>
  <c r="R132" i="23"/>
  <c r="R128"/>
  <c r="P125"/>
  <c r="P124"/>
  <c r="R120"/>
  <c r="P117"/>
  <c r="P116"/>
  <c r="P113"/>
  <c r="P110"/>
  <c r="P109"/>
  <c r="P108"/>
  <c r="R104"/>
  <c r="R100"/>
  <c r="R98"/>
  <c r="P101"/>
  <c r="R64"/>
  <c r="P62"/>
  <c r="R60"/>
  <c r="P58"/>
  <c r="R39"/>
  <c r="P38"/>
  <c r="P37"/>
  <c r="P33"/>
  <c r="P32"/>
  <c r="P30"/>
  <c r="P29"/>
  <c r="P25"/>
  <c r="P24"/>
  <c r="P22"/>
  <c r="P21"/>
  <c r="P17"/>
  <c r="P16"/>
  <c r="P14"/>
  <c r="P13"/>
  <c r="P12"/>
  <c r="R10"/>
  <c r="P135"/>
  <c r="R131"/>
  <c r="R130"/>
  <c r="R129"/>
  <c r="R127"/>
  <c r="R126"/>
  <c r="R125"/>
  <c r="R123"/>
  <c r="R122"/>
  <c r="R121"/>
  <c r="R119"/>
  <c r="R118"/>
  <c r="R117"/>
  <c r="P103"/>
  <c r="P99"/>
  <c r="P97"/>
  <c r="O138"/>
  <c r="H20" i="8"/>
  <c r="H26"/>
  <c r="U134" i="23"/>
  <c r="Q134"/>
  <c r="U132"/>
  <c r="Q132"/>
  <c r="U130"/>
  <c r="Q130"/>
  <c r="U128"/>
  <c r="Q128"/>
  <c r="U126"/>
  <c r="Q126"/>
  <c r="U124"/>
  <c r="Q124"/>
  <c r="U122"/>
  <c r="Q122"/>
  <c r="U120"/>
  <c r="Q120"/>
  <c r="U118"/>
  <c r="Q118"/>
  <c r="U116"/>
  <c r="Q116"/>
  <c r="U114"/>
  <c r="Q114"/>
  <c r="U112"/>
  <c r="Q112"/>
  <c r="U110"/>
  <c r="Q110"/>
  <c r="U108"/>
  <c r="Q108"/>
  <c r="U106"/>
  <c r="Q106"/>
  <c r="U104"/>
  <c r="Q104"/>
  <c r="U102"/>
  <c r="Q102"/>
  <c r="U100"/>
  <c r="Q100"/>
  <c r="U98"/>
  <c r="Q98"/>
  <c r="W136"/>
  <c r="S136"/>
  <c r="T65"/>
  <c r="P65"/>
  <c r="U64"/>
  <c r="Q64"/>
  <c r="T61"/>
  <c r="P61"/>
  <c r="U60"/>
  <c r="Q60"/>
  <c r="T57"/>
  <c r="P57"/>
  <c r="U56"/>
  <c r="Q56"/>
  <c r="W96"/>
  <c r="S96"/>
  <c r="W95"/>
  <c r="S95"/>
  <c r="W94"/>
  <c r="S94"/>
  <c r="W93"/>
  <c r="S93"/>
  <c r="W92"/>
  <c r="S92"/>
  <c r="W91"/>
  <c r="S91"/>
  <c r="W90"/>
  <c r="S90"/>
  <c r="W89"/>
  <c r="S89"/>
  <c r="W88"/>
  <c r="S88"/>
  <c r="W87"/>
  <c r="S87"/>
  <c r="W86"/>
  <c r="S86"/>
  <c r="W85"/>
  <c r="S85"/>
  <c r="W84"/>
  <c r="S84"/>
  <c r="W83"/>
  <c r="S83"/>
  <c r="W82"/>
  <c r="S82"/>
  <c r="W81"/>
  <c r="S81"/>
  <c r="W80"/>
  <c r="S80"/>
  <c r="W79"/>
  <c r="S79"/>
  <c r="W65"/>
  <c r="S65"/>
  <c r="U63"/>
  <c r="Q63"/>
  <c r="W61"/>
  <c r="S61"/>
  <c r="U59"/>
  <c r="Q59"/>
  <c r="U57"/>
  <c r="Q57"/>
  <c r="T54"/>
  <c r="P54"/>
  <c r="T52"/>
  <c r="P52"/>
  <c r="T40"/>
  <c r="P40"/>
  <c r="U39"/>
  <c r="Q39"/>
  <c r="U37"/>
  <c r="Q37"/>
  <c r="U35"/>
  <c r="Q35"/>
  <c r="U33"/>
  <c r="Q33"/>
  <c r="U31"/>
  <c r="Q31"/>
  <c r="U29"/>
  <c r="Q29"/>
  <c r="U27"/>
  <c r="Q27"/>
  <c r="U25"/>
  <c r="Q25"/>
  <c r="U23"/>
  <c r="Q23"/>
  <c r="U21"/>
  <c r="Q21"/>
  <c r="U19"/>
  <c r="Q19"/>
  <c r="U17"/>
  <c r="Q17"/>
  <c r="U15"/>
  <c r="Q15"/>
  <c r="U13"/>
  <c r="Q13"/>
  <c r="U11"/>
  <c r="Q11"/>
  <c r="U9"/>
  <c r="Q9"/>
  <c r="M138"/>
  <c r="F20" i="8"/>
  <c r="F26"/>
  <c r="U7" i="23"/>
  <c r="Q7"/>
  <c r="V55"/>
  <c r="R55"/>
  <c r="W54"/>
  <c r="S54"/>
  <c r="U53"/>
  <c r="Q53"/>
  <c r="U52"/>
  <c r="Q52"/>
  <c r="U40"/>
  <c r="Q40"/>
  <c r="V9"/>
  <c r="R9"/>
  <c r="N138"/>
  <c r="G20" i="8"/>
  <c r="G26"/>
  <c r="V7" i="23"/>
  <c r="R7"/>
  <c r="O140"/>
  <c r="H45" i="8"/>
  <c r="H51"/>
  <c r="T136" i="23"/>
  <c r="P136"/>
  <c r="U135"/>
  <c r="Q135"/>
  <c r="U133"/>
  <c r="Q133"/>
  <c r="U131"/>
  <c r="Q131"/>
  <c r="U129"/>
  <c r="Q129"/>
  <c r="U127"/>
  <c r="Q127"/>
  <c r="U125"/>
  <c r="Q125"/>
  <c r="U123"/>
  <c r="Q123"/>
  <c r="U121"/>
  <c r="Q121"/>
  <c r="U119"/>
  <c r="Q119"/>
  <c r="U117"/>
  <c r="Q117"/>
  <c r="U115"/>
  <c r="Q115"/>
  <c r="U113"/>
  <c r="Q113"/>
  <c r="U111"/>
  <c r="Q111"/>
  <c r="U109"/>
  <c r="Q109"/>
  <c r="U107"/>
  <c r="Q107"/>
  <c r="U105"/>
  <c r="Q105"/>
  <c r="U103"/>
  <c r="Q103"/>
  <c r="U101"/>
  <c r="Q101"/>
  <c r="U99"/>
  <c r="Q99"/>
  <c r="U97"/>
  <c r="Q97"/>
  <c r="U136"/>
  <c r="Q136"/>
  <c r="V135"/>
  <c r="R135"/>
  <c r="P96"/>
  <c r="T96"/>
  <c r="T95"/>
  <c r="P95"/>
  <c r="T94"/>
  <c r="P94"/>
  <c r="T93"/>
  <c r="P93"/>
  <c r="T92"/>
  <c r="P92"/>
  <c r="T91"/>
  <c r="P91"/>
  <c r="T90"/>
  <c r="P90"/>
  <c r="T89"/>
  <c r="P89"/>
  <c r="T88"/>
  <c r="P88"/>
  <c r="T87"/>
  <c r="P87"/>
  <c r="T86"/>
  <c r="P86"/>
  <c r="T85"/>
  <c r="P85"/>
  <c r="T84"/>
  <c r="P84"/>
  <c r="T83"/>
  <c r="P83"/>
  <c r="T82"/>
  <c r="P82"/>
  <c r="T81"/>
  <c r="P81"/>
  <c r="T80"/>
  <c r="P80"/>
  <c r="T79"/>
  <c r="P79"/>
  <c r="T78"/>
  <c r="P78"/>
  <c r="T63"/>
  <c r="P63"/>
  <c r="U62"/>
  <c r="Q62"/>
  <c r="T59"/>
  <c r="P59"/>
  <c r="U58"/>
  <c r="Q58"/>
  <c r="U96"/>
  <c r="Q96"/>
  <c r="U95"/>
  <c r="Q95"/>
  <c r="U94"/>
  <c r="Q94"/>
  <c r="U93"/>
  <c r="Q93"/>
  <c r="U92"/>
  <c r="Q92"/>
  <c r="U91"/>
  <c r="Q91"/>
  <c r="U90"/>
  <c r="Q90"/>
  <c r="U89"/>
  <c r="Q89"/>
  <c r="U88"/>
  <c r="Q88"/>
  <c r="U87"/>
  <c r="Q87"/>
  <c r="U86"/>
  <c r="Q86"/>
  <c r="U85"/>
  <c r="Q85"/>
  <c r="U84"/>
  <c r="Q84"/>
  <c r="U83"/>
  <c r="Q83"/>
  <c r="U82"/>
  <c r="Q82"/>
  <c r="U81"/>
  <c r="Q81"/>
  <c r="U80"/>
  <c r="Q80"/>
  <c r="U79"/>
  <c r="Q79"/>
  <c r="U65"/>
  <c r="Q65"/>
  <c r="W63"/>
  <c r="S63"/>
  <c r="U61"/>
  <c r="Q61"/>
  <c r="W59"/>
  <c r="S59"/>
  <c r="W57"/>
  <c r="S57"/>
  <c r="U55"/>
  <c r="Q55"/>
  <c r="T53"/>
  <c r="P53"/>
  <c r="U38"/>
  <c r="Q38"/>
  <c r="U36"/>
  <c r="Q36"/>
  <c r="U34"/>
  <c r="Q34"/>
  <c r="U32"/>
  <c r="Q32"/>
  <c r="U30"/>
  <c r="Q30"/>
  <c r="U28"/>
  <c r="Q28"/>
  <c r="U26"/>
  <c r="Q26"/>
  <c r="U24"/>
  <c r="Q24"/>
  <c r="U22"/>
  <c r="Q22"/>
  <c r="U20"/>
  <c r="Q20"/>
  <c r="U18"/>
  <c r="Q18"/>
  <c r="U16"/>
  <c r="Q16"/>
  <c r="U14"/>
  <c r="Q14"/>
  <c r="U12"/>
  <c r="Q12"/>
  <c r="U10"/>
  <c r="Q10"/>
  <c r="T8"/>
  <c r="P8"/>
  <c r="T55"/>
  <c r="P55"/>
  <c r="U54"/>
  <c r="Q54"/>
  <c r="W53"/>
  <c r="S53"/>
  <c r="W52"/>
  <c r="S52"/>
  <c r="W40"/>
  <c r="S40"/>
  <c r="T9"/>
  <c r="P9"/>
  <c r="L138"/>
  <c r="E20" i="8"/>
  <c r="E26"/>
  <c r="D26"/>
  <c r="T7" i="23"/>
  <c r="P7"/>
  <c r="L140"/>
  <c r="E45" i="8"/>
  <c r="E51"/>
  <c r="M140" i="23"/>
  <c r="F45" i="8"/>
  <c r="F51"/>
  <c r="V109" i="16"/>
  <c r="R109"/>
  <c r="V113"/>
  <c r="R113"/>
  <c r="R117"/>
  <c r="V117"/>
  <c r="R121"/>
  <c r="V121"/>
  <c r="R125"/>
  <c r="V125"/>
  <c r="R129"/>
  <c r="V129"/>
  <c r="R133"/>
  <c r="V133"/>
  <c r="V137"/>
  <c r="R137"/>
  <c r="S109"/>
  <c r="W109"/>
  <c r="S113"/>
  <c r="W113"/>
  <c r="S117"/>
  <c r="W117"/>
  <c r="S121"/>
  <c r="W121"/>
  <c r="S125"/>
  <c r="W125"/>
  <c r="S129"/>
  <c r="W129"/>
  <c r="S133"/>
  <c r="W133"/>
  <c r="S137"/>
  <c r="W137"/>
  <c r="Q82"/>
  <c r="U82"/>
  <c r="U86"/>
  <c r="Q86"/>
  <c r="Q90"/>
  <c r="U90"/>
  <c r="U94"/>
  <c r="Q94"/>
  <c r="V84"/>
  <c r="R84"/>
  <c r="V88"/>
  <c r="R88"/>
  <c r="V92"/>
  <c r="R92"/>
  <c r="O168"/>
  <c r="S38"/>
  <c r="W38"/>
  <c r="S42"/>
  <c r="W42"/>
  <c r="S46"/>
  <c r="W46"/>
  <c r="S50"/>
  <c r="W50"/>
  <c r="S54"/>
  <c r="W54"/>
  <c r="S58"/>
  <c r="W58"/>
  <c r="S62"/>
  <c r="W62"/>
  <c r="S66"/>
  <c r="W66"/>
  <c r="W70"/>
  <c r="S70"/>
  <c r="S85"/>
  <c r="W85"/>
  <c r="S89"/>
  <c r="W89"/>
  <c r="S93"/>
  <c r="W93"/>
  <c r="T171"/>
  <c r="T170"/>
  <c r="Q170"/>
  <c r="P168"/>
  <c r="V111"/>
  <c r="R111"/>
  <c r="R115"/>
  <c r="V115"/>
  <c r="R119"/>
  <c r="V119"/>
  <c r="R123"/>
  <c r="V123"/>
  <c r="R127"/>
  <c r="V127"/>
  <c r="R131"/>
  <c r="V131"/>
  <c r="R135"/>
  <c r="V135"/>
  <c r="V139"/>
  <c r="R139"/>
  <c r="S111"/>
  <c r="W111"/>
  <c r="S115"/>
  <c r="W115"/>
  <c r="S119"/>
  <c r="W119"/>
  <c r="S123"/>
  <c r="W123"/>
  <c r="S127"/>
  <c r="W127"/>
  <c r="S131"/>
  <c r="W131"/>
  <c r="S135"/>
  <c r="W135"/>
  <c r="W139"/>
  <c r="S139"/>
  <c r="U84"/>
  <c r="Q84"/>
  <c r="U88"/>
  <c r="Q88"/>
  <c r="U92"/>
  <c r="Q92"/>
  <c r="V82"/>
  <c r="R82"/>
  <c r="V86"/>
  <c r="R86"/>
  <c r="V90"/>
  <c r="R90"/>
  <c r="V94"/>
  <c r="R94"/>
  <c r="S40"/>
  <c r="W40"/>
  <c r="S44"/>
  <c r="W44"/>
  <c r="S48"/>
  <c r="W48"/>
  <c r="S52"/>
  <c r="W52"/>
  <c r="S56"/>
  <c r="W56"/>
  <c r="S60"/>
  <c r="W60"/>
  <c r="S64"/>
  <c r="W64"/>
  <c r="S68"/>
  <c r="W68"/>
  <c r="S83"/>
  <c r="W83"/>
  <c r="S87"/>
  <c r="W87"/>
  <c r="S91"/>
  <c r="W91"/>
  <c r="S95"/>
  <c r="W95"/>
  <c r="U171"/>
  <c r="U170"/>
  <c r="T168"/>
  <c r="T169"/>
  <c r="P170"/>
  <c r="N168"/>
  <c r="Q187" i="9"/>
  <c r="Q188"/>
  <c r="Q185"/>
  <c r="U124" i="21"/>
  <c r="Q124"/>
  <c r="W124"/>
  <c r="S124"/>
  <c r="U122"/>
  <c r="Q122"/>
  <c r="W122"/>
  <c r="S122"/>
  <c r="T123"/>
  <c r="P123"/>
  <c r="V123"/>
  <c r="R123"/>
  <c r="P185" i="9"/>
  <c r="L185"/>
  <c r="X94"/>
  <c r="T94"/>
  <c r="T98"/>
  <c r="X98"/>
  <c r="T102"/>
  <c r="X102"/>
  <c r="T106"/>
  <c r="X106"/>
  <c r="T110"/>
  <c r="X110"/>
  <c r="U156" i="22"/>
  <c r="U155"/>
  <c r="Q128" i="21"/>
  <c r="U128"/>
  <c r="Q132"/>
  <c r="U132"/>
  <c r="Q136"/>
  <c r="U136"/>
  <c r="Q140"/>
  <c r="U140"/>
  <c r="U144"/>
  <c r="Q144"/>
  <c r="U148"/>
  <c r="Q148"/>
  <c r="U152"/>
  <c r="Q152"/>
  <c r="Q156"/>
  <c r="U156"/>
  <c r="P128"/>
  <c r="T128"/>
  <c r="P132"/>
  <c r="T132"/>
  <c r="P136"/>
  <c r="T136"/>
  <c r="P140"/>
  <c r="T140"/>
  <c r="P144"/>
  <c r="T144"/>
  <c r="P148"/>
  <c r="T148"/>
  <c r="P152"/>
  <c r="T152"/>
  <c r="T156"/>
  <c r="P156"/>
  <c r="T121"/>
  <c r="P121"/>
  <c r="V121"/>
  <c r="R121"/>
  <c r="T119"/>
  <c r="P119"/>
  <c r="V119"/>
  <c r="R119"/>
  <c r="T117"/>
  <c r="P117"/>
  <c r="V117"/>
  <c r="R117"/>
  <c r="T115"/>
  <c r="P115"/>
  <c r="V115"/>
  <c r="R115"/>
  <c r="T113"/>
  <c r="P113"/>
  <c r="V113"/>
  <c r="R113"/>
  <c r="T111"/>
  <c r="P111"/>
  <c r="V111"/>
  <c r="R111"/>
  <c r="T109"/>
  <c r="P109"/>
  <c r="V109"/>
  <c r="R109"/>
  <c r="T107"/>
  <c r="P107"/>
  <c r="V107"/>
  <c r="R107"/>
  <c r="T105"/>
  <c r="P105"/>
  <c r="V105"/>
  <c r="R105"/>
  <c r="T103"/>
  <c r="P103"/>
  <c r="V103"/>
  <c r="R103"/>
  <c r="T101"/>
  <c r="P101"/>
  <c r="V101"/>
  <c r="R101"/>
  <c r="T99"/>
  <c r="P99"/>
  <c r="V99"/>
  <c r="R99"/>
  <c r="T97"/>
  <c r="P97"/>
  <c r="V97"/>
  <c r="R97"/>
  <c r="T95"/>
  <c r="P95"/>
  <c r="V95"/>
  <c r="R95"/>
  <c r="L160"/>
  <c r="T93"/>
  <c r="P93"/>
  <c r="N160"/>
  <c r="V93"/>
  <c r="R93"/>
  <c r="T91"/>
  <c r="P91"/>
  <c r="V91"/>
  <c r="R91"/>
  <c r="T89"/>
  <c r="P89"/>
  <c r="V89"/>
  <c r="R89"/>
  <c r="T87"/>
  <c r="P87"/>
  <c r="V87"/>
  <c r="R87"/>
  <c r="T85"/>
  <c r="P85"/>
  <c r="V85"/>
  <c r="R85"/>
  <c r="W73" i="20"/>
  <c r="S73"/>
  <c r="O203"/>
  <c r="W77"/>
  <c r="S77"/>
  <c r="W81"/>
  <c r="S81"/>
  <c r="W85"/>
  <c r="S85"/>
  <c r="W89"/>
  <c r="S89"/>
  <c r="W93"/>
  <c r="S93"/>
  <c r="W97"/>
  <c r="S97"/>
  <c r="W101"/>
  <c r="S101"/>
  <c r="W105"/>
  <c r="S105"/>
  <c r="T204"/>
  <c r="T203"/>
  <c r="U120" i="21"/>
  <c r="Q120"/>
  <c r="W120"/>
  <c r="S120"/>
  <c r="U118"/>
  <c r="Q118"/>
  <c r="W118"/>
  <c r="S118"/>
  <c r="U116"/>
  <c r="Q116"/>
  <c r="W116"/>
  <c r="S116"/>
  <c r="U114"/>
  <c r="Q114"/>
  <c r="W114"/>
  <c r="S114"/>
  <c r="U112"/>
  <c r="Q112"/>
  <c r="W112"/>
  <c r="S112"/>
  <c r="U110"/>
  <c r="Q110"/>
  <c r="W110"/>
  <c r="S110"/>
  <c r="U108"/>
  <c r="Q108"/>
  <c r="W108"/>
  <c r="S108"/>
  <c r="U106"/>
  <c r="Q106"/>
  <c r="W106"/>
  <c r="S106"/>
  <c r="U104"/>
  <c r="Q104"/>
  <c r="W104"/>
  <c r="S104"/>
  <c r="U102"/>
  <c r="Q102"/>
  <c r="W102"/>
  <c r="S102"/>
  <c r="U100"/>
  <c r="Q100"/>
  <c r="W100"/>
  <c r="S100"/>
  <c r="U98"/>
  <c r="Q98"/>
  <c r="W98"/>
  <c r="S98"/>
  <c r="U96"/>
  <c r="Q96"/>
  <c r="W96"/>
  <c r="S96"/>
  <c r="U94"/>
  <c r="Q94"/>
  <c r="W94"/>
  <c r="S94"/>
  <c r="U92"/>
  <c r="Q92"/>
  <c r="W92"/>
  <c r="S92"/>
  <c r="U90"/>
  <c r="Q90"/>
  <c r="W90"/>
  <c r="S90"/>
  <c r="U88"/>
  <c r="Q88"/>
  <c r="W88"/>
  <c r="S88"/>
  <c r="U86"/>
  <c r="Q86"/>
  <c r="W86"/>
  <c r="S86"/>
  <c r="U84"/>
  <c r="Q84"/>
  <c r="W84"/>
  <c r="S84"/>
  <c r="U82"/>
  <c r="Q82"/>
  <c r="W82"/>
  <c r="S82"/>
  <c r="U80"/>
  <c r="Q80"/>
  <c r="W80"/>
  <c r="S80"/>
  <c r="U78"/>
  <c r="Q78"/>
  <c r="W78"/>
  <c r="S78"/>
  <c r="U76"/>
  <c r="Q76"/>
  <c r="W76"/>
  <c r="S76"/>
  <c r="U74"/>
  <c r="Q74"/>
  <c r="W74"/>
  <c r="S74"/>
  <c r="U72"/>
  <c r="Q72"/>
  <c r="W72"/>
  <c r="S72"/>
  <c r="U70"/>
  <c r="Q70"/>
  <c r="W70"/>
  <c r="S70"/>
  <c r="U68"/>
  <c r="Q68"/>
  <c r="W68"/>
  <c r="S68"/>
  <c r="U66"/>
  <c r="Q66"/>
  <c r="W66"/>
  <c r="S66"/>
  <c r="U64"/>
  <c r="Q64"/>
  <c r="W64"/>
  <c r="S64"/>
  <c r="U62"/>
  <c r="Q62"/>
  <c r="W62"/>
  <c r="S62"/>
  <c r="Y205" i="20"/>
  <c r="Y206"/>
  <c r="W206"/>
  <c r="W205"/>
  <c r="T124" i="18"/>
  <c r="X124"/>
  <c r="P190"/>
  <c r="W124"/>
  <c r="O190"/>
  <c r="S124"/>
  <c r="V159"/>
  <c r="R159"/>
  <c r="V163"/>
  <c r="R163"/>
  <c r="V167"/>
  <c r="R167"/>
  <c r="V171"/>
  <c r="R171"/>
  <c r="V175"/>
  <c r="R175"/>
  <c r="V179"/>
  <c r="R179"/>
  <c r="V183"/>
  <c r="R183"/>
  <c r="X13"/>
  <c r="T13"/>
  <c r="P188"/>
  <c r="X15"/>
  <c r="T15"/>
  <c r="X17"/>
  <c r="T17"/>
  <c r="X19"/>
  <c r="T19"/>
  <c r="X21"/>
  <c r="T21"/>
  <c r="X23"/>
  <c r="T23"/>
  <c r="X25"/>
  <c r="T25"/>
  <c r="X27"/>
  <c r="T27"/>
  <c r="X29"/>
  <c r="T29"/>
  <c r="X31"/>
  <c r="T31"/>
  <c r="X33"/>
  <c r="T33"/>
  <c r="X35"/>
  <c r="T35"/>
  <c r="X37"/>
  <c r="T37"/>
  <c r="X39"/>
  <c r="T39"/>
  <c r="X41"/>
  <c r="T41"/>
  <c r="X43"/>
  <c r="T43"/>
  <c r="X45"/>
  <c r="T45"/>
  <c r="X47"/>
  <c r="T47"/>
  <c r="X49"/>
  <c r="T49"/>
  <c r="X51"/>
  <c r="T51"/>
  <c r="X53"/>
  <c r="T53"/>
  <c r="X55"/>
  <c r="T55"/>
  <c r="X57"/>
  <c r="T57"/>
  <c r="X59"/>
  <c r="T59"/>
  <c r="X61"/>
  <c r="T61"/>
  <c r="X63"/>
  <c r="T63"/>
  <c r="X65"/>
  <c r="T65"/>
  <c r="X67"/>
  <c r="T67"/>
  <c r="X69"/>
  <c r="T69"/>
  <c r="X71"/>
  <c r="T71"/>
  <c r="X73"/>
  <c r="T73"/>
  <c r="X75"/>
  <c r="T75"/>
  <c r="X77"/>
  <c r="T77"/>
  <c r="X79"/>
  <c r="T79"/>
  <c r="X81"/>
  <c r="T81"/>
  <c r="X83"/>
  <c r="T83"/>
  <c r="X85"/>
  <c r="T85"/>
  <c r="X87"/>
  <c r="T87"/>
  <c r="X89"/>
  <c r="T89"/>
  <c r="X98"/>
  <c r="T98"/>
  <c r="W14"/>
  <c r="S14"/>
  <c r="W16"/>
  <c r="S16"/>
  <c r="W18"/>
  <c r="S18"/>
  <c r="S26"/>
  <c r="W26"/>
  <c r="S28"/>
  <c r="W28"/>
  <c r="W30"/>
  <c r="S30"/>
  <c r="W32"/>
  <c r="S32"/>
  <c r="W34"/>
  <c r="S34"/>
  <c r="W36"/>
  <c r="S36"/>
  <c r="W38"/>
  <c r="S38"/>
  <c r="W40"/>
  <c r="S40"/>
  <c r="W42"/>
  <c r="S42"/>
  <c r="W44"/>
  <c r="S44"/>
  <c r="W46"/>
  <c r="S46"/>
  <c r="W48"/>
  <c r="S48"/>
  <c r="W50"/>
  <c r="S50"/>
  <c r="W52"/>
  <c r="S52"/>
  <c r="W54"/>
  <c r="S54"/>
  <c r="W56"/>
  <c r="S56"/>
  <c r="W58"/>
  <c r="S58"/>
  <c r="W60"/>
  <c r="S60"/>
  <c r="R15"/>
  <c r="V15"/>
  <c r="R17"/>
  <c r="V17"/>
  <c r="V26"/>
  <c r="R26"/>
  <c r="V28"/>
  <c r="R28"/>
  <c r="R30"/>
  <c r="V30"/>
  <c r="R32"/>
  <c r="V32"/>
  <c r="R34"/>
  <c r="V34"/>
  <c r="R36"/>
  <c r="V36"/>
  <c r="R38"/>
  <c r="V38"/>
  <c r="R40"/>
  <c r="V40"/>
  <c r="R42"/>
  <c r="V42"/>
  <c r="R44"/>
  <c r="V44"/>
  <c r="R46"/>
  <c r="V46"/>
  <c r="R48"/>
  <c r="V48"/>
  <c r="R50"/>
  <c r="V50"/>
  <c r="R52"/>
  <c r="V52"/>
  <c r="R54"/>
  <c r="V54"/>
  <c r="R56"/>
  <c r="V56"/>
  <c r="R58"/>
  <c r="V58"/>
  <c r="U125"/>
  <c r="Y125"/>
  <c r="S125"/>
  <c r="W125"/>
  <c r="U127"/>
  <c r="Y127"/>
  <c r="S127"/>
  <c r="W127"/>
  <c r="U129"/>
  <c r="Y129"/>
  <c r="S129"/>
  <c r="W129"/>
  <c r="U131"/>
  <c r="Y131"/>
  <c r="S131"/>
  <c r="W131"/>
  <c r="U133"/>
  <c r="Y133"/>
  <c r="S133"/>
  <c r="W133"/>
  <c r="U135"/>
  <c r="Y135"/>
  <c r="V135"/>
  <c r="R135"/>
  <c r="T135"/>
  <c r="X135"/>
  <c r="S137"/>
  <c r="W137"/>
  <c r="U139"/>
  <c r="Y139"/>
  <c r="V139"/>
  <c r="R139"/>
  <c r="T139"/>
  <c r="X139"/>
  <c r="S141"/>
  <c r="W141"/>
  <c r="U143"/>
  <c r="Y143"/>
  <c r="V143"/>
  <c r="R143"/>
  <c r="X143"/>
  <c r="T143"/>
  <c r="S145"/>
  <c r="W145"/>
  <c r="U147"/>
  <c r="Y147"/>
  <c r="V147"/>
  <c r="R147"/>
  <c r="X147"/>
  <c r="T147"/>
  <c r="S149"/>
  <c r="W149"/>
  <c r="U151"/>
  <c r="Y151"/>
  <c r="V151"/>
  <c r="R151"/>
  <c r="X151"/>
  <c r="T151"/>
  <c r="S153"/>
  <c r="W153"/>
  <c r="U155"/>
  <c r="Y155"/>
  <c r="V155"/>
  <c r="R155"/>
  <c r="X155"/>
  <c r="T155"/>
  <c r="W99"/>
  <c r="S99"/>
  <c r="T99"/>
  <c r="X99"/>
  <c r="W101"/>
  <c r="S101"/>
  <c r="V103"/>
  <c r="R103"/>
  <c r="Y103"/>
  <c r="U103"/>
  <c r="T103"/>
  <c r="X103"/>
  <c r="W105"/>
  <c r="S105"/>
  <c r="V107"/>
  <c r="R107"/>
  <c r="Y107"/>
  <c r="U107"/>
  <c r="T107"/>
  <c r="X107"/>
  <c r="X109"/>
  <c r="T109"/>
  <c r="V111"/>
  <c r="R111"/>
  <c r="Y111"/>
  <c r="U111"/>
  <c r="S111"/>
  <c r="W111"/>
  <c r="X113"/>
  <c r="T113"/>
  <c r="V115"/>
  <c r="R115"/>
  <c r="Y115"/>
  <c r="U115"/>
  <c r="S115"/>
  <c r="W115"/>
  <c r="X142" i="11"/>
  <c r="X141"/>
  <c r="X140"/>
  <c r="X139"/>
  <c r="U63" i="10"/>
  <c r="Y63"/>
  <c r="Y61"/>
  <c r="U61"/>
  <c r="W61"/>
  <c r="S61"/>
  <c r="Y59"/>
  <c r="U59"/>
  <c r="W59"/>
  <c r="S59"/>
  <c r="Y57"/>
  <c r="U57"/>
  <c r="W57"/>
  <c r="S57"/>
  <c r="Y55"/>
  <c r="U55"/>
  <c r="W55"/>
  <c r="S55"/>
  <c r="Y53"/>
  <c r="U53"/>
  <c r="W53"/>
  <c r="S53"/>
  <c r="Y51"/>
  <c r="U51"/>
  <c r="W51"/>
  <c r="S51"/>
  <c r="Y49"/>
  <c r="U49"/>
  <c r="W49"/>
  <c r="S49"/>
  <c r="Y47"/>
  <c r="U47"/>
  <c r="W47"/>
  <c r="S47"/>
  <c r="Y45"/>
  <c r="U45"/>
  <c r="W45"/>
  <c r="S45"/>
  <c r="Y43"/>
  <c r="U43"/>
  <c r="W43"/>
  <c r="S43"/>
  <c r="Y41"/>
  <c r="U41"/>
  <c r="W41"/>
  <c r="S41"/>
  <c r="Y39"/>
  <c r="U39"/>
  <c r="W39"/>
  <c r="S39"/>
  <c r="Y37"/>
  <c r="U37"/>
  <c r="W37"/>
  <c r="S37"/>
  <c r="Y35"/>
  <c r="U35"/>
  <c r="W35"/>
  <c r="S35"/>
  <c r="U91" i="4"/>
  <c r="Q91"/>
  <c r="T91"/>
  <c r="X91"/>
  <c r="P148"/>
  <c r="P146"/>
  <c r="T93"/>
  <c r="X93"/>
  <c r="T95"/>
  <c r="X95"/>
  <c r="T97"/>
  <c r="X97"/>
  <c r="T99"/>
  <c r="X99"/>
  <c r="T101"/>
  <c r="X101"/>
  <c r="T103"/>
  <c r="X103"/>
  <c r="T105"/>
  <c r="X105"/>
  <c r="T107"/>
  <c r="X107"/>
  <c r="T109"/>
  <c r="X109"/>
  <c r="T111"/>
  <c r="X111"/>
  <c r="V113"/>
  <c r="R113"/>
  <c r="Q115"/>
  <c r="U115"/>
  <c r="Q117"/>
  <c r="U117"/>
  <c r="T117"/>
  <c r="X117"/>
  <c r="R119"/>
  <c r="V119"/>
  <c r="Q121"/>
  <c r="U121"/>
  <c r="T121"/>
  <c r="X121"/>
  <c r="R123"/>
  <c r="V123"/>
  <c r="Q125"/>
  <c r="U125"/>
  <c r="T125"/>
  <c r="X125"/>
  <c r="R127"/>
  <c r="V127"/>
  <c r="Q129"/>
  <c r="U129"/>
  <c r="T129"/>
  <c r="X129"/>
  <c r="S131"/>
  <c r="W131"/>
  <c r="O148"/>
  <c r="Q133"/>
  <c r="U133"/>
  <c r="T133"/>
  <c r="X133"/>
  <c r="T138"/>
  <c r="X138"/>
  <c r="T142"/>
  <c r="X142"/>
  <c r="P154" i="22"/>
  <c r="K153"/>
  <c r="U154"/>
  <c r="Q154"/>
  <c r="Y204" i="20"/>
  <c r="Y203"/>
  <c r="Q188" i="18"/>
  <c r="S148" i="15"/>
  <c r="S149"/>
  <c r="S187" i="9"/>
  <c r="S188"/>
  <c r="S185"/>
  <c r="S186"/>
  <c r="T124" i="21"/>
  <c r="P124"/>
  <c r="V124"/>
  <c r="R124"/>
  <c r="T122"/>
  <c r="P122"/>
  <c r="V122"/>
  <c r="R122"/>
  <c r="U123"/>
  <c r="Q123"/>
  <c r="W123"/>
  <c r="S123"/>
  <c r="T96" i="9"/>
  <c r="X96"/>
  <c r="T100"/>
  <c r="X100"/>
  <c r="T104"/>
  <c r="X104"/>
  <c r="T108"/>
  <c r="X108"/>
  <c r="T112"/>
  <c r="X112"/>
  <c r="Q126" i="21"/>
  <c r="U126"/>
  <c r="Q130"/>
  <c r="U130"/>
  <c r="Q134"/>
  <c r="U134"/>
  <c r="Q138"/>
  <c r="U138"/>
  <c r="U142"/>
  <c r="Q142"/>
  <c r="U146"/>
  <c r="Q146"/>
  <c r="U150"/>
  <c r="Q150"/>
  <c r="U154"/>
  <c r="Q154"/>
  <c r="P126"/>
  <c r="T126"/>
  <c r="P130"/>
  <c r="T130"/>
  <c r="P134"/>
  <c r="T134"/>
  <c r="P138"/>
  <c r="T138"/>
  <c r="P142"/>
  <c r="T142"/>
  <c r="P146"/>
  <c r="T146"/>
  <c r="P150"/>
  <c r="T150"/>
  <c r="P154"/>
  <c r="T154"/>
  <c r="U121"/>
  <c r="Q121"/>
  <c r="W121"/>
  <c r="S121"/>
  <c r="U119"/>
  <c r="Q119"/>
  <c r="W119"/>
  <c r="S119"/>
  <c r="U117"/>
  <c r="Q117"/>
  <c r="W117"/>
  <c r="S117"/>
  <c r="U115"/>
  <c r="Q115"/>
  <c r="W115"/>
  <c r="S115"/>
  <c r="U113"/>
  <c r="Q113"/>
  <c r="W113"/>
  <c r="S113"/>
  <c r="U111"/>
  <c r="Q111"/>
  <c r="W111"/>
  <c r="S111"/>
  <c r="U109"/>
  <c r="Q109"/>
  <c r="W109"/>
  <c r="S109"/>
  <c r="U107"/>
  <c r="Q107"/>
  <c r="W107"/>
  <c r="S107"/>
  <c r="U105"/>
  <c r="Q105"/>
  <c r="W105"/>
  <c r="S105"/>
  <c r="U103"/>
  <c r="Q103"/>
  <c r="W103"/>
  <c r="S103"/>
  <c r="U101"/>
  <c r="Q101"/>
  <c r="W101"/>
  <c r="S101"/>
  <c r="U99"/>
  <c r="Q99"/>
  <c r="W99"/>
  <c r="S99"/>
  <c r="U97"/>
  <c r="Q97"/>
  <c r="W97"/>
  <c r="S97"/>
  <c r="U95"/>
  <c r="Q95"/>
  <c r="W95"/>
  <c r="S95"/>
  <c r="M160"/>
  <c r="U93"/>
  <c r="Q93"/>
  <c r="O160"/>
  <c r="W93"/>
  <c r="S93"/>
  <c r="U91"/>
  <c r="Q91"/>
  <c r="W91"/>
  <c r="S91"/>
  <c r="U89"/>
  <c r="Q89"/>
  <c r="W89"/>
  <c r="S89"/>
  <c r="U87"/>
  <c r="Q87"/>
  <c r="W87"/>
  <c r="S87"/>
  <c r="U85"/>
  <c r="Q85"/>
  <c r="W85"/>
  <c r="S85"/>
  <c r="U83"/>
  <c r="Q83"/>
  <c r="W83"/>
  <c r="S83"/>
  <c r="U81"/>
  <c r="Q81"/>
  <c r="W81"/>
  <c r="S81"/>
  <c r="U79"/>
  <c r="Q79"/>
  <c r="W79"/>
  <c r="S79"/>
  <c r="U77"/>
  <c r="Q77"/>
  <c r="W77"/>
  <c r="S77"/>
  <c r="U75"/>
  <c r="Q75"/>
  <c r="W75"/>
  <c r="S75"/>
  <c r="U73"/>
  <c r="Q73"/>
  <c r="W73"/>
  <c r="S73"/>
  <c r="U71"/>
  <c r="Q71"/>
  <c r="W71"/>
  <c r="S71"/>
  <c r="U69"/>
  <c r="Q69"/>
  <c r="W69"/>
  <c r="S69"/>
  <c r="U67"/>
  <c r="Q67"/>
  <c r="W67"/>
  <c r="S67"/>
  <c r="U65"/>
  <c r="Q65"/>
  <c r="W65"/>
  <c r="S65"/>
  <c r="U63"/>
  <c r="Q63"/>
  <c r="W63"/>
  <c r="S63"/>
  <c r="U61"/>
  <c r="Q61"/>
  <c r="M158"/>
  <c r="W61"/>
  <c r="S61"/>
  <c r="O158"/>
  <c r="U63" i="19"/>
  <c r="Q63"/>
  <c r="U67"/>
  <c r="Q67"/>
  <c r="U71"/>
  <c r="Q71"/>
  <c r="U85"/>
  <c r="Q85"/>
  <c r="M150"/>
  <c r="J150"/>
  <c r="V29"/>
  <c r="R29"/>
  <c r="T29"/>
  <c r="P29"/>
  <c r="Z73" i="20"/>
  <c r="Z204"/>
  <c r="V73"/>
  <c r="R203"/>
  <c r="Z77"/>
  <c r="V77"/>
  <c r="Z81"/>
  <c r="V81"/>
  <c r="Z85"/>
  <c r="V85"/>
  <c r="Z89"/>
  <c r="V89"/>
  <c r="Z93"/>
  <c r="V93"/>
  <c r="Z97"/>
  <c r="V97"/>
  <c r="V101"/>
  <c r="Z101"/>
  <c r="Z105"/>
  <c r="V105"/>
  <c r="U60" i="14"/>
  <c r="M218"/>
  <c r="Q60"/>
  <c r="U64"/>
  <c r="Q64"/>
  <c r="U68"/>
  <c r="Q68"/>
  <c r="U72"/>
  <c r="Q72"/>
  <c r="U76"/>
  <c r="Q76"/>
  <c r="U80"/>
  <c r="Q80"/>
  <c r="U84"/>
  <c r="Q84"/>
  <c r="U88"/>
  <c r="Q88"/>
  <c r="U92"/>
  <c r="Q92"/>
  <c r="U96"/>
  <c r="Q96"/>
  <c r="U100"/>
  <c r="Q100"/>
  <c r="U104"/>
  <c r="Q104"/>
  <c r="U108"/>
  <c r="Q108"/>
  <c r="U112"/>
  <c r="Q112"/>
  <c r="U116"/>
  <c r="Q116"/>
  <c r="U120"/>
  <c r="Q120"/>
  <c r="U124"/>
  <c r="Q124"/>
  <c r="U128"/>
  <c r="Q128"/>
  <c r="U132"/>
  <c r="Q132"/>
  <c r="U136"/>
  <c r="Q136"/>
  <c r="U140"/>
  <c r="Q140"/>
  <c r="U144"/>
  <c r="Q144"/>
  <c r="U148"/>
  <c r="Q148"/>
  <c r="U152"/>
  <c r="Q152"/>
  <c r="U156"/>
  <c r="Q156"/>
  <c r="U160"/>
  <c r="Q160"/>
  <c r="Q141" i="11"/>
  <c r="Q139"/>
  <c r="U140"/>
  <c r="U139"/>
  <c r="U162" i="14"/>
  <c r="Q162"/>
  <c r="U164"/>
  <c r="Q164"/>
  <c r="U166"/>
  <c r="Q166"/>
  <c r="U168"/>
  <c r="Q168"/>
  <c r="U170"/>
  <c r="Q170"/>
  <c r="U172"/>
  <c r="Q172"/>
  <c r="U174"/>
  <c r="Q174"/>
  <c r="U176"/>
  <c r="Q176"/>
  <c r="U178"/>
  <c r="Q178"/>
  <c r="U180"/>
  <c r="Q180"/>
  <c r="Q182"/>
  <c r="U182"/>
  <c r="U184"/>
  <c r="Q184"/>
  <c r="Q186"/>
  <c r="U186"/>
  <c r="U188"/>
  <c r="Q188"/>
  <c r="Q190"/>
  <c r="U190"/>
  <c r="U192"/>
  <c r="Q192"/>
  <c r="Q194"/>
  <c r="U194"/>
  <c r="U196"/>
  <c r="Q196"/>
  <c r="Q198"/>
  <c r="U198"/>
  <c r="U200"/>
  <c r="Q200"/>
  <c r="Q202"/>
  <c r="U202"/>
  <c r="U204"/>
  <c r="Q204"/>
  <c r="Q206"/>
  <c r="U206"/>
  <c r="U208"/>
  <c r="Q208"/>
  <c r="Q210"/>
  <c r="U210"/>
  <c r="U212"/>
  <c r="Q212"/>
  <c r="Q214"/>
  <c r="U214"/>
  <c r="U216"/>
  <c r="Q216"/>
  <c r="T61" i="7"/>
  <c r="P61"/>
  <c r="T65"/>
  <c r="P65"/>
  <c r="T69"/>
  <c r="P69"/>
  <c r="T73"/>
  <c r="P73"/>
  <c r="T77"/>
  <c r="P77"/>
  <c r="T81"/>
  <c r="P81"/>
  <c r="T85"/>
  <c r="P85"/>
  <c r="T89"/>
  <c r="P89"/>
  <c r="N192"/>
  <c r="N191"/>
  <c r="W185" i="9"/>
  <c r="W186"/>
  <c r="W210" i="17"/>
  <c r="S210"/>
  <c r="W200"/>
  <c r="S200"/>
  <c r="W192"/>
  <c r="S192"/>
  <c r="W184"/>
  <c r="S184"/>
  <c r="S174"/>
  <c r="W174"/>
  <c r="W170"/>
  <c r="S170"/>
  <c r="W166"/>
  <c r="S166"/>
  <c r="W162"/>
  <c r="S162"/>
  <c r="W158"/>
  <c r="S158"/>
  <c r="O214"/>
  <c r="W136"/>
  <c r="S136"/>
  <c r="W128"/>
  <c r="S128"/>
  <c r="W105"/>
  <c r="S105"/>
  <c r="W99"/>
  <c r="S99"/>
  <c r="W92"/>
  <c r="S92"/>
  <c r="S85"/>
  <c r="W85"/>
  <c r="O212"/>
  <c r="W151" i="15"/>
  <c r="W150"/>
  <c r="W149"/>
  <c r="U151"/>
  <c r="U150"/>
  <c r="U149"/>
  <c r="U148"/>
  <c r="R149"/>
  <c r="R148"/>
  <c r="R215" i="17"/>
  <c r="R214"/>
  <c r="Q215"/>
  <c r="Q214"/>
  <c r="Q212"/>
  <c r="Q213"/>
  <c r="Y120" i="12"/>
  <c r="U120"/>
  <c r="U128"/>
  <c r="Y128"/>
  <c r="Y114"/>
  <c r="U114"/>
  <c r="U122"/>
  <c r="Y122"/>
  <c r="U130"/>
  <c r="Y130"/>
  <c r="W75"/>
  <c r="S75"/>
  <c r="U83"/>
  <c r="Y83"/>
  <c r="Y91"/>
  <c r="U91"/>
  <c r="U99"/>
  <c r="Y99"/>
  <c r="U103"/>
  <c r="Y103"/>
  <c r="Y75"/>
  <c r="U75"/>
  <c r="Q203"/>
  <c r="S73"/>
  <c r="O203"/>
  <c r="W73"/>
  <c r="V126" i="18"/>
  <c r="R126"/>
  <c r="U126"/>
  <c r="Y126"/>
  <c r="W126"/>
  <c r="S126"/>
  <c r="T128"/>
  <c r="X128"/>
  <c r="V130"/>
  <c r="R130"/>
  <c r="U130"/>
  <c r="Y130"/>
  <c r="W130"/>
  <c r="S130"/>
  <c r="T132"/>
  <c r="X132"/>
  <c r="V134"/>
  <c r="R134"/>
  <c r="U134"/>
  <c r="Y134"/>
  <c r="W134"/>
  <c r="S134"/>
  <c r="T136"/>
  <c r="X136"/>
  <c r="W136"/>
  <c r="S136"/>
  <c r="T138"/>
  <c r="X138"/>
  <c r="W138"/>
  <c r="S138"/>
  <c r="T140"/>
  <c r="X140"/>
  <c r="W140"/>
  <c r="S140"/>
  <c r="W142"/>
  <c r="S142"/>
  <c r="T142"/>
  <c r="X142"/>
  <c r="W144"/>
  <c r="S144"/>
  <c r="T144"/>
  <c r="X144"/>
  <c r="W146"/>
  <c r="S146"/>
  <c r="T146"/>
  <c r="X146"/>
  <c r="W148"/>
  <c r="S148"/>
  <c r="T148"/>
  <c r="X148"/>
  <c r="W150"/>
  <c r="S150"/>
  <c r="T150"/>
  <c r="X150"/>
  <c r="W152"/>
  <c r="S152"/>
  <c r="T152"/>
  <c r="X152"/>
  <c r="W154"/>
  <c r="S154"/>
  <c r="V156"/>
  <c r="R156"/>
  <c r="U156"/>
  <c r="Y156"/>
  <c r="T156"/>
  <c r="X156"/>
  <c r="W100"/>
  <c r="S100"/>
  <c r="X100"/>
  <c r="T100"/>
  <c r="W102"/>
  <c r="S102"/>
  <c r="X102"/>
  <c r="T102"/>
  <c r="W104"/>
  <c r="S104"/>
  <c r="T104"/>
  <c r="X104"/>
  <c r="W106"/>
  <c r="S106"/>
  <c r="X106"/>
  <c r="T106"/>
  <c r="Y108"/>
  <c r="U108"/>
  <c r="X108"/>
  <c r="T108"/>
  <c r="X110"/>
  <c r="T110"/>
  <c r="W110"/>
  <c r="S110"/>
  <c r="X112"/>
  <c r="T112"/>
  <c r="W112"/>
  <c r="S112"/>
  <c r="X114"/>
  <c r="T114"/>
  <c r="W114"/>
  <c r="S114"/>
  <c r="X116"/>
  <c r="T116"/>
  <c r="W116"/>
  <c r="S116"/>
  <c r="U93" i="4"/>
  <c r="Q93"/>
  <c r="U97"/>
  <c r="Q97"/>
  <c r="U101"/>
  <c r="Q101"/>
  <c r="U105"/>
  <c r="Q105"/>
  <c r="U109"/>
  <c r="Q109"/>
  <c r="T81" i="10"/>
  <c r="X81"/>
  <c r="T206" i="12"/>
  <c r="T205"/>
  <c r="T73" i="10"/>
  <c r="X73"/>
  <c r="Y67"/>
  <c r="U67"/>
  <c r="W71"/>
  <c r="S71"/>
  <c r="Y75"/>
  <c r="U75"/>
  <c r="W77"/>
  <c r="S77"/>
  <c r="T89"/>
  <c r="X89"/>
  <c r="V65"/>
  <c r="R65"/>
  <c r="V71"/>
  <c r="R71"/>
  <c r="V79"/>
  <c r="R79"/>
  <c r="V87"/>
  <c r="R87"/>
  <c r="W206" i="12"/>
  <c r="W205"/>
  <c r="O120" i="7"/>
  <c r="S120"/>
  <c r="U120"/>
  <c r="Q120"/>
  <c r="M187"/>
  <c r="N117"/>
  <c r="N187"/>
  <c r="R117"/>
  <c r="J187"/>
  <c r="N120"/>
  <c r="R120"/>
  <c r="T212" i="17"/>
  <c r="T213"/>
  <c r="T151" i="15"/>
  <c r="T150"/>
  <c r="U153" i="22"/>
  <c r="V155"/>
  <c r="N148" i="19"/>
  <c r="U203" i="20"/>
  <c r="Q140" i="11"/>
  <c r="Q186" i="9"/>
  <c r="L148" i="15"/>
  <c r="R151"/>
  <c r="J233" i="6"/>
  <c r="T83" i="21"/>
  <c r="P83"/>
  <c r="V83"/>
  <c r="R83"/>
  <c r="T81"/>
  <c r="P81"/>
  <c r="V81"/>
  <c r="R81"/>
  <c r="T79"/>
  <c r="P79"/>
  <c r="V79"/>
  <c r="R79"/>
  <c r="T77"/>
  <c r="P77"/>
  <c r="V77"/>
  <c r="R77"/>
  <c r="T75"/>
  <c r="P75"/>
  <c r="V75"/>
  <c r="R75"/>
  <c r="T73"/>
  <c r="P73"/>
  <c r="V73"/>
  <c r="R73"/>
  <c r="T71"/>
  <c r="P71"/>
  <c r="V71"/>
  <c r="R71"/>
  <c r="T69"/>
  <c r="P69"/>
  <c r="V69"/>
  <c r="R69"/>
  <c r="T67"/>
  <c r="P67"/>
  <c r="V67"/>
  <c r="R67"/>
  <c r="T65"/>
  <c r="P65"/>
  <c r="V65"/>
  <c r="R65"/>
  <c r="T63"/>
  <c r="P63"/>
  <c r="V63"/>
  <c r="R63"/>
  <c r="T61"/>
  <c r="P61"/>
  <c r="L158"/>
  <c r="K158"/>
  <c r="V61"/>
  <c r="R61"/>
  <c r="N158"/>
  <c r="U61" i="19"/>
  <c r="Q61"/>
  <c r="U65"/>
  <c r="Q65"/>
  <c r="U69"/>
  <c r="Q69"/>
  <c r="U73"/>
  <c r="Q73"/>
  <c r="T149"/>
  <c r="T148"/>
  <c r="U29"/>
  <c r="U149"/>
  <c r="Q29"/>
  <c r="S29"/>
  <c r="S149"/>
  <c r="O29"/>
  <c r="W75" i="20"/>
  <c r="S75"/>
  <c r="W79"/>
  <c r="S79"/>
  <c r="W83"/>
  <c r="S83"/>
  <c r="W87"/>
  <c r="S87"/>
  <c r="W91"/>
  <c r="S91"/>
  <c r="W95"/>
  <c r="S95"/>
  <c r="W99"/>
  <c r="S99"/>
  <c r="W103"/>
  <c r="S103"/>
  <c r="Z75"/>
  <c r="Z203"/>
  <c r="V75"/>
  <c r="Z79"/>
  <c r="V79"/>
  <c r="Z83"/>
  <c r="V83"/>
  <c r="Z87"/>
  <c r="V87"/>
  <c r="Z91"/>
  <c r="V91"/>
  <c r="V95"/>
  <c r="V203"/>
  <c r="Z95"/>
  <c r="V99"/>
  <c r="Z99"/>
  <c r="V103"/>
  <c r="Z103"/>
  <c r="V204"/>
  <c r="U62" i="14"/>
  <c r="Q62"/>
  <c r="U66"/>
  <c r="Q66"/>
  <c r="U70"/>
  <c r="Q70"/>
  <c r="U74"/>
  <c r="Q74"/>
  <c r="U78"/>
  <c r="Q78"/>
  <c r="U82"/>
  <c r="Q82"/>
  <c r="U86"/>
  <c r="Q86"/>
  <c r="U90"/>
  <c r="Q90"/>
  <c r="Q94"/>
  <c r="U94"/>
  <c r="Q98"/>
  <c r="U98"/>
  <c r="U102"/>
  <c r="Q102"/>
  <c r="U106"/>
  <c r="Q106"/>
  <c r="U110"/>
  <c r="Q110"/>
  <c r="U114"/>
  <c r="Q114"/>
  <c r="Q118"/>
  <c r="U118"/>
  <c r="Q122"/>
  <c r="U122"/>
  <c r="Q126"/>
  <c r="U126"/>
  <c r="Q130"/>
  <c r="U130"/>
  <c r="U134"/>
  <c r="Q134"/>
  <c r="U138"/>
  <c r="Q138"/>
  <c r="U142"/>
  <c r="Q142"/>
  <c r="U146"/>
  <c r="Q146"/>
  <c r="U150"/>
  <c r="Q150"/>
  <c r="U154"/>
  <c r="Q154"/>
  <c r="M220"/>
  <c r="U158"/>
  <c r="Q158"/>
  <c r="T120" i="21"/>
  <c r="P120"/>
  <c r="V120"/>
  <c r="R120"/>
  <c r="T118"/>
  <c r="P118"/>
  <c r="V118"/>
  <c r="R118"/>
  <c r="T116"/>
  <c r="P116"/>
  <c r="V116"/>
  <c r="R116"/>
  <c r="T114"/>
  <c r="P114"/>
  <c r="V114"/>
  <c r="R114"/>
  <c r="T112"/>
  <c r="P112"/>
  <c r="V112"/>
  <c r="R112"/>
  <c r="T110"/>
  <c r="P110"/>
  <c r="V110"/>
  <c r="R110"/>
  <c r="T108"/>
  <c r="P108"/>
  <c r="V108"/>
  <c r="R108"/>
  <c r="T106"/>
  <c r="P106"/>
  <c r="V106"/>
  <c r="R106"/>
  <c r="T104"/>
  <c r="P104"/>
  <c r="V104"/>
  <c r="R104"/>
  <c r="T102"/>
  <c r="P102"/>
  <c r="V102"/>
  <c r="R102"/>
  <c r="T100"/>
  <c r="P100"/>
  <c r="V100"/>
  <c r="R100"/>
  <c r="T98"/>
  <c r="P98"/>
  <c r="V98"/>
  <c r="R98"/>
  <c r="T96"/>
  <c r="P96"/>
  <c r="V96"/>
  <c r="R96"/>
  <c r="T94"/>
  <c r="P94"/>
  <c r="V94"/>
  <c r="R94"/>
  <c r="T92"/>
  <c r="P92"/>
  <c r="V92"/>
  <c r="R92"/>
  <c r="T90"/>
  <c r="P90"/>
  <c r="V90"/>
  <c r="R90"/>
  <c r="T88"/>
  <c r="P88"/>
  <c r="V88"/>
  <c r="R88"/>
  <c r="T86"/>
  <c r="P86"/>
  <c r="V86"/>
  <c r="R86"/>
  <c r="T84"/>
  <c r="P84"/>
  <c r="V84"/>
  <c r="R84"/>
  <c r="T82"/>
  <c r="P82"/>
  <c r="V82"/>
  <c r="R82"/>
  <c r="T80"/>
  <c r="P80"/>
  <c r="V80"/>
  <c r="R80"/>
  <c r="T78"/>
  <c r="P78"/>
  <c r="V78"/>
  <c r="R78"/>
  <c r="T76"/>
  <c r="P76"/>
  <c r="V76"/>
  <c r="R76"/>
  <c r="T74"/>
  <c r="P74"/>
  <c r="V74"/>
  <c r="R74"/>
  <c r="T72"/>
  <c r="P72"/>
  <c r="V72"/>
  <c r="R72"/>
  <c r="T70"/>
  <c r="P70"/>
  <c r="V70"/>
  <c r="R70"/>
  <c r="T68"/>
  <c r="P68"/>
  <c r="V68"/>
  <c r="R68"/>
  <c r="T66"/>
  <c r="P66"/>
  <c r="V66"/>
  <c r="R66"/>
  <c r="T64"/>
  <c r="P64"/>
  <c r="V64"/>
  <c r="R64"/>
  <c r="T62"/>
  <c r="P62"/>
  <c r="V62"/>
  <c r="R62"/>
  <c r="U206" i="20"/>
  <c r="U205"/>
  <c r="S206"/>
  <c r="S205"/>
  <c r="X157" i="18"/>
  <c r="T157"/>
  <c r="S157"/>
  <c r="W157"/>
  <c r="V157"/>
  <c r="R157"/>
  <c r="V161"/>
  <c r="R161"/>
  <c r="V165"/>
  <c r="R165"/>
  <c r="V169"/>
  <c r="R169"/>
  <c r="V173"/>
  <c r="R173"/>
  <c r="V177"/>
  <c r="R177"/>
  <c r="V181"/>
  <c r="R181"/>
  <c r="V185"/>
  <c r="R185"/>
  <c r="T14"/>
  <c r="X14"/>
  <c r="T16"/>
  <c r="X16"/>
  <c r="T18"/>
  <c r="X18"/>
  <c r="T20"/>
  <c r="X20"/>
  <c r="T22"/>
  <c r="X22"/>
  <c r="T24"/>
  <c r="X24"/>
  <c r="T26"/>
  <c r="X26"/>
  <c r="T28"/>
  <c r="X28"/>
  <c r="T30"/>
  <c r="X30"/>
  <c r="T32"/>
  <c r="X32"/>
  <c r="T34"/>
  <c r="X34"/>
  <c r="T36"/>
  <c r="X36"/>
  <c r="T38"/>
  <c r="X38"/>
  <c r="T40"/>
  <c r="X40"/>
  <c r="T42"/>
  <c r="X42"/>
  <c r="T44"/>
  <c r="X44"/>
  <c r="T46"/>
  <c r="X46"/>
  <c r="T48"/>
  <c r="X48"/>
  <c r="T50"/>
  <c r="X50"/>
  <c r="T52"/>
  <c r="X52"/>
  <c r="T54"/>
  <c r="X54"/>
  <c r="T56"/>
  <c r="X56"/>
  <c r="T58"/>
  <c r="X58"/>
  <c r="T60"/>
  <c r="X60"/>
  <c r="T62"/>
  <c r="X62"/>
  <c r="T64"/>
  <c r="X64"/>
  <c r="T66"/>
  <c r="X66"/>
  <c r="T68"/>
  <c r="X68"/>
  <c r="T70"/>
  <c r="X70"/>
  <c r="T72"/>
  <c r="X72"/>
  <c r="T74"/>
  <c r="X74"/>
  <c r="T76"/>
  <c r="X76"/>
  <c r="T78"/>
  <c r="X78"/>
  <c r="T80"/>
  <c r="X80"/>
  <c r="T82"/>
  <c r="X82"/>
  <c r="T84"/>
  <c r="X84"/>
  <c r="T86"/>
  <c r="X86"/>
  <c r="T88"/>
  <c r="X88"/>
  <c r="T90"/>
  <c r="X90"/>
  <c r="S13"/>
  <c r="O188"/>
  <c r="W13"/>
  <c r="S15"/>
  <c r="W15"/>
  <c r="S17"/>
  <c r="W17"/>
  <c r="W19"/>
  <c r="S19"/>
  <c r="S27"/>
  <c r="W27"/>
  <c r="S29"/>
  <c r="W29"/>
  <c r="S31"/>
  <c r="W31"/>
  <c r="S33"/>
  <c r="W33"/>
  <c r="S35"/>
  <c r="W35"/>
  <c r="S37"/>
  <c r="W37"/>
  <c r="S39"/>
  <c r="W39"/>
  <c r="S41"/>
  <c r="W41"/>
  <c r="S43"/>
  <c r="W43"/>
  <c r="S45"/>
  <c r="W45"/>
  <c r="S47"/>
  <c r="W47"/>
  <c r="S49"/>
  <c r="W49"/>
  <c r="S51"/>
  <c r="W51"/>
  <c r="S53"/>
  <c r="W53"/>
  <c r="S55"/>
  <c r="W55"/>
  <c r="S57"/>
  <c r="W57"/>
  <c r="S59"/>
  <c r="W59"/>
  <c r="R14"/>
  <c r="V14"/>
  <c r="N188"/>
  <c r="M188"/>
  <c r="R16"/>
  <c r="V16"/>
  <c r="V18"/>
  <c r="R18"/>
  <c r="R25"/>
  <c r="V25"/>
  <c r="R27"/>
  <c r="V27"/>
  <c r="R29"/>
  <c r="V29"/>
  <c r="R31"/>
  <c r="V31"/>
  <c r="R33"/>
  <c r="V33"/>
  <c r="R35"/>
  <c r="V35"/>
  <c r="R37"/>
  <c r="V37"/>
  <c r="R39"/>
  <c r="V39"/>
  <c r="R41"/>
  <c r="V41"/>
  <c r="R43"/>
  <c r="V43"/>
  <c r="R45"/>
  <c r="V45"/>
  <c r="R47"/>
  <c r="V47"/>
  <c r="R49"/>
  <c r="V49"/>
  <c r="R51"/>
  <c r="V51"/>
  <c r="R53"/>
  <c r="V53"/>
  <c r="R55"/>
  <c r="V55"/>
  <c r="R57"/>
  <c r="V57"/>
  <c r="V59"/>
  <c r="R59"/>
  <c r="S218" i="14"/>
  <c r="S162"/>
  <c r="S219"/>
  <c r="W162"/>
  <c r="O218"/>
  <c r="O220"/>
  <c r="S164"/>
  <c r="W164"/>
  <c r="S166"/>
  <c r="W166"/>
  <c r="S168"/>
  <c r="W168"/>
  <c r="S170"/>
  <c r="W170"/>
  <c r="S172"/>
  <c r="W172"/>
  <c r="S174"/>
  <c r="W174"/>
  <c r="S176"/>
  <c r="W176"/>
  <c r="S178"/>
  <c r="W178"/>
  <c r="S180"/>
  <c r="W180"/>
  <c r="S182"/>
  <c r="W182"/>
  <c r="W184"/>
  <c r="S184"/>
  <c r="W186"/>
  <c r="S186"/>
  <c r="W188"/>
  <c r="S188"/>
  <c r="W190"/>
  <c r="S190"/>
  <c r="W192"/>
  <c r="S192"/>
  <c r="W194"/>
  <c r="S194"/>
  <c r="W196"/>
  <c r="S196"/>
  <c r="W198"/>
  <c r="S198"/>
  <c r="W200"/>
  <c r="S200"/>
  <c r="W202"/>
  <c r="S202"/>
  <c r="W204"/>
  <c r="S204"/>
  <c r="W206"/>
  <c r="S206"/>
  <c r="W208"/>
  <c r="S208"/>
  <c r="W210"/>
  <c r="S210"/>
  <c r="W212"/>
  <c r="S212"/>
  <c r="W214"/>
  <c r="S214"/>
  <c r="W216"/>
  <c r="S216"/>
  <c r="T59" i="7"/>
  <c r="P59"/>
  <c r="L187"/>
  <c r="T63"/>
  <c r="P63"/>
  <c r="T67"/>
  <c r="P67"/>
  <c r="T71"/>
  <c r="P71"/>
  <c r="T75"/>
  <c r="P75"/>
  <c r="T79"/>
  <c r="P79"/>
  <c r="T83"/>
  <c r="P83"/>
  <c r="T87"/>
  <c r="P87"/>
  <c r="T91"/>
  <c r="P91"/>
  <c r="W202" i="17"/>
  <c r="S202"/>
  <c r="S176"/>
  <c r="W176"/>
  <c r="W172"/>
  <c r="S172"/>
  <c r="W168"/>
  <c r="S168"/>
  <c r="W164"/>
  <c r="S164"/>
  <c r="W160"/>
  <c r="S160"/>
  <c r="W140"/>
  <c r="S140"/>
  <c r="W132"/>
  <c r="S132"/>
  <c r="W124"/>
  <c r="S124"/>
  <c r="W101"/>
  <c r="S101"/>
  <c r="W97"/>
  <c r="S97"/>
  <c r="S88"/>
  <c r="W88"/>
  <c r="X151" i="15"/>
  <c r="X148"/>
  <c r="V151"/>
  <c r="V149"/>
  <c r="Q151"/>
  <c r="Q150"/>
  <c r="Q149"/>
  <c r="R213" i="17"/>
  <c r="R212"/>
  <c r="Y116" i="12"/>
  <c r="U116"/>
  <c r="Y124"/>
  <c r="U124"/>
  <c r="Y77"/>
  <c r="U77"/>
  <c r="Y118"/>
  <c r="U118"/>
  <c r="Y126"/>
  <c r="U126"/>
  <c r="U85"/>
  <c r="Y85"/>
  <c r="U93"/>
  <c r="Y93"/>
  <c r="Y101"/>
  <c r="U101"/>
  <c r="X73"/>
  <c r="T73"/>
  <c r="P203"/>
  <c r="U190" i="18"/>
  <c r="V125"/>
  <c r="R125"/>
  <c r="T125"/>
  <c r="X125"/>
  <c r="V127"/>
  <c r="R127"/>
  <c r="T127"/>
  <c r="X127"/>
  <c r="V129"/>
  <c r="R129"/>
  <c r="T129"/>
  <c r="X129"/>
  <c r="V131"/>
  <c r="R131"/>
  <c r="T131"/>
  <c r="X131"/>
  <c r="V133"/>
  <c r="R133"/>
  <c r="T133"/>
  <c r="X133"/>
  <c r="S135"/>
  <c r="W135"/>
  <c r="U137"/>
  <c r="Y137"/>
  <c r="V137"/>
  <c r="R137"/>
  <c r="T137"/>
  <c r="X137"/>
  <c r="S139"/>
  <c r="W139"/>
  <c r="U141"/>
  <c r="Y141"/>
  <c r="V141"/>
  <c r="R141"/>
  <c r="X141"/>
  <c r="T141"/>
  <c r="S143"/>
  <c r="W143"/>
  <c r="U145"/>
  <c r="Y145"/>
  <c r="V145"/>
  <c r="R145"/>
  <c r="X145"/>
  <c r="T145"/>
  <c r="S147"/>
  <c r="W147"/>
  <c r="U149"/>
  <c r="Y149"/>
  <c r="V149"/>
  <c r="R149"/>
  <c r="X149"/>
  <c r="T149"/>
  <c r="S151"/>
  <c r="W151"/>
  <c r="U153"/>
  <c r="Y153"/>
  <c r="V153"/>
  <c r="R153"/>
  <c r="X153"/>
  <c r="T153"/>
  <c r="S155"/>
  <c r="W155"/>
  <c r="V99"/>
  <c r="R99"/>
  <c r="R189"/>
  <c r="Y99"/>
  <c r="U99"/>
  <c r="U188"/>
  <c r="V101"/>
  <c r="R101"/>
  <c r="Y101"/>
  <c r="U101"/>
  <c r="T101"/>
  <c r="X101"/>
  <c r="W103"/>
  <c r="S103"/>
  <c r="V105"/>
  <c r="R105"/>
  <c r="Y105"/>
  <c r="U105"/>
  <c r="T105"/>
  <c r="X105"/>
  <c r="S107"/>
  <c r="W107"/>
  <c r="V109"/>
  <c r="R109"/>
  <c r="Y109"/>
  <c r="U109"/>
  <c r="S109"/>
  <c r="W109"/>
  <c r="X111"/>
  <c r="T111"/>
  <c r="V113"/>
  <c r="R113"/>
  <c r="Y113"/>
  <c r="U113"/>
  <c r="S113"/>
  <c r="W113"/>
  <c r="X115"/>
  <c r="T115"/>
  <c r="T142" i="11"/>
  <c r="T141"/>
  <c r="T126" i="18"/>
  <c r="X126"/>
  <c r="V128"/>
  <c r="R128"/>
  <c r="U128"/>
  <c r="U191"/>
  <c r="Y128"/>
  <c r="Y191"/>
  <c r="W128"/>
  <c r="S128"/>
  <c r="T130"/>
  <c r="X130"/>
  <c r="V132"/>
  <c r="R132"/>
  <c r="U132"/>
  <c r="Y132"/>
  <c r="W132"/>
  <c r="S132"/>
  <c r="T134"/>
  <c r="X134"/>
  <c r="V136"/>
  <c r="R136"/>
  <c r="U136"/>
  <c r="Y136"/>
  <c r="V138"/>
  <c r="R138"/>
  <c r="U138"/>
  <c r="Y138"/>
  <c r="V140"/>
  <c r="R140"/>
  <c r="U140"/>
  <c r="Y140"/>
  <c r="V142"/>
  <c r="R142"/>
  <c r="U142"/>
  <c r="Y142"/>
  <c r="V144"/>
  <c r="R144"/>
  <c r="U144"/>
  <c r="Y144"/>
  <c r="V146"/>
  <c r="R146"/>
  <c r="U146"/>
  <c r="Y146"/>
  <c r="V148"/>
  <c r="R148"/>
  <c r="U148"/>
  <c r="Y148"/>
  <c r="V150"/>
  <c r="R150"/>
  <c r="U150"/>
  <c r="Y150"/>
  <c r="V152"/>
  <c r="R152"/>
  <c r="U152"/>
  <c r="Y152"/>
  <c r="V154"/>
  <c r="R154"/>
  <c r="U154"/>
  <c r="Y154"/>
  <c r="T154"/>
  <c r="X154"/>
  <c r="W156"/>
  <c r="S156"/>
  <c r="V100"/>
  <c r="R100"/>
  <c r="R188"/>
  <c r="Y100"/>
  <c r="U100"/>
  <c r="V102"/>
  <c r="R102"/>
  <c r="Y102"/>
  <c r="U102"/>
  <c r="V104"/>
  <c r="R104"/>
  <c r="Y104"/>
  <c r="U104"/>
  <c r="V106"/>
  <c r="R106"/>
  <c r="Y106"/>
  <c r="U106"/>
  <c r="V108"/>
  <c r="R108"/>
  <c r="W108"/>
  <c r="S108"/>
  <c r="V110"/>
  <c r="R110"/>
  <c r="Y110"/>
  <c r="U110"/>
  <c r="V112"/>
  <c r="R112"/>
  <c r="Y112"/>
  <c r="U112"/>
  <c r="V114"/>
  <c r="R114"/>
  <c r="Y114"/>
  <c r="U114"/>
  <c r="V116"/>
  <c r="R116"/>
  <c r="Y116"/>
  <c r="U116"/>
  <c r="R63" i="10"/>
  <c r="V63"/>
  <c r="X61"/>
  <c r="T61"/>
  <c r="V61"/>
  <c r="R61"/>
  <c r="X59"/>
  <c r="T59"/>
  <c r="V59"/>
  <c r="R59"/>
  <c r="X57"/>
  <c r="T57"/>
  <c r="V57"/>
  <c r="R57"/>
  <c r="X55"/>
  <c r="T55"/>
  <c r="V55"/>
  <c r="R55"/>
  <c r="X53"/>
  <c r="T53"/>
  <c r="V53"/>
  <c r="R53"/>
  <c r="X51"/>
  <c r="T51"/>
  <c r="V51"/>
  <c r="R51"/>
  <c r="X49"/>
  <c r="T49"/>
  <c r="V49"/>
  <c r="R49"/>
  <c r="X47"/>
  <c r="T47"/>
  <c r="V47"/>
  <c r="R47"/>
  <c r="X45"/>
  <c r="T45"/>
  <c r="V45"/>
  <c r="R45"/>
  <c r="X43"/>
  <c r="T43"/>
  <c r="V43"/>
  <c r="R43"/>
  <c r="X41"/>
  <c r="T41"/>
  <c r="V41"/>
  <c r="R41"/>
  <c r="X39"/>
  <c r="T39"/>
  <c r="V39"/>
  <c r="R39"/>
  <c r="X37"/>
  <c r="T37"/>
  <c r="V37"/>
  <c r="R37"/>
  <c r="X35"/>
  <c r="T35"/>
  <c r="V35"/>
  <c r="R35"/>
  <c r="V91" i="4"/>
  <c r="R91"/>
  <c r="N148"/>
  <c r="R93"/>
  <c r="V93"/>
  <c r="V95"/>
  <c r="R95"/>
  <c r="R97"/>
  <c r="V97"/>
  <c r="V99"/>
  <c r="R99"/>
  <c r="R101"/>
  <c r="V101"/>
  <c r="V103"/>
  <c r="R103"/>
  <c r="R105"/>
  <c r="V105"/>
  <c r="V107"/>
  <c r="R107"/>
  <c r="R109"/>
  <c r="V109"/>
  <c r="V111"/>
  <c r="R111"/>
  <c r="Q113"/>
  <c r="U113"/>
  <c r="T113"/>
  <c r="T147"/>
  <c r="X113"/>
  <c r="T115"/>
  <c r="X115"/>
  <c r="R117"/>
  <c r="V117"/>
  <c r="Q119"/>
  <c r="U119"/>
  <c r="T119"/>
  <c r="X119"/>
  <c r="R121"/>
  <c r="V121"/>
  <c r="Q123"/>
  <c r="U123"/>
  <c r="T123"/>
  <c r="X123"/>
  <c r="R125"/>
  <c r="V125"/>
  <c r="Q127"/>
  <c r="U127"/>
  <c r="T127"/>
  <c r="X127"/>
  <c r="V129"/>
  <c r="R129"/>
  <c r="Q131"/>
  <c r="U131"/>
  <c r="T131"/>
  <c r="X131"/>
  <c r="W133"/>
  <c r="W149"/>
  <c r="S133"/>
  <c r="S149"/>
  <c r="Q138"/>
  <c r="U138"/>
  <c r="Q142"/>
  <c r="U142"/>
  <c r="W148"/>
  <c r="V115"/>
  <c r="R115"/>
  <c r="U95"/>
  <c r="Q95"/>
  <c r="U99"/>
  <c r="Q99"/>
  <c r="U103"/>
  <c r="Q103"/>
  <c r="U107"/>
  <c r="Q107"/>
  <c r="U111"/>
  <c r="Q111"/>
  <c r="S206" i="12"/>
  <c r="S205"/>
  <c r="R205"/>
  <c r="R204"/>
  <c r="R203"/>
  <c r="R206"/>
  <c r="U69" i="10"/>
  <c r="Y69"/>
  <c r="Y85"/>
  <c r="U85"/>
  <c r="T69"/>
  <c r="X69"/>
  <c r="Y73"/>
  <c r="U73"/>
  <c r="T77"/>
  <c r="X77"/>
  <c r="W87"/>
  <c r="S87"/>
  <c r="S89"/>
  <c r="W89"/>
  <c r="W93"/>
  <c r="S93"/>
  <c r="Y65"/>
  <c r="U65"/>
  <c r="V67"/>
  <c r="R67"/>
  <c r="V75"/>
  <c r="R75"/>
  <c r="V83"/>
  <c r="R83"/>
  <c r="S121" i="7"/>
  <c r="O121"/>
  <c r="S119"/>
  <c r="O119"/>
  <c r="O188"/>
  <c r="U121"/>
  <c r="Q121"/>
  <c r="Q187"/>
  <c r="Q188"/>
  <c r="X62" i="10"/>
  <c r="T62"/>
  <c r="V62"/>
  <c r="R62"/>
  <c r="X60"/>
  <c r="T60"/>
  <c r="V60"/>
  <c r="R60"/>
  <c r="X58"/>
  <c r="T58"/>
  <c r="V58"/>
  <c r="R58"/>
  <c r="X56"/>
  <c r="T56"/>
  <c r="V56"/>
  <c r="R56"/>
  <c r="X54"/>
  <c r="T54"/>
  <c r="V54"/>
  <c r="R54"/>
  <c r="X52"/>
  <c r="T52"/>
  <c r="V52"/>
  <c r="R52"/>
  <c r="X50"/>
  <c r="T50"/>
  <c r="V50"/>
  <c r="R50"/>
  <c r="X48"/>
  <c r="T48"/>
  <c r="V48"/>
  <c r="R48"/>
  <c r="X46"/>
  <c r="T46"/>
  <c r="V46"/>
  <c r="R46"/>
  <c r="X44"/>
  <c r="T44"/>
  <c r="V44"/>
  <c r="R44"/>
  <c r="X42"/>
  <c r="T42"/>
  <c r="V42"/>
  <c r="R42"/>
  <c r="X40"/>
  <c r="T40"/>
  <c r="V40"/>
  <c r="R40"/>
  <c r="X38"/>
  <c r="T38"/>
  <c r="V38"/>
  <c r="R38"/>
  <c r="X36"/>
  <c r="T36"/>
  <c r="V36"/>
  <c r="R36"/>
  <c r="X34"/>
  <c r="T34"/>
  <c r="P96"/>
  <c r="V34"/>
  <c r="R34"/>
  <c r="N96"/>
  <c r="T136" i="4"/>
  <c r="X136"/>
  <c r="T140"/>
  <c r="X140"/>
  <c r="T144"/>
  <c r="X144"/>
  <c r="Q228" i="6"/>
  <c r="Q229"/>
  <c r="Q234"/>
  <c r="Q231"/>
  <c r="Q233"/>
  <c r="Q230"/>
  <c r="T230"/>
  <c r="T231"/>
  <c r="T229"/>
  <c r="T228"/>
  <c r="T233"/>
  <c r="T234"/>
  <c r="W10" i="5"/>
  <c r="S10"/>
  <c r="R155" i="22"/>
  <c r="M148" i="19"/>
  <c r="K148"/>
  <c r="J148"/>
  <c r="Y188" i="18"/>
  <c r="N190"/>
  <c r="M190"/>
  <c r="L155" i="13"/>
  <c r="L153"/>
  <c r="T140" i="11"/>
  <c r="L150" i="15"/>
  <c r="L191" i="7"/>
  <c r="X149" i="15"/>
  <c r="V148"/>
  <c r="X150"/>
  <c r="K187" i="7"/>
  <c r="X213" i="17"/>
  <c r="X212"/>
  <c r="Y62" i="10"/>
  <c r="U62"/>
  <c r="W62"/>
  <c r="S62"/>
  <c r="Y60"/>
  <c r="U60"/>
  <c r="W60"/>
  <c r="S60"/>
  <c r="Y58"/>
  <c r="U58"/>
  <c r="W58"/>
  <c r="S58"/>
  <c r="Y56"/>
  <c r="U56"/>
  <c r="W56"/>
  <c r="S56"/>
  <c r="Y54"/>
  <c r="U54"/>
  <c r="W54"/>
  <c r="S54"/>
  <c r="Y52"/>
  <c r="U52"/>
  <c r="W52"/>
  <c r="S52"/>
  <c r="Y50"/>
  <c r="U50"/>
  <c r="W50"/>
  <c r="S50"/>
  <c r="Y48"/>
  <c r="U48"/>
  <c r="W48"/>
  <c r="S48"/>
  <c r="Y46"/>
  <c r="U46"/>
  <c r="W46"/>
  <c r="S46"/>
  <c r="Y44"/>
  <c r="U44"/>
  <c r="W44"/>
  <c r="S44"/>
  <c r="Y42"/>
  <c r="U42"/>
  <c r="W42"/>
  <c r="S42"/>
  <c r="Y40"/>
  <c r="U40"/>
  <c r="W40"/>
  <c r="S40"/>
  <c r="Y38"/>
  <c r="U38"/>
  <c r="W38"/>
  <c r="S38"/>
  <c r="Y36"/>
  <c r="U36"/>
  <c r="W36"/>
  <c r="S36"/>
  <c r="Y34"/>
  <c r="U34"/>
  <c r="Q96"/>
  <c r="W34"/>
  <c r="S34"/>
  <c r="O96"/>
  <c r="U136" i="4"/>
  <c r="Q136"/>
  <c r="U140"/>
  <c r="Q140"/>
  <c r="U144"/>
  <c r="Q144"/>
  <c r="P230" i="6"/>
  <c r="P229"/>
  <c r="P228"/>
  <c r="P233"/>
  <c r="U230"/>
  <c r="U231"/>
  <c r="U233"/>
  <c r="S228"/>
  <c r="S229"/>
  <c r="S233"/>
  <c r="V231"/>
  <c r="V230"/>
  <c r="V228"/>
  <c r="V229"/>
  <c r="V233"/>
  <c r="R229"/>
  <c r="R233"/>
  <c r="W14" i="5"/>
  <c r="S14"/>
  <c r="W22"/>
  <c r="S22"/>
  <c r="W30"/>
  <c r="S30"/>
  <c r="W38"/>
  <c r="S38"/>
  <c r="S46"/>
  <c r="W46"/>
  <c r="W54"/>
  <c r="S54"/>
  <c r="W62"/>
  <c r="S62"/>
  <c r="W70"/>
  <c r="S70"/>
  <c r="W78"/>
  <c r="S78"/>
  <c r="S86"/>
  <c r="W86"/>
  <c r="W98"/>
  <c r="S98"/>
  <c r="S106"/>
  <c r="W106"/>
  <c r="S114"/>
  <c r="W114"/>
  <c r="S144"/>
  <c r="W144"/>
  <c r="S152"/>
  <c r="W152"/>
  <c r="S160"/>
  <c r="W160"/>
  <c r="U8"/>
  <c r="Q8"/>
  <c r="U16"/>
  <c r="Q16"/>
  <c r="U24"/>
  <c r="Q24"/>
  <c r="U32"/>
  <c r="Q32"/>
  <c r="U40"/>
  <c r="Q40"/>
  <c r="U48"/>
  <c r="Q48"/>
  <c r="U56"/>
  <c r="Q56"/>
  <c r="U64"/>
  <c r="Q64"/>
  <c r="U72"/>
  <c r="Q72"/>
  <c r="U80"/>
  <c r="Q80"/>
  <c r="U88"/>
  <c r="Q88"/>
  <c r="U100"/>
  <c r="Q100"/>
  <c r="U108"/>
  <c r="Q108"/>
  <c r="U138"/>
  <c r="Q138"/>
  <c r="U146"/>
  <c r="Q146"/>
  <c r="U154"/>
  <c r="Q154"/>
  <c r="U162"/>
  <c r="Q162"/>
  <c r="S73" i="4"/>
  <c r="W73"/>
  <c r="U73"/>
  <c r="Q73"/>
  <c r="V71"/>
  <c r="R71"/>
  <c r="S69"/>
  <c r="W69"/>
  <c r="U69"/>
  <c r="Q69"/>
  <c r="V67"/>
  <c r="R67"/>
  <c r="S65"/>
  <c r="W65"/>
  <c r="U65"/>
  <c r="Q65"/>
  <c r="V63"/>
  <c r="R63"/>
  <c r="S61"/>
  <c r="W61"/>
  <c r="U61"/>
  <c r="Q61"/>
  <c r="V59"/>
  <c r="R59"/>
  <c r="S57"/>
  <c r="W57"/>
  <c r="U57"/>
  <c r="Q57"/>
  <c r="V55"/>
  <c r="R55"/>
  <c r="S53"/>
  <c r="W53"/>
  <c r="U53"/>
  <c r="Q53"/>
  <c r="V51"/>
  <c r="R51"/>
  <c r="S49"/>
  <c r="W49"/>
  <c r="U49"/>
  <c r="Q49"/>
  <c r="V47"/>
  <c r="R47"/>
  <c r="S45"/>
  <c r="W45"/>
  <c r="U45"/>
  <c r="Q45"/>
  <c r="V43"/>
  <c r="R43"/>
  <c r="S41"/>
  <c r="W41"/>
  <c r="U41"/>
  <c r="Q41"/>
  <c r="V39"/>
  <c r="R39"/>
  <c r="S37"/>
  <c r="W37"/>
  <c r="U37"/>
  <c r="Q37"/>
  <c r="V35"/>
  <c r="R35"/>
  <c r="S33"/>
  <c r="W33"/>
  <c r="U33"/>
  <c r="Q33"/>
  <c r="V31"/>
  <c r="R31"/>
  <c r="S29"/>
  <c r="W29"/>
  <c r="U29"/>
  <c r="Q29"/>
  <c r="V27"/>
  <c r="R27"/>
  <c r="S25"/>
  <c r="W25"/>
  <c r="U25"/>
  <c r="Q25"/>
  <c r="V23"/>
  <c r="R23"/>
  <c r="S21"/>
  <c r="W21"/>
  <c r="U21"/>
  <c r="Q21"/>
  <c r="Q150" i="3"/>
  <c r="U150"/>
  <c r="U138"/>
  <c r="Q138"/>
  <c r="U134"/>
  <c r="Q134"/>
  <c r="Q130"/>
  <c r="U130"/>
  <c r="M160"/>
  <c r="U126"/>
  <c r="Q126"/>
  <c r="M158"/>
  <c r="V156" i="2"/>
  <c r="R156"/>
  <c r="R160"/>
  <c r="V160"/>
  <c r="R172"/>
  <c r="V172"/>
  <c r="R176"/>
  <c r="V176"/>
  <c r="R180"/>
  <c r="V180"/>
  <c r="R184"/>
  <c r="V184"/>
  <c r="M190"/>
  <c r="Q124"/>
  <c r="U124"/>
  <c r="U128"/>
  <c r="Q128"/>
  <c r="U132"/>
  <c r="Q132"/>
  <c r="U136"/>
  <c r="Q136"/>
  <c r="U140"/>
  <c r="Q140"/>
  <c r="U144"/>
  <c r="Q144"/>
  <c r="U148"/>
  <c r="Q148"/>
  <c r="U152"/>
  <c r="Q152"/>
  <c r="U162"/>
  <c r="Q162"/>
  <c r="U170"/>
  <c r="Q170"/>
  <c r="U174"/>
  <c r="Q174"/>
  <c r="U178"/>
  <c r="Q178"/>
  <c r="U182"/>
  <c r="Q182"/>
  <c r="U186"/>
  <c r="Q186"/>
  <c r="V86"/>
  <c r="R86"/>
  <c r="V90"/>
  <c r="R90"/>
  <c r="V94"/>
  <c r="R94"/>
  <c r="V98"/>
  <c r="R98"/>
  <c r="V102"/>
  <c r="R102"/>
  <c r="U82"/>
  <c r="U188"/>
  <c r="Q82"/>
  <c r="U86"/>
  <c r="Q86"/>
  <c r="U90"/>
  <c r="Q90"/>
  <c r="U94"/>
  <c r="Q94"/>
  <c r="U98"/>
  <c r="Q98"/>
  <c r="S189"/>
  <c r="S188"/>
  <c r="X60"/>
  <c r="T60"/>
  <c r="X64"/>
  <c r="T64"/>
  <c r="X68"/>
  <c r="T68"/>
  <c r="X72"/>
  <c r="T72"/>
  <c r="X76"/>
  <c r="T76"/>
  <c r="X80"/>
  <c r="T80"/>
  <c r="X84"/>
  <c r="T84"/>
  <c r="X88"/>
  <c r="T88"/>
  <c r="X92"/>
  <c r="T92"/>
  <c r="X96"/>
  <c r="T96"/>
  <c r="X100"/>
  <c r="T100"/>
  <c r="X104"/>
  <c r="T104"/>
  <c r="X108"/>
  <c r="T108"/>
  <c r="X112"/>
  <c r="T112"/>
  <c r="X116"/>
  <c r="T116"/>
  <c r="U216" i="1"/>
  <c r="Q216"/>
  <c r="U214"/>
  <c r="Q214"/>
  <c r="U212"/>
  <c r="Q212"/>
  <c r="U210"/>
  <c r="Q210"/>
  <c r="U208"/>
  <c r="Q208"/>
  <c r="U206"/>
  <c r="Q206"/>
  <c r="U204"/>
  <c r="Q204"/>
  <c r="U202"/>
  <c r="Q202"/>
  <c r="U200"/>
  <c r="Q200"/>
  <c r="U198"/>
  <c r="Q198"/>
  <c r="U196"/>
  <c r="Q196"/>
  <c r="U194"/>
  <c r="Q194"/>
  <c r="U192"/>
  <c r="Q192"/>
  <c r="U190"/>
  <c r="Q190"/>
  <c r="U188"/>
  <c r="Q188"/>
  <c r="U186"/>
  <c r="Q186"/>
  <c r="U184"/>
  <c r="Q184"/>
  <c r="U182"/>
  <c r="Q182"/>
  <c r="U180"/>
  <c r="Q180"/>
  <c r="U178"/>
  <c r="Q178"/>
  <c r="U176"/>
  <c r="Q176"/>
  <c r="U174"/>
  <c r="Q174"/>
  <c r="U172"/>
  <c r="Q172"/>
  <c r="U170"/>
  <c r="Q170"/>
  <c r="U168"/>
  <c r="Q168"/>
  <c r="U166"/>
  <c r="Q166"/>
  <c r="U164"/>
  <c r="Q164"/>
  <c r="U162"/>
  <c r="Q162"/>
  <c r="U160"/>
  <c r="Q160"/>
  <c r="U158"/>
  <c r="Q158"/>
  <c r="U156"/>
  <c r="Q156"/>
  <c r="U154"/>
  <c r="Q154"/>
  <c r="U152"/>
  <c r="Q152"/>
  <c r="U150"/>
  <c r="Q150"/>
  <c r="U148"/>
  <c r="Q148"/>
  <c r="U146"/>
  <c r="Q146"/>
  <c r="U144"/>
  <c r="Q144"/>
  <c r="U142"/>
  <c r="Q142"/>
  <c r="U140"/>
  <c r="Q140"/>
  <c r="U138"/>
  <c r="Q138"/>
  <c r="U136"/>
  <c r="Q136"/>
  <c r="U134"/>
  <c r="Q134"/>
  <c r="U132"/>
  <c r="Q132"/>
  <c r="U130"/>
  <c r="Q130"/>
  <c r="U128"/>
  <c r="Q128"/>
  <c r="U9" i="5"/>
  <c r="Q9"/>
  <c r="X9"/>
  <c r="T9"/>
  <c r="S11"/>
  <c r="W11"/>
  <c r="U13"/>
  <c r="Q13"/>
  <c r="X13"/>
  <c r="T13"/>
  <c r="S15"/>
  <c r="W15"/>
  <c r="U17"/>
  <c r="Q17"/>
  <c r="X17"/>
  <c r="T17"/>
  <c r="W19"/>
  <c r="S19"/>
  <c r="U21"/>
  <c r="Q21"/>
  <c r="X21"/>
  <c r="T21"/>
  <c r="S23"/>
  <c r="W23"/>
  <c r="U25"/>
  <c r="Q25"/>
  <c r="T25"/>
  <c r="X25"/>
  <c r="W27"/>
  <c r="S27"/>
  <c r="U29"/>
  <c r="Q29"/>
  <c r="T29"/>
  <c r="X29"/>
  <c r="W31"/>
  <c r="S31"/>
  <c r="U33"/>
  <c r="Q33"/>
  <c r="T33"/>
  <c r="X33"/>
  <c r="W35"/>
  <c r="S35"/>
  <c r="U37"/>
  <c r="Q37"/>
  <c r="T37"/>
  <c r="X37"/>
  <c r="W39"/>
  <c r="S39"/>
  <c r="U41"/>
  <c r="Q41"/>
  <c r="T41"/>
  <c r="X41"/>
  <c r="W43"/>
  <c r="S43"/>
  <c r="U45"/>
  <c r="Q45"/>
  <c r="T45"/>
  <c r="X45"/>
  <c r="W47"/>
  <c r="S47"/>
  <c r="U49"/>
  <c r="Q49"/>
  <c r="T49"/>
  <c r="X49"/>
  <c r="W51"/>
  <c r="S51"/>
  <c r="U53"/>
  <c r="Q53"/>
  <c r="X53"/>
  <c r="T53"/>
  <c r="W55"/>
  <c r="S55"/>
  <c r="U57"/>
  <c r="Q57"/>
  <c r="X57"/>
  <c r="T57"/>
  <c r="W59"/>
  <c r="S59"/>
  <c r="U61"/>
  <c r="Q61"/>
  <c r="X61"/>
  <c r="T61"/>
  <c r="W63"/>
  <c r="S63"/>
  <c r="U65"/>
  <c r="Q65"/>
  <c r="X65"/>
  <c r="T65"/>
  <c r="S67"/>
  <c r="W67"/>
  <c r="U69"/>
  <c r="Q69"/>
  <c r="X69"/>
  <c r="T69"/>
  <c r="S71"/>
  <c r="W71"/>
  <c r="U73"/>
  <c r="Q73"/>
  <c r="X73"/>
  <c r="T73"/>
  <c r="S75"/>
  <c r="W75"/>
  <c r="U77"/>
  <c r="Q77"/>
  <c r="X77"/>
  <c r="T77"/>
  <c r="S79"/>
  <c r="W79"/>
  <c r="U81"/>
  <c r="Q81"/>
  <c r="X81"/>
  <c r="T81"/>
  <c r="S83"/>
  <c r="W83"/>
  <c r="U85"/>
  <c r="Q85"/>
  <c r="X85"/>
  <c r="T85"/>
  <c r="W87"/>
  <c r="S87"/>
  <c r="U89"/>
  <c r="Q89"/>
  <c r="X89"/>
  <c r="T89"/>
  <c r="W91"/>
  <c r="S91"/>
  <c r="U97"/>
  <c r="Q97"/>
  <c r="X97"/>
  <c r="T97"/>
  <c r="W99"/>
  <c r="S99"/>
  <c r="U101"/>
  <c r="Q101"/>
  <c r="X101"/>
  <c r="T101"/>
  <c r="W103"/>
  <c r="S103"/>
  <c r="O170"/>
  <c r="U105"/>
  <c r="Q105"/>
  <c r="X105"/>
  <c r="T105"/>
  <c r="W107"/>
  <c r="S107"/>
  <c r="U109"/>
  <c r="Q109"/>
  <c r="X109"/>
  <c r="T109"/>
  <c r="W111"/>
  <c r="S111"/>
  <c r="U113"/>
  <c r="Q113"/>
  <c r="X113"/>
  <c r="T113"/>
  <c r="W115"/>
  <c r="S115"/>
  <c r="U139"/>
  <c r="Q139"/>
  <c r="X139"/>
  <c r="T139"/>
  <c r="W141"/>
  <c r="S141"/>
  <c r="U143"/>
  <c r="Q143"/>
  <c r="X143"/>
  <c r="T143"/>
  <c r="W145"/>
  <c r="S145"/>
  <c r="U147"/>
  <c r="Q147"/>
  <c r="X147"/>
  <c r="T147"/>
  <c r="W149"/>
  <c r="S149"/>
  <c r="U151"/>
  <c r="Q151"/>
  <c r="X151"/>
  <c r="T151"/>
  <c r="W153"/>
  <c r="S153"/>
  <c r="U155"/>
  <c r="Q155"/>
  <c r="X155"/>
  <c r="T155"/>
  <c r="W157"/>
  <c r="S157"/>
  <c r="U159"/>
  <c r="Q159"/>
  <c r="X159"/>
  <c r="T159"/>
  <c r="W161"/>
  <c r="S161"/>
  <c r="U163"/>
  <c r="Q163"/>
  <c r="X163"/>
  <c r="T163"/>
  <c r="W165"/>
  <c r="S165"/>
  <c r="R8"/>
  <c r="V8"/>
  <c r="N168"/>
  <c r="R10"/>
  <c r="V10"/>
  <c r="R12"/>
  <c r="V12"/>
  <c r="R14"/>
  <c r="V14"/>
  <c r="R16"/>
  <c r="V16"/>
  <c r="V18"/>
  <c r="R18"/>
  <c r="V20"/>
  <c r="R20"/>
  <c r="V22"/>
  <c r="R22"/>
  <c r="V24"/>
  <c r="R24"/>
  <c r="V26"/>
  <c r="R26"/>
  <c r="V28"/>
  <c r="R28"/>
  <c r="V30"/>
  <c r="R30"/>
  <c r="V32"/>
  <c r="R32"/>
  <c r="V34"/>
  <c r="R34"/>
  <c r="V36"/>
  <c r="R36"/>
  <c r="V38"/>
  <c r="R38"/>
  <c r="V40"/>
  <c r="R40"/>
  <c r="V42"/>
  <c r="R42"/>
  <c r="V44"/>
  <c r="R44"/>
  <c r="V46"/>
  <c r="R46"/>
  <c r="V48"/>
  <c r="R48"/>
  <c r="V50"/>
  <c r="R50"/>
  <c r="V52"/>
  <c r="R52"/>
  <c r="V54"/>
  <c r="R54"/>
  <c r="V56"/>
  <c r="R56"/>
  <c r="V58"/>
  <c r="R58"/>
  <c r="V60"/>
  <c r="R60"/>
  <c r="V62"/>
  <c r="R62"/>
  <c r="V64"/>
  <c r="R64"/>
  <c r="V66"/>
  <c r="R66"/>
  <c r="V68"/>
  <c r="R68"/>
  <c r="V70"/>
  <c r="R70"/>
  <c r="V72"/>
  <c r="R72"/>
  <c r="R74"/>
  <c r="V74"/>
  <c r="R76"/>
  <c r="V76"/>
  <c r="R78"/>
  <c r="V78"/>
  <c r="R80"/>
  <c r="V80"/>
  <c r="V82"/>
  <c r="R82"/>
  <c r="V84"/>
  <c r="R84"/>
  <c r="V86"/>
  <c r="R86"/>
  <c r="V88"/>
  <c r="R88"/>
  <c r="V90"/>
  <c r="R90"/>
  <c r="V92"/>
  <c r="R92"/>
  <c r="V98"/>
  <c r="R98"/>
  <c r="V100"/>
  <c r="R100"/>
  <c r="V102"/>
  <c r="R102"/>
  <c r="V104"/>
  <c r="R104"/>
  <c r="N170"/>
  <c r="V106"/>
  <c r="R106"/>
  <c r="V108"/>
  <c r="R108"/>
  <c r="V110"/>
  <c r="R110"/>
  <c r="V112"/>
  <c r="R112"/>
  <c r="V114"/>
  <c r="R114"/>
  <c r="V138"/>
  <c r="R138"/>
  <c r="V140"/>
  <c r="R140"/>
  <c r="V142"/>
  <c r="R142"/>
  <c r="V144"/>
  <c r="R144"/>
  <c r="V146"/>
  <c r="R146"/>
  <c r="V148"/>
  <c r="R148"/>
  <c r="V150"/>
  <c r="R150"/>
  <c r="V152"/>
  <c r="R152"/>
  <c r="V154"/>
  <c r="R154"/>
  <c r="V156"/>
  <c r="R156"/>
  <c r="V158"/>
  <c r="R158"/>
  <c r="V160"/>
  <c r="R160"/>
  <c r="V162"/>
  <c r="R162"/>
  <c r="V164"/>
  <c r="R164"/>
  <c r="V166"/>
  <c r="R166"/>
  <c r="R230" i="6"/>
  <c r="M146" i="4"/>
  <c r="M188" i="2"/>
  <c r="R231" i="6"/>
  <c r="V234"/>
  <c r="S234"/>
  <c r="R234"/>
  <c r="O168" i="5"/>
  <c r="W188" i="2"/>
  <c r="R228" i="6"/>
  <c r="W18" i="5"/>
  <c r="S18"/>
  <c r="W26"/>
  <c r="S26"/>
  <c r="W34"/>
  <c r="S34"/>
  <c r="S42"/>
  <c r="W42"/>
  <c r="S50"/>
  <c r="W50"/>
  <c r="W58"/>
  <c r="S58"/>
  <c r="W66"/>
  <c r="S66"/>
  <c r="W74"/>
  <c r="S74"/>
  <c r="W82"/>
  <c r="S82"/>
  <c r="W90"/>
  <c r="S90"/>
  <c r="W102"/>
  <c r="S102"/>
  <c r="S110"/>
  <c r="W110"/>
  <c r="S140"/>
  <c r="W140"/>
  <c r="S148"/>
  <c r="W148"/>
  <c r="S156"/>
  <c r="W156"/>
  <c r="S164"/>
  <c r="W164"/>
  <c r="U12"/>
  <c r="Q12"/>
  <c r="U20"/>
  <c r="Q20"/>
  <c r="U28"/>
  <c r="Q28"/>
  <c r="U36"/>
  <c r="Q36"/>
  <c r="U44"/>
  <c r="Q44"/>
  <c r="U52"/>
  <c r="Q52"/>
  <c r="U60"/>
  <c r="Q60"/>
  <c r="U68"/>
  <c r="Q68"/>
  <c r="U76"/>
  <c r="Q76"/>
  <c r="U84"/>
  <c r="Q84"/>
  <c r="U92"/>
  <c r="Q92"/>
  <c r="U104"/>
  <c r="Q104"/>
  <c r="U112"/>
  <c r="Q112"/>
  <c r="U142"/>
  <c r="Q142"/>
  <c r="U150"/>
  <c r="Q150"/>
  <c r="U158"/>
  <c r="Q158"/>
  <c r="U166"/>
  <c r="Q166"/>
  <c r="V73" i="4"/>
  <c r="R73"/>
  <c r="S71"/>
  <c r="W71"/>
  <c r="U71"/>
  <c r="Q71"/>
  <c r="V69"/>
  <c r="R69"/>
  <c r="S67"/>
  <c r="W67"/>
  <c r="U67"/>
  <c r="Q67"/>
  <c r="V65"/>
  <c r="R65"/>
  <c r="S63"/>
  <c r="W63"/>
  <c r="U63"/>
  <c r="Q63"/>
  <c r="V61"/>
  <c r="R61"/>
  <c r="S59"/>
  <c r="W59"/>
  <c r="U59"/>
  <c r="Q59"/>
  <c r="V57"/>
  <c r="R57"/>
  <c r="S55"/>
  <c r="W55"/>
  <c r="U55"/>
  <c r="Q55"/>
  <c r="V53"/>
  <c r="R53"/>
  <c r="S51"/>
  <c r="W51"/>
  <c r="U51"/>
  <c r="Q51"/>
  <c r="V49"/>
  <c r="R49"/>
  <c r="S47"/>
  <c r="W47"/>
  <c r="U47"/>
  <c r="Q47"/>
  <c r="V45"/>
  <c r="R45"/>
  <c r="S43"/>
  <c r="W43"/>
  <c r="U43"/>
  <c r="Q43"/>
  <c r="V41"/>
  <c r="R41"/>
  <c r="S39"/>
  <c r="W39"/>
  <c r="U39"/>
  <c r="Q39"/>
  <c r="V37"/>
  <c r="R37"/>
  <c r="S35"/>
  <c r="W35"/>
  <c r="U35"/>
  <c r="Q35"/>
  <c r="V33"/>
  <c r="R33"/>
  <c r="S31"/>
  <c r="W31"/>
  <c r="U31"/>
  <c r="Q31"/>
  <c r="V29"/>
  <c r="R29"/>
  <c r="S27"/>
  <c r="W27"/>
  <c r="U27"/>
  <c r="Q27"/>
  <c r="V25"/>
  <c r="R25"/>
  <c r="S23"/>
  <c r="W23"/>
  <c r="U23"/>
  <c r="Q23"/>
  <c r="V21"/>
  <c r="N146"/>
  <c r="R21"/>
  <c r="U154" i="3"/>
  <c r="Q154"/>
  <c r="U146"/>
  <c r="Q146"/>
  <c r="U136"/>
  <c r="Q136"/>
  <c r="U132"/>
  <c r="Q132"/>
  <c r="U128"/>
  <c r="Q128"/>
  <c r="T126"/>
  <c r="X126"/>
  <c r="P160"/>
  <c r="P158"/>
  <c r="N190" i="2"/>
  <c r="V124"/>
  <c r="R124"/>
  <c r="R158"/>
  <c r="V158"/>
  <c r="R162"/>
  <c r="V162"/>
  <c r="R174"/>
  <c r="V174"/>
  <c r="R178"/>
  <c r="V178"/>
  <c r="R182"/>
  <c r="V182"/>
  <c r="R186"/>
  <c r="V186"/>
  <c r="Q126"/>
  <c r="U126"/>
  <c r="U130"/>
  <c r="Q130"/>
  <c r="U134"/>
  <c r="Q134"/>
  <c r="U138"/>
  <c r="Q138"/>
  <c r="U142"/>
  <c r="Q142"/>
  <c r="U146"/>
  <c r="Q146"/>
  <c r="U150"/>
  <c r="Q150"/>
  <c r="U160"/>
  <c r="Q160"/>
  <c r="U172"/>
  <c r="Q172"/>
  <c r="U176"/>
  <c r="Q176"/>
  <c r="U180"/>
  <c r="Q180"/>
  <c r="U184"/>
  <c r="Q184"/>
  <c r="V84"/>
  <c r="R84"/>
  <c r="R189"/>
  <c r="N188"/>
  <c r="V88"/>
  <c r="R88"/>
  <c r="V92"/>
  <c r="R92"/>
  <c r="V96"/>
  <c r="R96"/>
  <c r="V100"/>
  <c r="R100"/>
  <c r="U84"/>
  <c r="Q84"/>
  <c r="U88"/>
  <c r="Q88"/>
  <c r="U92"/>
  <c r="Q92"/>
  <c r="U96"/>
  <c r="Q96"/>
  <c r="U100"/>
  <c r="Q100"/>
  <c r="X58"/>
  <c r="T58"/>
  <c r="P188"/>
  <c r="X62"/>
  <c r="T62"/>
  <c r="X66"/>
  <c r="T66"/>
  <c r="X70"/>
  <c r="T70"/>
  <c r="X74"/>
  <c r="T74"/>
  <c r="X78"/>
  <c r="T78"/>
  <c r="X82"/>
  <c r="T82"/>
  <c r="X86"/>
  <c r="T86"/>
  <c r="X90"/>
  <c r="T90"/>
  <c r="X94"/>
  <c r="T94"/>
  <c r="X98"/>
  <c r="T98"/>
  <c r="X102"/>
  <c r="T102"/>
  <c r="X106"/>
  <c r="T106"/>
  <c r="X110"/>
  <c r="T110"/>
  <c r="X114"/>
  <c r="T114"/>
  <c r="U215" i="1"/>
  <c r="Q215"/>
  <c r="U213"/>
  <c r="Q213"/>
  <c r="U211"/>
  <c r="Q211"/>
  <c r="U209"/>
  <c r="Q209"/>
  <c r="U207"/>
  <c r="Q207"/>
  <c r="U205"/>
  <c r="Q205"/>
  <c r="U203"/>
  <c r="Q203"/>
  <c r="U201"/>
  <c r="Q201"/>
  <c r="U199"/>
  <c r="Q199"/>
  <c r="U197"/>
  <c r="Q197"/>
  <c r="U195"/>
  <c r="Q195"/>
  <c r="U193"/>
  <c r="Q193"/>
  <c r="U191"/>
  <c r="Q191"/>
  <c r="U189"/>
  <c r="Q189"/>
  <c r="U187"/>
  <c r="Q187"/>
  <c r="U185"/>
  <c r="Q185"/>
  <c r="U183"/>
  <c r="Q183"/>
  <c r="U181"/>
  <c r="Q181"/>
  <c r="U179"/>
  <c r="Q179"/>
  <c r="U177"/>
  <c r="Q177"/>
  <c r="U175"/>
  <c r="Q175"/>
  <c r="U173"/>
  <c r="Q173"/>
  <c r="U171"/>
  <c r="Q171"/>
  <c r="U169"/>
  <c r="Q169"/>
  <c r="U167"/>
  <c r="Q167"/>
  <c r="U165"/>
  <c r="Q165"/>
  <c r="U163"/>
  <c r="Q163"/>
  <c r="U161"/>
  <c r="Q161"/>
  <c r="U159"/>
  <c r="Q159"/>
  <c r="U157"/>
  <c r="Q157"/>
  <c r="U155"/>
  <c r="Q155"/>
  <c r="M220"/>
  <c r="U153"/>
  <c r="Q153"/>
  <c r="U151"/>
  <c r="Q151"/>
  <c r="U149"/>
  <c r="Q149"/>
  <c r="U147"/>
  <c r="Q147"/>
  <c r="U145"/>
  <c r="Q145"/>
  <c r="U143"/>
  <c r="Q143"/>
  <c r="U141"/>
  <c r="Q141"/>
  <c r="U139"/>
  <c r="Q139"/>
  <c r="U137"/>
  <c r="Q137"/>
  <c r="U135"/>
  <c r="Q135"/>
  <c r="U133"/>
  <c r="Q133"/>
  <c r="U131"/>
  <c r="Q131"/>
  <c r="U129"/>
  <c r="Q129"/>
  <c r="U127"/>
  <c r="Q127"/>
  <c r="U125"/>
  <c r="Q125"/>
  <c r="U123"/>
  <c r="Q123"/>
  <c r="U121"/>
  <c r="Q121"/>
  <c r="U119"/>
  <c r="Q119"/>
  <c r="U117"/>
  <c r="Q117"/>
  <c r="U115"/>
  <c r="Q115"/>
  <c r="U113"/>
  <c r="Q113"/>
  <c r="U111"/>
  <c r="Q111"/>
  <c r="U109"/>
  <c r="Q109"/>
  <c r="U107"/>
  <c r="Q107"/>
  <c r="U105"/>
  <c r="Q105"/>
  <c r="U103"/>
  <c r="Q103"/>
  <c r="U101"/>
  <c r="Q101"/>
  <c r="U99"/>
  <c r="Q99"/>
  <c r="U97"/>
  <c r="Q97"/>
  <c r="U95"/>
  <c r="Q95"/>
  <c r="U93"/>
  <c r="Q93"/>
  <c r="U91"/>
  <c r="Q91"/>
  <c r="U89"/>
  <c r="Q89"/>
  <c r="N218"/>
  <c r="V87"/>
  <c r="R87"/>
  <c r="V215"/>
  <c r="R215"/>
  <c r="V213"/>
  <c r="R213"/>
  <c r="V211"/>
  <c r="R211"/>
  <c r="V209"/>
  <c r="R209"/>
  <c r="V207"/>
  <c r="R207"/>
  <c r="V205"/>
  <c r="R205"/>
  <c r="V203"/>
  <c r="R203"/>
  <c r="V201"/>
  <c r="R201"/>
  <c r="V199"/>
  <c r="R199"/>
  <c r="V197"/>
  <c r="R197"/>
  <c r="V195"/>
  <c r="R195"/>
  <c r="V193"/>
  <c r="R193"/>
  <c r="V191"/>
  <c r="R191"/>
  <c r="V189"/>
  <c r="R189"/>
  <c r="V187"/>
  <c r="R187"/>
  <c r="V185"/>
  <c r="R185"/>
  <c r="V183"/>
  <c r="R183"/>
  <c r="V181"/>
  <c r="R181"/>
  <c r="V179"/>
  <c r="R179"/>
  <c r="V177"/>
  <c r="R177"/>
  <c r="V175"/>
  <c r="R175"/>
  <c r="V173"/>
  <c r="R173"/>
  <c r="V171"/>
  <c r="R171"/>
  <c r="V169"/>
  <c r="R169"/>
  <c r="V167"/>
  <c r="R167"/>
  <c r="V165"/>
  <c r="R165"/>
  <c r="V163"/>
  <c r="R163"/>
  <c r="V161"/>
  <c r="R161"/>
  <c r="V159"/>
  <c r="R159"/>
  <c r="V157"/>
  <c r="R157"/>
  <c r="V155"/>
  <c r="R155"/>
  <c r="N220"/>
  <c r="V153"/>
  <c r="R153"/>
  <c r="V151"/>
  <c r="R151"/>
  <c r="V149"/>
  <c r="R149"/>
  <c r="V147"/>
  <c r="R147"/>
  <c r="V145"/>
  <c r="R145"/>
  <c r="V143"/>
  <c r="R143"/>
  <c r="V141"/>
  <c r="R141"/>
  <c r="V139"/>
  <c r="R139"/>
  <c r="V137"/>
  <c r="R137"/>
  <c r="V135"/>
  <c r="R135"/>
  <c r="V133"/>
  <c r="R133"/>
  <c r="V131"/>
  <c r="R131"/>
  <c r="V129"/>
  <c r="R129"/>
  <c r="V127"/>
  <c r="R127"/>
  <c r="V125"/>
  <c r="R125"/>
  <c r="V123"/>
  <c r="R123"/>
  <c r="V121"/>
  <c r="R121"/>
  <c r="V119"/>
  <c r="R119"/>
  <c r="V117"/>
  <c r="R117"/>
  <c r="V115"/>
  <c r="R115"/>
  <c r="V113"/>
  <c r="R113"/>
  <c r="V111"/>
  <c r="R111"/>
  <c r="V109"/>
  <c r="R109"/>
  <c r="V107"/>
  <c r="R107"/>
  <c r="V105"/>
  <c r="R105"/>
  <c r="V103"/>
  <c r="R103"/>
  <c r="V101"/>
  <c r="R101"/>
  <c r="V99"/>
  <c r="R99"/>
  <c r="V97"/>
  <c r="R97"/>
  <c r="V95"/>
  <c r="R95"/>
  <c r="V93"/>
  <c r="R93"/>
  <c r="V91"/>
  <c r="R91"/>
  <c r="V89"/>
  <c r="R89"/>
  <c r="M218"/>
  <c r="U87"/>
  <c r="Q87"/>
  <c r="W221"/>
  <c r="W220"/>
  <c r="S219"/>
  <c r="S218"/>
  <c r="W160" i="3"/>
  <c r="W158"/>
  <c r="W161"/>
  <c r="W159"/>
  <c r="O146" i="4"/>
  <c r="U189" i="2"/>
  <c r="U229" i="6"/>
  <c r="P234"/>
  <c r="U234"/>
  <c r="U228"/>
  <c r="X146" i="4"/>
  <c r="S158" i="3"/>
  <c r="Q189" i="2"/>
  <c r="P231" i="6"/>
  <c r="X147" i="4"/>
  <c r="U126" i="1"/>
  <c r="Q126"/>
  <c r="U124"/>
  <c r="Q124"/>
  <c r="U122"/>
  <c r="Q122"/>
  <c r="U120"/>
  <c r="Q120"/>
  <c r="U118"/>
  <c r="Q118"/>
  <c r="U116"/>
  <c r="Q116"/>
  <c r="U114"/>
  <c r="Q114"/>
  <c r="U112"/>
  <c r="Q112"/>
  <c r="U110"/>
  <c r="Q110"/>
  <c r="U108"/>
  <c r="Q108"/>
  <c r="U106"/>
  <c r="Q106"/>
  <c r="U104"/>
  <c r="Q104"/>
  <c r="U102"/>
  <c r="Q102"/>
  <c r="U100"/>
  <c r="Q100"/>
  <c r="U98"/>
  <c r="Q98"/>
  <c r="U96"/>
  <c r="Q96"/>
  <c r="U94"/>
  <c r="Q94"/>
  <c r="U92"/>
  <c r="Q92"/>
  <c r="U90"/>
  <c r="Q90"/>
  <c r="U88"/>
  <c r="Q88"/>
  <c r="S9" i="5"/>
  <c r="S169"/>
  <c r="W9"/>
  <c r="W169"/>
  <c r="U11"/>
  <c r="Q11"/>
  <c r="X11"/>
  <c r="T11"/>
  <c r="S13"/>
  <c r="W13"/>
  <c r="U15"/>
  <c r="Q15"/>
  <c r="X15"/>
  <c r="T15"/>
  <c r="W17"/>
  <c r="S17"/>
  <c r="S168"/>
  <c r="U19"/>
  <c r="Q19"/>
  <c r="X19"/>
  <c r="T19"/>
  <c r="S21"/>
  <c r="W21"/>
  <c r="U23"/>
  <c r="Q23"/>
  <c r="X23"/>
  <c r="T23"/>
  <c r="W25"/>
  <c r="S25"/>
  <c r="U27"/>
  <c r="Q27"/>
  <c r="T27"/>
  <c r="X27"/>
  <c r="W29"/>
  <c r="S29"/>
  <c r="U31"/>
  <c r="Q31"/>
  <c r="T31"/>
  <c r="X31"/>
  <c r="W33"/>
  <c r="S33"/>
  <c r="U35"/>
  <c r="Q35"/>
  <c r="T35"/>
  <c r="X35"/>
  <c r="W37"/>
  <c r="S37"/>
  <c r="U39"/>
  <c r="Q39"/>
  <c r="T39"/>
  <c r="X39"/>
  <c r="W41"/>
  <c r="S41"/>
  <c r="U43"/>
  <c r="Q43"/>
  <c r="T43"/>
  <c r="X43"/>
  <c r="W45"/>
  <c r="S45"/>
  <c r="U47"/>
  <c r="Q47"/>
  <c r="T47"/>
  <c r="X47"/>
  <c r="W49"/>
  <c r="S49"/>
  <c r="U51"/>
  <c r="Q51"/>
  <c r="T51"/>
  <c r="X51"/>
  <c r="W53"/>
  <c r="S53"/>
  <c r="U55"/>
  <c r="Q55"/>
  <c r="X55"/>
  <c r="T55"/>
  <c r="W57"/>
  <c r="S57"/>
  <c r="U59"/>
  <c r="Q59"/>
  <c r="X59"/>
  <c r="T59"/>
  <c r="W61"/>
  <c r="S61"/>
  <c r="U63"/>
  <c r="Q63"/>
  <c r="X63"/>
  <c r="T63"/>
  <c r="W65"/>
  <c r="S65"/>
  <c r="U67"/>
  <c r="Q67"/>
  <c r="X67"/>
  <c r="T67"/>
  <c r="S69"/>
  <c r="W69"/>
  <c r="U71"/>
  <c r="Q71"/>
  <c r="X71"/>
  <c r="T71"/>
  <c r="S73"/>
  <c r="W73"/>
  <c r="U75"/>
  <c r="Q75"/>
  <c r="X75"/>
  <c r="T75"/>
  <c r="S77"/>
  <c r="W77"/>
  <c r="U79"/>
  <c r="Q79"/>
  <c r="X79"/>
  <c r="T79"/>
  <c r="S81"/>
  <c r="W81"/>
  <c r="U83"/>
  <c r="Q83"/>
  <c r="X83"/>
  <c r="T83"/>
  <c r="W85"/>
  <c r="S85"/>
  <c r="U87"/>
  <c r="Q87"/>
  <c r="X87"/>
  <c r="T87"/>
  <c r="W89"/>
  <c r="S89"/>
  <c r="U91"/>
  <c r="Q91"/>
  <c r="X91"/>
  <c r="T91"/>
  <c r="W97"/>
  <c r="S97"/>
  <c r="U99"/>
  <c r="Q99"/>
  <c r="X99"/>
  <c r="T99"/>
  <c r="W101"/>
  <c r="S101"/>
  <c r="U103"/>
  <c r="Q103"/>
  <c r="M170"/>
  <c r="X103"/>
  <c r="T103"/>
  <c r="P170"/>
  <c r="W105"/>
  <c r="S105"/>
  <c r="U107"/>
  <c r="Q107"/>
  <c r="X107"/>
  <c r="T107"/>
  <c r="W109"/>
  <c r="S109"/>
  <c r="U111"/>
  <c r="Q111"/>
  <c r="X111"/>
  <c r="T111"/>
  <c r="W113"/>
  <c r="S113"/>
  <c r="U115"/>
  <c r="Q115"/>
  <c r="X115"/>
  <c r="T115"/>
  <c r="W139"/>
  <c r="S139"/>
  <c r="U141"/>
  <c r="Q141"/>
  <c r="X141"/>
  <c r="T141"/>
  <c r="W143"/>
  <c r="S143"/>
  <c r="U145"/>
  <c r="Q145"/>
  <c r="X145"/>
  <c r="T145"/>
  <c r="W147"/>
  <c r="S147"/>
  <c r="U149"/>
  <c r="Q149"/>
  <c r="X149"/>
  <c r="T149"/>
  <c r="W151"/>
  <c r="S151"/>
  <c r="U153"/>
  <c r="Q153"/>
  <c r="X153"/>
  <c r="T153"/>
  <c r="W155"/>
  <c r="S155"/>
  <c r="U157"/>
  <c r="Q157"/>
  <c r="X157"/>
  <c r="T157"/>
  <c r="W159"/>
  <c r="S159"/>
  <c r="U161"/>
  <c r="Q161"/>
  <c r="X161"/>
  <c r="T161"/>
  <c r="W163"/>
  <c r="S163"/>
  <c r="U165"/>
  <c r="Q165"/>
  <c r="X165"/>
  <c r="T165"/>
  <c r="X215" i="1"/>
  <c r="T215"/>
  <c r="X213"/>
  <c r="T213"/>
  <c r="X211"/>
  <c r="T211"/>
  <c r="X209"/>
  <c r="T209"/>
  <c r="X207"/>
  <c r="T207"/>
  <c r="X205"/>
  <c r="T205"/>
  <c r="X203"/>
  <c r="T203"/>
  <c r="X201"/>
  <c r="T201"/>
  <c r="X199"/>
  <c r="T199"/>
  <c r="X197"/>
  <c r="T197"/>
  <c r="X195"/>
  <c r="T195"/>
  <c r="X193"/>
  <c r="T193"/>
  <c r="X191"/>
  <c r="T191"/>
  <c r="X189"/>
  <c r="T189"/>
  <c r="X187"/>
  <c r="T187"/>
  <c r="X185"/>
  <c r="T185"/>
  <c r="X183"/>
  <c r="T183"/>
  <c r="X181"/>
  <c r="T181"/>
  <c r="X179"/>
  <c r="T179"/>
  <c r="X177"/>
  <c r="T177"/>
  <c r="X175"/>
  <c r="T175"/>
  <c r="X173"/>
  <c r="T173"/>
  <c r="X171"/>
  <c r="T171"/>
  <c r="X169"/>
  <c r="T169"/>
  <c r="X167"/>
  <c r="T167"/>
  <c r="X165"/>
  <c r="T165"/>
  <c r="X163"/>
  <c r="T163"/>
  <c r="X161"/>
  <c r="T161"/>
  <c r="X159"/>
  <c r="T159"/>
  <c r="X157"/>
  <c r="T157"/>
  <c r="X155"/>
  <c r="T155"/>
  <c r="P220"/>
  <c r="X153"/>
  <c r="T153"/>
  <c r="X151"/>
  <c r="T151"/>
  <c r="X149"/>
  <c r="T149"/>
  <c r="X147"/>
  <c r="T147"/>
  <c r="X145"/>
  <c r="T145"/>
  <c r="X143"/>
  <c r="T143"/>
  <c r="X141"/>
  <c r="T141"/>
  <c r="X139"/>
  <c r="T139"/>
  <c r="X137"/>
  <c r="T137"/>
  <c r="X135"/>
  <c r="T135"/>
  <c r="X133"/>
  <c r="T133"/>
  <c r="X131"/>
  <c r="T131"/>
  <c r="X129"/>
  <c r="T129"/>
  <c r="X127"/>
  <c r="T127"/>
  <c r="X125"/>
  <c r="T125"/>
  <c r="X123"/>
  <c r="T123"/>
  <c r="X121"/>
  <c r="T121"/>
  <c r="X119"/>
  <c r="T119"/>
  <c r="X117"/>
  <c r="T117"/>
  <c r="X115"/>
  <c r="T115"/>
  <c r="X113"/>
  <c r="T113"/>
  <c r="X111"/>
  <c r="T111"/>
  <c r="X109"/>
  <c r="T109"/>
  <c r="X107"/>
  <c r="T107"/>
  <c r="X105"/>
  <c r="T105"/>
  <c r="X103"/>
  <c r="T103"/>
  <c r="X101"/>
  <c r="T101"/>
  <c r="X99"/>
  <c r="T99"/>
  <c r="X97"/>
  <c r="T97"/>
  <c r="X95"/>
  <c r="T95"/>
  <c r="X93"/>
  <c r="T93"/>
  <c r="X91"/>
  <c r="T91"/>
  <c r="X89"/>
  <c r="T89"/>
  <c r="P218"/>
  <c r="X87"/>
  <c r="T87"/>
  <c r="T8" i="5"/>
  <c r="X8"/>
  <c r="T10"/>
  <c r="X10"/>
  <c r="T12"/>
  <c r="X12"/>
  <c r="T14"/>
  <c r="X14"/>
  <c r="T16"/>
  <c r="X16"/>
  <c r="T18"/>
  <c r="X18"/>
  <c r="T20"/>
  <c r="X20"/>
  <c r="T22"/>
  <c r="X22"/>
  <c r="T24"/>
  <c r="X24"/>
  <c r="X26"/>
  <c r="T26"/>
  <c r="X28"/>
  <c r="T28"/>
  <c r="X30"/>
  <c r="T30"/>
  <c r="X32"/>
  <c r="T32"/>
  <c r="X34"/>
  <c r="T34"/>
  <c r="X36"/>
  <c r="T36"/>
  <c r="X38"/>
  <c r="T38"/>
  <c r="X40"/>
  <c r="T40"/>
  <c r="X42"/>
  <c r="T42"/>
  <c r="X44"/>
  <c r="T44"/>
  <c r="X46"/>
  <c r="T46"/>
  <c r="X48"/>
  <c r="T48"/>
  <c r="X50"/>
  <c r="T50"/>
  <c r="X52"/>
  <c r="T52"/>
  <c r="X54"/>
  <c r="T54"/>
  <c r="X56"/>
  <c r="T56"/>
  <c r="X58"/>
  <c r="T58"/>
  <c r="X60"/>
  <c r="T60"/>
  <c r="X62"/>
  <c r="T62"/>
  <c r="X64"/>
  <c r="T64"/>
  <c r="X66"/>
  <c r="T66"/>
  <c r="X68"/>
  <c r="T68"/>
  <c r="X70"/>
  <c r="T70"/>
  <c r="X72"/>
  <c r="T72"/>
  <c r="X74"/>
  <c r="T74"/>
  <c r="X76"/>
  <c r="T76"/>
  <c r="X78"/>
  <c r="T78"/>
  <c r="X80"/>
  <c r="T80"/>
  <c r="X82"/>
  <c r="T82"/>
  <c r="X84"/>
  <c r="T84"/>
  <c r="X86"/>
  <c r="T86"/>
  <c r="X88"/>
  <c r="T88"/>
  <c r="X90"/>
  <c r="T90"/>
  <c r="X92"/>
  <c r="T92"/>
  <c r="X98"/>
  <c r="T98"/>
  <c r="X100"/>
  <c r="T100"/>
  <c r="X102"/>
  <c r="T102"/>
  <c r="X104"/>
  <c r="T104"/>
  <c r="X106"/>
  <c r="T106"/>
  <c r="X108"/>
  <c r="T108"/>
  <c r="X110"/>
  <c r="T110"/>
  <c r="X112"/>
  <c r="T112"/>
  <c r="X114"/>
  <c r="T114"/>
  <c r="X138"/>
  <c r="T138"/>
  <c r="X140"/>
  <c r="T140"/>
  <c r="X142"/>
  <c r="T142"/>
  <c r="X144"/>
  <c r="T144"/>
  <c r="X146"/>
  <c r="T146"/>
  <c r="X148"/>
  <c r="T148"/>
  <c r="X150"/>
  <c r="T150"/>
  <c r="X152"/>
  <c r="T152"/>
  <c r="X154"/>
  <c r="T154"/>
  <c r="X156"/>
  <c r="T156"/>
  <c r="X158"/>
  <c r="T158"/>
  <c r="X160"/>
  <c r="T160"/>
  <c r="X162"/>
  <c r="T162"/>
  <c r="X164"/>
  <c r="T164"/>
  <c r="X166"/>
  <c r="T166"/>
  <c r="W168"/>
  <c r="T146" i="4"/>
  <c r="S221" i="1"/>
  <c r="S220"/>
  <c r="W219"/>
  <c r="W218"/>
  <c r="S159" i="3"/>
  <c r="S161"/>
  <c r="M168" i="5"/>
  <c r="P168"/>
  <c r="D51" i="8"/>
  <c r="T140" i="23"/>
  <c r="M45" i="8"/>
  <c r="P140" i="23"/>
  <c r="I45" i="8"/>
  <c r="Q140" i="23"/>
  <c r="J45" i="8"/>
  <c r="P141" i="23"/>
  <c r="Q45" i="8"/>
  <c r="T141" i="23"/>
  <c r="U45" i="8"/>
  <c r="U141" i="23"/>
  <c r="V45" i="8"/>
  <c r="Q141" i="23"/>
  <c r="R45" i="8"/>
  <c r="U140" i="23"/>
  <c r="N45" i="8"/>
  <c r="T139" i="23"/>
  <c r="U20" i="8"/>
  <c r="T138" i="23"/>
  <c r="M20" i="8"/>
  <c r="Q139" i="23"/>
  <c r="R20" i="8"/>
  <c r="Q138" i="23"/>
  <c r="J20" i="8"/>
  <c r="P139" i="23"/>
  <c r="Q20" i="8"/>
  <c r="P138" i="23"/>
  <c r="I20" i="8"/>
  <c r="U139" i="23"/>
  <c r="V20" i="8"/>
  <c r="U138" i="23"/>
  <c r="N20" i="8"/>
  <c r="Q169" i="16"/>
  <c r="Q168"/>
  <c r="U168"/>
  <c r="U169"/>
  <c r="X169" i="5"/>
  <c r="X168"/>
  <c r="Q171"/>
  <c r="Q170"/>
  <c r="Q219" i="1"/>
  <c r="Q218"/>
  <c r="V221"/>
  <c r="V220"/>
  <c r="R219"/>
  <c r="R218"/>
  <c r="U221"/>
  <c r="U220"/>
  <c r="R191" i="2"/>
  <c r="R190"/>
  <c r="V171" i="5"/>
  <c r="V170"/>
  <c r="V169"/>
  <c r="V168"/>
  <c r="W171"/>
  <c r="W170"/>
  <c r="Q191" i="2"/>
  <c r="Q190"/>
  <c r="U160" i="3"/>
  <c r="U161"/>
  <c r="U159"/>
  <c r="U158"/>
  <c r="Q146" i="4"/>
  <c r="Q147"/>
  <c r="W146"/>
  <c r="W147"/>
  <c r="Q169" i="5"/>
  <c r="Q168"/>
  <c r="S96" i="10"/>
  <c r="S97"/>
  <c r="Y97"/>
  <c r="Y96"/>
  <c r="R97"/>
  <c r="R96"/>
  <c r="X97"/>
  <c r="X96"/>
  <c r="S188" i="7"/>
  <c r="S187"/>
  <c r="R149" i="4"/>
  <c r="R148"/>
  <c r="X203" i="12"/>
  <c r="X204"/>
  <c r="T188" i="7"/>
  <c r="T187"/>
  <c r="T192"/>
  <c r="T191"/>
  <c r="T169" i="5"/>
  <c r="T168"/>
  <c r="U171"/>
  <c r="U170"/>
  <c r="U219" i="1"/>
  <c r="U218"/>
  <c r="R221"/>
  <c r="R220"/>
  <c r="V219"/>
  <c r="V218"/>
  <c r="Q221"/>
  <c r="Q220"/>
  <c r="V188" i="2"/>
  <c r="V189"/>
  <c r="V191"/>
  <c r="V190"/>
  <c r="R146" i="4"/>
  <c r="R147"/>
  <c r="V146"/>
  <c r="V147"/>
  <c r="R171" i="5"/>
  <c r="R170"/>
  <c r="R169"/>
  <c r="R168"/>
  <c r="S171"/>
  <c r="S170"/>
  <c r="U191" i="2"/>
  <c r="U190"/>
  <c r="Q161" i="3"/>
  <c r="Q159"/>
  <c r="Q160"/>
  <c r="Q158"/>
  <c r="U146" i="4"/>
  <c r="U147"/>
  <c r="S147"/>
  <c r="S146"/>
  <c r="U169" i="5"/>
  <c r="U168"/>
  <c r="W96" i="10"/>
  <c r="W97"/>
  <c r="U97"/>
  <c r="U96"/>
  <c r="V96"/>
  <c r="V97"/>
  <c r="T96"/>
  <c r="T97"/>
  <c r="V149" i="4"/>
  <c r="V148"/>
  <c r="T203" i="12"/>
  <c r="T204"/>
  <c r="P192" i="7"/>
  <c r="P191"/>
  <c r="P188"/>
  <c r="P187"/>
  <c r="Q221" i="14"/>
  <c r="Q220"/>
  <c r="R159" i="21"/>
  <c r="R158"/>
  <c r="T159"/>
  <c r="T158"/>
  <c r="R187" i="7"/>
  <c r="R188"/>
  <c r="U188"/>
  <c r="U187"/>
  <c r="S212" i="17"/>
  <c r="S213"/>
  <c r="S214"/>
  <c r="S215"/>
  <c r="Q218" i="14"/>
  <c r="Q219"/>
  <c r="U218"/>
  <c r="U219"/>
  <c r="P149" i="19"/>
  <c r="P148"/>
  <c r="U151"/>
  <c r="U150"/>
  <c r="S158" i="21"/>
  <c r="S159"/>
  <c r="U159"/>
  <c r="U158"/>
  <c r="Q161"/>
  <c r="Q160"/>
  <c r="T149" i="4"/>
  <c r="T148"/>
  <c r="T190" i="18"/>
  <c r="T191"/>
  <c r="S204" i="20"/>
  <c r="S203"/>
  <c r="R161" i="21"/>
  <c r="R160"/>
  <c r="T161"/>
  <c r="T160"/>
  <c r="T186" i="9"/>
  <c r="T185"/>
  <c r="L218" i="1"/>
  <c r="R188" i="2"/>
  <c r="Y190" i="18"/>
  <c r="Q188" i="2"/>
  <c r="L220" i="1"/>
  <c r="Y189" i="18"/>
  <c r="W219" i="14"/>
  <c r="V188" i="18"/>
  <c r="S188"/>
  <c r="K220" i="14"/>
  <c r="S148" i="19"/>
  <c r="W218" i="14"/>
  <c r="O187" i="7"/>
  <c r="S148" i="4"/>
  <c r="N188" i="7"/>
  <c r="U148" i="19"/>
  <c r="U189" i="18"/>
  <c r="T188"/>
  <c r="X189"/>
  <c r="U221" i="14"/>
  <c r="U220"/>
  <c r="O149" i="19"/>
  <c r="O148"/>
  <c r="Q148"/>
  <c r="Q149"/>
  <c r="V159" i="21"/>
  <c r="V158"/>
  <c r="P159"/>
  <c r="P158"/>
  <c r="W203" i="12"/>
  <c r="W204"/>
  <c r="S203"/>
  <c r="S204"/>
  <c r="W212" i="17"/>
  <c r="W213"/>
  <c r="W215"/>
  <c r="W214"/>
  <c r="Q151" i="19"/>
  <c r="Q150"/>
  <c r="W158" i="21"/>
  <c r="W159"/>
  <c r="Q159"/>
  <c r="Q158"/>
  <c r="U161"/>
  <c r="U160"/>
  <c r="X148" i="4"/>
  <c r="X149"/>
  <c r="Q148"/>
  <c r="Q149"/>
  <c r="U149"/>
  <c r="U148"/>
  <c r="S191" i="18"/>
  <c r="S190"/>
  <c r="W190"/>
  <c r="W191"/>
  <c r="X191"/>
  <c r="X190"/>
  <c r="W203" i="20"/>
  <c r="W204"/>
  <c r="V161" i="21"/>
  <c r="V160"/>
  <c r="P161"/>
  <c r="P160"/>
  <c r="X185" i="9"/>
  <c r="X186"/>
  <c r="V189" i="18"/>
  <c r="W188"/>
  <c r="W189"/>
  <c r="S189"/>
  <c r="K218" i="14"/>
  <c r="X188" i="18"/>
  <c r="T189"/>
  <c r="N203" i="20"/>
  <c r="K160" i="21"/>
</calcChain>
</file>

<file path=xl/sharedStrings.xml><?xml version="1.0" encoding="utf-8"?>
<sst xmlns="http://schemas.openxmlformats.org/spreadsheetml/2006/main" count="1683" uniqueCount="268">
  <si>
    <t>Nominal</t>
  </si>
  <si>
    <t>GDP</t>
  </si>
  <si>
    <t>Real</t>
  </si>
  <si>
    <t>millions</t>
  </si>
  <si>
    <t>Deflator</t>
  </si>
  <si>
    <t>1910-12=</t>
  </si>
  <si>
    <t>n.a.</t>
  </si>
  <si>
    <t xml:space="preserve"> </t>
  </si>
  <si>
    <t>WEO</t>
  </si>
  <si>
    <t>IFS/WEO</t>
  </si>
  <si>
    <t>2000=100</t>
  </si>
  <si>
    <t>Debt/GDP</t>
  </si>
  <si>
    <t>Debt</t>
  </si>
  <si>
    <t>growth</t>
  </si>
  <si>
    <t>spliced</t>
  </si>
  <si>
    <t>Inflation</t>
  </si>
  <si>
    <t>Sweden</t>
  </si>
  <si>
    <t>reversals</t>
  </si>
  <si>
    <t>Real GDP growth</t>
  </si>
  <si>
    <t>30 or less</t>
  </si>
  <si>
    <t>30 to 60</t>
  </si>
  <si>
    <t>60 to 90</t>
  </si>
  <si>
    <t>90 or above</t>
  </si>
  <si>
    <t>1791-2009, average</t>
  </si>
  <si>
    <t>1791-2009, median</t>
  </si>
  <si>
    <t>1946-2009, average</t>
  </si>
  <si>
    <t>1946-2009, median</t>
  </si>
  <si>
    <t>1880-2009, average</t>
  </si>
  <si>
    <t>1880-2009, median</t>
  </si>
  <si>
    <t>WEO, 2006</t>
  </si>
  <si>
    <t>2006=100</t>
  </si>
  <si>
    <t>\</t>
  </si>
  <si>
    <t>Norway</t>
  </si>
  <si>
    <t>WEO, 2000</t>
  </si>
  <si>
    <t>Finland</t>
  </si>
  <si>
    <t>1990=100</t>
  </si>
  <si>
    <t>1934-36=100</t>
  </si>
  <si>
    <t>1885-2009, average</t>
  </si>
  <si>
    <t>1885-2009, median</t>
  </si>
  <si>
    <t>1958=100</t>
  </si>
  <si>
    <t>1995=100</t>
  </si>
  <si>
    <t>1850-2009, average</t>
  </si>
  <si>
    <t>1850-2009, median</t>
  </si>
  <si>
    <t>Year</t>
  </si>
  <si>
    <t>Nominal GDP</t>
  </si>
  <si>
    <t>Real GDP</t>
  </si>
  <si>
    <t xml:space="preserve">GDP </t>
  </si>
  <si>
    <t xml:space="preserve">Debt </t>
  </si>
  <si>
    <t>US Treasury Direct</t>
  </si>
  <si>
    <t>deflator</t>
  </si>
  <si>
    <t>billions</t>
  </si>
  <si>
    <t>2005=100</t>
  </si>
  <si>
    <t xml:space="preserve">01/01/1791 </t>
  </si>
  <si>
    <t xml:space="preserve">01/01/1792 </t>
  </si>
  <si>
    <t xml:space="preserve">01/01/1793 </t>
  </si>
  <si>
    <t xml:space="preserve">01/01/1794 </t>
  </si>
  <si>
    <t xml:space="preserve">01/01/1795 </t>
  </si>
  <si>
    <t xml:space="preserve">01/01/1796 </t>
  </si>
  <si>
    <t xml:space="preserve">01/01/1797 </t>
  </si>
  <si>
    <t xml:space="preserve">01/01/1798 </t>
  </si>
  <si>
    <t xml:space="preserve">01/01/1799 </t>
  </si>
  <si>
    <t xml:space="preserve">01/01/1800 </t>
  </si>
  <si>
    <t xml:space="preserve">01/01/1801 </t>
  </si>
  <si>
    <t xml:space="preserve">01/01/1802 </t>
  </si>
  <si>
    <t xml:space="preserve">01/01/1803 </t>
  </si>
  <si>
    <t xml:space="preserve">01/01/1804 </t>
  </si>
  <si>
    <t xml:space="preserve">01/01/1805 </t>
  </si>
  <si>
    <t xml:space="preserve">01/01/1806 </t>
  </si>
  <si>
    <t xml:space="preserve">01/01/1807 </t>
  </si>
  <si>
    <t xml:space="preserve">01/01/1808 </t>
  </si>
  <si>
    <t xml:space="preserve">01/01/1809 </t>
  </si>
  <si>
    <t xml:space="preserve">01/01/1810 </t>
  </si>
  <si>
    <t xml:space="preserve">01/01/1811 </t>
  </si>
  <si>
    <t xml:space="preserve">01/01/1812 </t>
  </si>
  <si>
    <t xml:space="preserve">01/01/1813 </t>
  </si>
  <si>
    <t xml:space="preserve">01/01/1814 </t>
  </si>
  <si>
    <t xml:space="preserve">01/01/1815 </t>
  </si>
  <si>
    <t xml:space="preserve">01/01/1816 </t>
  </si>
  <si>
    <t xml:space="preserve">01/01/1817 </t>
  </si>
  <si>
    <t xml:space="preserve">01/01/1818 </t>
  </si>
  <si>
    <t xml:space="preserve">01/01/1819 </t>
  </si>
  <si>
    <t xml:space="preserve">01/01/1820 </t>
  </si>
  <si>
    <t xml:space="preserve">01/01/1821 </t>
  </si>
  <si>
    <t xml:space="preserve">01/01/1822 </t>
  </si>
  <si>
    <t xml:space="preserve">01/01/1823 </t>
  </si>
  <si>
    <t xml:space="preserve">01/01/1824 </t>
  </si>
  <si>
    <t xml:space="preserve">01/01/1825 </t>
  </si>
  <si>
    <t xml:space="preserve">01/01/1826 </t>
  </si>
  <si>
    <t xml:space="preserve">01/01/1827 </t>
  </si>
  <si>
    <t xml:space="preserve">01/01/1828 </t>
  </si>
  <si>
    <t xml:space="preserve">01/01/1829 </t>
  </si>
  <si>
    <t xml:space="preserve">01/01/1830 </t>
  </si>
  <si>
    <t xml:space="preserve">01/01/1831 </t>
  </si>
  <si>
    <t xml:space="preserve">01/01/1832 </t>
  </si>
  <si>
    <t xml:space="preserve">01/01/1833 </t>
  </si>
  <si>
    <t xml:space="preserve">01/01/1834 </t>
  </si>
  <si>
    <t xml:space="preserve">01/01/1835 </t>
  </si>
  <si>
    <t xml:space="preserve">01/01/1836 </t>
  </si>
  <si>
    <t xml:space="preserve">01/01/1837 </t>
  </si>
  <si>
    <t xml:space="preserve">01/01/1838 </t>
  </si>
  <si>
    <t xml:space="preserve">01/01/1839 </t>
  </si>
  <si>
    <t xml:space="preserve">01/01/1840 </t>
  </si>
  <si>
    <t xml:space="preserve">01/01/1841 </t>
  </si>
  <si>
    <t xml:space="preserve">01/01/1842 </t>
  </si>
  <si>
    <t xml:space="preserve">01/01/1843 </t>
  </si>
  <si>
    <t xml:space="preserve">07/01/1843 </t>
  </si>
  <si>
    <t xml:space="preserve">07/01/1844 </t>
  </si>
  <si>
    <t xml:space="preserve">07/01/1845 </t>
  </si>
  <si>
    <t xml:space="preserve">07/01/1846 </t>
  </si>
  <si>
    <t xml:space="preserve">07/01/1847 </t>
  </si>
  <si>
    <t xml:space="preserve">07/01/1848 </t>
  </si>
  <si>
    <t xml:space="preserve">07/01/1849  </t>
  </si>
  <si>
    <t xml:space="preserve">07/01/1850 </t>
  </si>
  <si>
    <t xml:space="preserve">07/01/1851 </t>
  </si>
  <si>
    <t xml:space="preserve">07/01/1852 </t>
  </si>
  <si>
    <t xml:space="preserve">07/01/1853 </t>
  </si>
  <si>
    <t xml:space="preserve">07/01/1854 </t>
  </si>
  <si>
    <t xml:space="preserve">07/01/1855 </t>
  </si>
  <si>
    <t xml:space="preserve">07/01/1856 </t>
  </si>
  <si>
    <t xml:space="preserve">07/01/1857 </t>
  </si>
  <si>
    <t xml:space="preserve">07/01/1858 </t>
  </si>
  <si>
    <t xml:space="preserve">07/01/1859 </t>
  </si>
  <si>
    <t xml:space="preserve">07/01/1860 </t>
  </si>
  <si>
    <t xml:space="preserve">07/01/1861 </t>
  </si>
  <si>
    <t xml:space="preserve">07/01/1862 </t>
  </si>
  <si>
    <t xml:space="preserve">07/01/1863 </t>
  </si>
  <si>
    <t xml:space="preserve">07/01/1864 </t>
  </si>
  <si>
    <t xml:space="preserve">07/01/1865 </t>
  </si>
  <si>
    <t xml:space="preserve">07/01/1866 </t>
  </si>
  <si>
    <t xml:space="preserve">07/01/1867 </t>
  </si>
  <si>
    <t xml:space="preserve">07/01/1868 </t>
  </si>
  <si>
    <t xml:space="preserve">07/01/1869 </t>
  </si>
  <si>
    <t xml:space="preserve">07/01/1870 </t>
  </si>
  <si>
    <t xml:space="preserve">07/01/1871 </t>
  </si>
  <si>
    <t xml:space="preserve">07/01/1872 </t>
  </si>
  <si>
    <t xml:space="preserve">07/01/1873 </t>
  </si>
  <si>
    <t xml:space="preserve">07/01/1874 </t>
  </si>
  <si>
    <t xml:space="preserve">07/01/1875 </t>
  </si>
  <si>
    <t xml:space="preserve">07/01/1876 </t>
  </si>
  <si>
    <t xml:space="preserve">07/01/1877 </t>
  </si>
  <si>
    <t xml:space="preserve">07/01/1878 </t>
  </si>
  <si>
    <t xml:space="preserve">07/01/1879 </t>
  </si>
  <si>
    <t xml:space="preserve">07/01/1880 </t>
  </si>
  <si>
    <t xml:space="preserve">07/01/1881 </t>
  </si>
  <si>
    <t xml:space="preserve">07/01/1882 </t>
  </si>
  <si>
    <t xml:space="preserve">07/01/1883 </t>
  </si>
  <si>
    <t xml:space="preserve">07/01/1884 </t>
  </si>
  <si>
    <t xml:space="preserve">07/01/1885 </t>
  </si>
  <si>
    <t xml:space="preserve">07/01/1886 </t>
  </si>
  <si>
    <t xml:space="preserve">07/01/1887 </t>
  </si>
  <si>
    <t xml:space="preserve">07/01/1888 </t>
  </si>
  <si>
    <t xml:space="preserve">07/01/1889 </t>
  </si>
  <si>
    <t xml:space="preserve">07/01/1890 </t>
  </si>
  <si>
    <t xml:space="preserve">07/01/1891 </t>
  </si>
  <si>
    <t xml:space="preserve">07/01/1892 </t>
  </si>
  <si>
    <t xml:space="preserve">07/01/1893 </t>
  </si>
  <si>
    <t xml:space="preserve">07/01/1894 </t>
  </si>
  <si>
    <t xml:space="preserve">07/01/1895 </t>
  </si>
  <si>
    <t xml:space="preserve">07/01/1896 </t>
  </si>
  <si>
    <t xml:space="preserve">07/01/1897 </t>
  </si>
  <si>
    <t xml:space="preserve">07/01/1898 </t>
  </si>
  <si>
    <t xml:space="preserve">07/01/1899  </t>
  </si>
  <si>
    <t>2003=100</t>
  </si>
  <si>
    <t>1830-2009, average</t>
  </si>
  <si>
    <t>1830-2009, median</t>
  </si>
  <si>
    <t>US</t>
  </si>
  <si>
    <t>UK</t>
  </si>
  <si>
    <t>Spain</t>
  </si>
  <si>
    <t>Japan</t>
  </si>
  <si>
    <t>Average</t>
  </si>
  <si>
    <t>Median</t>
  </si>
  <si>
    <t>1946-2009</t>
  </si>
  <si>
    <t>1830-2009</t>
  </si>
  <si>
    <t>1880-2009</t>
  </si>
  <si>
    <t>1850-2009</t>
  </si>
  <si>
    <t>1885-2009</t>
  </si>
  <si>
    <t>Greece</t>
  </si>
  <si>
    <t>OECD</t>
  </si>
  <si>
    <t>RR</t>
  </si>
  <si>
    <t>Ireland</t>
  </si>
  <si>
    <t>Italy</t>
  </si>
  <si>
    <t>France</t>
  </si>
  <si>
    <t/>
  </si>
  <si>
    <t>euro</t>
  </si>
  <si>
    <t>euros</t>
  </si>
  <si>
    <t>Canada</t>
  </si>
  <si>
    <t>1948-2009, average</t>
  </si>
  <si>
    <t>1948-2009, median</t>
  </si>
  <si>
    <t>Australia</t>
  </si>
  <si>
    <t>New Zealand</t>
  </si>
  <si>
    <t>Maddison</t>
  </si>
  <si>
    <t>1948-2009</t>
  </si>
  <si>
    <t>1950-2009, average</t>
  </si>
  <si>
    <t>1950-2009, median</t>
  </si>
  <si>
    <t>Germany</t>
  </si>
  <si>
    <t>Netherlands</t>
  </si>
  <si>
    <t>1913=100</t>
  </si>
  <si>
    <t>1956-2009, average</t>
  </si>
  <si>
    <t>1956-2009, median</t>
  </si>
  <si>
    <t>1956-2009</t>
  </si>
  <si>
    <t>1925-2009, average</t>
  </si>
  <si>
    <t>1925-2009, median</t>
  </si>
  <si>
    <t>1951-2009</t>
  </si>
  <si>
    <t>1925-2009</t>
  </si>
  <si>
    <t>1914=100</t>
  </si>
  <si>
    <t>1884-2009, average</t>
  </si>
  <si>
    <t>1884-2009, median</t>
  </si>
  <si>
    <t>WEO,2005/2006</t>
  </si>
  <si>
    <t>2005/2006=100</t>
  </si>
  <si>
    <t>1902-2009</t>
  </si>
  <si>
    <t>Note: The first fiscal year for the U.S. Government started Jan. 1, 1789. Congress changed the beginning of the fiscal year from Jan. 1 to Jul. 1 in 1842 and finally from Jul. 1 to Oct. 1 in 1977 where it remains today.</t>
  </si>
  <si>
    <t>United States</t>
  </si>
  <si>
    <t>United Kingdom</t>
  </si>
  <si>
    <t>Notes: Fiscal year ends March 31</t>
  </si>
  <si>
    <t>1791-2009, average, ex. 1941-1945</t>
  </si>
  <si>
    <t>1791-2009, median, ex 1941-1945</t>
  </si>
  <si>
    <t>1830-2009, average, ex 1940-1945</t>
  </si>
  <si>
    <t>1830-2009, median, 1940-1945</t>
  </si>
  <si>
    <t>Belgium</t>
  </si>
  <si>
    <t>BF</t>
  </si>
  <si>
    <t>1910=100</t>
  </si>
  <si>
    <t>1835-2009, average (ex WWI &amp;II)</t>
  </si>
  <si>
    <t>1835-2009, median (ex WWI&amp;II)</t>
  </si>
  <si>
    <t>1947-2009, average</t>
  </si>
  <si>
    <t>1947-2009, median</t>
  </si>
  <si>
    <t>1947-2009</t>
  </si>
  <si>
    <t>GNI</t>
  </si>
  <si>
    <t>GFD</t>
  </si>
  <si>
    <t>Debt/GNI</t>
  </si>
  <si>
    <t>dollars</t>
  </si>
  <si>
    <t>1852-2009, average</t>
  </si>
  <si>
    <t>1852-2009, median</t>
  </si>
  <si>
    <t>Number of observations</t>
  </si>
  <si>
    <t>1791-2009</t>
  </si>
  <si>
    <t>Country</t>
  </si>
  <si>
    <t>Coverage</t>
  </si>
  <si>
    <t>1835-2009</t>
  </si>
  <si>
    <t>1949-2009</t>
  </si>
  <si>
    <t>1884-2009</t>
  </si>
  <si>
    <t>Minimum</t>
  </si>
  <si>
    <t>Maximum</t>
  </si>
  <si>
    <t>Total</t>
  </si>
  <si>
    <t>1951-2009, average</t>
  </si>
  <si>
    <t>1951-2009, median</t>
  </si>
  <si>
    <t>Austria</t>
  </si>
  <si>
    <t>million euro</t>
  </si>
  <si>
    <t>Austria (Austria-Hungary)</t>
  </si>
  <si>
    <t>million AS</t>
  </si>
  <si>
    <t>Portugal</t>
  </si>
  <si>
    <t>millions ep</t>
  </si>
  <si>
    <t>n,a,</t>
  </si>
  <si>
    <t>1952-2009</t>
  </si>
  <si>
    <t>GNI/GDP</t>
  </si>
  <si>
    <t>millions DM</t>
  </si>
  <si>
    <t>billion euros</t>
  </si>
  <si>
    <t>Federal</t>
  </si>
  <si>
    <t>billions euro</t>
  </si>
  <si>
    <t>millions euros</t>
  </si>
  <si>
    <t>1914-2009</t>
  </si>
  <si>
    <t>1970-2009, average</t>
  </si>
  <si>
    <t>1970-2009, median</t>
  </si>
  <si>
    <t>1970-2009</t>
  </si>
  <si>
    <t>1932-2009, average</t>
  </si>
  <si>
    <t>1932-2009, median</t>
  </si>
  <si>
    <t>1932-2009</t>
  </si>
  <si>
    <t>Denmark</t>
  </si>
  <si>
    <t>1950-2009</t>
  </si>
  <si>
    <t>last update: December 5, 2009</t>
  </si>
</sst>
</file>

<file path=xl/styles.xml><?xml version="1.0" encoding="utf-8"?>
<styleSheet xmlns="http://schemas.openxmlformats.org/spreadsheetml/2006/main">
  <numFmts count="6">
    <numFmt numFmtId="43" formatCode="_(* #,##0.00_);_(* \(#,##0.00\);_(* &quot;-&quot;??_);_(@_)"/>
    <numFmt numFmtId="164" formatCode="0.000"/>
    <numFmt numFmtId="165" formatCode="0.0"/>
    <numFmt numFmtId="166" formatCode="_(* #,##0_);_(* \(#,##0\);_(* &quot;-&quot;??_);_(@_)"/>
    <numFmt numFmtId="167" formatCode="#,##0.0"/>
    <numFmt numFmtId="168" formatCode="#,##0;\-#,##0"/>
  </numFmts>
  <fonts count="2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Times New Roman"/>
      <family val="1"/>
    </font>
    <font>
      <sz val="10"/>
      <name val="Times New Roman"/>
      <family val="1"/>
    </font>
    <font>
      <sz val="10"/>
      <color indexed="8"/>
      <name val="Times New Roman"/>
      <family val="1"/>
    </font>
    <font>
      <sz val="8"/>
      <name val="Arial"/>
      <family val="2"/>
    </font>
    <font>
      <sz val="11"/>
      <color indexed="8"/>
      <name val="Times New Roman"/>
      <family val="1"/>
    </font>
    <font>
      <b/>
      <sz val="10"/>
      <color indexed="57"/>
      <name val="Times New Roman"/>
      <family val="1"/>
    </font>
    <font>
      <sz val="10"/>
      <color indexed="57"/>
      <name val="Times New Roman"/>
      <family val="1"/>
    </font>
    <font>
      <sz val="10"/>
      <color indexed="8"/>
      <name val="Times New Roman"/>
      <family val="1"/>
    </font>
    <font>
      <sz val="11"/>
      <name val="Times New Roman"/>
      <family val="1"/>
    </font>
    <font>
      <sz val="8"/>
      <name val="Times New Roman"/>
      <family val="1"/>
    </font>
    <font>
      <sz val="11"/>
      <color indexed="10"/>
      <name val="Times New Roman"/>
      <family val="1"/>
    </font>
    <font>
      <sz val="8"/>
      <name val="Calibri"/>
      <family val="2"/>
    </font>
    <font>
      <sz val="11"/>
      <color indexed="8"/>
      <name val="Calibri"/>
      <family val="2"/>
    </font>
    <font>
      <sz val="10"/>
      <color indexed="10"/>
      <name val="Times New Roman"/>
      <family val="1"/>
    </font>
    <font>
      <sz val="10"/>
      <color indexed="8"/>
      <name val="Calibri"/>
      <family val="2"/>
    </font>
    <font>
      <b/>
      <sz val="10"/>
      <name val="Times New Roman"/>
      <family val="1"/>
    </font>
    <font>
      <sz val="8"/>
      <color indexed="8"/>
      <name val="Times New Roman"/>
      <family val="1"/>
    </font>
    <font>
      <sz val="10"/>
      <name val="MS Sans Serif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9"/>
        <bgColor indexed="64"/>
      </patternFill>
    </fill>
  </fills>
  <borders count="2">
    <border>
      <left/>
      <right/>
      <top/>
      <bottom/>
      <diagonal/>
    </border>
    <border>
      <left style="hair">
        <color indexed="26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2" fillId="0" borderId="0">
      <alignment vertical="center"/>
    </xf>
    <xf numFmtId="43" fontId="1" fillId="0" borderId="0" applyFont="0" applyFill="0" applyBorder="0" applyAlignment="0" applyProtection="0"/>
    <xf numFmtId="0" fontId="4" fillId="0" borderId="0"/>
  </cellStyleXfs>
  <cellXfs count="220">
    <xf numFmtId="0" fontId="0" fillId="0" borderId="0" xfId="0"/>
    <xf numFmtId="0" fontId="2" fillId="0" borderId="0" xfId="1" applyFont="1" applyAlignment="1"/>
    <xf numFmtId="1" fontId="0" fillId="0" borderId="0" xfId="0" applyNumberFormat="1"/>
    <xf numFmtId="0" fontId="3" fillId="0" borderId="0" xfId="0" applyFont="1"/>
    <xf numFmtId="0" fontId="4" fillId="0" borderId="0" xfId="1" applyFont="1" applyAlignment="1"/>
    <xf numFmtId="0" fontId="4" fillId="2" borderId="0" xfId="1" applyFont="1" applyFill="1" applyAlignment="1"/>
    <xf numFmtId="1" fontId="2" fillId="0" borderId="0" xfId="1" applyNumberFormat="1" applyFont="1" applyAlignment="1"/>
    <xf numFmtId="165" fontId="3" fillId="0" borderId="0" xfId="0" applyNumberFormat="1" applyFont="1"/>
    <xf numFmtId="0" fontId="0" fillId="0" borderId="0" xfId="0" applyBorder="1" applyAlignment="1">
      <alignment horizontal="center"/>
    </xf>
    <xf numFmtId="0" fontId="5" fillId="0" borderId="0" xfId="0" applyFont="1"/>
    <xf numFmtId="1" fontId="5" fillId="0" borderId="0" xfId="0" applyNumberFormat="1" applyFont="1"/>
    <xf numFmtId="2" fontId="5" fillId="0" borderId="0" xfId="0" applyNumberFormat="1" applyFont="1"/>
    <xf numFmtId="165" fontId="5" fillId="0" borderId="0" xfId="0" applyNumberFormat="1" applyFont="1"/>
    <xf numFmtId="166" fontId="5" fillId="0" borderId="0" xfId="2" applyNumberFormat="1" applyFont="1"/>
    <xf numFmtId="15" fontId="3" fillId="0" borderId="0" xfId="0" applyNumberFormat="1" applyFont="1"/>
    <xf numFmtId="165" fontId="0" fillId="0" borderId="0" xfId="0" applyNumberFormat="1" applyAlignment="1"/>
    <xf numFmtId="165" fontId="3" fillId="0" borderId="0" xfId="0" applyNumberFormat="1" applyFont="1" applyAlignment="1"/>
    <xf numFmtId="165" fontId="3" fillId="2" borderId="0" xfId="0" applyNumberFormat="1" applyFont="1" applyFill="1" applyAlignment="1"/>
    <xf numFmtId="0" fontId="0" fillId="0" borderId="0" xfId="0" applyAlignment="1"/>
    <xf numFmtId="0" fontId="4" fillId="0" borderId="0" xfId="0" applyFont="1" applyAlignment="1"/>
    <xf numFmtId="0" fontId="0" fillId="2" borderId="0" xfId="0" applyFill="1"/>
    <xf numFmtId="3" fontId="6" fillId="0" borderId="0" xfId="0" applyNumberFormat="1" applyFont="1" applyAlignment="1">
      <alignment horizontal="right"/>
    </xf>
    <xf numFmtId="3" fontId="6" fillId="0" borderId="0" xfId="0" applyNumberFormat="1" applyFont="1"/>
    <xf numFmtId="164" fontId="0" fillId="0" borderId="0" xfId="0" applyNumberFormat="1"/>
    <xf numFmtId="165" fontId="0" fillId="0" borderId="0" xfId="0" applyNumberFormat="1"/>
    <xf numFmtId="165" fontId="0" fillId="2" borderId="0" xfId="0" applyNumberFormat="1" applyFill="1" applyAlignment="1"/>
    <xf numFmtId="166" fontId="0" fillId="0" borderId="0" xfId="2" applyNumberFormat="1" applyFont="1"/>
    <xf numFmtId="166" fontId="7" fillId="0" borderId="0" xfId="2" applyNumberFormat="1" applyFont="1" applyFill="1" applyBorder="1" applyAlignment="1">
      <alignment vertical="top" wrapText="1"/>
    </xf>
    <xf numFmtId="166" fontId="7" fillId="0" borderId="0" xfId="2" applyNumberFormat="1" applyFont="1" applyFill="1" applyBorder="1"/>
    <xf numFmtId="168" fontId="7" fillId="0" borderId="0" xfId="0" applyNumberFormat="1" applyFont="1" applyFill="1" applyBorder="1" applyProtection="1"/>
    <xf numFmtId="168" fontId="7" fillId="0" borderId="0" xfId="0" applyNumberFormat="1" applyFont="1" applyFill="1" applyBorder="1"/>
    <xf numFmtId="166" fontId="7" fillId="2" borderId="0" xfId="2" applyNumberFormat="1" applyFont="1" applyFill="1" applyBorder="1" applyAlignment="1">
      <alignment vertical="top" wrapText="1"/>
    </xf>
    <xf numFmtId="168" fontId="7" fillId="2" borderId="0" xfId="0" applyNumberFormat="1" applyFont="1" applyFill="1" applyBorder="1" applyProtection="1"/>
    <xf numFmtId="164" fontId="0" fillId="2" borderId="0" xfId="0" applyNumberFormat="1" applyFill="1"/>
    <xf numFmtId="0" fontId="4" fillId="0" borderId="0" xfId="1" applyFont="1" applyFill="1" applyAlignment="1"/>
    <xf numFmtId="0" fontId="3" fillId="0" borderId="0" xfId="0" applyFont="1" applyBorder="1" applyAlignment="1">
      <alignment horizontal="center"/>
    </xf>
    <xf numFmtId="0" fontId="5" fillId="0" borderId="0" xfId="0" applyFont="1" applyAlignment="1"/>
    <xf numFmtId="164" fontId="5" fillId="0" borderId="0" xfId="0" applyNumberFormat="1" applyFont="1"/>
    <xf numFmtId="165" fontId="5" fillId="0" borderId="0" xfId="0" applyNumberFormat="1" applyFont="1" applyAlignment="1"/>
    <xf numFmtId="0" fontId="5" fillId="2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5" fontId="5" fillId="2" borderId="0" xfId="0" applyNumberFormat="1" applyFont="1" applyFill="1" applyAlignment="1"/>
    <xf numFmtId="165" fontId="5" fillId="2" borderId="0" xfId="0" applyNumberFormat="1" applyFont="1" applyFill="1"/>
    <xf numFmtId="0" fontId="4" fillId="0" borderId="0" xfId="0" applyFont="1" applyAlignment="1">
      <alignment horizontal="center"/>
    </xf>
    <xf numFmtId="165" fontId="4" fillId="0" borderId="0" xfId="0" applyNumberFormat="1" applyFont="1" applyFill="1" applyAlignment="1"/>
    <xf numFmtId="166" fontId="4" fillId="0" borderId="0" xfId="2" applyNumberFormat="1" applyFont="1" applyAlignment="1"/>
    <xf numFmtId="0" fontId="5" fillId="0" borderId="0" xfId="0" applyFont="1" applyAlignment="1">
      <alignment wrapText="1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3" fontId="2" fillId="0" borderId="0" xfId="0" applyNumberFormat="1" applyFont="1" applyFill="1"/>
    <xf numFmtId="166" fontId="2" fillId="0" borderId="0" xfId="2" applyNumberFormat="1" applyFont="1" applyFill="1"/>
    <xf numFmtId="3" fontId="4" fillId="0" borderId="0" xfId="0" applyNumberFormat="1" applyFont="1" applyFill="1"/>
    <xf numFmtId="166" fontId="4" fillId="0" borderId="0" xfId="2" applyNumberFormat="1" applyFont="1" applyFill="1"/>
    <xf numFmtId="0" fontId="3" fillId="0" borderId="0" xfId="0" applyFont="1" applyAlignment="1"/>
    <xf numFmtId="0" fontId="5" fillId="0" borderId="0" xfId="1" applyFont="1" applyAlignment="1">
      <alignment horizontal="right"/>
    </xf>
    <xf numFmtId="43" fontId="5" fillId="0" borderId="0" xfId="2" applyFont="1" applyAlignment="1"/>
    <xf numFmtId="43" fontId="5" fillId="0" borderId="0" xfId="2" applyFont="1" applyAlignment="1">
      <alignment wrapText="1"/>
    </xf>
    <xf numFmtId="166" fontId="5" fillId="0" borderId="0" xfId="2" applyNumberFormat="1" applyFont="1" applyAlignment="1"/>
    <xf numFmtId="0" fontId="5" fillId="2" borderId="0" xfId="1" applyFont="1" applyFill="1" applyAlignment="1">
      <alignment horizontal="right"/>
    </xf>
    <xf numFmtId="166" fontId="5" fillId="2" borderId="0" xfId="2" applyNumberFormat="1" applyFont="1" applyFill="1" applyAlignment="1"/>
    <xf numFmtId="14" fontId="5" fillId="0" borderId="0" xfId="1" applyNumberFormat="1" applyFont="1" applyAlignment="1"/>
    <xf numFmtId="14" fontId="5" fillId="2" borderId="0" xfId="1" applyNumberFormat="1" applyFont="1" applyFill="1" applyAlignment="1"/>
    <xf numFmtId="4" fontId="5" fillId="0" borderId="0" xfId="0" applyNumberFormat="1" applyFont="1" applyAlignment="1"/>
    <xf numFmtId="0" fontId="5" fillId="3" borderId="0" xfId="0" applyFont="1" applyFill="1" applyAlignment="1"/>
    <xf numFmtId="164" fontId="3" fillId="0" borderId="0" xfId="0" applyNumberFormat="1" applyFont="1"/>
    <xf numFmtId="3" fontId="12" fillId="0" borderId="0" xfId="0" applyNumberFormat="1" applyFont="1" applyAlignment="1">
      <alignment horizontal="right"/>
    </xf>
    <xf numFmtId="1" fontId="3" fillId="0" borderId="0" xfId="0" applyNumberFormat="1" applyFont="1" applyAlignment="1">
      <alignment horizontal="right" wrapText="1"/>
    </xf>
    <xf numFmtId="3" fontId="11" fillId="0" borderId="0" xfId="0" applyNumberFormat="1" applyFont="1" applyAlignment="1">
      <alignment horizontal="right"/>
    </xf>
    <xf numFmtId="167" fontId="11" fillId="0" borderId="0" xfId="0" applyNumberFormat="1" applyFont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66" fontId="3" fillId="0" borderId="0" xfId="2" applyNumberFormat="1" applyFont="1"/>
    <xf numFmtId="166" fontId="11" fillId="0" borderId="0" xfId="2" applyNumberFormat="1" applyFont="1" applyAlignment="1"/>
    <xf numFmtId="166" fontId="3" fillId="2" borderId="0" xfId="2" applyNumberFormat="1" applyFont="1" applyFill="1"/>
    <xf numFmtId="166" fontId="3" fillId="0" borderId="0" xfId="2" applyNumberFormat="1" applyFont="1" applyFill="1"/>
    <xf numFmtId="0" fontId="0" fillId="0" borderId="0" xfId="0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0" fontId="4" fillId="0" borderId="0" xfId="1" applyFont="1" applyAlignment="1">
      <alignment horizontal="center"/>
    </xf>
    <xf numFmtId="0" fontId="13" fillId="0" borderId="0" xfId="0" applyFont="1" applyBorder="1" applyAlignment="1">
      <alignment horizontal="center"/>
    </xf>
    <xf numFmtId="0" fontId="3" fillId="0" borderId="0" xfId="0" applyFont="1" applyBorder="1"/>
    <xf numFmtId="0" fontId="3" fillId="0" borderId="0" xfId="0" applyFont="1" applyBorder="1" applyAlignment="1">
      <alignment wrapText="1"/>
    </xf>
    <xf numFmtId="3" fontId="3" fillId="0" borderId="0" xfId="0" applyNumberFormat="1" applyFont="1" applyBorder="1" applyAlignment="1">
      <alignment wrapText="1"/>
    </xf>
    <xf numFmtId="0" fontId="3" fillId="2" borderId="0" xfId="0" applyFont="1" applyFill="1"/>
    <xf numFmtId="0" fontId="3" fillId="0" borderId="0" xfId="0" applyFont="1" applyFill="1"/>
    <xf numFmtId="165" fontId="0" fillId="2" borderId="0" xfId="0" applyNumberFormat="1" applyFill="1"/>
    <xf numFmtId="165" fontId="2" fillId="0" borderId="0" xfId="1" applyNumberFormat="1" applyFont="1" applyAlignment="1"/>
    <xf numFmtId="1" fontId="2" fillId="2" borderId="0" xfId="1" applyNumberFormat="1" applyFont="1" applyFill="1" applyAlignment="1"/>
    <xf numFmtId="0" fontId="0" fillId="0" borderId="0" xfId="0" applyFill="1"/>
    <xf numFmtId="3" fontId="6" fillId="2" borderId="0" xfId="0" applyNumberFormat="1" applyFont="1" applyFill="1" applyAlignment="1">
      <alignment horizontal="right"/>
    </xf>
    <xf numFmtId="3" fontId="6" fillId="2" borderId="0" xfId="0" applyNumberFormat="1" applyFont="1" applyFill="1"/>
    <xf numFmtId="165" fontId="3" fillId="2" borderId="0" xfId="0" applyNumberFormat="1" applyFont="1" applyFill="1"/>
    <xf numFmtId="165" fontId="3" fillId="0" borderId="0" xfId="0" applyNumberFormat="1" applyFont="1" applyFill="1"/>
    <xf numFmtId="3" fontId="0" fillId="0" borderId="0" xfId="0" applyNumberFormat="1"/>
    <xf numFmtId="165" fontId="3" fillId="4" borderId="0" xfId="0" applyNumberFormat="1" applyFont="1" applyFill="1"/>
    <xf numFmtId="165" fontId="3" fillId="5" borderId="0" xfId="0" applyNumberFormat="1" applyFont="1" applyFill="1"/>
    <xf numFmtId="0" fontId="8" fillId="0" borderId="0" xfId="0" applyFont="1" applyFill="1" applyAlignment="1">
      <alignment vertical="center" wrapText="1"/>
    </xf>
    <xf numFmtId="0" fontId="9" fillId="0" borderId="0" xfId="0" applyFont="1" applyFill="1" applyAlignment="1">
      <alignment vertical="center" wrapText="1"/>
    </xf>
    <xf numFmtId="0" fontId="5" fillId="0" borderId="0" xfId="0" applyFont="1" applyAlignment="1">
      <alignment horizontal="right"/>
    </xf>
    <xf numFmtId="165" fontId="5" fillId="0" borderId="0" xfId="0" applyNumberFormat="1" applyFont="1" applyAlignment="1">
      <alignment horizontal="right"/>
    </xf>
    <xf numFmtId="0" fontId="5" fillId="3" borderId="0" xfId="0" applyFont="1" applyFill="1" applyAlignment="1">
      <alignment horizontal="right"/>
    </xf>
    <xf numFmtId="165" fontId="5" fillId="3" borderId="0" xfId="0" applyNumberFormat="1" applyFont="1" applyFill="1" applyAlignment="1">
      <alignment horizontal="right"/>
    </xf>
    <xf numFmtId="165" fontId="4" fillId="3" borderId="0" xfId="0" applyNumberFormat="1" applyFont="1" applyFill="1" applyAlignment="1">
      <alignment horizontal="right"/>
    </xf>
    <xf numFmtId="166" fontId="4" fillId="6" borderId="0" xfId="2" applyNumberFormat="1" applyFont="1" applyFill="1" applyAlignment="1">
      <alignment horizontal="right" wrapText="1"/>
    </xf>
    <xf numFmtId="0" fontId="4" fillId="0" borderId="0" xfId="0" applyFont="1" applyAlignment="1">
      <alignment horizontal="right"/>
    </xf>
    <xf numFmtId="0" fontId="4" fillId="0" borderId="0" xfId="1" applyFont="1" applyAlignment="1">
      <alignment horizontal="right"/>
    </xf>
    <xf numFmtId="166" fontId="4" fillId="0" borderId="0" xfId="2" applyNumberFormat="1" applyFont="1" applyFill="1" applyAlignment="1">
      <alignment horizontal="right"/>
    </xf>
    <xf numFmtId="0" fontId="5" fillId="0" borderId="0" xfId="0" applyFont="1" applyAlignment="1">
      <alignment horizontal="right" wrapText="1"/>
    </xf>
    <xf numFmtId="3" fontId="5" fillId="0" borderId="0" xfId="0" applyNumberFormat="1" applyFont="1" applyAlignment="1">
      <alignment horizontal="right" wrapText="1"/>
    </xf>
    <xf numFmtId="165" fontId="5" fillId="2" borderId="0" xfId="0" applyNumberFormat="1" applyFont="1" applyFill="1" applyAlignment="1">
      <alignment horizontal="right"/>
    </xf>
    <xf numFmtId="165" fontId="5" fillId="0" borderId="0" xfId="0" applyNumberFormat="1" applyFont="1" applyFill="1" applyAlignment="1">
      <alignment horizontal="right"/>
    </xf>
    <xf numFmtId="166" fontId="10" fillId="0" borderId="0" xfId="2" applyNumberFormat="1" applyFont="1" applyAlignment="1">
      <alignment horizontal="right" vertical="center"/>
    </xf>
    <xf numFmtId="166" fontId="10" fillId="7" borderId="0" xfId="2" applyNumberFormat="1" applyFont="1" applyFill="1" applyAlignment="1">
      <alignment horizontal="right" vertical="center"/>
    </xf>
    <xf numFmtId="166" fontId="4" fillId="0" borderId="0" xfId="2" applyNumberFormat="1" applyFont="1" applyAlignment="1">
      <alignment horizontal="right"/>
    </xf>
    <xf numFmtId="166" fontId="5" fillId="0" borderId="0" xfId="2" applyNumberFormat="1" applyFont="1" applyAlignment="1">
      <alignment horizontal="right"/>
    </xf>
    <xf numFmtId="165" fontId="4" fillId="0" borderId="0" xfId="0" applyNumberFormat="1" applyFont="1" applyFill="1" applyAlignment="1">
      <alignment horizontal="right"/>
    </xf>
    <xf numFmtId="165" fontId="5" fillId="3" borderId="0" xfId="0" applyNumberFormat="1" applyFont="1" applyFill="1" applyAlignment="1"/>
    <xf numFmtId="0" fontId="4" fillId="0" borderId="0" xfId="0" applyFont="1" applyAlignment="1">
      <alignment horizontal="left"/>
    </xf>
    <xf numFmtId="1" fontId="3" fillId="0" borderId="0" xfId="0" applyNumberFormat="1" applyFont="1"/>
    <xf numFmtId="3" fontId="11" fillId="0" borderId="0" xfId="0" applyNumberFormat="1" applyFont="1" applyBorder="1" applyAlignment="1">
      <alignment horizontal="right"/>
    </xf>
    <xf numFmtId="2" fontId="2" fillId="0" borderId="0" xfId="1" applyNumberFormat="1" applyFont="1">
      <alignment vertical="center"/>
    </xf>
    <xf numFmtId="1" fontId="2" fillId="0" borderId="0" xfId="1" applyNumberFormat="1" applyFont="1">
      <alignment vertical="center"/>
    </xf>
    <xf numFmtId="2" fontId="2" fillId="0" borderId="0" xfId="1" applyNumberFormat="1" applyFont="1" applyBorder="1">
      <alignment vertical="center"/>
    </xf>
    <xf numFmtId="0" fontId="11" fillId="0" borderId="0" xfId="0" applyFont="1" applyAlignment="1"/>
    <xf numFmtId="3" fontId="11" fillId="0" borderId="0" xfId="0" applyNumberFormat="1" applyFont="1" applyFill="1"/>
    <xf numFmtId="0" fontId="11" fillId="0" borderId="0" xfId="1" applyFont="1" applyAlignment="1"/>
    <xf numFmtId="1" fontId="11" fillId="0" borderId="0" xfId="1" applyNumberFormat="1" applyFont="1" applyAlignment="1"/>
    <xf numFmtId="1" fontId="11" fillId="0" borderId="0" xfId="0" applyNumberFormat="1" applyFont="1" applyFill="1" applyBorder="1" applyAlignment="1">
      <alignment horizontal="right"/>
    </xf>
    <xf numFmtId="0" fontId="11" fillId="2" borderId="0" xfId="1" applyFont="1" applyFill="1" applyAlignment="1"/>
    <xf numFmtId="0" fontId="11" fillId="0" borderId="0" xfId="1" applyFont="1" applyFill="1" applyAlignment="1"/>
    <xf numFmtId="166" fontId="11" fillId="0" borderId="0" xfId="2" applyNumberFormat="1" applyFont="1" applyFill="1"/>
    <xf numFmtId="165" fontId="3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" fontId="0" fillId="0" borderId="0" xfId="0" applyNumberFormat="1" applyFont="1" applyFill="1" applyAlignment="1" applyProtection="1"/>
    <xf numFmtId="0" fontId="7" fillId="0" borderId="0" xfId="0" applyFont="1"/>
    <xf numFmtId="165" fontId="7" fillId="0" borderId="0" xfId="0" applyNumberFormat="1" applyFont="1" applyAlignment="1">
      <alignment horizontal="right"/>
    </xf>
    <xf numFmtId="165" fontId="7" fillId="0" borderId="0" xfId="0" applyNumberFormat="1" applyFont="1"/>
    <xf numFmtId="0" fontId="7" fillId="0" borderId="0" xfId="0" applyFont="1" applyAlignment="1">
      <alignment horizontal="right"/>
    </xf>
    <xf numFmtId="1" fontId="7" fillId="0" borderId="0" xfId="0" applyNumberFormat="1" applyFont="1"/>
    <xf numFmtId="0" fontId="15" fillId="0" borderId="0" xfId="0" applyFont="1"/>
    <xf numFmtId="0" fontId="5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8" borderId="0" xfId="0" applyFont="1" applyFill="1" applyAlignment="1">
      <alignment horizontal="right"/>
    </xf>
    <xf numFmtId="0" fontId="3" fillId="8" borderId="0" xfId="0" applyFont="1" applyFill="1"/>
    <xf numFmtId="0" fontId="17" fillId="0" borderId="0" xfId="0" applyFont="1"/>
    <xf numFmtId="0" fontId="10" fillId="0" borderId="0" xfId="0" applyFont="1"/>
    <xf numFmtId="165" fontId="10" fillId="0" borderId="0" xfId="0" applyNumberFormat="1" applyFont="1"/>
    <xf numFmtId="1" fontId="4" fillId="0" borderId="0" xfId="1" applyNumberFormat="1" applyFont="1" applyAlignment="1"/>
    <xf numFmtId="0" fontId="3" fillId="8" borderId="0" xfId="0" applyFont="1" applyFill="1" applyAlignment="1">
      <alignment horizontal="right"/>
    </xf>
    <xf numFmtId="0" fontId="17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65" fontId="10" fillId="0" borderId="0" xfId="0" applyNumberFormat="1" applyFont="1" applyAlignment="1">
      <alignment horizontal="right"/>
    </xf>
    <xf numFmtId="3" fontId="4" fillId="0" borderId="0" xfId="0" applyNumberFormat="1" applyFont="1" applyFill="1" applyAlignment="1">
      <alignment horizontal="right"/>
    </xf>
    <xf numFmtId="2" fontId="4" fillId="0" borderId="0" xfId="1" applyNumberFormat="1" applyFont="1" applyAlignment="1">
      <alignment horizontal="right"/>
    </xf>
    <xf numFmtId="0" fontId="5" fillId="0" borderId="0" xfId="0" applyFont="1" applyBorder="1" applyAlignment="1">
      <alignment horizontal="right"/>
    </xf>
    <xf numFmtId="1" fontId="4" fillId="0" borderId="0" xfId="1" applyNumberFormat="1" applyFont="1" applyAlignment="1">
      <alignment horizontal="right"/>
    </xf>
    <xf numFmtId="0" fontId="16" fillId="0" borderId="0" xfId="0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3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18" fillId="0" borderId="0" xfId="1" applyFont="1" applyAlignment="1">
      <alignment horizontal="right"/>
    </xf>
    <xf numFmtId="0" fontId="10" fillId="0" borderId="0" xfId="0" applyFont="1" applyFill="1" applyAlignment="1">
      <alignment horizontal="right"/>
    </xf>
    <xf numFmtId="0" fontId="5" fillId="0" borderId="0" xfId="0" applyFont="1" applyFill="1" applyAlignment="1">
      <alignment horizontal="right"/>
    </xf>
    <xf numFmtId="1" fontId="4" fillId="0" borderId="0" xfId="1" applyNumberFormat="1" applyFont="1" applyFill="1" applyBorder="1" applyAlignment="1"/>
    <xf numFmtId="1" fontId="4" fillId="0" borderId="0" xfId="0" applyNumberFormat="1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3" fillId="8" borderId="0" xfId="0" applyFont="1" applyFill="1" applyAlignment="1">
      <alignment horizontal="left"/>
    </xf>
    <xf numFmtId="0" fontId="0" fillId="8" borderId="0" xfId="0" applyFill="1"/>
    <xf numFmtId="0" fontId="5" fillId="8" borderId="0" xfId="0" applyFont="1" applyFill="1" applyAlignment="1">
      <alignment horizontal="right"/>
    </xf>
    <xf numFmtId="1" fontId="10" fillId="0" borderId="0" xfId="0" applyNumberFormat="1" applyFont="1" applyAlignment="1">
      <alignment horizontal="right"/>
    </xf>
    <xf numFmtId="167" fontId="4" fillId="0" borderId="0" xfId="0" applyNumberFormat="1" applyFont="1" applyBorder="1" applyAlignment="1">
      <alignment horizontal="right"/>
    </xf>
    <xf numFmtId="3" fontId="4" fillId="0" borderId="0" xfId="0" applyNumberFormat="1" applyFont="1" applyAlignment="1">
      <alignment horizontal="right"/>
    </xf>
    <xf numFmtId="166" fontId="5" fillId="2" borderId="0" xfId="2" applyNumberFormat="1" applyFont="1" applyFill="1"/>
    <xf numFmtId="1" fontId="5" fillId="0" borderId="0" xfId="0" applyNumberFormat="1" applyFont="1" applyAlignment="1">
      <alignment horizontal="right" wrapText="1"/>
    </xf>
    <xf numFmtId="166" fontId="5" fillId="0" borderId="0" xfId="2" applyNumberFormat="1" applyFont="1" applyFill="1"/>
    <xf numFmtId="0" fontId="5" fillId="2" borderId="0" xfId="0" applyFont="1" applyFill="1" applyAlignment="1">
      <alignment horizontal="right"/>
    </xf>
    <xf numFmtId="0" fontId="4" fillId="2" borderId="0" xfId="1" applyFont="1" applyFill="1" applyAlignment="1">
      <alignment horizontal="right"/>
    </xf>
    <xf numFmtId="4" fontId="5" fillId="0" borderId="0" xfId="0" applyNumberFormat="1" applyFont="1" applyAlignment="1">
      <alignment horizontal="right"/>
    </xf>
    <xf numFmtId="0" fontId="4" fillId="2" borderId="1" xfId="0" applyNumberFormat="1" applyFont="1" applyFill="1" applyBorder="1" applyAlignment="1">
      <alignment horizontal="right"/>
    </xf>
    <xf numFmtId="0" fontId="4" fillId="0" borderId="1" xfId="0" applyNumberFormat="1" applyFont="1" applyBorder="1" applyAlignment="1">
      <alignment horizontal="right"/>
    </xf>
    <xf numFmtId="0" fontId="4" fillId="9" borderId="1" xfId="0" applyNumberFormat="1" applyFont="1" applyFill="1" applyBorder="1" applyAlignment="1">
      <alignment horizontal="right"/>
    </xf>
    <xf numFmtId="4" fontId="5" fillId="0" borderId="0" xfId="0" applyNumberFormat="1" applyFont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165" fontId="3" fillId="10" borderId="0" xfId="0" applyNumberFormat="1" applyFont="1" applyFill="1" applyAlignment="1">
      <alignment horizontal="right"/>
    </xf>
    <xf numFmtId="3" fontId="4" fillId="0" borderId="0" xfId="1" applyNumberFormat="1" applyFont="1" applyAlignment="1"/>
    <xf numFmtId="0" fontId="4" fillId="0" borderId="0" xfId="3" applyFont="1"/>
    <xf numFmtId="0" fontId="7" fillId="0" borderId="0" xfId="0" applyFont="1" applyBorder="1" applyAlignment="1">
      <alignment horizontal="center"/>
    </xf>
    <xf numFmtId="4" fontId="7" fillId="0" borderId="0" xfId="0" applyNumberFormat="1" applyFont="1"/>
    <xf numFmtId="2" fontId="4" fillId="0" borderId="0" xfId="3" applyNumberFormat="1" applyFont="1"/>
    <xf numFmtId="4" fontId="3" fillId="0" borderId="0" xfId="0" applyNumberFormat="1" applyFont="1"/>
    <xf numFmtId="0" fontId="19" fillId="6" borderId="0" xfId="0" applyFont="1" applyFill="1" applyAlignment="1">
      <alignment horizontal="right" vertical="top" wrapText="1"/>
    </xf>
    <xf numFmtId="3" fontId="0" fillId="2" borderId="0" xfId="0" applyNumberFormat="1" applyFill="1"/>
    <xf numFmtId="3" fontId="2" fillId="2" borderId="0" xfId="0" applyNumberFormat="1" applyFont="1" applyFill="1"/>
    <xf numFmtId="3" fontId="5" fillId="0" borderId="0" xfId="0" applyNumberFormat="1" applyFont="1" applyFill="1" applyBorder="1" applyAlignment="1">
      <alignment horizontal="center"/>
    </xf>
    <xf numFmtId="3" fontId="5" fillId="0" borderId="0" xfId="0" applyNumberFormat="1" applyFont="1"/>
    <xf numFmtId="0" fontId="0" fillId="0" borderId="0" xfId="0" applyAlignment="1">
      <alignment horizontal="right" wrapText="1"/>
    </xf>
    <xf numFmtId="0" fontId="5" fillId="2" borderId="0" xfId="0" applyFont="1" applyFill="1" applyAlignment="1">
      <alignment horizontal="right"/>
    </xf>
    <xf numFmtId="1" fontId="20" fillId="0" borderId="0" xfId="0" applyNumberFormat="1" applyFont="1" applyFill="1" applyBorder="1" applyAlignment="1">
      <alignment horizontal="right"/>
    </xf>
    <xf numFmtId="4" fontId="0" fillId="0" borderId="0" xfId="0" applyNumberFormat="1"/>
    <xf numFmtId="165" fontId="3" fillId="11" borderId="0" xfId="0" applyNumberFormat="1" applyFont="1" applyFill="1" applyAlignment="1">
      <alignment horizontal="right"/>
    </xf>
    <xf numFmtId="0" fontId="3" fillId="11" borderId="0" xfId="0" applyFont="1" applyFill="1" applyAlignment="1">
      <alignment horizontal="right"/>
    </xf>
    <xf numFmtId="165" fontId="3" fillId="11" borderId="0" xfId="0" applyNumberFormat="1" applyFont="1" applyFill="1"/>
    <xf numFmtId="2" fontId="7" fillId="0" borderId="0" xfId="0" applyNumberFormat="1" applyFont="1"/>
    <xf numFmtId="165" fontId="3" fillId="4" borderId="0" xfId="0" applyNumberFormat="1" applyFont="1" applyFill="1" applyAlignment="1">
      <alignment horizontal="right"/>
    </xf>
    <xf numFmtId="0" fontId="3" fillId="5" borderId="0" xfId="0" applyFont="1" applyFill="1"/>
    <xf numFmtId="165" fontId="11" fillId="12" borderId="0" xfId="0" applyNumberFormat="1" applyFont="1" applyFill="1" applyAlignment="1">
      <alignment horizontal="right"/>
    </xf>
    <xf numFmtId="165" fontId="3" fillId="12" borderId="0" xfId="0" applyNumberFormat="1" applyFont="1" applyFill="1" applyAlignment="1">
      <alignment horizontal="right"/>
    </xf>
    <xf numFmtId="165" fontId="3" fillId="12" borderId="0" xfId="0" applyNumberFormat="1" applyFont="1" applyFill="1"/>
    <xf numFmtId="0" fontId="11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right"/>
    </xf>
    <xf numFmtId="0" fontId="17" fillId="0" borderId="0" xfId="0" applyFont="1" applyAlignment="1">
      <alignment horizontal="right"/>
    </xf>
  </cellXfs>
  <cellStyles count="4">
    <cellStyle name="bstitutes]_x000d__x000a_; The following mappings take Word for MS-DOS names, PostScript names, and TrueType_x000d__x000a_; names into account" xfId="1"/>
    <cellStyle name="Comma" xfId="2" builtinId="3"/>
    <cellStyle name="Normal" xfId="0" builtinId="0"/>
    <cellStyle name="Normal_G-M" xfId="3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342900</xdr:colOff>
      <xdr:row>43</xdr:row>
      <xdr:rowOff>152400</xdr:rowOff>
    </xdr:from>
    <xdr:to>
      <xdr:col>4</xdr:col>
      <xdr:colOff>419100</xdr:colOff>
      <xdr:row>45</xdr:row>
      <xdr:rowOff>0</xdr:rowOff>
    </xdr:to>
    <xdr:sp macro="" textlink="">
      <xdr:nvSpPr>
        <xdr:cNvPr id="2049" name="Text Box 1"/>
        <xdr:cNvSpPr txBox="1">
          <a:spLocks noChangeArrowheads="1"/>
        </xdr:cNvSpPr>
      </xdr:nvSpPr>
      <xdr:spPr bwMode="auto">
        <a:xfrm>
          <a:off x="30194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5</xdr:col>
      <xdr:colOff>342900</xdr:colOff>
      <xdr:row>43</xdr:row>
      <xdr:rowOff>152400</xdr:rowOff>
    </xdr:from>
    <xdr:to>
      <xdr:col>5</xdr:col>
      <xdr:colOff>419100</xdr:colOff>
      <xdr:row>45</xdr:row>
      <xdr:rowOff>0</xdr:rowOff>
    </xdr:to>
    <xdr:sp macro="" textlink="">
      <xdr:nvSpPr>
        <xdr:cNvPr id="2050" name="Text Box 1"/>
        <xdr:cNvSpPr txBox="1">
          <a:spLocks noChangeArrowheads="1"/>
        </xdr:cNvSpPr>
      </xdr:nvSpPr>
      <xdr:spPr bwMode="auto">
        <a:xfrm>
          <a:off x="36290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6</xdr:col>
      <xdr:colOff>342900</xdr:colOff>
      <xdr:row>43</xdr:row>
      <xdr:rowOff>152400</xdr:rowOff>
    </xdr:from>
    <xdr:to>
      <xdr:col>6</xdr:col>
      <xdr:colOff>419100</xdr:colOff>
      <xdr:row>45</xdr:row>
      <xdr:rowOff>0</xdr:rowOff>
    </xdr:to>
    <xdr:sp macro="" textlink="">
      <xdr:nvSpPr>
        <xdr:cNvPr id="2051" name="Text Box 1"/>
        <xdr:cNvSpPr txBox="1">
          <a:spLocks noChangeArrowheads="1"/>
        </xdr:cNvSpPr>
      </xdr:nvSpPr>
      <xdr:spPr bwMode="auto">
        <a:xfrm>
          <a:off x="42386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7</xdr:col>
      <xdr:colOff>342900</xdr:colOff>
      <xdr:row>43</xdr:row>
      <xdr:rowOff>152400</xdr:rowOff>
    </xdr:from>
    <xdr:to>
      <xdr:col>7</xdr:col>
      <xdr:colOff>419100</xdr:colOff>
      <xdr:row>45</xdr:row>
      <xdr:rowOff>0</xdr:rowOff>
    </xdr:to>
    <xdr:sp macro="" textlink="">
      <xdr:nvSpPr>
        <xdr:cNvPr id="2052" name="Text Box 1"/>
        <xdr:cNvSpPr txBox="1">
          <a:spLocks noChangeArrowheads="1"/>
        </xdr:cNvSpPr>
      </xdr:nvSpPr>
      <xdr:spPr bwMode="auto">
        <a:xfrm>
          <a:off x="4848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8</xdr:col>
      <xdr:colOff>342900</xdr:colOff>
      <xdr:row>43</xdr:row>
      <xdr:rowOff>152400</xdr:rowOff>
    </xdr:from>
    <xdr:to>
      <xdr:col>8</xdr:col>
      <xdr:colOff>419100</xdr:colOff>
      <xdr:row>45</xdr:row>
      <xdr:rowOff>0</xdr:rowOff>
    </xdr:to>
    <xdr:sp macro="" textlink="">
      <xdr:nvSpPr>
        <xdr:cNvPr id="2053" name="Text Box 1"/>
        <xdr:cNvSpPr txBox="1">
          <a:spLocks noChangeArrowheads="1"/>
        </xdr:cNvSpPr>
      </xdr:nvSpPr>
      <xdr:spPr bwMode="auto">
        <a:xfrm>
          <a:off x="5457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9</xdr:col>
      <xdr:colOff>342900</xdr:colOff>
      <xdr:row>43</xdr:row>
      <xdr:rowOff>152400</xdr:rowOff>
    </xdr:from>
    <xdr:to>
      <xdr:col>9</xdr:col>
      <xdr:colOff>419100</xdr:colOff>
      <xdr:row>45</xdr:row>
      <xdr:rowOff>0</xdr:rowOff>
    </xdr:to>
    <xdr:sp macro="" textlink="">
      <xdr:nvSpPr>
        <xdr:cNvPr id="2054" name="Text Box 1"/>
        <xdr:cNvSpPr txBox="1">
          <a:spLocks noChangeArrowheads="1"/>
        </xdr:cNvSpPr>
      </xdr:nvSpPr>
      <xdr:spPr bwMode="auto">
        <a:xfrm>
          <a:off x="60674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10</xdr:col>
      <xdr:colOff>342900</xdr:colOff>
      <xdr:row>43</xdr:row>
      <xdr:rowOff>152400</xdr:rowOff>
    </xdr:from>
    <xdr:to>
      <xdr:col>10</xdr:col>
      <xdr:colOff>419100</xdr:colOff>
      <xdr:row>45</xdr:row>
      <xdr:rowOff>0</xdr:rowOff>
    </xdr:to>
    <xdr:sp macro="" textlink="">
      <xdr:nvSpPr>
        <xdr:cNvPr id="2055" name="Text Box 1"/>
        <xdr:cNvSpPr txBox="1">
          <a:spLocks noChangeArrowheads="1"/>
        </xdr:cNvSpPr>
      </xdr:nvSpPr>
      <xdr:spPr bwMode="auto">
        <a:xfrm>
          <a:off x="66770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11</xdr:col>
      <xdr:colOff>342900</xdr:colOff>
      <xdr:row>43</xdr:row>
      <xdr:rowOff>152400</xdr:rowOff>
    </xdr:from>
    <xdr:to>
      <xdr:col>11</xdr:col>
      <xdr:colOff>419100</xdr:colOff>
      <xdr:row>45</xdr:row>
      <xdr:rowOff>0</xdr:rowOff>
    </xdr:to>
    <xdr:sp macro="" textlink="">
      <xdr:nvSpPr>
        <xdr:cNvPr id="2056" name="Text Box 1"/>
        <xdr:cNvSpPr txBox="1">
          <a:spLocks noChangeArrowheads="1"/>
        </xdr:cNvSpPr>
      </xdr:nvSpPr>
      <xdr:spPr bwMode="auto">
        <a:xfrm>
          <a:off x="72866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12</xdr:col>
      <xdr:colOff>342900</xdr:colOff>
      <xdr:row>43</xdr:row>
      <xdr:rowOff>152400</xdr:rowOff>
    </xdr:from>
    <xdr:to>
      <xdr:col>12</xdr:col>
      <xdr:colOff>419100</xdr:colOff>
      <xdr:row>45</xdr:row>
      <xdr:rowOff>0</xdr:rowOff>
    </xdr:to>
    <xdr:sp macro="" textlink="">
      <xdr:nvSpPr>
        <xdr:cNvPr id="2057" name="Text Box 1"/>
        <xdr:cNvSpPr txBox="1">
          <a:spLocks noChangeArrowheads="1"/>
        </xdr:cNvSpPr>
      </xdr:nvSpPr>
      <xdr:spPr bwMode="auto">
        <a:xfrm>
          <a:off x="7896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13</xdr:col>
      <xdr:colOff>342900</xdr:colOff>
      <xdr:row>43</xdr:row>
      <xdr:rowOff>152400</xdr:rowOff>
    </xdr:from>
    <xdr:to>
      <xdr:col>13</xdr:col>
      <xdr:colOff>419100</xdr:colOff>
      <xdr:row>45</xdr:row>
      <xdr:rowOff>0</xdr:rowOff>
    </xdr:to>
    <xdr:sp macro="" textlink="">
      <xdr:nvSpPr>
        <xdr:cNvPr id="2058" name="Text Box 1"/>
        <xdr:cNvSpPr txBox="1">
          <a:spLocks noChangeArrowheads="1"/>
        </xdr:cNvSpPr>
      </xdr:nvSpPr>
      <xdr:spPr bwMode="auto">
        <a:xfrm>
          <a:off x="8505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14</xdr:col>
      <xdr:colOff>342900</xdr:colOff>
      <xdr:row>43</xdr:row>
      <xdr:rowOff>152400</xdr:rowOff>
    </xdr:from>
    <xdr:to>
      <xdr:col>14</xdr:col>
      <xdr:colOff>419100</xdr:colOff>
      <xdr:row>45</xdr:row>
      <xdr:rowOff>0</xdr:rowOff>
    </xdr:to>
    <xdr:sp macro="" textlink="">
      <xdr:nvSpPr>
        <xdr:cNvPr id="2059" name="Text Box 1"/>
        <xdr:cNvSpPr txBox="1">
          <a:spLocks noChangeArrowheads="1"/>
        </xdr:cNvSpPr>
      </xdr:nvSpPr>
      <xdr:spPr bwMode="auto">
        <a:xfrm>
          <a:off x="91154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15</xdr:col>
      <xdr:colOff>342900</xdr:colOff>
      <xdr:row>43</xdr:row>
      <xdr:rowOff>152400</xdr:rowOff>
    </xdr:from>
    <xdr:to>
      <xdr:col>15</xdr:col>
      <xdr:colOff>419100</xdr:colOff>
      <xdr:row>45</xdr:row>
      <xdr:rowOff>0</xdr:rowOff>
    </xdr:to>
    <xdr:sp macro="" textlink="">
      <xdr:nvSpPr>
        <xdr:cNvPr id="2060" name="Text Box 1"/>
        <xdr:cNvSpPr txBox="1">
          <a:spLocks noChangeArrowheads="1"/>
        </xdr:cNvSpPr>
      </xdr:nvSpPr>
      <xdr:spPr bwMode="auto">
        <a:xfrm>
          <a:off x="97250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16</xdr:col>
      <xdr:colOff>342900</xdr:colOff>
      <xdr:row>43</xdr:row>
      <xdr:rowOff>152400</xdr:rowOff>
    </xdr:from>
    <xdr:to>
      <xdr:col>16</xdr:col>
      <xdr:colOff>419100</xdr:colOff>
      <xdr:row>45</xdr:row>
      <xdr:rowOff>0</xdr:rowOff>
    </xdr:to>
    <xdr:sp macro="" textlink="">
      <xdr:nvSpPr>
        <xdr:cNvPr id="2061" name="Text Box 1"/>
        <xdr:cNvSpPr txBox="1">
          <a:spLocks noChangeArrowheads="1"/>
        </xdr:cNvSpPr>
      </xdr:nvSpPr>
      <xdr:spPr bwMode="auto">
        <a:xfrm>
          <a:off x="103346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17</xdr:col>
      <xdr:colOff>342900</xdr:colOff>
      <xdr:row>43</xdr:row>
      <xdr:rowOff>152400</xdr:rowOff>
    </xdr:from>
    <xdr:to>
      <xdr:col>17</xdr:col>
      <xdr:colOff>419100</xdr:colOff>
      <xdr:row>45</xdr:row>
      <xdr:rowOff>0</xdr:rowOff>
    </xdr:to>
    <xdr:sp macro="" textlink="">
      <xdr:nvSpPr>
        <xdr:cNvPr id="2062" name="Text Box 1"/>
        <xdr:cNvSpPr txBox="1">
          <a:spLocks noChangeArrowheads="1"/>
        </xdr:cNvSpPr>
      </xdr:nvSpPr>
      <xdr:spPr bwMode="auto">
        <a:xfrm>
          <a:off x="10944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18</xdr:col>
      <xdr:colOff>342900</xdr:colOff>
      <xdr:row>43</xdr:row>
      <xdr:rowOff>152400</xdr:rowOff>
    </xdr:from>
    <xdr:to>
      <xdr:col>18</xdr:col>
      <xdr:colOff>419100</xdr:colOff>
      <xdr:row>45</xdr:row>
      <xdr:rowOff>0</xdr:rowOff>
    </xdr:to>
    <xdr:sp macro="" textlink="">
      <xdr:nvSpPr>
        <xdr:cNvPr id="2063" name="Text Box 1"/>
        <xdr:cNvSpPr txBox="1">
          <a:spLocks noChangeArrowheads="1"/>
        </xdr:cNvSpPr>
      </xdr:nvSpPr>
      <xdr:spPr bwMode="auto">
        <a:xfrm>
          <a:off x="11553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342900</xdr:colOff>
      <xdr:row>43</xdr:row>
      <xdr:rowOff>152400</xdr:rowOff>
    </xdr:from>
    <xdr:to>
      <xdr:col>19</xdr:col>
      <xdr:colOff>419100</xdr:colOff>
      <xdr:row>45</xdr:row>
      <xdr:rowOff>0</xdr:rowOff>
    </xdr:to>
    <xdr:sp macro="" textlink="">
      <xdr:nvSpPr>
        <xdr:cNvPr id="2064" name="Text Box 1"/>
        <xdr:cNvSpPr txBox="1">
          <a:spLocks noChangeArrowheads="1"/>
        </xdr:cNvSpPr>
      </xdr:nvSpPr>
      <xdr:spPr bwMode="auto">
        <a:xfrm>
          <a:off x="121634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20</xdr:col>
      <xdr:colOff>342900</xdr:colOff>
      <xdr:row>43</xdr:row>
      <xdr:rowOff>152400</xdr:rowOff>
    </xdr:from>
    <xdr:to>
      <xdr:col>20</xdr:col>
      <xdr:colOff>419100</xdr:colOff>
      <xdr:row>45</xdr:row>
      <xdr:rowOff>0</xdr:rowOff>
    </xdr:to>
    <xdr:sp macro="" textlink="">
      <xdr:nvSpPr>
        <xdr:cNvPr id="2065" name="Text Box 1"/>
        <xdr:cNvSpPr txBox="1">
          <a:spLocks noChangeArrowheads="1"/>
        </xdr:cNvSpPr>
      </xdr:nvSpPr>
      <xdr:spPr bwMode="auto">
        <a:xfrm>
          <a:off x="127730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21</xdr:col>
      <xdr:colOff>342900</xdr:colOff>
      <xdr:row>43</xdr:row>
      <xdr:rowOff>152400</xdr:rowOff>
    </xdr:from>
    <xdr:to>
      <xdr:col>21</xdr:col>
      <xdr:colOff>419100</xdr:colOff>
      <xdr:row>45</xdr:row>
      <xdr:rowOff>0</xdr:rowOff>
    </xdr:to>
    <xdr:sp macro="" textlink="">
      <xdr:nvSpPr>
        <xdr:cNvPr id="2066" name="Text Box 1"/>
        <xdr:cNvSpPr txBox="1">
          <a:spLocks noChangeArrowheads="1"/>
        </xdr:cNvSpPr>
      </xdr:nvSpPr>
      <xdr:spPr bwMode="auto">
        <a:xfrm>
          <a:off x="133826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22</xdr:col>
      <xdr:colOff>342900</xdr:colOff>
      <xdr:row>43</xdr:row>
      <xdr:rowOff>152400</xdr:rowOff>
    </xdr:from>
    <xdr:to>
      <xdr:col>22</xdr:col>
      <xdr:colOff>419100</xdr:colOff>
      <xdr:row>45</xdr:row>
      <xdr:rowOff>0</xdr:rowOff>
    </xdr:to>
    <xdr:sp macro="" textlink="">
      <xdr:nvSpPr>
        <xdr:cNvPr id="2067" name="Text Box 1"/>
        <xdr:cNvSpPr txBox="1">
          <a:spLocks noChangeArrowheads="1"/>
        </xdr:cNvSpPr>
      </xdr:nvSpPr>
      <xdr:spPr bwMode="auto">
        <a:xfrm>
          <a:off x="13992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23</xdr:col>
      <xdr:colOff>342900</xdr:colOff>
      <xdr:row>43</xdr:row>
      <xdr:rowOff>152400</xdr:rowOff>
    </xdr:from>
    <xdr:to>
      <xdr:col>23</xdr:col>
      <xdr:colOff>419100</xdr:colOff>
      <xdr:row>45</xdr:row>
      <xdr:rowOff>0</xdr:rowOff>
    </xdr:to>
    <xdr:sp macro="" textlink="">
      <xdr:nvSpPr>
        <xdr:cNvPr id="2068" name="Text Box 1"/>
        <xdr:cNvSpPr txBox="1">
          <a:spLocks noChangeArrowheads="1"/>
        </xdr:cNvSpPr>
      </xdr:nvSpPr>
      <xdr:spPr bwMode="auto">
        <a:xfrm>
          <a:off x="14601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17</xdr:col>
      <xdr:colOff>342900</xdr:colOff>
      <xdr:row>43</xdr:row>
      <xdr:rowOff>152400</xdr:rowOff>
    </xdr:from>
    <xdr:to>
      <xdr:col>17</xdr:col>
      <xdr:colOff>419100</xdr:colOff>
      <xdr:row>45</xdr:row>
      <xdr:rowOff>0</xdr:rowOff>
    </xdr:to>
    <xdr:sp macro="" textlink="">
      <xdr:nvSpPr>
        <xdr:cNvPr id="2069" name="Text Box 1"/>
        <xdr:cNvSpPr txBox="1">
          <a:spLocks noChangeArrowheads="1"/>
        </xdr:cNvSpPr>
      </xdr:nvSpPr>
      <xdr:spPr bwMode="auto">
        <a:xfrm>
          <a:off x="10944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18</xdr:col>
      <xdr:colOff>342900</xdr:colOff>
      <xdr:row>43</xdr:row>
      <xdr:rowOff>152400</xdr:rowOff>
    </xdr:from>
    <xdr:to>
      <xdr:col>18</xdr:col>
      <xdr:colOff>419100</xdr:colOff>
      <xdr:row>45</xdr:row>
      <xdr:rowOff>0</xdr:rowOff>
    </xdr:to>
    <xdr:sp macro="" textlink="">
      <xdr:nvSpPr>
        <xdr:cNvPr id="2070" name="Text Box 1"/>
        <xdr:cNvSpPr txBox="1">
          <a:spLocks noChangeArrowheads="1"/>
        </xdr:cNvSpPr>
      </xdr:nvSpPr>
      <xdr:spPr bwMode="auto">
        <a:xfrm>
          <a:off x="11553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19</xdr:col>
      <xdr:colOff>342900</xdr:colOff>
      <xdr:row>43</xdr:row>
      <xdr:rowOff>152400</xdr:rowOff>
    </xdr:from>
    <xdr:to>
      <xdr:col>19</xdr:col>
      <xdr:colOff>419100</xdr:colOff>
      <xdr:row>45</xdr:row>
      <xdr:rowOff>0</xdr:rowOff>
    </xdr:to>
    <xdr:sp macro="" textlink="">
      <xdr:nvSpPr>
        <xdr:cNvPr id="2071" name="Text Box 1"/>
        <xdr:cNvSpPr txBox="1">
          <a:spLocks noChangeArrowheads="1"/>
        </xdr:cNvSpPr>
      </xdr:nvSpPr>
      <xdr:spPr bwMode="auto">
        <a:xfrm>
          <a:off x="121634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20</xdr:col>
      <xdr:colOff>342900</xdr:colOff>
      <xdr:row>43</xdr:row>
      <xdr:rowOff>152400</xdr:rowOff>
    </xdr:from>
    <xdr:to>
      <xdr:col>20</xdr:col>
      <xdr:colOff>419100</xdr:colOff>
      <xdr:row>45</xdr:row>
      <xdr:rowOff>0</xdr:rowOff>
    </xdr:to>
    <xdr:sp macro="" textlink="">
      <xdr:nvSpPr>
        <xdr:cNvPr id="2072" name="Text Box 1"/>
        <xdr:cNvSpPr txBox="1">
          <a:spLocks noChangeArrowheads="1"/>
        </xdr:cNvSpPr>
      </xdr:nvSpPr>
      <xdr:spPr bwMode="auto">
        <a:xfrm>
          <a:off x="127730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21</xdr:col>
      <xdr:colOff>342900</xdr:colOff>
      <xdr:row>43</xdr:row>
      <xdr:rowOff>152400</xdr:rowOff>
    </xdr:from>
    <xdr:to>
      <xdr:col>21</xdr:col>
      <xdr:colOff>419100</xdr:colOff>
      <xdr:row>45</xdr:row>
      <xdr:rowOff>0</xdr:rowOff>
    </xdr:to>
    <xdr:sp macro="" textlink="">
      <xdr:nvSpPr>
        <xdr:cNvPr id="2073" name="Text Box 1"/>
        <xdr:cNvSpPr txBox="1">
          <a:spLocks noChangeArrowheads="1"/>
        </xdr:cNvSpPr>
      </xdr:nvSpPr>
      <xdr:spPr bwMode="auto">
        <a:xfrm>
          <a:off x="133826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22</xdr:col>
      <xdr:colOff>342900</xdr:colOff>
      <xdr:row>43</xdr:row>
      <xdr:rowOff>152400</xdr:rowOff>
    </xdr:from>
    <xdr:to>
      <xdr:col>22</xdr:col>
      <xdr:colOff>419100</xdr:colOff>
      <xdr:row>45</xdr:row>
      <xdr:rowOff>0</xdr:rowOff>
    </xdr:to>
    <xdr:sp macro="" textlink="">
      <xdr:nvSpPr>
        <xdr:cNvPr id="2074" name="Text Box 1"/>
        <xdr:cNvSpPr txBox="1">
          <a:spLocks noChangeArrowheads="1"/>
        </xdr:cNvSpPr>
      </xdr:nvSpPr>
      <xdr:spPr bwMode="auto">
        <a:xfrm>
          <a:off x="139922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23</xdr:col>
      <xdr:colOff>342900</xdr:colOff>
      <xdr:row>43</xdr:row>
      <xdr:rowOff>152400</xdr:rowOff>
    </xdr:from>
    <xdr:to>
      <xdr:col>23</xdr:col>
      <xdr:colOff>419100</xdr:colOff>
      <xdr:row>45</xdr:row>
      <xdr:rowOff>0</xdr:rowOff>
    </xdr:to>
    <xdr:sp macro="" textlink="">
      <xdr:nvSpPr>
        <xdr:cNvPr id="2075" name="Text Box 1"/>
        <xdr:cNvSpPr txBox="1">
          <a:spLocks noChangeArrowheads="1"/>
        </xdr:cNvSpPr>
      </xdr:nvSpPr>
      <xdr:spPr bwMode="auto">
        <a:xfrm>
          <a:off x="14601825" y="8343900"/>
          <a:ext cx="76200" cy="228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K218"/>
  <sheetViews>
    <sheetView workbookViewId="0">
      <pane xSplit="4" ySplit="4" topLeftCell="O37" activePane="bottomRight" state="frozen"/>
      <selection pane="topRight" activeCell="D1" sqref="D1"/>
      <selection pane="bottomLeft" activeCell="A5" sqref="A5"/>
      <selection pane="bottomRight" activeCell="AB56" sqref="AB56"/>
    </sheetView>
  </sheetViews>
  <sheetFormatPr defaultRowHeight="15"/>
  <cols>
    <col min="2" max="2" width="12.7109375" customWidth="1"/>
  </cols>
  <sheetData>
    <row r="1" spans="1:37">
      <c r="A1" t="s">
        <v>267</v>
      </c>
      <c r="B1" s="3"/>
      <c r="C1" s="3"/>
      <c r="D1" s="211" t="s">
        <v>232</v>
      </c>
      <c r="E1" s="211"/>
      <c r="F1" s="211"/>
      <c r="G1" s="211"/>
      <c r="H1" s="211"/>
      <c r="I1" s="211" t="s">
        <v>169</v>
      </c>
      <c r="J1" s="211"/>
      <c r="K1" s="211"/>
      <c r="L1" s="211"/>
      <c r="M1" s="211"/>
      <c r="N1" s="211"/>
      <c r="O1" s="211"/>
      <c r="P1" s="211"/>
      <c r="Q1" s="211" t="s">
        <v>170</v>
      </c>
      <c r="R1" s="211"/>
      <c r="S1" s="211"/>
      <c r="T1" s="211"/>
      <c r="U1" s="211"/>
      <c r="V1" s="211"/>
      <c r="W1" s="211"/>
      <c r="X1" s="211"/>
      <c r="Y1" s="3"/>
      <c r="Z1" s="3"/>
      <c r="AA1" s="3"/>
      <c r="AB1" s="132"/>
      <c r="AC1" s="132"/>
      <c r="AD1" s="132"/>
      <c r="AE1" s="132"/>
      <c r="AF1" s="132"/>
      <c r="AG1" s="132"/>
      <c r="AH1" s="132"/>
      <c r="AI1" s="132"/>
      <c r="AJ1" s="132"/>
      <c r="AK1" s="132"/>
    </row>
    <row r="2" spans="1:37">
      <c r="B2" s="3"/>
      <c r="C2" s="3"/>
      <c r="D2" s="3"/>
      <c r="E2" s="3"/>
      <c r="F2" s="3"/>
      <c r="G2" s="3"/>
      <c r="H2" s="3"/>
      <c r="I2" s="207" t="s">
        <v>18</v>
      </c>
      <c r="J2" s="208"/>
      <c r="K2" s="208"/>
      <c r="L2" s="208"/>
      <c r="M2" s="209" t="s">
        <v>15</v>
      </c>
      <c r="N2" s="210"/>
      <c r="O2" s="210"/>
      <c r="P2" s="210"/>
      <c r="Q2" s="207" t="s">
        <v>18</v>
      </c>
      <c r="R2" s="208"/>
      <c r="S2" s="208"/>
      <c r="T2" s="208"/>
      <c r="U2" s="209" t="s">
        <v>15</v>
      </c>
      <c r="V2" s="210"/>
      <c r="W2" s="210"/>
      <c r="X2" s="210"/>
      <c r="Y2" s="3"/>
      <c r="Z2" s="3"/>
      <c r="AA2" s="3"/>
      <c r="AB2" s="132"/>
      <c r="AC2" s="132"/>
      <c r="AD2" s="132"/>
      <c r="AE2" s="132"/>
      <c r="AF2" s="132"/>
      <c r="AG2" s="132"/>
      <c r="AH2" s="132"/>
      <c r="AI2" s="132"/>
      <c r="AJ2" s="132"/>
      <c r="AK2" s="132"/>
    </row>
    <row r="3" spans="1:37">
      <c r="B3" s="3"/>
      <c r="C3" s="3"/>
      <c r="D3" s="3"/>
      <c r="E3" s="212" t="s">
        <v>11</v>
      </c>
      <c r="F3" s="211"/>
      <c r="G3" s="211"/>
      <c r="H3" s="211"/>
      <c r="I3" s="207" t="s">
        <v>11</v>
      </c>
      <c r="J3" s="208"/>
      <c r="K3" s="208"/>
      <c r="L3" s="208"/>
      <c r="M3" s="209" t="s">
        <v>11</v>
      </c>
      <c r="N3" s="210"/>
      <c r="O3" s="210"/>
      <c r="P3" s="210"/>
      <c r="Q3" s="207" t="s">
        <v>11</v>
      </c>
      <c r="R3" s="208"/>
      <c r="S3" s="208"/>
      <c r="T3" s="208"/>
      <c r="U3" s="209" t="s">
        <v>11</v>
      </c>
      <c r="V3" s="210"/>
      <c r="W3" s="210"/>
      <c r="X3" s="210"/>
      <c r="Y3" s="3"/>
      <c r="Z3" s="3"/>
      <c r="AA3" s="3"/>
      <c r="AB3" s="132"/>
      <c r="AC3" s="132"/>
      <c r="AD3" s="132"/>
      <c r="AE3" s="132"/>
      <c r="AF3" s="132"/>
      <c r="AG3" s="132"/>
      <c r="AH3" s="132"/>
      <c r="AI3" s="132"/>
      <c r="AJ3" s="132"/>
      <c r="AK3" s="132"/>
    </row>
    <row r="4" spans="1:37">
      <c r="B4" s="3" t="s">
        <v>234</v>
      </c>
      <c r="C4" s="3" t="s">
        <v>235</v>
      </c>
      <c r="D4" s="3" t="s">
        <v>241</v>
      </c>
      <c r="E4" s="121" t="s">
        <v>19</v>
      </c>
      <c r="F4" s="121" t="s">
        <v>20</v>
      </c>
      <c r="G4" s="121" t="s">
        <v>21</v>
      </c>
      <c r="H4" s="121" t="s">
        <v>22</v>
      </c>
      <c r="I4" s="121" t="s">
        <v>19</v>
      </c>
      <c r="J4" s="121" t="s">
        <v>20</v>
      </c>
      <c r="K4" s="121" t="s">
        <v>21</v>
      </c>
      <c r="L4" s="121" t="s">
        <v>22</v>
      </c>
      <c r="M4" s="121" t="s">
        <v>19</v>
      </c>
      <c r="N4" s="121" t="s">
        <v>20</v>
      </c>
      <c r="O4" s="121" t="s">
        <v>21</v>
      </c>
      <c r="P4" s="121" t="s">
        <v>22</v>
      </c>
      <c r="Q4" s="121" t="s">
        <v>19</v>
      </c>
      <c r="R4" s="121" t="s">
        <v>20</v>
      </c>
      <c r="S4" s="121" t="s">
        <v>21</v>
      </c>
      <c r="T4" s="121" t="s">
        <v>22</v>
      </c>
      <c r="U4" s="121" t="s">
        <v>19</v>
      </c>
      <c r="V4" s="121" t="s">
        <v>20</v>
      </c>
      <c r="W4" s="121" t="s">
        <v>21</v>
      </c>
      <c r="X4" s="121" t="s">
        <v>22</v>
      </c>
      <c r="Y4" s="3"/>
      <c r="Z4" s="3"/>
      <c r="AA4" s="3"/>
      <c r="AB4" s="132"/>
      <c r="AC4" s="132"/>
      <c r="AD4" s="132"/>
      <c r="AE4" s="132"/>
      <c r="AF4" s="132"/>
      <c r="AG4" s="132"/>
      <c r="AH4" s="132"/>
      <c r="AI4" s="132"/>
      <c r="AJ4" s="132"/>
      <c r="AK4" s="132"/>
    </row>
    <row r="5" spans="1:37">
      <c r="A5">
        <v>1</v>
      </c>
      <c r="B5" s="203" t="s">
        <v>165</v>
      </c>
      <c r="C5" s="121" t="s">
        <v>233</v>
      </c>
      <c r="D5" s="3"/>
      <c r="E5" s="3">
        <v>129</v>
      </c>
      <c r="F5" s="3">
        <v>59</v>
      </c>
      <c r="G5" s="3">
        <v>23</v>
      </c>
      <c r="H5" s="3">
        <v>5</v>
      </c>
      <c r="I5" s="204">
        <v>4.0209979775634297</v>
      </c>
      <c r="J5" s="204">
        <v>3.4228572745861325</v>
      </c>
      <c r="K5" s="204">
        <v>3.2640675604611702</v>
      </c>
      <c r="L5" s="204">
        <v>-1.8151708572296463</v>
      </c>
      <c r="M5" s="202">
        <v>1.090537404535828</v>
      </c>
      <c r="N5" s="202">
        <v>1.7694100955155279</v>
      </c>
      <c r="O5" s="202">
        <v>2.3479639891953563</v>
      </c>
      <c r="P5" s="202">
        <v>6.1488910443675948</v>
      </c>
      <c r="Q5" s="129">
        <v>3.9682539682539764</v>
      </c>
      <c r="R5" s="129">
        <v>3.7343223223707422</v>
      </c>
      <c r="S5" s="129">
        <v>3.3935945902109799</v>
      </c>
      <c r="T5" s="129">
        <v>-0.89833723914742869</v>
      </c>
      <c r="U5" s="129">
        <v>0.56800345314707013</v>
      </c>
      <c r="V5" s="129">
        <v>2.5171643674901878</v>
      </c>
      <c r="W5" s="129">
        <v>2.1058397499640558</v>
      </c>
      <c r="X5" s="129">
        <v>5.5982584750295716</v>
      </c>
      <c r="Y5" s="3"/>
      <c r="Z5" s="3"/>
      <c r="AA5" s="3"/>
      <c r="AB5" s="132">
        <f>13/20</f>
        <v>0.65</v>
      </c>
      <c r="AC5" s="132"/>
      <c r="AD5" s="132"/>
      <c r="AE5" s="132"/>
      <c r="AF5" s="132"/>
      <c r="AG5" s="132"/>
      <c r="AH5" s="132"/>
      <c r="AI5" s="132"/>
      <c r="AJ5" s="132"/>
      <c r="AK5" s="132"/>
    </row>
    <row r="6" spans="1:37">
      <c r="A6">
        <v>2</v>
      </c>
      <c r="B6" s="3" t="s">
        <v>166</v>
      </c>
      <c r="C6" s="121" t="s">
        <v>172</v>
      </c>
      <c r="D6" s="3"/>
      <c r="E6" s="3">
        <v>3</v>
      </c>
      <c r="F6" s="3">
        <v>68</v>
      </c>
      <c r="G6" s="3">
        <v>27</v>
      </c>
      <c r="H6" s="3">
        <v>82</v>
      </c>
      <c r="I6" s="205">
        <v>2.5338180709375768</v>
      </c>
      <c r="J6" s="205">
        <v>2.2139643393698849</v>
      </c>
      <c r="K6" s="205">
        <v>2.0723788623596371</v>
      </c>
      <c r="L6" s="205">
        <v>1.804699708569474</v>
      </c>
      <c r="M6" s="129">
        <v>0.8494454692446104</v>
      </c>
      <c r="N6" s="129">
        <v>4.1741428698532879</v>
      </c>
      <c r="O6" s="129">
        <v>1.4317873411615436</v>
      </c>
      <c r="P6" s="129">
        <v>2.0251617455472206</v>
      </c>
      <c r="Q6" s="129">
        <v>2.00428039639311</v>
      </c>
      <c r="R6" s="129">
        <v>2.6349623280569556</v>
      </c>
      <c r="S6" s="129">
        <v>1.7856502992009471</v>
      </c>
      <c r="T6" s="129">
        <v>2.3333316399363868</v>
      </c>
      <c r="U6" s="129">
        <v>0</v>
      </c>
      <c r="V6" s="129">
        <v>2.6242962114705559</v>
      </c>
      <c r="W6" s="129">
        <v>0</v>
      </c>
      <c r="X6" s="129">
        <v>1.3824884792626779</v>
      </c>
      <c r="Y6" s="3"/>
      <c r="Z6" s="3"/>
      <c r="AA6" s="3"/>
      <c r="AB6" s="132">
        <f>6/20</f>
        <v>0.3</v>
      </c>
      <c r="AC6" s="132"/>
      <c r="AD6" s="132"/>
      <c r="AE6" s="132"/>
      <c r="AF6" s="132"/>
      <c r="AG6" s="132"/>
      <c r="AH6" s="132"/>
      <c r="AI6" s="132"/>
      <c r="AJ6" s="132"/>
      <c r="AK6" s="132"/>
    </row>
    <row r="7" spans="1:37">
      <c r="A7">
        <v>3</v>
      </c>
      <c r="B7" s="203" t="s">
        <v>16</v>
      </c>
      <c r="C7" s="121" t="s">
        <v>173</v>
      </c>
      <c r="D7" s="3"/>
      <c r="E7" s="3">
        <v>79</v>
      </c>
      <c r="F7" s="3">
        <v>40</v>
      </c>
      <c r="G7" s="3">
        <v>11</v>
      </c>
      <c r="H7" s="3">
        <v>0</v>
      </c>
      <c r="I7" s="198">
        <v>2.9180281969219242</v>
      </c>
      <c r="J7" s="198">
        <v>2.8602568195305449</v>
      </c>
      <c r="K7" s="198">
        <v>2.6658238323873644</v>
      </c>
      <c r="L7" s="198" t="s">
        <v>6</v>
      </c>
      <c r="M7" s="202">
        <v>2.7724974907475883</v>
      </c>
      <c r="N7" s="202">
        <v>4.5804319184112208</v>
      </c>
      <c r="O7" s="202">
        <v>4.1958577056256114</v>
      </c>
      <c r="P7" s="202" t="s">
        <v>6</v>
      </c>
      <c r="Q7" s="129">
        <v>3.3435656337252651</v>
      </c>
      <c r="R7" s="129">
        <v>2.9631272686177712</v>
      </c>
      <c r="S7" s="129">
        <v>2.8610674774038225</v>
      </c>
      <c r="T7" s="129" t="s">
        <v>6</v>
      </c>
      <c r="U7" s="129">
        <v>2.1034147157876104</v>
      </c>
      <c r="V7" s="129">
        <v>3.1939625999771071</v>
      </c>
      <c r="W7" s="129">
        <v>3.6580227617073247</v>
      </c>
      <c r="X7" s="129" t="s">
        <v>6</v>
      </c>
      <c r="Y7" s="3"/>
      <c r="Z7" s="3"/>
      <c r="AA7" s="3"/>
      <c r="AB7" s="132">
        <f>4/20</f>
        <v>0.2</v>
      </c>
      <c r="AC7" s="132"/>
      <c r="AD7" s="132"/>
      <c r="AE7" s="132"/>
      <c r="AF7" s="132"/>
      <c r="AG7" s="132"/>
      <c r="AH7" s="132"/>
      <c r="AI7" s="132"/>
      <c r="AJ7" s="132"/>
      <c r="AK7" s="132"/>
    </row>
    <row r="8" spans="1:37">
      <c r="A8">
        <v>4</v>
      </c>
      <c r="B8" s="3" t="s">
        <v>167</v>
      </c>
      <c r="C8" s="121" t="s">
        <v>174</v>
      </c>
      <c r="D8" s="3"/>
      <c r="E8" s="3">
        <v>26</v>
      </c>
      <c r="F8" s="3">
        <v>53</v>
      </c>
      <c r="G8" s="3">
        <v>47</v>
      </c>
      <c r="H8" s="3">
        <v>30</v>
      </c>
      <c r="I8" s="129">
        <v>1.5933244354603</v>
      </c>
      <c r="J8" s="129">
        <v>3.1870638774150426</v>
      </c>
      <c r="K8" s="129">
        <v>1.2938632325498529</v>
      </c>
      <c r="L8" s="182">
        <v>2.80469970856947</v>
      </c>
      <c r="M8" s="129">
        <v>9.9312729709736125</v>
      </c>
      <c r="N8" s="129">
        <v>5.4553540367914577</v>
      </c>
      <c r="O8" s="129">
        <v>2.312639178004722</v>
      </c>
      <c r="P8" s="129">
        <v>0.47441506462904054</v>
      </c>
      <c r="Q8" s="129">
        <v>1.6524895528557737</v>
      </c>
      <c r="R8" s="129">
        <v>3.3010216571535023</v>
      </c>
      <c r="S8" s="129">
        <v>0.78343713058108833</v>
      </c>
      <c r="T8" s="129">
        <v>2.4262762133281379</v>
      </c>
      <c r="U8" s="129">
        <v>9.2540237798827256</v>
      </c>
      <c r="V8" s="129">
        <v>4.2851044852703302</v>
      </c>
      <c r="W8" s="129">
        <v>1.3935337183911267</v>
      </c>
      <c r="X8" s="129">
        <v>0.3824115539230899</v>
      </c>
      <c r="Y8" s="3"/>
      <c r="Z8" s="3"/>
      <c r="AA8" s="3"/>
      <c r="AB8" s="132">
        <f>5/20</f>
        <v>0.25</v>
      </c>
      <c r="AC8" s="132"/>
      <c r="AD8" s="132"/>
      <c r="AE8" s="132"/>
      <c r="AF8" s="132"/>
      <c r="AG8" s="132"/>
      <c r="AH8" s="132"/>
      <c r="AI8" s="132"/>
      <c r="AJ8" s="132"/>
      <c r="AK8" s="132"/>
    </row>
    <row r="9" spans="1:37">
      <c r="A9">
        <v>5</v>
      </c>
      <c r="B9" s="3" t="s">
        <v>248</v>
      </c>
      <c r="C9" s="121" t="s">
        <v>173</v>
      </c>
      <c r="D9" s="3"/>
      <c r="E9" s="3">
        <f ca="1">Portugal!L153</f>
        <v>42</v>
      </c>
      <c r="F9" s="3">
        <f ca="1">Portugal!M153</f>
        <v>10</v>
      </c>
      <c r="G9" s="3">
        <f ca="1">Portugal!N153</f>
        <v>39</v>
      </c>
      <c r="H9" s="3">
        <f ca="1">Portugal!O153</f>
        <v>0</v>
      </c>
      <c r="I9" s="129">
        <f ca="1">Portugal!P153</f>
        <v>4.844679516968653</v>
      </c>
      <c r="J9" s="129">
        <f ca="1">Portugal!Q153</f>
        <v>2.4867029012433912</v>
      </c>
      <c r="K9" s="129">
        <f ca="1">Portugal!R153</f>
        <v>1.3918052646870489</v>
      </c>
      <c r="L9" s="129" t="str">
        <f ca="1">Portugal!S153</f>
        <v>n.a.</v>
      </c>
      <c r="M9" s="129">
        <f ca="1">Portugal!T153</f>
        <v>8.7677800059113959</v>
      </c>
      <c r="N9" s="129">
        <f ca="1">Portugal!U153</f>
        <v>3.2716400426052417</v>
      </c>
      <c r="O9" s="129">
        <f ca="1">Portugal!V153</f>
        <v>0.88318961970891541</v>
      </c>
      <c r="P9" s="129" t="str">
        <f ca="1">Portugal!W153</f>
        <v>n.a.</v>
      </c>
      <c r="Q9" s="129">
        <f ca="1">Portugal!P154</f>
        <v>5.3770264808655703</v>
      </c>
      <c r="R9" s="129">
        <f ca="1">Portugal!Q154</f>
        <v>2.354014506216954</v>
      </c>
      <c r="S9" s="129">
        <f ca="1">Portugal!R154</f>
        <v>1.4380212827149741</v>
      </c>
      <c r="T9" s="129" t="str">
        <f ca="1">Portugal!S154</f>
        <v>n.a.</v>
      </c>
      <c r="U9" s="129">
        <f ca="1">Portugal!T154</f>
        <v>5.9069665211973161</v>
      </c>
      <c r="V9" s="129">
        <f ca="1">Portugal!U154</f>
        <v>3.306</v>
      </c>
      <c r="W9" s="129">
        <f ca="1">Portugal!V154</f>
        <v>1.083984375</v>
      </c>
      <c r="X9" s="129" t="str">
        <f ca="1">Portugal!W154</f>
        <v>n.a.</v>
      </c>
      <c r="Y9" s="3"/>
      <c r="Z9" s="3"/>
      <c r="AA9" s="3"/>
      <c r="AB9" s="132"/>
      <c r="AC9" s="132"/>
      <c r="AD9" s="132"/>
      <c r="AE9" s="132"/>
      <c r="AF9" s="132"/>
      <c r="AG9" s="132"/>
      <c r="AH9" s="132"/>
      <c r="AI9" s="132"/>
      <c r="AJ9" s="132"/>
      <c r="AK9" s="132"/>
    </row>
    <row r="10" spans="1:37">
      <c r="A10">
        <v>6</v>
      </c>
      <c r="B10" s="3" t="s">
        <v>32</v>
      </c>
      <c r="C10" s="121" t="s">
        <v>173</v>
      </c>
      <c r="D10" s="3"/>
      <c r="E10" s="3">
        <f ca="1">Norway!M188</f>
        <v>98</v>
      </c>
      <c r="F10" s="3">
        <f ca="1">Norway!N188</f>
        <v>25</v>
      </c>
      <c r="G10" s="3">
        <f ca="1">Norway!O188</f>
        <v>1</v>
      </c>
      <c r="H10" s="3">
        <f ca="1">Norway!P188</f>
        <v>0</v>
      </c>
      <c r="I10" s="129">
        <f ca="1">Norway!Q188</f>
        <v>2.9117588473711122</v>
      </c>
      <c r="J10" s="129">
        <f ca="1">Norway!R188</f>
        <v>4.3925500043501895</v>
      </c>
      <c r="K10" s="129">
        <f ca="1">Norway!S188</f>
        <v>10.201269992359997</v>
      </c>
      <c r="L10" s="129" t="str">
        <f ca="1">Norway!T188</f>
        <v>n.a.</v>
      </c>
      <c r="M10" s="129">
        <f ca="1">Norway!U188</f>
        <v>4.3568438964690595</v>
      </c>
      <c r="N10" s="129">
        <f ca="1">Norway!V188</f>
        <v>-5.816806251516457E-2</v>
      </c>
      <c r="O10" s="129">
        <f ca="1">Norway!W188</f>
        <v>0</v>
      </c>
      <c r="P10" s="129" t="str">
        <f ca="1">Norway!X188</f>
        <v>n.a.</v>
      </c>
      <c r="Q10" s="129">
        <f ca="1">Norway!Q189</f>
        <v>3.0481044715241268</v>
      </c>
      <c r="R10" s="129">
        <f ca="1">Norway!R189</f>
        <v>4.4054212005677273</v>
      </c>
      <c r="S10" s="129">
        <f ca="1">Norway!S189</f>
        <v>10.201269992359997</v>
      </c>
      <c r="T10" s="129" t="str">
        <f ca="1">Norway!T189</f>
        <v>n.a.</v>
      </c>
      <c r="U10" s="129">
        <f ca="1">Norway!U189</f>
        <v>3.3737427150819843</v>
      </c>
      <c r="V10" s="129">
        <f ca="1">Norway!V189</f>
        <v>1.6345958508089842</v>
      </c>
      <c r="W10" s="129">
        <f ca="1">Norway!W189</f>
        <v>0</v>
      </c>
      <c r="X10" s="129" t="str">
        <f ca="1">Norway!X189</f>
        <v>n.a.</v>
      </c>
      <c r="Y10" s="3"/>
      <c r="Z10" s="3"/>
      <c r="AA10" s="3"/>
      <c r="AB10" s="132"/>
      <c r="AC10" s="132"/>
      <c r="AD10" s="132"/>
      <c r="AE10" s="132"/>
      <c r="AF10" s="132"/>
      <c r="AG10" s="132"/>
      <c r="AH10" s="132"/>
      <c r="AI10" s="132"/>
      <c r="AJ10" s="132"/>
      <c r="AK10" s="132"/>
    </row>
    <row r="11" spans="1:37">
      <c r="A11">
        <v>7</v>
      </c>
      <c r="B11" s="3" t="s">
        <v>189</v>
      </c>
      <c r="C11" s="121" t="s">
        <v>264</v>
      </c>
      <c r="D11" s="3"/>
      <c r="E11" s="3">
        <v>9</v>
      </c>
      <c r="F11" s="3">
        <v>33</v>
      </c>
      <c r="G11" s="3">
        <v>17</v>
      </c>
      <c r="H11" s="3">
        <v>19</v>
      </c>
      <c r="I11" s="129">
        <v>2.4655555555555555</v>
      </c>
      <c r="J11" s="129">
        <v>2.8895716508300104</v>
      </c>
      <c r="K11" s="129">
        <v>3.8836833687040011</v>
      </c>
      <c r="L11" s="129">
        <v>3.6134840075153001</v>
      </c>
      <c r="M11" s="129">
        <v>2.6232222222222226</v>
      </c>
      <c r="N11" s="129">
        <v>7.4258323678789679</v>
      </c>
      <c r="O11" s="129">
        <v>4.9760406587972206</v>
      </c>
      <c r="P11" s="129">
        <v>2.8052890912420545</v>
      </c>
      <c r="Q11" s="129">
        <v>2.8130000000000002</v>
      </c>
      <c r="R11" s="129">
        <v>2.9609999999999999</v>
      </c>
      <c r="S11" s="129">
        <v>2.8564141800561105</v>
      </c>
      <c r="T11" s="129">
        <v>4.6875</v>
      </c>
      <c r="U11" s="129">
        <v>2.63</v>
      </c>
      <c r="V11" s="129">
        <v>6.1390121499046373</v>
      </c>
      <c r="W11" s="129">
        <v>3.4703163394959997</v>
      </c>
      <c r="X11" s="129">
        <v>2.7923881117339846</v>
      </c>
      <c r="Y11" s="3"/>
      <c r="Z11" s="3"/>
      <c r="AA11" s="3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</row>
    <row r="12" spans="1:37">
      <c r="A12">
        <v>8</v>
      </c>
      <c r="B12" s="3" t="s">
        <v>195</v>
      </c>
      <c r="C12" s="121" t="s">
        <v>173</v>
      </c>
      <c r="D12" s="3"/>
      <c r="E12" s="3">
        <v>17</v>
      </c>
      <c r="F12" s="3">
        <v>50</v>
      </c>
      <c r="G12" s="3">
        <v>32</v>
      </c>
      <c r="H12" s="3">
        <v>8</v>
      </c>
      <c r="I12" s="205">
        <v>4.0826135854501926</v>
      </c>
      <c r="J12" s="205">
        <v>2.8319405911495017</v>
      </c>
      <c r="K12" s="205">
        <v>2.3500935778361502</v>
      </c>
      <c r="L12" s="205">
        <v>2.0094191725897517</v>
      </c>
      <c r="M12" s="129">
        <v>6.4492938329563394</v>
      </c>
      <c r="N12" s="129">
        <v>1.487424605644784</v>
      </c>
      <c r="O12" s="129">
        <v>-1.1056865245863509E-2</v>
      </c>
      <c r="P12" s="129">
        <v>-2.1955156260921802</v>
      </c>
      <c r="Q12" s="129">
        <v>4.2217306274245692</v>
      </c>
      <c r="R12" s="129">
        <v>3.1219603653174222</v>
      </c>
      <c r="S12" s="129">
        <v>2.0405953456562154</v>
      </c>
      <c r="T12" s="129">
        <v>1.8672263613335294</v>
      </c>
      <c r="U12" s="129">
        <v>6.5375442508149861</v>
      </c>
      <c r="V12" s="129">
        <v>1.8165</v>
      </c>
      <c r="W12" s="129">
        <v>1.1513756191560365</v>
      </c>
      <c r="X12" s="129">
        <v>-2.1264532908726261</v>
      </c>
      <c r="Y12" s="3"/>
      <c r="Z12" s="3"/>
      <c r="AA12" s="3"/>
      <c r="AB12" s="132"/>
      <c r="AC12" s="132"/>
      <c r="AD12" s="132"/>
      <c r="AE12" s="132"/>
      <c r="AF12" s="132"/>
      <c r="AG12" s="132"/>
      <c r="AH12" s="132"/>
      <c r="AI12" s="132"/>
      <c r="AJ12" s="132"/>
      <c r="AK12" s="132"/>
    </row>
    <row r="13" spans="1:37">
      <c r="A13">
        <v>9</v>
      </c>
      <c r="B13" s="3" t="s">
        <v>168</v>
      </c>
      <c r="C13" s="121" t="s">
        <v>175</v>
      </c>
      <c r="D13" s="3"/>
      <c r="E13" s="3">
        <v>47</v>
      </c>
      <c r="F13" s="3">
        <v>42</v>
      </c>
      <c r="G13" s="3">
        <v>11</v>
      </c>
      <c r="H13" s="3">
        <v>11</v>
      </c>
      <c r="I13" s="206">
        <v>4.9488974115363602</v>
      </c>
      <c r="J13" s="206">
        <v>3.717892557916199</v>
      </c>
      <c r="K13" s="206">
        <v>3.8847925781828554</v>
      </c>
      <c r="L13" s="206">
        <v>0.68725836094954884</v>
      </c>
      <c r="M13" s="7">
        <v>6.0326089322132841</v>
      </c>
      <c r="N13" s="7">
        <v>2.1317358824983934</v>
      </c>
      <c r="O13" s="7">
        <v>3.2038048452607018</v>
      </c>
      <c r="P13" s="7">
        <v>-1.1243803267566426</v>
      </c>
      <c r="Q13" s="7">
        <v>6.2015266591417761</v>
      </c>
      <c r="R13" s="7">
        <v>3.5472242234565354</v>
      </c>
      <c r="S13" s="7">
        <v>1.881656088426098</v>
      </c>
      <c r="T13" s="7">
        <v>1.4135402737087022</v>
      </c>
      <c r="U13" s="7">
        <v>6.2184894825732417</v>
      </c>
      <c r="V13" s="7">
        <v>1.7755518089324629</v>
      </c>
      <c r="W13" s="7">
        <v>0.60578916275031425</v>
      </c>
      <c r="X13" s="7">
        <v>-1.2268780058102169</v>
      </c>
      <c r="Y13" s="3"/>
      <c r="Z13" s="3"/>
      <c r="AA13" s="3"/>
      <c r="AB13" s="132"/>
      <c r="AC13" s="132"/>
      <c r="AD13" s="132"/>
      <c r="AE13" s="132"/>
      <c r="AF13" s="132"/>
      <c r="AG13" s="132"/>
      <c r="AH13" s="132"/>
      <c r="AI13" s="132"/>
      <c r="AJ13" s="132"/>
      <c r="AK13" s="132"/>
    </row>
    <row r="14" spans="1:37">
      <c r="A14">
        <v>10</v>
      </c>
      <c r="B14" s="203" t="s">
        <v>180</v>
      </c>
      <c r="C14" s="121" t="s">
        <v>173</v>
      </c>
      <c r="D14" s="3"/>
      <c r="E14" s="130">
        <v>26</v>
      </c>
      <c r="F14" s="130">
        <v>12</v>
      </c>
      <c r="G14" s="130">
        <v>39</v>
      </c>
      <c r="H14" s="130">
        <v>49</v>
      </c>
      <c r="I14" s="205">
        <v>5.3526316533834439</v>
      </c>
      <c r="J14" s="205">
        <v>4.9389017533129316</v>
      </c>
      <c r="K14" s="205">
        <v>1.8668097061868718</v>
      </c>
      <c r="L14" s="205">
        <v>0.68574250105699064</v>
      </c>
      <c r="M14" s="202">
        <v>5.5995246781702734</v>
      </c>
      <c r="N14" s="202">
        <v>11.129964132359392</v>
      </c>
      <c r="O14" s="202">
        <v>10.557597626198376</v>
      </c>
      <c r="P14" s="202">
        <v>13.106693647404827</v>
      </c>
      <c r="Q14" s="129">
        <v>5.7688983348344935</v>
      </c>
      <c r="R14" s="129">
        <v>3.0944807873650282</v>
      </c>
      <c r="S14" s="129">
        <v>1.5640000000000001</v>
      </c>
      <c r="T14" s="129">
        <v>1.464</v>
      </c>
      <c r="U14" s="129">
        <v>3.2544340526666575</v>
      </c>
      <c r="V14" s="129">
        <v>14.856267687146021</v>
      </c>
      <c r="W14" s="129">
        <v>5.0030000000000001</v>
      </c>
      <c r="X14" s="129">
        <v>0.97087378640776123</v>
      </c>
      <c r="Y14" s="3"/>
      <c r="Z14" s="3"/>
      <c r="AA14" s="3"/>
      <c r="AB14" s="132"/>
      <c r="AC14" s="132"/>
      <c r="AD14" s="132"/>
      <c r="AE14" s="132"/>
      <c r="AF14" s="132"/>
      <c r="AG14" s="132"/>
      <c r="AH14" s="132"/>
      <c r="AI14" s="132"/>
      <c r="AJ14" s="132"/>
      <c r="AK14" s="132"/>
    </row>
    <row r="15" spans="1:37">
      <c r="A15">
        <v>11</v>
      </c>
      <c r="B15" s="203" t="s">
        <v>179</v>
      </c>
      <c r="C15" s="121" t="s">
        <v>237</v>
      </c>
      <c r="D15" s="3"/>
      <c r="E15" s="130">
        <v>8</v>
      </c>
      <c r="F15" s="130">
        <v>14</v>
      </c>
      <c r="G15" s="130">
        <v>32</v>
      </c>
      <c r="H15" s="130">
        <v>7</v>
      </c>
      <c r="I15" s="205">
        <v>4.4016199315565681</v>
      </c>
      <c r="J15" s="205">
        <v>4.4571668732135397</v>
      </c>
      <c r="K15" s="205">
        <v>3.9508263892382276</v>
      </c>
      <c r="L15" s="205">
        <v>2.4427142857142856</v>
      </c>
      <c r="M15" s="202">
        <v>2.8539815077797006</v>
      </c>
      <c r="N15" s="202">
        <v>4.7694861701857247</v>
      </c>
      <c r="O15" s="202">
        <v>7.2788899184246336</v>
      </c>
      <c r="P15" s="202">
        <v>5.2645714285714291</v>
      </c>
      <c r="Q15" s="129">
        <v>5.2964797262262753</v>
      </c>
      <c r="R15" s="129">
        <v>4.0954479501839947</v>
      </c>
      <c r="S15" s="129">
        <v>3.7476450040026172</v>
      </c>
      <c r="T15" s="129">
        <v>2.9969999999999999</v>
      </c>
      <c r="U15" s="129">
        <v>2.7865000000000002</v>
      </c>
      <c r="V15" s="129">
        <v>3.2275</v>
      </c>
      <c r="W15" s="129">
        <v>4.1668189799074948</v>
      </c>
      <c r="X15" s="129">
        <v>3.99</v>
      </c>
      <c r="Y15" s="3"/>
      <c r="Z15" s="3"/>
      <c r="AA15" s="3"/>
      <c r="AB15" s="132"/>
      <c r="AC15" s="132"/>
      <c r="AD15" s="132"/>
      <c r="AE15" s="132"/>
      <c r="AF15" s="132"/>
      <c r="AG15" s="132"/>
      <c r="AH15" s="132"/>
      <c r="AI15" s="132"/>
      <c r="AJ15" s="132"/>
      <c r="AK15" s="132"/>
    </row>
    <row r="16" spans="1:37">
      <c r="A16">
        <v>12</v>
      </c>
      <c r="B16" s="3" t="s">
        <v>176</v>
      </c>
      <c r="C16" s="121" t="s">
        <v>238</v>
      </c>
      <c r="D16" s="3"/>
      <c r="E16" s="130">
        <v>13</v>
      </c>
      <c r="F16" s="130">
        <v>5</v>
      </c>
      <c r="G16" s="130">
        <v>11</v>
      </c>
      <c r="H16" s="130">
        <v>55</v>
      </c>
      <c r="I16" s="205">
        <v>4.0012815476872907</v>
      </c>
      <c r="J16" s="205">
        <v>0.3402</v>
      </c>
      <c r="K16" s="205">
        <v>4.820144874956048</v>
      </c>
      <c r="L16" s="205">
        <v>2.4701277579587204</v>
      </c>
      <c r="M16" s="129">
        <v>13.310081532891211</v>
      </c>
      <c r="N16" s="129">
        <v>19.4376</v>
      </c>
      <c r="O16" s="129">
        <v>12.290498434113902</v>
      </c>
      <c r="P16" s="129">
        <v>2.7573456073540945</v>
      </c>
      <c r="Q16" s="129">
        <v>3.9224629418472157</v>
      </c>
      <c r="R16" s="129">
        <v>0.51800000000000002</v>
      </c>
      <c r="S16" s="129">
        <v>3.8</v>
      </c>
      <c r="T16" s="129">
        <v>3.1</v>
      </c>
      <c r="U16" s="129">
        <v>13.065390923643754</v>
      </c>
      <c r="V16" s="129">
        <v>19.341000000000001</v>
      </c>
      <c r="W16" s="129">
        <v>9.7759494295932789</v>
      </c>
      <c r="X16" s="129">
        <v>2.9910000000000001</v>
      </c>
      <c r="Y16" s="3"/>
      <c r="Z16" s="3"/>
      <c r="AA16" s="3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</row>
    <row r="17" spans="1:37">
      <c r="A17">
        <v>13</v>
      </c>
      <c r="B17" s="3" t="s">
        <v>194</v>
      </c>
      <c r="C17" s="121" t="s">
        <v>173</v>
      </c>
      <c r="D17" s="3"/>
      <c r="E17" s="130">
        <v>96</v>
      </c>
      <c r="F17" s="130">
        <v>11</v>
      </c>
      <c r="G17" s="130">
        <v>0</v>
      </c>
      <c r="H17" s="130">
        <v>0</v>
      </c>
      <c r="I17" s="205">
        <v>3.5920823547989014</v>
      </c>
      <c r="J17" s="205">
        <v>0.87580337752503257</v>
      </c>
      <c r="K17" s="205" t="s">
        <v>6</v>
      </c>
      <c r="L17" s="205" t="s">
        <v>6</v>
      </c>
      <c r="M17" s="129">
        <v>1.8431922311692988</v>
      </c>
      <c r="N17" s="129">
        <v>1.5440000000000003</v>
      </c>
      <c r="O17" s="129" t="s">
        <v>6</v>
      </c>
      <c r="P17" s="129" t="s">
        <v>6</v>
      </c>
      <c r="Q17" s="129">
        <v>3.6274933191596248</v>
      </c>
      <c r="R17" s="129">
        <v>1.176215921488355</v>
      </c>
      <c r="S17" s="129" t="s">
        <v>6</v>
      </c>
      <c r="T17" s="129" t="s">
        <v>6</v>
      </c>
      <c r="U17" s="129">
        <v>2.1251435056907559</v>
      </c>
      <c r="V17" s="129">
        <v>1.784</v>
      </c>
      <c r="W17" s="129" t="s">
        <v>6</v>
      </c>
      <c r="X17" s="129" t="s">
        <v>6</v>
      </c>
      <c r="Y17" s="3"/>
      <c r="Z17" s="3"/>
      <c r="AA17" s="3"/>
      <c r="AB17" s="132"/>
      <c r="AC17" s="132"/>
      <c r="AD17" s="132"/>
      <c r="AE17" s="132"/>
      <c r="AF17" s="132"/>
      <c r="AG17" s="132"/>
      <c r="AH17" s="132"/>
      <c r="AI17" s="132"/>
      <c r="AJ17" s="132"/>
      <c r="AK17" s="132"/>
    </row>
    <row r="18" spans="1:37">
      <c r="A18">
        <v>14</v>
      </c>
      <c r="B18" s="3" t="s">
        <v>181</v>
      </c>
      <c r="C18" s="121" t="s">
        <v>173</v>
      </c>
      <c r="D18" s="3"/>
      <c r="E18" s="130">
        <v>26</v>
      </c>
      <c r="F18" s="130">
        <v>21</v>
      </c>
      <c r="G18" s="130">
        <v>19</v>
      </c>
      <c r="H18" s="130">
        <v>37</v>
      </c>
      <c r="I18" s="205">
        <v>4.9380890323401054</v>
      </c>
      <c r="J18" s="205">
        <v>2.6722221075602408</v>
      </c>
      <c r="K18" s="205">
        <v>2.8182086712434433</v>
      </c>
      <c r="L18" s="205">
        <v>2.3364104346143719</v>
      </c>
      <c r="M18" s="129">
        <v>5.1802277954793476</v>
      </c>
      <c r="N18" s="129">
        <v>4.9549292296288341</v>
      </c>
      <c r="O18" s="129">
        <v>1.5123060932364349</v>
      </c>
      <c r="P18" s="129">
        <v>1.1744049540187771</v>
      </c>
      <c r="Q18" s="129">
        <v>5.4304540362226543</v>
      </c>
      <c r="R18" s="129">
        <v>2.7392074428743918</v>
      </c>
      <c r="S18" s="129">
        <v>2.7866370789358497</v>
      </c>
      <c r="T18" s="129">
        <v>1.6722408026755842</v>
      </c>
      <c r="U18" s="129">
        <v>4.8375845050418196</v>
      </c>
      <c r="V18" s="129">
        <v>3.2170000000000001</v>
      </c>
      <c r="W18" s="129">
        <v>1.7111488712505951</v>
      </c>
      <c r="X18" s="129">
        <v>-3.6885711043008196E-2</v>
      </c>
      <c r="Y18" s="3"/>
      <c r="Z18" s="3"/>
      <c r="AA18" s="3"/>
      <c r="AB18" s="132"/>
      <c r="AC18" s="132"/>
      <c r="AD18" s="132"/>
      <c r="AE18" s="132"/>
      <c r="AF18" s="132"/>
      <c r="AG18" s="132"/>
      <c r="AH18" s="132"/>
      <c r="AI18" s="132"/>
      <c r="AJ18" s="132"/>
      <c r="AK18" s="132"/>
    </row>
    <row r="19" spans="1:37">
      <c r="A19">
        <v>15</v>
      </c>
      <c r="B19" s="203" t="s">
        <v>34</v>
      </c>
      <c r="C19" s="121" t="s">
        <v>258</v>
      </c>
      <c r="D19" s="3"/>
      <c r="E19" s="3">
        <v>69</v>
      </c>
      <c r="F19" s="3">
        <v>18</v>
      </c>
      <c r="G19" s="3">
        <v>6</v>
      </c>
      <c r="H19" s="3">
        <v>3</v>
      </c>
      <c r="I19" s="205">
        <v>3.2339700613938587</v>
      </c>
      <c r="J19" s="205">
        <v>3.0141463226666891</v>
      </c>
      <c r="K19" s="205">
        <v>4.2566217835183995</v>
      </c>
      <c r="L19" s="205">
        <v>1.9133079231639503</v>
      </c>
      <c r="M19" s="202">
        <v>10.292993812709236</v>
      </c>
      <c r="N19" s="202">
        <v>5.397343925131195</v>
      </c>
      <c r="O19" s="202">
        <v>13.174174860988353</v>
      </c>
      <c r="P19" s="202">
        <v>32.675703899546441</v>
      </c>
      <c r="Q19" s="129">
        <v>3.3149171270718147</v>
      </c>
      <c r="R19" s="129">
        <v>3.1707014934723277</v>
      </c>
      <c r="S19" s="129">
        <v>3.8117459386966979</v>
      </c>
      <c r="T19" s="129">
        <v>4.6446818392942291E-2</v>
      </c>
      <c r="U19" s="129">
        <v>4.4705701037983516</v>
      </c>
      <c r="V19" s="129">
        <v>1.4675</v>
      </c>
      <c r="W19" s="129">
        <v>9.0913356066148161</v>
      </c>
      <c r="X19" s="129">
        <v>11.176663533853532</v>
      </c>
      <c r="Y19" s="3"/>
      <c r="Z19" s="3"/>
      <c r="AA19" s="3"/>
      <c r="AB19" s="132"/>
      <c r="AC19" s="132"/>
      <c r="AD19" s="132"/>
      <c r="AE19" s="132"/>
      <c r="AF19" s="132"/>
      <c r="AG19" s="132"/>
      <c r="AH19" s="132"/>
      <c r="AI19" s="132"/>
      <c r="AJ19" s="132"/>
      <c r="AK19" s="132"/>
    </row>
    <row r="20" spans="1:37">
      <c r="A20">
        <v>16</v>
      </c>
      <c r="B20" s="3" t="s">
        <v>265</v>
      </c>
      <c r="C20" s="121" t="s">
        <v>173</v>
      </c>
      <c r="D20" s="3"/>
      <c r="E20" s="3">
        <f ca="1">Denmark!L138</f>
        <v>57</v>
      </c>
      <c r="F20" s="130">
        <f ca="1">Denmark!M138</f>
        <v>16</v>
      </c>
      <c r="G20" s="130">
        <f ca="1">Denmark!N138</f>
        <v>17</v>
      </c>
      <c r="H20" s="130">
        <f ca="1">Denmark!O138</f>
        <v>0</v>
      </c>
      <c r="I20" s="205">
        <f ca="1">Denmark!P138</f>
        <v>3.1068169043960752</v>
      </c>
      <c r="J20" s="205">
        <f ca="1">Denmark!Q138</f>
        <v>1.7000336733980987</v>
      </c>
      <c r="K20" s="205">
        <f ca="1">Denmark!R138</f>
        <v>2.3911471659625017</v>
      </c>
      <c r="L20" s="205" t="str">
        <f ca="1">Denmark!S138</f>
        <v>n.a.</v>
      </c>
      <c r="M20" s="129">
        <f ca="1">Denmark!T138</f>
        <v>2.5126882372845785</v>
      </c>
      <c r="N20" s="129">
        <f ca="1">Denmark!U138</f>
        <v>4.6908923407902936</v>
      </c>
      <c r="O20" s="129">
        <f ca="1">Denmark!V138</f>
        <v>3.2937647058823534</v>
      </c>
      <c r="P20" s="129" t="str">
        <f ca="1">Denmark!W138</f>
        <v>n.a.</v>
      </c>
      <c r="Q20" s="129">
        <f ca="1">Denmark!P139</f>
        <v>2.8314028314028183</v>
      </c>
      <c r="R20" s="129">
        <f ca="1">Denmark!Q139</f>
        <v>0.8415235761188633</v>
      </c>
      <c r="S20" s="129">
        <f ca="1">Denmark!R139</f>
        <v>2.5604415352309839</v>
      </c>
      <c r="T20" s="129" t="str">
        <f ca="1">Denmark!S139</f>
        <v>n.a.</v>
      </c>
      <c r="U20" s="129">
        <f ca="1">Denmark!T139</f>
        <v>2.1789534699899877</v>
      </c>
      <c r="V20" s="129">
        <f ca="1">Denmark!U139</f>
        <v>2.4482309510850171</v>
      </c>
      <c r="W20" s="129">
        <f ca="1">Denmark!V139</f>
        <v>2.4900000000000002</v>
      </c>
      <c r="X20" s="129" t="str">
        <f ca="1">Denmark!W139</f>
        <v>n.a.</v>
      </c>
      <c r="Y20" s="3"/>
      <c r="Z20" s="3"/>
      <c r="AA20" s="3"/>
      <c r="AB20" s="132"/>
      <c r="AC20" s="132"/>
      <c r="AD20" s="132"/>
      <c r="AE20" s="132"/>
      <c r="AF20" s="132"/>
      <c r="AG20" s="132"/>
      <c r="AH20" s="132"/>
      <c r="AI20" s="132"/>
      <c r="AJ20" s="132"/>
      <c r="AK20" s="132"/>
    </row>
    <row r="21" spans="1:37">
      <c r="A21">
        <v>17</v>
      </c>
      <c r="B21" s="3" t="s">
        <v>185</v>
      </c>
      <c r="C21" s="121" t="s">
        <v>203</v>
      </c>
      <c r="D21" s="3"/>
      <c r="E21" s="3">
        <v>3</v>
      </c>
      <c r="F21" s="3">
        <v>52</v>
      </c>
      <c r="G21" s="3">
        <v>23</v>
      </c>
      <c r="H21" s="3">
        <v>7</v>
      </c>
      <c r="I21" s="129">
        <v>1.9329999999999998</v>
      </c>
      <c r="J21" s="129">
        <v>4.4984053932462853</v>
      </c>
      <c r="K21" s="129">
        <v>2.9878685091317756</v>
      </c>
      <c r="L21" s="129">
        <v>2.2079324281390176</v>
      </c>
      <c r="M21" s="129">
        <v>2.1753333333333331</v>
      </c>
      <c r="N21" s="129">
        <v>4.0570590763289838</v>
      </c>
      <c r="O21" s="129">
        <v>0.61342102359129713</v>
      </c>
      <c r="P21" s="129">
        <v>6.010821604083004</v>
      </c>
      <c r="Q21" s="182">
        <v>2.5310000000000001</v>
      </c>
      <c r="R21" s="182">
        <v>4.1914358466836799</v>
      </c>
      <c r="S21" s="182">
        <v>4.0537910764254725</v>
      </c>
      <c r="T21" s="182">
        <v>2.1747281589801437</v>
      </c>
      <c r="U21" s="129">
        <v>2.1230000000000002</v>
      </c>
      <c r="V21" s="129">
        <v>3.4443583793034689</v>
      </c>
      <c r="W21" s="129">
        <v>1.3004974481449245</v>
      </c>
      <c r="X21" s="129">
        <v>4.9775475147611887</v>
      </c>
      <c r="Y21" s="3"/>
      <c r="Z21" s="3"/>
      <c r="AA21" s="3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</row>
    <row r="22" spans="1:37">
      <c r="A22">
        <v>18</v>
      </c>
      <c r="B22" s="3" t="s">
        <v>218</v>
      </c>
      <c r="C22" s="121" t="s">
        <v>236</v>
      </c>
      <c r="D22" s="3"/>
      <c r="E22" s="3">
        <v>37</v>
      </c>
      <c r="F22" s="3">
        <v>60</v>
      </c>
      <c r="G22" s="3">
        <v>32</v>
      </c>
      <c r="H22" s="3">
        <v>31</v>
      </c>
      <c r="I22" s="129">
        <v>2.9562892551542133</v>
      </c>
      <c r="J22" s="129">
        <v>2.5920024123377328</v>
      </c>
      <c r="K22" s="129">
        <v>2.0976137405757997</v>
      </c>
      <c r="L22" s="129">
        <v>3.262195667552465</v>
      </c>
      <c r="M22" s="202">
        <v>1.0395233156169414</v>
      </c>
      <c r="N22" s="202">
        <v>2.0045994091123629</v>
      </c>
      <c r="O22" s="202">
        <v>2.9984215218000334</v>
      </c>
      <c r="P22" s="202">
        <v>3.1535516107057084</v>
      </c>
      <c r="Q22" s="129">
        <v>2.7651558208795946</v>
      </c>
      <c r="R22" s="129">
        <v>2.766640327923231</v>
      </c>
      <c r="S22" s="129">
        <v>2.5931052656536391</v>
      </c>
      <c r="T22" s="129">
        <v>2.7304768974765414</v>
      </c>
      <c r="U22" s="129">
        <v>6.1328749018829676E-2</v>
      </c>
      <c r="V22" s="129">
        <v>1.0779115567859598</v>
      </c>
      <c r="W22" s="129">
        <v>2.281865719943621</v>
      </c>
      <c r="X22" s="129">
        <v>2.2796949782483589</v>
      </c>
      <c r="Y22" s="3"/>
      <c r="Z22" s="3"/>
      <c r="AA22" s="3"/>
      <c r="AB22" s="132"/>
      <c r="AC22" s="132"/>
      <c r="AD22" s="132"/>
      <c r="AE22" s="132"/>
      <c r="AF22" s="132"/>
      <c r="AG22" s="132"/>
      <c r="AH22" s="132"/>
      <c r="AI22" s="132"/>
      <c r="AJ22" s="132"/>
      <c r="AK22" s="132"/>
    </row>
    <row r="23" spans="1:37">
      <c r="A23">
        <v>19</v>
      </c>
      <c r="B23" s="3" t="s">
        <v>244</v>
      </c>
      <c r="C23" s="121" t="s">
        <v>173</v>
      </c>
      <c r="D23" s="3" t="s">
        <v>7</v>
      </c>
      <c r="E23" s="3">
        <v>43</v>
      </c>
      <c r="F23" s="3">
        <v>32</v>
      </c>
      <c r="G23" s="3">
        <v>35</v>
      </c>
      <c r="H23" s="3">
        <v>0</v>
      </c>
      <c r="I23" s="205">
        <v>4.3055894033599351</v>
      </c>
      <c r="J23" s="205">
        <v>2.9913633196163274</v>
      </c>
      <c r="K23" s="205">
        <v>2.341023345970525</v>
      </c>
      <c r="L23" s="205" t="s">
        <v>6</v>
      </c>
      <c r="M23" s="129">
        <v>5.3314396301982416</v>
      </c>
      <c r="N23" s="129">
        <v>2.4010001257564988</v>
      </c>
      <c r="O23" s="129">
        <v>0.68590433052691635</v>
      </c>
      <c r="P23" s="129" t="s">
        <v>6</v>
      </c>
      <c r="Q23" s="182">
        <v>4.5770219900982179</v>
      </c>
      <c r="R23" s="182">
        <v>2.2919999999999998</v>
      </c>
      <c r="S23" s="182">
        <v>2.1180030257186067</v>
      </c>
      <c r="T23" s="182" t="s">
        <v>6</v>
      </c>
      <c r="U23" s="129">
        <v>3.7381178707224341</v>
      </c>
      <c r="V23" s="129">
        <v>1.909</v>
      </c>
      <c r="W23" s="129">
        <v>0.25542784163474774</v>
      </c>
      <c r="X23" s="129" t="s">
        <v>6</v>
      </c>
      <c r="Y23" s="3"/>
      <c r="Z23" s="3"/>
      <c r="AA23" s="3"/>
      <c r="AB23" s="132"/>
      <c r="AC23" s="132"/>
      <c r="AD23" s="132"/>
      <c r="AE23" s="132"/>
      <c r="AF23" s="132"/>
      <c r="AG23" s="132"/>
      <c r="AH23" s="132"/>
      <c r="AI23" s="132"/>
      <c r="AJ23" s="132"/>
      <c r="AK23" s="132"/>
    </row>
    <row r="24" spans="1:37">
      <c r="A24">
        <v>20</v>
      </c>
      <c r="B24" s="3" t="s">
        <v>188</v>
      </c>
      <c r="C24" s="121" t="s">
        <v>209</v>
      </c>
      <c r="D24" s="3"/>
      <c r="E24" s="3">
        <v>38</v>
      </c>
      <c r="F24" s="3">
        <v>33</v>
      </c>
      <c r="G24" s="3">
        <v>23</v>
      </c>
      <c r="H24" s="3">
        <v>8</v>
      </c>
      <c r="I24" s="129">
        <v>3.1416085306727211</v>
      </c>
      <c r="J24" s="129">
        <v>4.137106064936539</v>
      </c>
      <c r="K24" s="129">
        <v>2.2914666881955923</v>
      </c>
      <c r="L24" s="129">
        <v>4.5965086496340728</v>
      </c>
      <c r="M24" s="129">
        <v>5.8642524500344884</v>
      </c>
      <c r="N24" s="129">
        <v>2.8549849313109386</v>
      </c>
      <c r="O24" s="129">
        <v>5.1805865964504676</v>
      </c>
      <c r="P24" s="129">
        <v>3.6816453101322413</v>
      </c>
      <c r="Q24" s="129">
        <v>3.4574807681604924</v>
      </c>
      <c r="R24" s="129">
        <v>4.688491308209608</v>
      </c>
      <c r="S24" s="129">
        <v>3.441608142766972</v>
      </c>
      <c r="T24" s="129">
        <v>6.0499185125182482</v>
      </c>
      <c r="U24" s="129">
        <v>4.1716394230050611</v>
      </c>
      <c r="V24" s="129">
        <v>2.2190675807325331</v>
      </c>
      <c r="W24" s="129">
        <v>3.9027635961437035</v>
      </c>
      <c r="X24" s="129">
        <v>6.6729945873206091</v>
      </c>
      <c r="Y24" s="3"/>
      <c r="Z24" s="3"/>
      <c r="AA24" s="3"/>
      <c r="AB24" s="132"/>
      <c r="AC24" s="132"/>
      <c r="AD24" s="132"/>
      <c r="AE24" s="132"/>
      <c r="AF24" s="132"/>
      <c r="AG24" s="132"/>
      <c r="AH24" s="132"/>
      <c r="AI24" s="132"/>
      <c r="AJ24" s="132"/>
      <c r="AK24" s="132"/>
    </row>
    <row r="25" spans="1:37">
      <c r="B25" s="3"/>
      <c r="C25" s="121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132"/>
      <c r="AC25" s="132"/>
      <c r="AD25" s="132"/>
      <c r="AE25" s="132"/>
      <c r="AF25" s="132"/>
      <c r="AG25" s="132"/>
      <c r="AH25" s="132"/>
      <c r="AI25" s="132"/>
      <c r="AJ25" s="132"/>
      <c r="AK25" s="132"/>
    </row>
    <row r="26" spans="1:37">
      <c r="C26" s="3"/>
      <c r="D26" s="116">
        <f>SUM(E26:H26)</f>
        <v>2317</v>
      </c>
      <c r="E26" s="116">
        <f>SUM(E5:E24)</f>
        <v>866</v>
      </c>
      <c r="F26" s="116">
        <f>SUM(F5:F24)</f>
        <v>654</v>
      </c>
      <c r="G26" s="116">
        <f>SUM(G5:G24)</f>
        <v>445</v>
      </c>
      <c r="H26" s="116">
        <f>SUM(H5:H24)</f>
        <v>352</v>
      </c>
      <c r="I26" s="92">
        <f>AVERAGE(I5:I19)</f>
        <v>3.7226232119283518</v>
      </c>
      <c r="J26" s="92">
        <f t="shared" ref="J26:P26" si="0">AVERAGE(J5:J19)</f>
        <v>2.9534160300446217</v>
      </c>
      <c r="K26" s="92">
        <f t="shared" si="0"/>
        <v>3.4800278353336478</v>
      </c>
      <c r="L26" s="92">
        <f t="shared" si="0"/>
        <v>1.7229720912247473</v>
      </c>
      <c r="M26" s="93">
        <f t="shared" si="0"/>
        <v>5.4635669188982012</v>
      </c>
      <c r="N26" s="93">
        <f t="shared" si="0"/>
        <v>5.1647418142659234</v>
      </c>
      <c r="O26" s="93">
        <f t="shared" si="0"/>
        <v>4.5824066718192791</v>
      </c>
      <c r="P26" s="93">
        <f t="shared" si="0"/>
        <v>5.7375073208938776</v>
      </c>
      <c r="Q26" s="92">
        <f>MEDIAN(Q5:Q19)</f>
        <v>3.9224629418472157</v>
      </c>
      <c r="R26" s="92">
        <f t="shared" ref="R26:X26" si="1">MEDIAN(R5:R19)</f>
        <v>3.0944807873650282</v>
      </c>
      <c r="S26" s="92">
        <f t="shared" si="1"/>
        <v>2.8215256294959801</v>
      </c>
      <c r="T26" s="92">
        <f t="shared" si="1"/>
        <v>1.8672263613335294</v>
      </c>
      <c r="U26" s="93">
        <f t="shared" si="1"/>
        <v>3.3737427150819843</v>
      </c>
      <c r="V26" s="93">
        <f t="shared" si="1"/>
        <v>3.1939625999771071</v>
      </c>
      <c r="W26" s="93">
        <f t="shared" si="1"/>
        <v>1.9084943106073253</v>
      </c>
      <c r="X26" s="93">
        <f t="shared" si="1"/>
        <v>1.3824884792626779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</row>
    <row r="27" spans="1:37">
      <c r="B27" s="3" t="s">
        <v>239</v>
      </c>
      <c r="C27" s="3"/>
      <c r="D27" s="3"/>
      <c r="E27" s="3"/>
      <c r="F27" s="3"/>
      <c r="G27" s="3"/>
      <c r="H27" s="3"/>
      <c r="I27" s="92">
        <f>MIN(I5:I19)</f>
        <v>1.5933244354603</v>
      </c>
      <c r="J27" s="92">
        <f t="shared" ref="J27:P27" si="2">MIN(J5:J19)</f>
        <v>0.3402</v>
      </c>
      <c r="K27" s="92">
        <f t="shared" si="2"/>
        <v>1.2938632325498529</v>
      </c>
      <c r="L27" s="92">
        <f t="shared" si="2"/>
        <v>-1.8151708572296463</v>
      </c>
      <c r="M27" s="93">
        <f t="shared" si="2"/>
        <v>0.8494454692446104</v>
      </c>
      <c r="N27" s="93">
        <f t="shared" si="2"/>
        <v>-5.816806251516457E-2</v>
      </c>
      <c r="O27" s="93">
        <f t="shared" si="2"/>
        <v>-1.1056865245863509E-2</v>
      </c>
      <c r="P27" s="93">
        <f t="shared" si="2"/>
        <v>-2.1955156260921802</v>
      </c>
      <c r="Q27" s="92">
        <f t="shared" ref="Q27:X27" si="3">MIN(Q5:Q19)</f>
        <v>1.6524895528557737</v>
      </c>
      <c r="R27" s="92">
        <f t="shared" si="3"/>
        <v>0.51800000000000002</v>
      </c>
      <c r="S27" s="92">
        <f t="shared" si="3"/>
        <v>0.78343713058108833</v>
      </c>
      <c r="T27" s="92">
        <f t="shared" si="3"/>
        <v>-0.89833723914742869</v>
      </c>
      <c r="U27" s="93">
        <f t="shared" si="3"/>
        <v>0</v>
      </c>
      <c r="V27" s="93">
        <f t="shared" si="3"/>
        <v>1.4675</v>
      </c>
      <c r="W27" s="93">
        <f t="shared" si="3"/>
        <v>0</v>
      </c>
      <c r="X27" s="93">
        <f t="shared" si="3"/>
        <v>-2.1264532908726261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</row>
    <row r="28" spans="1:37">
      <c r="B28" s="3" t="s">
        <v>240</v>
      </c>
      <c r="C28" s="3"/>
      <c r="D28" s="3"/>
      <c r="E28" s="3"/>
      <c r="F28" s="3"/>
      <c r="G28" s="3"/>
      <c r="H28" s="3"/>
      <c r="I28" s="92">
        <f>MAX(I5:I19)</f>
        <v>5.3526316533834439</v>
      </c>
      <c r="J28" s="92">
        <f t="shared" ref="J28:P28" si="4">MAX(J5:J19)</f>
        <v>4.9389017533129316</v>
      </c>
      <c r="K28" s="92">
        <f t="shared" si="4"/>
        <v>10.201269992359997</v>
      </c>
      <c r="L28" s="92">
        <f t="shared" si="4"/>
        <v>3.6134840075153001</v>
      </c>
      <c r="M28" s="93">
        <f t="shared" si="4"/>
        <v>13.310081532891211</v>
      </c>
      <c r="N28" s="93">
        <f t="shared" si="4"/>
        <v>19.4376</v>
      </c>
      <c r="O28" s="93">
        <f t="shared" si="4"/>
        <v>13.174174860988353</v>
      </c>
      <c r="P28" s="93">
        <f t="shared" si="4"/>
        <v>32.675703899546441</v>
      </c>
      <c r="Q28" s="92">
        <f t="shared" ref="Q28:X28" si="5">MAX(Q5:Q19)</f>
        <v>6.2015266591417761</v>
      </c>
      <c r="R28" s="92">
        <f t="shared" si="5"/>
        <v>4.4054212005677273</v>
      </c>
      <c r="S28" s="92">
        <f t="shared" si="5"/>
        <v>10.201269992359997</v>
      </c>
      <c r="T28" s="92">
        <f t="shared" si="5"/>
        <v>4.6875</v>
      </c>
      <c r="U28" s="93">
        <f t="shared" si="5"/>
        <v>13.065390923643754</v>
      </c>
      <c r="V28" s="93">
        <f t="shared" si="5"/>
        <v>19.341000000000001</v>
      </c>
      <c r="W28" s="93">
        <f t="shared" si="5"/>
        <v>9.7759494295932789</v>
      </c>
      <c r="X28" s="93">
        <f t="shared" si="5"/>
        <v>11.176663533853532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</row>
    <row r="29" spans="1:37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</row>
    <row r="30" spans="1:37">
      <c r="A30">
        <v>1</v>
      </c>
      <c r="B30" s="203" t="s">
        <v>165</v>
      </c>
      <c r="C30" s="121" t="s">
        <v>171</v>
      </c>
      <c r="D30" s="3"/>
      <c r="E30" s="3">
        <v>0</v>
      </c>
      <c r="F30" s="3">
        <v>37</v>
      </c>
      <c r="G30" s="3">
        <v>23</v>
      </c>
      <c r="H30" s="3">
        <v>4</v>
      </c>
      <c r="I30" s="198" t="s">
        <v>6</v>
      </c>
      <c r="J30" s="198">
        <v>3.370207643969195</v>
      </c>
      <c r="K30" s="198">
        <v>3.2640675604611702</v>
      </c>
      <c r="L30" s="198">
        <v>-1.9888928168200786</v>
      </c>
      <c r="M30" s="202" t="s">
        <v>6</v>
      </c>
      <c r="N30" s="202">
        <v>4.1582415081859763</v>
      </c>
      <c r="O30" s="202">
        <v>2.3479639891953563</v>
      </c>
      <c r="P30" s="202">
        <v>7.0347790147379463</v>
      </c>
      <c r="Q30" s="198" t="s">
        <v>6</v>
      </c>
      <c r="R30" s="198">
        <v>3.463127618880768</v>
      </c>
      <c r="S30" s="198">
        <v>3.3935945902109799</v>
      </c>
      <c r="T30" s="198">
        <v>-0.70534378945830145</v>
      </c>
      <c r="U30" s="129" t="s">
        <v>6</v>
      </c>
      <c r="V30" s="129">
        <v>3.7568513319341079</v>
      </c>
      <c r="W30" s="129">
        <v>2.1058397499640558</v>
      </c>
      <c r="X30" s="129">
        <v>8.2250335755979389</v>
      </c>
      <c r="Y30" s="3"/>
      <c r="Z30" s="3"/>
      <c r="AA30" s="3"/>
      <c r="AB30" s="132"/>
      <c r="AC30" s="132"/>
      <c r="AD30" s="132"/>
      <c r="AE30" s="132"/>
      <c r="AF30" s="132"/>
      <c r="AG30" s="132"/>
      <c r="AH30" s="132"/>
      <c r="AI30" s="132"/>
      <c r="AJ30" s="132"/>
      <c r="AK30" s="132"/>
    </row>
    <row r="31" spans="1:37">
      <c r="A31">
        <v>2</v>
      </c>
      <c r="B31" s="3" t="s">
        <v>166</v>
      </c>
      <c r="C31" s="121" t="s">
        <v>171</v>
      </c>
      <c r="D31" s="3"/>
      <c r="E31" s="3">
        <v>0</v>
      </c>
      <c r="F31" s="3">
        <v>39</v>
      </c>
      <c r="G31" s="3">
        <v>6</v>
      </c>
      <c r="H31" s="3">
        <v>19</v>
      </c>
      <c r="I31" s="129" t="s">
        <v>6</v>
      </c>
      <c r="J31" s="129">
        <v>2.4057184652772552</v>
      </c>
      <c r="K31" s="129">
        <v>2.5221331923818813</v>
      </c>
      <c r="L31" s="129">
        <v>2.3990957872956176</v>
      </c>
      <c r="M31" s="129" t="s">
        <v>6</v>
      </c>
      <c r="N31" s="129">
        <v>6.7503179080115743</v>
      </c>
      <c r="O31" s="129">
        <v>5.0040519605978959</v>
      </c>
      <c r="P31" s="129">
        <v>4.127571337145814</v>
      </c>
      <c r="Q31" s="129" t="s">
        <v>6</v>
      </c>
      <c r="R31" s="129">
        <v>2.7189412244971289</v>
      </c>
      <c r="S31" s="129">
        <v>2.2356008386300363</v>
      </c>
      <c r="T31" s="129">
        <v>2.9241100534619813</v>
      </c>
      <c r="U31" s="129" t="s">
        <v>6</v>
      </c>
      <c r="V31" s="129">
        <v>4.9837869963142767</v>
      </c>
      <c r="W31" s="129">
        <v>4.9080933743360315</v>
      </c>
      <c r="X31" s="129">
        <v>3.6312849162011052</v>
      </c>
      <c r="Y31" s="3"/>
      <c r="Z31" s="3"/>
      <c r="AA31" s="3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</row>
    <row r="32" spans="1:37">
      <c r="A32">
        <v>3</v>
      </c>
      <c r="B32" s="3" t="s">
        <v>16</v>
      </c>
      <c r="C32" s="121" t="s">
        <v>171</v>
      </c>
      <c r="D32" s="3"/>
      <c r="E32" s="3">
        <v>18</v>
      </c>
      <c r="F32" s="3">
        <v>35</v>
      </c>
      <c r="G32" s="3">
        <v>11</v>
      </c>
      <c r="H32" s="3">
        <v>0</v>
      </c>
      <c r="I32" s="198">
        <v>3.5673850547368477</v>
      </c>
      <c r="J32" s="198">
        <v>2.9322373320281829</v>
      </c>
      <c r="K32" s="198">
        <v>2.6658238323873644</v>
      </c>
      <c r="L32" s="198" t="s">
        <v>6</v>
      </c>
      <c r="M32" s="129">
        <v>6.2874551146971847</v>
      </c>
      <c r="N32" s="129">
        <v>4.5482537969610837</v>
      </c>
      <c r="O32" s="129">
        <v>4.1958577056256114</v>
      </c>
      <c r="P32" s="129" t="s">
        <v>6</v>
      </c>
      <c r="Q32" s="198">
        <v>4.1628106267372678</v>
      </c>
      <c r="R32" s="198">
        <v>2.949126027461535</v>
      </c>
      <c r="S32" s="198">
        <v>2.8610674774038225</v>
      </c>
      <c r="T32" s="198" t="s">
        <v>6</v>
      </c>
      <c r="U32" s="129">
        <v>5.1940345169908086</v>
      </c>
      <c r="V32" s="129">
        <v>3.1957278941905143</v>
      </c>
      <c r="W32" s="129">
        <v>3.6580227617073247</v>
      </c>
      <c r="X32" s="129" t="s">
        <v>6</v>
      </c>
      <c r="Y32" s="3"/>
      <c r="Z32" s="3"/>
      <c r="AA32" s="3"/>
      <c r="AB32" s="132"/>
      <c r="AC32" s="132"/>
      <c r="AD32" s="132"/>
      <c r="AE32" s="201">
        <f>6/20</f>
        <v>0.3</v>
      </c>
      <c r="AF32" s="132"/>
      <c r="AG32" s="132"/>
      <c r="AH32" s="132"/>
      <c r="AI32" s="132"/>
      <c r="AJ32" s="132"/>
      <c r="AK32" s="132"/>
    </row>
    <row r="33" spans="1:37">
      <c r="A33">
        <v>4</v>
      </c>
      <c r="B33" s="3" t="s">
        <v>167</v>
      </c>
      <c r="C33" s="121" t="s">
        <v>171</v>
      </c>
      <c r="D33" s="3"/>
      <c r="E33" s="3">
        <v>26</v>
      </c>
      <c r="F33" s="3">
        <v>37</v>
      </c>
      <c r="G33" s="3">
        <v>1</v>
      </c>
      <c r="H33" s="3">
        <v>0</v>
      </c>
      <c r="I33" s="129">
        <v>1.5493324435460254</v>
      </c>
      <c r="J33" s="129">
        <v>3.3986685039989863</v>
      </c>
      <c r="K33" s="129">
        <v>4.1562496602334242</v>
      </c>
      <c r="L33" s="129" t="s">
        <v>6</v>
      </c>
      <c r="M33" s="202">
        <v>9.9312729709736125</v>
      </c>
      <c r="N33" s="202">
        <v>6.503388538232441</v>
      </c>
      <c r="O33" s="202">
        <v>21.463930846880984</v>
      </c>
      <c r="P33" s="202" t="s">
        <v>6</v>
      </c>
      <c r="Q33" s="129">
        <v>1.6524895528557737</v>
      </c>
      <c r="R33" s="129">
        <v>3.3753327651319998</v>
      </c>
      <c r="S33" s="129">
        <v>4.1562496602334242</v>
      </c>
      <c r="T33" s="129" t="s">
        <v>6</v>
      </c>
      <c r="U33" s="129">
        <v>9.2540237798827256</v>
      </c>
      <c r="V33" s="129">
        <v>5.3633634131374341</v>
      </c>
      <c r="W33" s="129">
        <v>21.463930846880984</v>
      </c>
      <c r="X33" s="129" t="s">
        <v>6</v>
      </c>
      <c r="Y33" s="3"/>
      <c r="Z33" s="3"/>
      <c r="AA33" s="3"/>
      <c r="AB33" s="132"/>
      <c r="AC33" s="132"/>
      <c r="AD33" s="132"/>
      <c r="AE33" s="201">
        <f>14/20</f>
        <v>0.7</v>
      </c>
      <c r="AF33" s="132"/>
      <c r="AG33" s="132"/>
      <c r="AH33" s="132"/>
      <c r="AI33" s="132"/>
      <c r="AJ33" s="132"/>
      <c r="AK33" s="132"/>
    </row>
    <row r="34" spans="1:37">
      <c r="A34">
        <v>5</v>
      </c>
      <c r="B34" s="3" t="s">
        <v>248</v>
      </c>
      <c r="C34" s="121" t="s">
        <v>251</v>
      </c>
      <c r="D34" s="3"/>
      <c r="E34" s="3">
        <v>38</v>
      </c>
      <c r="F34" s="3">
        <v>9</v>
      </c>
      <c r="G34" s="3">
        <v>7</v>
      </c>
      <c r="H34" s="3">
        <v>0</v>
      </c>
      <c r="I34" s="198">
        <v>4.8031521703233926</v>
      </c>
      <c r="J34" s="198">
        <v>2.4962222222222223</v>
      </c>
      <c r="K34" s="198">
        <v>0.2594285714285714</v>
      </c>
      <c r="L34" s="198" t="s">
        <v>6</v>
      </c>
      <c r="M34" s="129">
        <v>7.9271777734164433</v>
      </c>
      <c r="N34" s="129">
        <v>3.6446666666666658</v>
      </c>
      <c r="O34" s="129">
        <v>2.2039999999999997</v>
      </c>
      <c r="P34" s="129" t="s">
        <v>6</v>
      </c>
      <c r="Q34" s="198">
        <v>5.0693101349294887</v>
      </c>
      <c r="R34" s="198">
        <v>2.3069999999999999</v>
      </c>
      <c r="S34" s="198">
        <v>0.91</v>
      </c>
      <c r="T34" s="198" t="s">
        <v>6</v>
      </c>
      <c r="U34" s="129">
        <v>5.5793821949823421</v>
      </c>
      <c r="V34" s="129">
        <v>3.6779999999999999</v>
      </c>
      <c r="W34" s="129">
        <v>2.5089999999999999</v>
      </c>
      <c r="X34" s="129" t="s">
        <v>6</v>
      </c>
      <c r="AC34" s="132"/>
      <c r="AD34" s="132"/>
      <c r="AE34" s="132"/>
      <c r="AF34" s="132"/>
      <c r="AG34" s="132"/>
      <c r="AH34" s="132"/>
      <c r="AI34" s="132"/>
      <c r="AJ34" s="132"/>
      <c r="AK34" s="132"/>
    </row>
    <row r="35" spans="1:37">
      <c r="A35">
        <v>6</v>
      </c>
      <c r="B35" s="203" t="s">
        <v>189</v>
      </c>
      <c r="C35" s="121" t="s">
        <v>191</v>
      </c>
      <c r="D35" s="3"/>
      <c r="E35" s="3">
        <v>9</v>
      </c>
      <c r="F35" s="3">
        <v>33</v>
      </c>
      <c r="G35" s="3">
        <v>17</v>
      </c>
      <c r="H35" s="3">
        <v>1</v>
      </c>
      <c r="I35" s="198">
        <v>2.4655555555555555</v>
      </c>
      <c r="J35" s="198">
        <v>2.8895716508300104</v>
      </c>
      <c r="K35" s="198">
        <v>3.8836833687040011</v>
      </c>
      <c r="L35" s="198">
        <v>-7.9351016360932096</v>
      </c>
      <c r="M35" s="202">
        <v>2.6232222222222226</v>
      </c>
      <c r="N35" s="202">
        <v>7.4258323678789679</v>
      </c>
      <c r="O35" s="202">
        <v>4.9760406587972206</v>
      </c>
      <c r="P35" s="202">
        <v>11.413115296415569</v>
      </c>
      <c r="Q35" s="198">
        <v>2.8130000000000002</v>
      </c>
      <c r="R35" s="198">
        <v>2.9609999999999999</v>
      </c>
      <c r="S35" s="198">
        <v>2.8564141800561105</v>
      </c>
      <c r="T35" s="198">
        <v>-7.6351016360932107</v>
      </c>
      <c r="U35" s="129">
        <v>2.63</v>
      </c>
      <c r="V35" s="129">
        <v>6.1390121499046373</v>
      </c>
      <c r="W35" s="129">
        <v>3.4703163394959997</v>
      </c>
      <c r="X35" s="129">
        <v>11.413115296415569</v>
      </c>
      <c r="Y35" s="3"/>
      <c r="Z35" s="3"/>
      <c r="AA35" s="3"/>
      <c r="AB35" s="132"/>
      <c r="AC35" s="132"/>
      <c r="AD35" s="132"/>
      <c r="AE35" s="132"/>
      <c r="AF35" s="132"/>
      <c r="AG35" s="132"/>
      <c r="AH35" s="132"/>
      <c r="AI35" s="132"/>
      <c r="AJ35" s="132"/>
      <c r="AK35" s="132"/>
    </row>
    <row r="36" spans="1:37">
      <c r="A36">
        <v>7</v>
      </c>
      <c r="B36" s="3" t="s">
        <v>195</v>
      </c>
      <c r="C36" s="121" t="s">
        <v>199</v>
      </c>
      <c r="D36" s="3"/>
      <c r="E36" s="3">
        <v>17</v>
      </c>
      <c r="F36" s="3">
        <v>35</v>
      </c>
      <c r="G36" s="3">
        <v>2</v>
      </c>
      <c r="H36" s="3">
        <v>0</v>
      </c>
      <c r="I36" s="198">
        <v>4.0826135854501926</v>
      </c>
      <c r="J36" s="198">
        <v>2.6509146356522173</v>
      </c>
      <c r="K36" s="198">
        <v>1.0704364615860107</v>
      </c>
      <c r="L36" s="198" t="s">
        <v>6</v>
      </c>
      <c r="M36" s="129">
        <v>6.4492938329563394</v>
      </c>
      <c r="N36" s="129">
        <v>2.4508373930124301</v>
      </c>
      <c r="O36" s="129">
        <v>2.9000000000000004</v>
      </c>
      <c r="P36" s="129" t="s">
        <v>6</v>
      </c>
      <c r="Q36" s="198">
        <v>4.2217306274245692</v>
      </c>
      <c r="R36" s="198">
        <v>2.98043431676287</v>
      </c>
      <c r="S36" s="198">
        <v>1.0704364615860107</v>
      </c>
      <c r="T36" s="198" t="s">
        <v>6</v>
      </c>
      <c r="U36" s="129">
        <v>6.5375442508149861</v>
      </c>
      <c r="V36" s="129">
        <v>2.21</v>
      </c>
      <c r="W36" s="129">
        <v>2.9000000000000004</v>
      </c>
      <c r="X36" s="129" t="s">
        <v>6</v>
      </c>
      <c r="Y36" s="3"/>
      <c r="Z36" s="3"/>
      <c r="AA36" s="3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</row>
    <row r="37" spans="1:37">
      <c r="A37">
        <v>8</v>
      </c>
      <c r="B37" s="3" t="s">
        <v>32</v>
      </c>
      <c r="C37" s="121" t="s">
        <v>225</v>
      </c>
      <c r="D37" s="3"/>
      <c r="E37" s="3">
        <f ca="1">Norway!M190</f>
        <v>51</v>
      </c>
      <c r="F37" s="3">
        <f ca="1">Norway!N190</f>
        <v>12</v>
      </c>
      <c r="G37" s="3">
        <f ca="1">Norway!O190</f>
        <v>0</v>
      </c>
      <c r="H37" s="3">
        <f ca="1">Norway!P190</f>
        <v>0</v>
      </c>
      <c r="I37" s="129">
        <f ca="1">Norway!Q190</f>
        <v>3.4001217818948271</v>
      </c>
      <c r="J37" s="129">
        <f ca="1">Norway!R190</f>
        <v>5.1082894538621781</v>
      </c>
      <c r="K37" s="129" t="str">
        <f ca="1">Norway!S190</f>
        <v>n.a.</v>
      </c>
      <c r="L37" s="129" t="str">
        <f ca="1">Norway!T190</f>
        <v>n.a.</v>
      </c>
      <c r="M37" s="129">
        <f ca="1">Norway!U190</f>
        <v>5.3767619859143352</v>
      </c>
      <c r="N37" s="129">
        <f ca="1">Norway!V190</f>
        <v>4.4209670401441237</v>
      </c>
      <c r="O37" s="129" t="str">
        <f ca="1">Norway!W190</f>
        <v>n.a.</v>
      </c>
      <c r="P37" s="129" t="str">
        <f ca="1">Norway!X190</f>
        <v>n.a.</v>
      </c>
      <c r="Q37" s="129">
        <f ca="1">Norway!Q191</f>
        <v>3.5243703837739115</v>
      </c>
      <c r="R37" s="129">
        <f ca="1">Norway!R191</f>
        <v>4.3743809109030307</v>
      </c>
      <c r="S37" s="129" t="str">
        <f ca="1">Norway!S191</f>
        <v>n.a.</v>
      </c>
      <c r="T37" s="129" t="str">
        <f ca="1">Norway!T191</f>
        <v>n.a.</v>
      </c>
      <c r="U37" s="129">
        <f ca="1">Norway!U191</f>
        <v>4.8702294508441657</v>
      </c>
      <c r="V37" s="129">
        <f ca="1">Norway!V191</f>
        <v>4.07605489444488</v>
      </c>
      <c r="W37" s="129" t="str">
        <f ca="1">Norway!W191</f>
        <v>n.a.</v>
      </c>
      <c r="X37" s="129" t="str">
        <f ca="1">Norway!X191</f>
        <v>n.a.</v>
      </c>
      <c r="Y37" s="3"/>
      <c r="Z37" s="3"/>
      <c r="AA37" s="3"/>
      <c r="AB37" s="132"/>
      <c r="AC37" s="132"/>
      <c r="AD37" s="132"/>
      <c r="AE37" s="132"/>
      <c r="AF37" s="132"/>
      <c r="AG37" s="132"/>
      <c r="AH37" s="132"/>
      <c r="AI37" s="132"/>
      <c r="AJ37" s="132"/>
      <c r="AK37" s="132"/>
    </row>
    <row r="38" spans="1:37">
      <c r="A38">
        <v>9</v>
      </c>
      <c r="B38" s="3" t="s">
        <v>168</v>
      </c>
      <c r="C38" s="121" t="s">
        <v>171</v>
      </c>
      <c r="D38" s="3"/>
      <c r="E38" s="3">
        <f ca="1">Japan!M148</f>
        <v>23</v>
      </c>
      <c r="F38" s="3">
        <f ca="1">Japan!N148</f>
        <v>17</v>
      </c>
      <c r="G38" s="3">
        <f ca="1">Japan!O148</f>
        <v>4</v>
      </c>
      <c r="H38" s="3">
        <f ca="1">Japan!P148</f>
        <v>11</v>
      </c>
      <c r="I38" s="200">
        <f ca="1">Japan!Q148</f>
        <v>7.0122618013456819</v>
      </c>
      <c r="J38" s="200">
        <f ca="1">Japan!R148</f>
        <v>3.9571430664109926</v>
      </c>
      <c r="K38" s="200">
        <f ca="1">Japan!S148</f>
        <v>1.0084105338068083</v>
      </c>
      <c r="L38" s="200">
        <f ca="1">Japan!T148</f>
        <v>0.68725836094954884</v>
      </c>
      <c r="M38" s="7">
        <f ca="1">Japan!U148</f>
        <v>7.0343524750762372</v>
      </c>
      <c r="N38" s="7">
        <f ca="1">Japan!V148</f>
        <v>1.7733420363193981</v>
      </c>
      <c r="O38" s="7">
        <f ca="1">Japan!W148</f>
        <v>-6.3602637540485785E-2</v>
      </c>
      <c r="P38" s="7">
        <f ca="1">Japan!X148</f>
        <v>-1.1243803267566426</v>
      </c>
      <c r="Q38" s="200">
        <f ca="1">Japan!Q149</f>
        <v>7.7137467725608477</v>
      </c>
      <c r="R38" s="200">
        <f ca="1">Japan!R149</f>
        <v>4.176843956043963</v>
      </c>
      <c r="S38" s="200">
        <f ca="1">Japan!S149</f>
        <v>1.7226113408089438</v>
      </c>
      <c r="T38" s="200">
        <f ca="1">Japan!T149</f>
        <v>1.4135402737087022</v>
      </c>
      <c r="U38" s="7">
        <f ca="1">Japan!U149</f>
        <v>6.8252720793239297</v>
      </c>
      <c r="V38" s="7">
        <f ca="1">Japan!V149</f>
        <v>1.7708375240945706</v>
      </c>
      <c r="W38" s="7">
        <f ca="1">Japan!W149</f>
        <v>-0.19882179867410366</v>
      </c>
      <c r="X38" s="7">
        <f ca="1">Japan!X149</f>
        <v>-1.2268780058102169</v>
      </c>
      <c r="Y38" s="3"/>
      <c r="Z38" s="3"/>
      <c r="AA38" s="3"/>
      <c r="AB38" s="132"/>
      <c r="AC38" s="132"/>
      <c r="AD38" s="132"/>
      <c r="AE38" s="132"/>
      <c r="AF38" s="132"/>
      <c r="AG38" s="132"/>
      <c r="AH38" s="132"/>
      <c r="AI38" s="132"/>
      <c r="AJ38" s="132"/>
      <c r="AK38" s="132"/>
    </row>
    <row r="39" spans="1:37">
      <c r="A39">
        <v>10</v>
      </c>
      <c r="B39" s="3" t="s">
        <v>180</v>
      </c>
      <c r="C39" s="121" t="s">
        <v>202</v>
      </c>
      <c r="D39" s="3"/>
      <c r="E39" s="130">
        <v>26</v>
      </c>
      <c r="F39" s="130">
        <v>6</v>
      </c>
      <c r="G39" s="130">
        <v>17</v>
      </c>
      <c r="H39" s="130">
        <v>10</v>
      </c>
      <c r="I39" s="198">
        <v>5.3526316533834439</v>
      </c>
      <c r="J39" s="198">
        <v>2.0542842210328489</v>
      </c>
      <c r="K39" s="198">
        <v>1.7715294117647058</v>
      </c>
      <c r="L39" s="198">
        <v>1.0288999999999999</v>
      </c>
      <c r="M39" s="129">
        <v>5.5995246781702734</v>
      </c>
      <c r="N39" s="129">
        <v>17.100887909346586</v>
      </c>
      <c r="O39" s="129">
        <v>5.3862941176470587</v>
      </c>
      <c r="P39" s="129">
        <v>2.9217</v>
      </c>
      <c r="Q39" s="198">
        <v>5.7688983348344935</v>
      </c>
      <c r="R39" s="198">
        <v>1.8353584870787816</v>
      </c>
      <c r="S39" s="198">
        <v>1.5640000000000001</v>
      </c>
      <c r="T39" s="198">
        <v>1.641</v>
      </c>
      <c r="U39" s="129">
        <v>3.2544340526666575</v>
      </c>
      <c r="V39" s="129">
        <v>16.654267163421448</v>
      </c>
      <c r="W39" s="129">
        <v>5.0030000000000001</v>
      </c>
      <c r="X39" s="129">
        <v>2.4489999999999998</v>
      </c>
      <c r="Y39" s="3"/>
      <c r="Z39" s="3"/>
      <c r="AA39" s="3"/>
      <c r="AB39" s="132"/>
      <c r="AC39" s="132"/>
      <c r="AD39" s="132"/>
      <c r="AE39" s="132"/>
      <c r="AF39" s="132"/>
      <c r="AG39" s="132"/>
      <c r="AH39" s="132"/>
      <c r="AI39" s="132"/>
      <c r="AJ39" s="132"/>
      <c r="AK39" s="132"/>
    </row>
    <row r="40" spans="1:37">
      <c r="A40">
        <v>11</v>
      </c>
      <c r="B40" s="203" t="s">
        <v>179</v>
      </c>
      <c r="C40" s="121" t="s">
        <v>191</v>
      </c>
      <c r="D40" s="3"/>
      <c r="E40" s="130">
        <v>8</v>
      </c>
      <c r="F40" s="130">
        <v>14</v>
      </c>
      <c r="G40" s="130">
        <v>32</v>
      </c>
      <c r="H40" s="130">
        <v>7</v>
      </c>
      <c r="I40" s="198">
        <v>4.4016199315565681</v>
      </c>
      <c r="J40" s="198">
        <v>4.4571668732135397</v>
      </c>
      <c r="K40" s="198">
        <v>3.9508263892382276</v>
      </c>
      <c r="L40" s="198">
        <v>2.4427142857142856</v>
      </c>
      <c r="M40" s="202">
        <v>2.8539815077797006</v>
      </c>
      <c r="N40" s="202">
        <v>4.7694861701857247</v>
      </c>
      <c r="O40" s="202">
        <v>7.2788899184246336</v>
      </c>
      <c r="P40" s="202">
        <v>5.2645714285714291</v>
      </c>
      <c r="Q40" s="198">
        <v>5.2964797262262753</v>
      </c>
      <c r="R40" s="198">
        <v>4.0954479501839947</v>
      </c>
      <c r="S40" s="198">
        <v>3.7476450040026172</v>
      </c>
      <c r="T40" s="198">
        <v>2.9969999999999999</v>
      </c>
      <c r="U40" s="129">
        <v>2.7865000000000002</v>
      </c>
      <c r="V40" s="129">
        <v>3.2275</v>
      </c>
      <c r="W40" s="129">
        <v>4.1668189799074948</v>
      </c>
      <c r="X40" s="129">
        <v>3.99</v>
      </c>
      <c r="Y40" s="3"/>
      <c r="Z40" s="3"/>
      <c r="AA40" s="3"/>
      <c r="AB40" s="132"/>
      <c r="AC40" s="132"/>
      <c r="AD40" s="132"/>
      <c r="AE40" s="132"/>
      <c r="AF40" s="132"/>
      <c r="AG40" s="132"/>
      <c r="AH40" s="132"/>
      <c r="AI40" s="132"/>
      <c r="AJ40" s="132"/>
      <c r="AK40" s="132"/>
    </row>
    <row r="41" spans="1:37">
      <c r="A41">
        <v>12</v>
      </c>
      <c r="B41" s="3" t="s">
        <v>176</v>
      </c>
      <c r="C41" s="121" t="s">
        <v>261</v>
      </c>
      <c r="D41" s="3"/>
      <c r="E41" s="130">
        <v>13</v>
      </c>
      <c r="F41" s="130">
        <v>5</v>
      </c>
      <c r="G41" s="130">
        <v>3</v>
      </c>
      <c r="H41" s="130">
        <v>19</v>
      </c>
      <c r="I41" s="198">
        <v>4.0012815476872907</v>
      </c>
      <c r="J41" s="198">
        <v>0.3402</v>
      </c>
      <c r="K41" s="198">
        <v>2.6960000000000002</v>
      </c>
      <c r="L41" s="198">
        <v>2.9106315789473687</v>
      </c>
      <c r="M41" s="129">
        <v>13.310081532891211</v>
      </c>
      <c r="N41" s="129">
        <v>19.4376</v>
      </c>
      <c r="O41" s="129">
        <v>15.894666666666666</v>
      </c>
      <c r="P41" s="129">
        <v>6.3954736842105273</v>
      </c>
      <c r="Q41" s="129">
        <v>3.9224629418472157</v>
      </c>
      <c r="R41" s="129">
        <v>0.51800000000000002</v>
      </c>
      <c r="S41" s="129">
        <v>3.8</v>
      </c>
      <c r="T41" s="129">
        <v>3.3639999999999999</v>
      </c>
      <c r="U41" s="129">
        <v>13.065390923643754</v>
      </c>
      <c r="V41" s="129">
        <v>19.341000000000001</v>
      </c>
      <c r="W41" s="129">
        <v>13.754</v>
      </c>
      <c r="X41" s="129">
        <v>3.915</v>
      </c>
      <c r="Y41" s="3"/>
      <c r="Z41" s="3"/>
      <c r="AA41" s="3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</row>
    <row r="42" spans="1:37">
      <c r="A42">
        <v>13</v>
      </c>
      <c r="B42" s="3" t="s">
        <v>194</v>
      </c>
      <c r="C42" s="121" t="s">
        <v>171</v>
      </c>
      <c r="D42" s="3"/>
      <c r="E42" s="3">
        <v>48</v>
      </c>
      <c r="F42" s="3">
        <v>11</v>
      </c>
      <c r="G42" s="3">
        <v>0</v>
      </c>
      <c r="H42" s="3">
        <v>0</v>
      </c>
      <c r="I42" s="198">
        <v>3.8737590917555771</v>
      </c>
      <c r="J42" s="198">
        <v>0.87580337752503257</v>
      </c>
      <c r="K42" s="198" t="s">
        <v>6</v>
      </c>
      <c r="L42" s="198" t="s">
        <v>6</v>
      </c>
      <c r="M42" s="129">
        <v>3.1676613728565015</v>
      </c>
      <c r="N42" s="129">
        <v>1.5440000000000003</v>
      </c>
      <c r="O42" s="129" t="s">
        <v>6</v>
      </c>
      <c r="P42" s="129" t="s">
        <v>6</v>
      </c>
      <c r="Q42" s="198">
        <v>3.824318441556751</v>
      </c>
      <c r="R42" s="198">
        <v>1.176215921488355</v>
      </c>
      <c r="S42" s="198" t="s">
        <v>6</v>
      </c>
      <c r="T42" s="198" t="s">
        <v>6</v>
      </c>
      <c r="U42" s="129">
        <v>2.7574370956706113</v>
      </c>
      <c r="V42" s="129">
        <v>1.784</v>
      </c>
      <c r="W42" s="129" t="s">
        <v>6</v>
      </c>
      <c r="X42" s="129" t="s">
        <v>6</v>
      </c>
      <c r="Y42" s="3"/>
      <c r="Z42" s="3"/>
      <c r="AA42" s="3"/>
      <c r="AB42" s="132"/>
      <c r="AC42" s="132"/>
      <c r="AD42" s="132"/>
      <c r="AE42" s="132"/>
      <c r="AF42" s="132"/>
      <c r="AG42" s="132"/>
      <c r="AH42" s="132"/>
      <c r="AI42" s="132"/>
      <c r="AJ42" s="132"/>
      <c r="AK42" s="132"/>
    </row>
    <row r="43" spans="1:37">
      <c r="A43">
        <v>14</v>
      </c>
      <c r="B43" s="3" t="s">
        <v>181</v>
      </c>
      <c r="C43" s="121" t="s">
        <v>237</v>
      </c>
      <c r="D43" s="3"/>
      <c r="E43" s="3">
        <v>25</v>
      </c>
      <c r="F43" s="3">
        <v>21</v>
      </c>
      <c r="G43" s="3">
        <v>10</v>
      </c>
      <c r="H43" s="3">
        <v>0</v>
      </c>
      <c r="I43" s="198">
        <v>4.8561366111009576</v>
      </c>
      <c r="J43" s="198">
        <v>2.6722221075602408</v>
      </c>
      <c r="K43" s="198">
        <v>3.0196305564817139</v>
      </c>
      <c r="L43" s="198" t="s">
        <v>6</v>
      </c>
      <c r="M43" s="129">
        <v>5.1840961193345105</v>
      </c>
      <c r="N43" s="129">
        <v>4.9549292296288341</v>
      </c>
      <c r="O43" s="129">
        <v>1.4988999999999999</v>
      </c>
      <c r="P43" s="129" t="s">
        <v>6</v>
      </c>
      <c r="Q43" s="198">
        <v>5.3723293922422588</v>
      </c>
      <c r="R43" s="198">
        <v>2.7392074428743918</v>
      </c>
      <c r="S43" s="198">
        <v>3.3253817215576409</v>
      </c>
      <c r="T43" s="198" t="s">
        <v>6</v>
      </c>
      <c r="U43" s="129">
        <v>4.72825787047364</v>
      </c>
      <c r="V43" s="129">
        <v>3.2170000000000001</v>
      </c>
      <c r="W43" s="129">
        <v>1.7195</v>
      </c>
      <c r="X43" s="129" t="s">
        <v>6</v>
      </c>
      <c r="Y43" s="3"/>
      <c r="Z43" s="3"/>
      <c r="AA43" s="3"/>
      <c r="AB43" s="132"/>
      <c r="AC43" s="132"/>
      <c r="AD43" s="132"/>
      <c r="AE43" s="132"/>
      <c r="AF43" s="132"/>
      <c r="AG43" s="132"/>
      <c r="AH43" s="132"/>
      <c r="AI43" s="132"/>
      <c r="AJ43" s="132"/>
      <c r="AK43" s="132"/>
    </row>
    <row r="44" spans="1:37">
      <c r="A44">
        <v>15</v>
      </c>
      <c r="B44" s="3" t="s">
        <v>34</v>
      </c>
      <c r="C44" s="121" t="s">
        <v>171</v>
      </c>
      <c r="D44" s="3"/>
      <c r="E44" s="3">
        <v>44</v>
      </c>
      <c r="F44" s="3">
        <v>16</v>
      </c>
      <c r="G44" s="3">
        <v>4</v>
      </c>
      <c r="H44" s="3">
        <v>0</v>
      </c>
      <c r="I44" s="129">
        <v>3.8170297280418666</v>
      </c>
      <c r="J44" s="129">
        <v>2.4185352838067242</v>
      </c>
      <c r="K44" s="129">
        <v>5.4888775501452214</v>
      </c>
      <c r="L44" s="129" t="s">
        <v>6</v>
      </c>
      <c r="M44" s="202">
        <v>7.0171310370232307</v>
      </c>
      <c r="N44" s="202">
        <v>5.4473760014200803</v>
      </c>
      <c r="O44" s="202">
        <v>10.74249501117855</v>
      </c>
      <c r="P44" s="202" t="s">
        <v>6</v>
      </c>
      <c r="Q44" s="129">
        <v>3.2874842234796087</v>
      </c>
      <c r="R44" s="129">
        <v>3.1707014934723277</v>
      </c>
      <c r="S44" s="129">
        <v>5.0617749217886647</v>
      </c>
      <c r="T44" s="129" t="s">
        <v>6</v>
      </c>
      <c r="U44" s="129">
        <v>6.3796813031369357</v>
      </c>
      <c r="V44" s="129">
        <v>1.4675</v>
      </c>
      <c r="W44" s="129">
        <v>1.1440000000000001</v>
      </c>
      <c r="X44" s="129" t="s">
        <v>6</v>
      </c>
      <c r="Y44" s="3"/>
      <c r="Z44" s="3"/>
      <c r="AA44" s="3"/>
      <c r="AB44" s="132"/>
      <c r="AC44" s="132"/>
      <c r="AD44" s="132"/>
      <c r="AE44" s="132"/>
      <c r="AF44" s="132"/>
      <c r="AG44" s="132"/>
      <c r="AH44" s="132"/>
      <c r="AI44" s="132"/>
      <c r="AJ44" s="132"/>
      <c r="AK44" s="132"/>
    </row>
    <row r="45" spans="1:37">
      <c r="A45">
        <v>16</v>
      </c>
      <c r="B45" s="3" t="s">
        <v>265</v>
      </c>
      <c r="C45" s="121" t="s">
        <v>266</v>
      </c>
      <c r="D45" s="3"/>
      <c r="E45" s="3">
        <f ca="1">Denmark!L140</f>
        <v>23</v>
      </c>
      <c r="F45" s="3">
        <f ca="1">Denmark!M140</f>
        <v>16</v>
      </c>
      <c r="G45" s="3">
        <f ca="1">Denmark!N140</f>
        <v>17</v>
      </c>
      <c r="H45" s="3">
        <f ca="1">Denmark!O140</f>
        <v>0</v>
      </c>
      <c r="I45" s="198">
        <f ca="1">Denmark!P140</f>
        <v>3.5185838884698577</v>
      </c>
      <c r="J45" s="198">
        <f ca="1">Denmark!Q140</f>
        <v>1.7000336733980987</v>
      </c>
      <c r="K45" s="198">
        <f ca="1">Denmark!R140</f>
        <v>2.3911471659625017</v>
      </c>
      <c r="L45" s="198" t="str">
        <f ca="1">Denmark!S140</f>
        <v>n.a.</v>
      </c>
      <c r="M45" s="129">
        <f ca="1">Denmark!T140</f>
        <v>5.5650225533089293</v>
      </c>
      <c r="N45" s="129">
        <f ca="1">Denmark!U140</f>
        <v>4.6908923407902936</v>
      </c>
      <c r="O45" s="129">
        <f ca="1">Denmark!V140</f>
        <v>3.2937647058823534</v>
      </c>
      <c r="P45" s="129" t="str">
        <f ca="1">Denmark!W140</f>
        <v>n.a.</v>
      </c>
      <c r="Q45" s="198">
        <f ca="1">Denmark!P141</f>
        <v>2.7934810287751466</v>
      </c>
      <c r="R45" s="198">
        <f ca="1">Denmark!Q141</f>
        <v>0.8415235761188633</v>
      </c>
      <c r="S45" s="198">
        <f ca="1">Denmark!R141</f>
        <v>2.5604415352309839</v>
      </c>
      <c r="T45" s="198" t="str">
        <f ca="1">Denmark!S141</f>
        <v>n.a.</v>
      </c>
      <c r="U45" s="129">
        <f ca="1">Denmark!T141</f>
        <v>5.8828358004760952</v>
      </c>
      <c r="V45" s="129">
        <f ca="1">Denmark!U141</f>
        <v>2.4482309510850171</v>
      </c>
      <c r="W45" s="129">
        <f ca="1">Denmark!V141</f>
        <v>2.4900000000000002</v>
      </c>
      <c r="X45" s="129" t="str">
        <f ca="1">Denmark!W141</f>
        <v>n.a.</v>
      </c>
      <c r="Y45" s="3"/>
      <c r="Z45" s="3"/>
      <c r="AA45" s="3"/>
      <c r="AB45" s="132"/>
      <c r="AC45" s="132"/>
      <c r="AD45" s="132"/>
      <c r="AE45" s="132"/>
      <c r="AF45" s="132"/>
      <c r="AG45" s="132"/>
      <c r="AH45" s="132"/>
      <c r="AI45" s="132"/>
      <c r="AJ45" s="132"/>
      <c r="AK45" s="132"/>
    </row>
    <row r="46" spans="1:37">
      <c r="A46">
        <v>17</v>
      </c>
      <c r="B46" s="3" t="s">
        <v>185</v>
      </c>
      <c r="C46" s="121" t="s">
        <v>202</v>
      </c>
      <c r="D46" s="3"/>
      <c r="E46" s="3">
        <v>3</v>
      </c>
      <c r="F46" s="3">
        <v>42</v>
      </c>
      <c r="G46" s="3">
        <v>14</v>
      </c>
      <c r="H46" s="3">
        <v>0</v>
      </c>
      <c r="I46" s="129">
        <v>1.9329999999999998</v>
      </c>
      <c r="J46" s="129">
        <v>3.5925805438907799</v>
      </c>
      <c r="K46" s="129">
        <v>4.1268504199018663</v>
      </c>
      <c r="L46" s="129" t="s">
        <v>6</v>
      </c>
      <c r="M46" s="129">
        <v>2.1753333333333331</v>
      </c>
      <c r="N46" s="129">
        <v>4.7283854924082815</v>
      </c>
      <c r="O46" s="129">
        <v>1.6799552692664059</v>
      </c>
      <c r="P46" s="129">
        <v>3.7504412658484632</v>
      </c>
      <c r="Q46" s="129">
        <v>2.5310000000000001</v>
      </c>
      <c r="R46" s="129">
        <v>4.0644116776201162</v>
      </c>
      <c r="S46" s="129">
        <v>3.5804676577520178</v>
      </c>
      <c r="T46" s="129" t="s">
        <v>6</v>
      </c>
      <c r="U46" s="129">
        <v>2.1230000000000002</v>
      </c>
      <c r="V46" s="129">
        <v>3.823546366025151</v>
      </c>
      <c r="W46" s="129">
        <v>1.4151738259470972</v>
      </c>
      <c r="X46" s="129" t="s">
        <v>6</v>
      </c>
      <c r="Y46" s="3"/>
      <c r="Z46" s="3"/>
      <c r="AA46" s="3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</row>
    <row r="47" spans="1:37">
      <c r="A47">
        <v>18</v>
      </c>
      <c r="B47" s="3" t="s">
        <v>218</v>
      </c>
      <c r="C47" s="121" t="s">
        <v>225</v>
      </c>
      <c r="D47" s="3"/>
      <c r="E47" s="3">
        <f ca="1">Belgium!N190</f>
        <v>0</v>
      </c>
      <c r="F47" s="3">
        <f ca="1">Belgium!O190</f>
        <v>17</v>
      </c>
      <c r="G47" s="3">
        <f ca="1">Belgium!P190</f>
        <v>21</v>
      </c>
      <c r="H47" s="3">
        <f ca="1">Belgium!Q190</f>
        <v>25</v>
      </c>
      <c r="I47" s="199" t="str">
        <f ca="1">Belgium!R190</f>
        <v>n.a.</v>
      </c>
      <c r="J47" s="198">
        <f ca="1">Belgium!S190</f>
        <v>4.1916548031732246</v>
      </c>
      <c r="K47" s="198">
        <f ca="1">Belgium!T190</f>
        <v>3.0798678659476209</v>
      </c>
      <c r="L47" s="198">
        <f ca="1">Belgium!U190</f>
        <v>2.5668283835869388</v>
      </c>
      <c r="M47" s="129" t="str">
        <f ca="1">Belgium!V190</f>
        <v>n.a.</v>
      </c>
      <c r="N47" s="129">
        <f ca="1">Belgium!W190</f>
        <v>5.800083334085139</v>
      </c>
      <c r="O47" s="129">
        <f ca="1">Belgium!X190</f>
        <v>3.1761189059539623</v>
      </c>
      <c r="P47" s="129">
        <f ca="1">Belgium!Y190</f>
        <v>2.5406534805446892</v>
      </c>
      <c r="Q47" s="198" t="str">
        <f ca="1">Belgium!R191</f>
        <v>n.a.</v>
      </c>
      <c r="R47" s="198">
        <f ca="1">Belgium!S191</f>
        <v>4.0078429011898065</v>
      </c>
      <c r="S47" s="198">
        <f ca="1">Belgium!T191</f>
        <v>2.93107974499347</v>
      </c>
      <c r="T47" s="198">
        <f ca="1">Belgium!U191</f>
        <v>2.1018225781429756</v>
      </c>
      <c r="U47" s="129" t="str">
        <f ca="1">Belgium!V191</f>
        <v>n.a.</v>
      </c>
      <c r="V47" s="129">
        <f ca="1">Belgium!W191</f>
        <v>5.0120005330242856</v>
      </c>
      <c r="W47" s="129">
        <f ca="1">Belgium!X191</f>
        <v>2.2642257616813266</v>
      </c>
      <c r="X47" s="129">
        <f ca="1">Belgium!Y191</f>
        <v>2.1818658397815494</v>
      </c>
      <c r="Y47" s="130"/>
      <c r="Z47" s="3"/>
      <c r="AA47" s="3"/>
      <c r="AB47" s="132"/>
      <c r="AC47" s="132"/>
      <c r="AD47" s="132"/>
      <c r="AE47" s="132"/>
      <c r="AF47" s="132"/>
      <c r="AG47" s="132"/>
      <c r="AH47" s="132"/>
      <c r="AI47" s="132"/>
      <c r="AJ47" s="132"/>
      <c r="AK47" s="132"/>
    </row>
    <row r="48" spans="1:37">
      <c r="A48">
        <v>19</v>
      </c>
      <c r="B48" s="3" t="s">
        <v>244</v>
      </c>
      <c r="C48" s="121" t="s">
        <v>191</v>
      </c>
      <c r="D48" s="3"/>
      <c r="E48" s="3">
        <v>34</v>
      </c>
      <c r="F48" s="3">
        <v>27</v>
      </c>
      <c r="G48" s="3">
        <v>1</v>
      </c>
      <c r="H48" s="3">
        <v>0</v>
      </c>
      <c r="I48" s="198">
        <v>5.2075272521806548</v>
      </c>
      <c r="J48" s="198">
        <v>3.2565256498734749</v>
      </c>
      <c r="K48" s="198">
        <v>-3.8239999999999998</v>
      </c>
      <c r="L48" s="198" t="s">
        <v>6</v>
      </c>
      <c r="M48" s="129">
        <v>5.7326299855084315</v>
      </c>
      <c r="N48" s="129">
        <v>2.9265637185276621</v>
      </c>
      <c r="O48" s="129">
        <v>0.47</v>
      </c>
      <c r="P48" s="129" t="s">
        <v>6</v>
      </c>
      <c r="Q48" s="198">
        <v>4.7819044016833239</v>
      </c>
      <c r="R48" s="198">
        <v>2.3410000000000002</v>
      </c>
      <c r="S48" s="198">
        <v>-3.8239999999999998</v>
      </c>
      <c r="T48" s="198" t="s">
        <v>6</v>
      </c>
      <c r="U48" s="129">
        <v>4.2231910906283652</v>
      </c>
      <c r="V48" s="129">
        <v>2.1080000000000001</v>
      </c>
      <c r="W48" s="129">
        <v>0.47</v>
      </c>
      <c r="X48" s="129" t="s">
        <v>6</v>
      </c>
      <c r="Y48" s="3"/>
      <c r="Z48" s="3"/>
      <c r="AA48" s="3"/>
      <c r="AB48" s="132"/>
      <c r="AC48" s="132"/>
      <c r="AD48" s="132"/>
      <c r="AE48" s="132"/>
      <c r="AF48" s="132"/>
      <c r="AG48" s="132"/>
      <c r="AH48" s="132"/>
      <c r="AI48" s="132"/>
      <c r="AJ48" s="132"/>
      <c r="AK48" s="132"/>
    </row>
    <row r="49" spans="1:37">
      <c r="A49">
        <v>20</v>
      </c>
      <c r="B49" s="3" t="s">
        <v>188</v>
      </c>
      <c r="C49" s="121" t="s">
        <v>202</v>
      </c>
      <c r="D49" s="3"/>
      <c r="E49" s="3">
        <v>37</v>
      </c>
      <c r="F49" s="3">
        <v>13</v>
      </c>
      <c r="G49" s="3">
        <v>9</v>
      </c>
      <c r="H49" s="3">
        <v>0</v>
      </c>
      <c r="I49" s="129">
        <v>3.2058846458380263</v>
      </c>
      <c r="J49" s="129">
        <v>4.9472053033908452</v>
      </c>
      <c r="K49" s="129">
        <v>4.0421747307288394</v>
      </c>
      <c r="L49" s="129" t="s">
        <v>6</v>
      </c>
      <c r="M49" s="202">
        <v>5.9444860497864145</v>
      </c>
      <c r="N49" s="202">
        <v>4.676452179999889</v>
      </c>
      <c r="O49" s="202">
        <v>7.6262200921519723</v>
      </c>
      <c r="P49" s="202" t="s">
        <v>6</v>
      </c>
      <c r="Q49" s="129">
        <v>3.4888318881711511</v>
      </c>
      <c r="R49" s="129">
        <v>5.8788906154353171</v>
      </c>
      <c r="S49" s="129">
        <v>4.2726115481280802</v>
      </c>
      <c r="T49" s="129" t="s">
        <v>6</v>
      </c>
      <c r="U49" s="129">
        <v>4.3529999999999998</v>
      </c>
      <c r="V49" s="129">
        <v>2.8255116122797741</v>
      </c>
      <c r="W49" s="129">
        <v>6.0407200872356057</v>
      </c>
      <c r="X49" s="129" t="s">
        <v>6</v>
      </c>
      <c r="Y49" s="3"/>
      <c r="Z49" s="3"/>
      <c r="AA49" s="3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</row>
    <row r="50" spans="1:37">
      <c r="B50" s="3"/>
      <c r="C50" s="3"/>
      <c r="D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132"/>
      <c r="AC50" s="132"/>
      <c r="AD50" s="132"/>
      <c r="AE50" s="132"/>
      <c r="AF50" s="132"/>
      <c r="AG50" s="132"/>
      <c r="AH50" s="132"/>
      <c r="AI50" s="132"/>
      <c r="AJ50" s="132"/>
      <c r="AK50" s="132"/>
    </row>
    <row r="51" spans="1:37">
      <c r="B51" s="3"/>
      <c r="C51" s="3"/>
      <c r="D51" s="116">
        <f>SUM(E51:H51)</f>
        <v>1180</v>
      </c>
      <c r="E51" s="116">
        <f>SUM(E30:E49)</f>
        <v>443</v>
      </c>
      <c r="F51" s="116">
        <f>SUM(F30:F49)</f>
        <v>442</v>
      </c>
      <c r="G51" s="116">
        <f>SUM(G30:G49)</f>
        <v>199</v>
      </c>
      <c r="H51" s="116">
        <f>SUM(H30:H49)</f>
        <v>96</v>
      </c>
      <c r="I51" s="92">
        <f t="shared" ref="I51:P51" si="6">AVERAGE(I30:I44)</f>
        <v>4.090990842798325</v>
      </c>
      <c r="J51" s="92">
        <f t="shared" si="6"/>
        <v>2.8018123224926419</v>
      </c>
      <c r="K51" s="92">
        <f t="shared" si="6"/>
        <v>2.7505459298937773</v>
      </c>
      <c r="L51" s="92">
        <f t="shared" si="6"/>
        <v>-6.505634857235254E-2</v>
      </c>
      <c r="M51" s="93">
        <f t="shared" si="6"/>
        <v>6.3663086633316786</v>
      </c>
      <c r="N51" s="93">
        <f t="shared" si="6"/>
        <v>6.3286751043995917</v>
      </c>
      <c r="O51" s="93">
        <f t="shared" si="6"/>
        <v>6.4484221721133457</v>
      </c>
      <c r="P51" s="93">
        <f t="shared" si="6"/>
        <v>5.1475472049035202</v>
      </c>
      <c r="Q51" s="92">
        <f t="shared" ref="Q51:X51" si="7">MEDIAN(Q30:Q44)</f>
        <v>4.1628106267372678</v>
      </c>
      <c r="R51" s="92">
        <f t="shared" si="7"/>
        <v>2.9609999999999999</v>
      </c>
      <c r="S51" s="92">
        <f t="shared" si="7"/>
        <v>2.8610674774038225</v>
      </c>
      <c r="T51" s="92">
        <f t="shared" si="7"/>
        <v>1.641</v>
      </c>
      <c r="U51" s="93">
        <f t="shared" si="7"/>
        <v>5.1940345169908086</v>
      </c>
      <c r="V51" s="93">
        <f t="shared" si="7"/>
        <v>3.6779999999999999</v>
      </c>
      <c r="W51" s="93">
        <f t="shared" si="7"/>
        <v>3.4703163394959997</v>
      </c>
      <c r="X51" s="93">
        <f t="shared" si="7"/>
        <v>3.915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</row>
    <row r="52" spans="1:37">
      <c r="B52" s="3" t="s">
        <v>239</v>
      </c>
      <c r="C52" s="3"/>
      <c r="D52" s="3"/>
      <c r="E52" s="3"/>
      <c r="F52" s="3"/>
      <c r="G52" s="3"/>
      <c r="H52" s="3"/>
      <c r="I52" s="92">
        <f t="shared" ref="I52:X52" si="8">MIN(I30:I44)</f>
        <v>1.5493324435460254</v>
      </c>
      <c r="J52" s="92">
        <f t="shared" si="8"/>
        <v>0.3402</v>
      </c>
      <c r="K52" s="92">
        <f t="shared" si="8"/>
        <v>0.2594285714285714</v>
      </c>
      <c r="L52" s="92">
        <f t="shared" si="8"/>
        <v>-7.9351016360932096</v>
      </c>
      <c r="M52" s="93">
        <f t="shared" si="8"/>
        <v>2.6232222222222226</v>
      </c>
      <c r="N52" s="93">
        <f t="shared" si="8"/>
        <v>1.5440000000000003</v>
      </c>
      <c r="O52" s="93">
        <f t="shared" si="8"/>
        <v>-6.3602637540485785E-2</v>
      </c>
      <c r="P52" s="93">
        <f t="shared" si="8"/>
        <v>-1.1243803267566426</v>
      </c>
      <c r="Q52" s="92">
        <f t="shared" si="8"/>
        <v>1.6524895528557737</v>
      </c>
      <c r="R52" s="92">
        <f t="shared" si="8"/>
        <v>0.51800000000000002</v>
      </c>
      <c r="S52" s="92">
        <f t="shared" si="8"/>
        <v>0.91</v>
      </c>
      <c r="T52" s="92">
        <f t="shared" si="8"/>
        <v>-7.6351016360932107</v>
      </c>
      <c r="U52" s="93">
        <f t="shared" si="8"/>
        <v>2.63</v>
      </c>
      <c r="V52" s="93">
        <f t="shared" si="8"/>
        <v>1.4675</v>
      </c>
      <c r="W52" s="93">
        <f t="shared" si="8"/>
        <v>-0.19882179867410366</v>
      </c>
      <c r="X52" s="93">
        <f t="shared" si="8"/>
        <v>-1.2268780058102169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</row>
    <row r="53" spans="1:37">
      <c r="B53" s="3" t="s">
        <v>240</v>
      </c>
      <c r="C53" s="3"/>
      <c r="D53" s="3"/>
      <c r="E53" s="3"/>
      <c r="F53" s="3"/>
      <c r="G53" s="3"/>
      <c r="H53" s="3"/>
      <c r="I53" s="92">
        <f t="shared" ref="I53:X53" si="9">MAX(I30:I44)</f>
        <v>7.0122618013456819</v>
      </c>
      <c r="J53" s="92">
        <f t="shared" si="9"/>
        <v>5.1082894538621781</v>
      </c>
      <c r="K53" s="92">
        <f t="shared" si="9"/>
        <v>5.4888775501452214</v>
      </c>
      <c r="L53" s="92">
        <f t="shared" si="9"/>
        <v>2.9106315789473687</v>
      </c>
      <c r="M53" s="93">
        <f t="shared" si="9"/>
        <v>13.310081532891211</v>
      </c>
      <c r="N53" s="93">
        <f t="shared" si="9"/>
        <v>19.4376</v>
      </c>
      <c r="O53" s="93">
        <f t="shared" si="9"/>
        <v>21.463930846880984</v>
      </c>
      <c r="P53" s="93">
        <f t="shared" si="9"/>
        <v>11.413115296415569</v>
      </c>
      <c r="Q53" s="92">
        <f t="shared" si="9"/>
        <v>7.7137467725608477</v>
      </c>
      <c r="R53" s="92">
        <f t="shared" si="9"/>
        <v>4.3743809109030307</v>
      </c>
      <c r="S53" s="92">
        <f t="shared" si="9"/>
        <v>5.0617749217886647</v>
      </c>
      <c r="T53" s="92">
        <f t="shared" si="9"/>
        <v>3.3639999999999999</v>
      </c>
      <c r="U53" s="93">
        <f t="shared" si="9"/>
        <v>13.065390923643754</v>
      </c>
      <c r="V53" s="93">
        <f t="shared" si="9"/>
        <v>19.341000000000001</v>
      </c>
      <c r="W53" s="93">
        <f t="shared" si="9"/>
        <v>21.463930846880984</v>
      </c>
      <c r="X53" s="93">
        <f t="shared" si="9"/>
        <v>11.413115296415569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</row>
    <row r="54" spans="1:37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</row>
    <row r="55" spans="1:37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</row>
    <row r="56" spans="1:37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</row>
    <row r="57" spans="1:37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</row>
    <row r="58" spans="1:37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</row>
    <row r="59" spans="1:37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</row>
    <row r="60" spans="1:37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</row>
    <row r="61" spans="1:37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</row>
    <row r="62" spans="1:37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</row>
    <row r="63" spans="1:37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</row>
    <row r="64" spans="1:37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</row>
    <row r="65" spans="2:37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</row>
    <row r="66" spans="2:37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</row>
    <row r="67" spans="2:37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</row>
    <row r="68" spans="2:37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</row>
    <row r="69" spans="2:37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</row>
    <row r="70" spans="2:37"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</row>
    <row r="71" spans="2:37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</row>
    <row r="72" spans="2:37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</row>
    <row r="73" spans="2:37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</row>
    <row r="74" spans="2:37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</row>
    <row r="75" spans="2:37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</row>
    <row r="76" spans="2:37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</row>
    <row r="77" spans="2:37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</row>
    <row r="78" spans="2:37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</row>
    <row r="79" spans="2:37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</row>
    <row r="80" spans="2:37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</row>
    <row r="81" spans="2:37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</row>
    <row r="82" spans="2:37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</row>
    <row r="83" spans="2:37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</row>
    <row r="84" spans="2:37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</row>
    <row r="85" spans="2:37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</row>
    <row r="86" spans="2:37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</row>
    <row r="87" spans="2:37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</row>
    <row r="88" spans="2:37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</row>
    <row r="89" spans="2:37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</row>
    <row r="90" spans="2:37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</row>
    <row r="91" spans="2:37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</row>
    <row r="92" spans="2:37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</row>
    <row r="93" spans="2:37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</row>
    <row r="94" spans="2:37"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</row>
    <row r="95" spans="2:37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</row>
    <row r="96" spans="2:37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</row>
    <row r="97" spans="2:37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</row>
    <row r="98" spans="2:37"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</row>
    <row r="99" spans="2:37"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</row>
    <row r="100" spans="2:37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</row>
    <row r="101" spans="2:37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</row>
    <row r="102" spans="2:37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</row>
    <row r="103" spans="2:37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</row>
    <row r="104" spans="2:37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</row>
    <row r="105" spans="2:37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</row>
    <row r="106" spans="2:37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</row>
    <row r="107" spans="2:37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</row>
    <row r="108" spans="2:37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</row>
    <row r="109" spans="2:37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</row>
    <row r="110" spans="2:37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</row>
    <row r="111" spans="2:37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</row>
    <row r="112" spans="2:37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</row>
    <row r="113" spans="2:37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</row>
    <row r="114" spans="2:37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</row>
    <row r="115" spans="2:37"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</row>
    <row r="116" spans="2:37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</row>
    <row r="117" spans="2:37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</row>
    <row r="118" spans="2:37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</row>
    <row r="119" spans="2:37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</row>
    <row r="120" spans="2:37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</row>
    <row r="121" spans="2:37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</row>
    <row r="122" spans="2:37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</row>
    <row r="123" spans="2:37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</row>
    <row r="124" spans="2:37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</row>
    <row r="125" spans="2:37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</row>
    <row r="126" spans="2:37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</row>
    <row r="127" spans="2:37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</row>
    <row r="128" spans="2:37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</row>
    <row r="129" spans="2:37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</row>
    <row r="130" spans="2:37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</row>
    <row r="131" spans="2:37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</row>
    <row r="132" spans="2:37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</row>
    <row r="133" spans="2:37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</row>
    <row r="134" spans="2:37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</row>
    <row r="135" spans="2:37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</row>
    <row r="136" spans="2:37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</row>
    <row r="137" spans="2:37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</row>
    <row r="138" spans="2:37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</row>
    <row r="139" spans="2:37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</row>
    <row r="140" spans="2:37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</row>
    <row r="141" spans="2:37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</row>
    <row r="142" spans="2:37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</row>
    <row r="143" spans="2:37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</row>
    <row r="144" spans="2:37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</row>
    <row r="145" spans="2:37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</row>
    <row r="146" spans="2:37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</row>
    <row r="147" spans="2:37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</row>
    <row r="148" spans="2:37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</row>
    <row r="149" spans="2:37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</row>
    <row r="150" spans="2:37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</row>
    <row r="151" spans="2:37"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</row>
    <row r="152" spans="2:37"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</row>
    <row r="153" spans="2:37"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</row>
    <row r="154" spans="2:37"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</row>
    <row r="155" spans="2:37"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</row>
    <row r="156" spans="2:37"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</row>
    <row r="157" spans="2:37"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</row>
    <row r="158" spans="2:37"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</row>
    <row r="159" spans="2:37"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</row>
    <row r="160" spans="2:37"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</row>
    <row r="161" spans="2:37"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</row>
    <row r="162" spans="2:37"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</row>
    <row r="163" spans="2:37"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</row>
    <row r="164" spans="2:37"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</row>
    <row r="165" spans="2:37"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</row>
    <row r="166" spans="2:37"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</row>
    <row r="167" spans="2:37"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</row>
    <row r="168" spans="2:37"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</row>
    <row r="169" spans="2:37"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</row>
    <row r="170" spans="2:37"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</row>
    <row r="171" spans="2:37"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</row>
    <row r="172" spans="2:37"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</row>
    <row r="173" spans="2:37"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</row>
    <row r="174" spans="2:37"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</row>
    <row r="175" spans="2:37"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</row>
    <row r="176" spans="2:37"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</row>
    <row r="177" spans="2:37"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</row>
    <row r="178" spans="2:37"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</row>
    <row r="179" spans="2:37"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</row>
    <row r="180" spans="2:37"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</row>
    <row r="181" spans="2:37">
      <c r="B181" s="137"/>
      <c r="C181" s="137"/>
      <c r="D181" s="137"/>
      <c r="E181" s="137"/>
      <c r="F181" s="137"/>
      <c r="G181" s="137"/>
      <c r="H181" s="137"/>
      <c r="I181" s="137"/>
      <c r="J181" s="137"/>
      <c r="K181" s="137"/>
      <c r="L181" s="137"/>
      <c r="M181" s="137"/>
      <c r="N181" s="137"/>
      <c r="O181" s="137"/>
      <c r="P181" s="137"/>
      <c r="Q181" s="137"/>
      <c r="R181" s="137"/>
      <c r="S181" s="137"/>
      <c r="T181" s="137"/>
      <c r="U181" s="137"/>
      <c r="V181" s="137"/>
      <c r="W181" s="137"/>
      <c r="X181" s="137"/>
      <c r="Y181" s="137"/>
      <c r="Z181" s="137"/>
      <c r="AA181" s="137"/>
    </row>
    <row r="182" spans="2:37">
      <c r="B182" s="137"/>
      <c r="C182" s="137"/>
      <c r="D182" s="137"/>
      <c r="E182" s="137"/>
      <c r="F182" s="137"/>
      <c r="G182" s="137"/>
      <c r="H182" s="137"/>
      <c r="I182" s="137"/>
      <c r="J182" s="137"/>
      <c r="K182" s="137"/>
      <c r="L182" s="137"/>
      <c r="M182" s="137"/>
      <c r="N182" s="137"/>
      <c r="O182" s="137"/>
      <c r="P182" s="137"/>
      <c r="Q182" s="137"/>
      <c r="R182" s="137"/>
      <c r="S182" s="137"/>
      <c r="T182" s="137"/>
      <c r="U182" s="137"/>
      <c r="V182" s="137"/>
      <c r="W182" s="137"/>
      <c r="X182" s="137"/>
      <c r="Y182" s="137"/>
      <c r="Z182" s="137"/>
      <c r="AA182" s="137"/>
    </row>
    <row r="183" spans="2:37">
      <c r="B183" s="137"/>
      <c r="C183" s="137"/>
      <c r="D183" s="137"/>
      <c r="E183" s="137"/>
      <c r="F183" s="137"/>
      <c r="G183" s="137"/>
      <c r="H183" s="137"/>
      <c r="I183" s="137"/>
      <c r="J183" s="137"/>
      <c r="K183" s="137"/>
      <c r="L183" s="137"/>
      <c r="M183" s="137"/>
      <c r="N183" s="137"/>
      <c r="O183" s="137"/>
      <c r="P183" s="137"/>
      <c r="Q183" s="137"/>
      <c r="R183" s="137"/>
      <c r="S183" s="137"/>
      <c r="T183" s="137"/>
      <c r="U183" s="137"/>
      <c r="V183" s="137"/>
      <c r="W183" s="137"/>
      <c r="X183" s="137"/>
      <c r="Y183" s="137"/>
      <c r="Z183" s="137"/>
      <c r="AA183" s="137"/>
    </row>
    <row r="184" spans="2:37">
      <c r="B184" s="137"/>
      <c r="C184" s="137"/>
      <c r="D184" s="137"/>
      <c r="E184" s="137"/>
      <c r="F184" s="137"/>
      <c r="G184" s="137"/>
      <c r="H184" s="137"/>
      <c r="I184" s="137"/>
      <c r="J184" s="137"/>
      <c r="K184" s="137"/>
      <c r="L184" s="137"/>
      <c r="M184" s="137"/>
      <c r="N184" s="137"/>
      <c r="O184" s="137"/>
      <c r="P184" s="137"/>
      <c r="Q184" s="137"/>
      <c r="R184" s="137"/>
      <c r="S184" s="137"/>
      <c r="T184" s="137"/>
      <c r="U184" s="137"/>
      <c r="V184" s="137"/>
      <c r="W184" s="137"/>
      <c r="X184" s="137"/>
      <c r="Y184" s="137"/>
      <c r="Z184" s="137"/>
      <c r="AA184" s="137"/>
    </row>
    <row r="185" spans="2:37">
      <c r="B185" s="137"/>
      <c r="C185" s="137"/>
      <c r="D185" s="137"/>
      <c r="E185" s="137"/>
      <c r="F185" s="137"/>
      <c r="G185" s="137"/>
      <c r="H185" s="137"/>
      <c r="I185" s="137"/>
      <c r="J185" s="137"/>
      <c r="K185" s="137"/>
      <c r="L185" s="137"/>
      <c r="M185" s="137"/>
      <c r="N185" s="137"/>
      <c r="O185" s="137"/>
      <c r="P185" s="137"/>
      <c r="Q185" s="137"/>
      <c r="R185" s="137"/>
      <c r="S185" s="137"/>
      <c r="T185" s="137"/>
      <c r="U185" s="137"/>
      <c r="V185" s="137"/>
      <c r="W185" s="137"/>
      <c r="X185" s="137"/>
      <c r="Y185" s="137"/>
      <c r="Z185" s="137"/>
      <c r="AA185" s="137"/>
    </row>
    <row r="186" spans="2:37">
      <c r="B186" s="137"/>
      <c r="C186" s="137"/>
      <c r="D186" s="137"/>
      <c r="E186" s="137"/>
      <c r="F186" s="137"/>
      <c r="G186" s="137"/>
      <c r="H186" s="137"/>
      <c r="I186" s="137"/>
      <c r="J186" s="137"/>
      <c r="K186" s="137"/>
      <c r="L186" s="137"/>
      <c r="M186" s="137"/>
      <c r="N186" s="137"/>
      <c r="O186" s="137"/>
      <c r="P186" s="137"/>
      <c r="Q186" s="137"/>
      <c r="R186" s="137"/>
      <c r="S186" s="137"/>
      <c r="T186" s="137"/>
      <c r="U186" s="137"/>
      <c r="V186" s="137"/>
      <c r="W186" s="137"/>
      <c r="X186" s="137"/>
      <c r="Y186" s="137"/>
      <c r="Z186" s="137"/>
      <c r="AA186" s="137"/>
    </row>
    <row r="187" spans="2:37">
      <c r="B187" s="137"/>
      <c r="C187" s="137"/>
      <c r="D187" s="137"/>
      <c r="E187" s="137"/>
      <c r="F187" s="137"/>
      <c r="G187" s="137"/>
      <c r="H187" s="137"/>
      <c r="I187" s="137"/>
      <c r="J187" s="137"/>
      <c r="K187" s="137"/>
      <c r="L187" s="137"/>
      <c r="M187" s="137"/>
      <c r="N187" s="137"/>
      <c r="O187" s="137"/>
      <c r="P187" s="137"/>
      <c r="Q187" s="137"/>
      <c r="R187" s="137"/>
      <c r="S187" s="137"/>
      <c r="T187" s="137"/>
      <c r="U187" s="137"/>
      <c r="V187" s="137"/>
      <c r="W187" s="137"/>
      <c r="X187" s="137"/>
      <c r="Y187" s="137"/>
      <c r="Z187" s="137"/>
      <c r="AA187" s="137"/>
    </row>
    <row r="188" spans="2:37">
      <c r="B188" s="137"/>
      <c r="C188" s="137"/>
      <c r="D188" s="137"/>
      <c r="E188" s="137"/>
      <c r="F188" s="137"/>
      <c r="G188" s="137"/>
      <c r="H188" s="137"/>
      <c r="I188" s="137"/>
      <c r="J188" s="137"/>
      <c r="K188" s="137"/>
      <c r="L188" s="137"/>
      <c r="M188" s="137"/>
      <c r="N188" s="137"/>
      <c r="O188" s="137"/>
      <c r="P188" s="137"/>
      <c r="Q188" s="137"/>
      <c r="R188" s="137"/>
      <c r="S188" s="137"/>
      <c r="T188" s="137"/>
      <c r="U188" s="137"/>
      <c r="V188" s="137"/>
      <c r="W188" s="137"/>
      <c r="X188" s="137"/>
      <c r="Y188" s="137"/>
      <c r="Z188" s="137"/>
      <c r="AA188" s="137"/>
    </row>
    <row r="189" spans="2:37">
      <c r="B189" s="137"/>
      <c r="C189" s="137"/>
      <c r="D189" s="137"/>
      <c r="E189" s="137"/>
      <c r="F189" s="137"/>
      <c r="G189" s="137"/>
      <c r="H189" s="137"/>
      <c r="I189" s="137"/>
      <c r="J189" s="137"/>
      <c r="K189" s="137"/>
      <c r="L189" s="137"/>
      <c r="M189" s="137"/>
      <c r="N189" s="137"/>
      <c r="O189" s="137"/>
      <c r="P189" s="137"/>
      <c r="Q189" s="137"/>
      <c r="R189" s="137"/>
      <c r="S189" s="137"/>
      <c r="T189" s="137"/>
      <c r="U189" s="137"/>
      <c r="V189" s="137"/>
      <c r="W189" s="137"/>
      <c r="X189" s="137"/>
      <c r="Y189" s="137"/>
      <c r="Z189" s="137"/>
      <c r="AA189" s="137"/>
    </row>
    <row r="190" spans="2:37">
      <c r="B190" s="137"/>
      <c r="C190" s="137"/>
      <c r="D190" s="137"/>
      <c r="E190" s="137"/>
      <c r="F190" s="137"/>
      <c r="G190" s="137"/>
      <c r="H190" s="137"/>
      <c r="I190" s="137"/>
      <c r="J190" s="137"/>
      <c r="K190" s="137"/>
      <c r="L190" s="137"/>
      <c r="M190" s="137"/>
      <c r="N190" s="137"/>
      <c r="O190" s="137"/>
      <c r="P190" s="137"/>
      <c r="Q190" s="137"/>
      <c r="R190" s="137"/>
      <c r="S190" s="137"/>
      <c r="T190" s="137"/>
      <c r="U190" s="137"/>
      <c r="V190" s="137"/>
      <c r="W190" s="137"/>
      <c r="X190" s="137"/>
      <c r="Y190" s="137"/>
      <c r="Z190" s="137"/>
      <c r="AA190" s="137"/>
    </row>
    <row r="191" spans="2:37">
      <c r="B191" s="137"/>
      <c r="C191" s="137"/>
      <c r="D191" s="137"/>
      <c r="E191" s="137"/>
      <c r="F191" s="137"/>
      <c r="G191" s="137"/>
      <c r="H191" s="137"/>
      <c r="I191" s="137"/>
      <c r="J191" s="137"/>
      <c r="K191" s="137"/>
      <c r="L191" s="137"/>
      <c r="M191" s="137"/>
      <c r="N191" s="137"/>
      <c r="O191" s="137"/>
      <c r="P191" s="137"/>
      <c r="Q191" s="137"/>
      <c r="R191" s="137"/>
      <c r="S191" s="137"/>
      <c r="T191" s="137"/>
      <c r="U191" s="137"/>
      <c r="V191" s="137"/>
      <c r="W191" s="137"/>
      <c r="X191" s="137"/>
      <c r="Y191" s="137"/>
      <c r="Z191" s="137"/>
      <c r="AA191" s="137"/>
    </row>
    <row r="192" spans="2:37">
      <c r="B192" s="137"/>
      <c r="C192" s="137"/>
      <c r="D192" s="137"/>
      <c r="E192" s="137"/>
      <c r="F192" s="137"/>
      <c r="G192" s="137"/>
      <c r="H192" s="137"/>
      <c r="I192" s="137"/>
      <c r="J192" s="137"/>
      <c r="K192" s="137"/>
      <c r="L192" s="137"/>
      <c r="M192" s="137"/>
      <c r="N192" s="137"/>
      <c r="O192" s="137"/>
      <c r="P192" s="137"/>
      <c r="Q192" s="137"/>
      <c r="R192" s="137"/>
      <c r="S192" s="137"/>
      <c r="T192" s="137"/>
      <c r="U192" s="137"/>
      <c r="V192" s="137"/>
      <c r="W192" s="137"/>
      <c r="X192" s="137"/>
      <c r="Y192" s="137"/>
      <c r="Z192" s="137"/>
      <c r="AA192" s="137"/>
    </row>
    <row r="193" spans="2:27">
      <c r="B193" s="137"/>
      <c r="C193" s="137"/>
      <c r="D193" s="137"/>
      <c r="E193" s="137"/>
      <c r="F193" s="137"/>
      <c r="G193" s="137"/>
      <c r="H193" s="137"/>
      <c r="I193" s="137"/>
      <c r="J193" s="137"/>
      <c r="K193" s="137"/>
      <c r="L193" s="137"/>
      <c r="M193" s="137"/>
      <c r="N193" s="137"/>
      <c r="O193" s="137"/>
      <c r="P193" s="137"/>
      <c r="Q193" s="137"/>
      <c r="R193" s="137"/>
      <c r="S193" s="137"/>
      <c r="T193" s="137"/>
      <c r="U193" s="137"/>
      <c r="V193" s="137"/>
      <c r="W193" s="137"/>
      <c r="X193" s="137"/>
      <c r="Y193" s="137"/>
      <c r="Z193" s="137"/>
      <c r="AA193" s="137"/>
    </row>
    <row r="194" spans="2:27">
      <c r="B194" s="137"/>
      <c r="C194" s="137"/>
      <c r="D194" s="137"/>
      <c r="E194" s="137"/>
      <c r="F194" s="137"/>
      <c r="G194" s="137"/>
      <c r="H194" s="137"/>
      <c r="I194" s="137"/>
      <c r="J194" s="137"/>
      <c r="K194" s="137"/>
      <c r="L194" s="137"/>
      <c r="M194" s="137"/>
      <c r="N194" s="137"/>
      <c r="O194" s="137"/>
      <c r="P194" s="137"/>
      <c r="Q194" s="137"/>
      <c r="R194" s="137"/>
      <c r="S194" s="137"/>
      <c r="T194" s="137"/>
      <c r="U194" s="137"/>
      <c r="V194" s="137"/>
      <c r="W194" s="137"/>
      <c r="X194" s="137"/>
      <c r="Y194" s="137"/>
      <c r="Z194" s="137"/>
      <c r="AA194" s="137"/>
    </row>
    <row r="195" spans="2:27">
      <c r="B195" s="137"/>
      <c r="C195" s="137"/>
      <c r="D195" s="137"/>
      <c r="E195" s="137"/>
      <c r="F195" s="137"/>
      <c r="G195" s="137"/>
      <c r="H195" s="137"/>
      <c r="I195" s="137"/>
      <c r="J195" s="137"/>
      <c r="K195" s="137"/>
      <c r="L195" s="137"/>
      <c r="M195" s="137"/>
      <c r="N195" s="137"/>
      <c r="O195" s="137"/>
      <c r="P195" s="137"/>
      <c r="Q195" s="137"/>
      <c r="R195" s="137"/>
      <c r="S195" s="137"/>
      <c r="T195" s="137"/>
      <c r="U195" s="137"/>
      <c r="V195" s="137"/>
      <c r="W195" s="137"/>
      <c r="X195" s="137"/>
      <c r="Y195" s="137"/>
      <c r="Z195" s="137"/>
      <c r="AA195" s="137"/>
    </row>
    <row r="196" spans="2:27">
      <c r="B196" s="137"/>
      <c r="C196" s="137"/>
      <c r="D196" s="137"/>
      <c r="E196" s="137"/>
      <c r="F196" s="137"/>
      <c r="G196" s="137"/>
      <c r="H196" s="137"/>
      <c r="I196" s="137"/>
      <c r="J196" s="137"/>
      <c r="K196" s="137"/>
      <c r="L196" s="137"/>
      <c r="M196" s="137"/>
      <c r="N196" s="137"/>
      <c r="O196" s="137"/>
      <c r="P196" s="137"/>
      <c r="Q196" s="137"/>
      <c r="R196" s="137"/>
      <c r="S196" s="137"/>
      <c r="T196" s="137"/>
      <c r="U196" s="137"/>
      <c r="V196" s="137"/>
      <c r="W196" s="137"/>
      <c r="X196" s="137"/>
      <c r="Y196" s="137"/>
      <c r="Z196" s="137"/>
      <c r="AA196" s="137"/>
    </row>
    <row r="197" spans="2:27">
      <c r="B197" s="137"/>
      <c r="C197" s="137"/>
      <c r="D197" s="137"/>
      <c r="E197" s="137"/>
      <c r="F197" s="137"/>
      <c r="G197" s="137"/>
      <c r="H197" s="137"/>
      <c r="I197" s="137"/>
      <c r="J197" s="137"/>
      <c r="K197" s="137"/>
      <c r="L197" s="137"/>
      <c r="M197" s="137"/>
      <c r="N197" s="137"/>
      <c r="O197" s="137"/>
      <c r="P197" s="137"/>
      <c r="Q197" s="137"/>
      <c r="R197" s="137"/>
      <c r="S197" s="137"/>
      <c r="T197" s="137"/>
      <c r="U197" s="137"/>
      <c r="V197" s="137"/>
      <c r="W197" s="137"/>
      <c r="X197" s="137"/>
      <c r="Y197" s="137"/>
      <c r="Z197" s="137"/>
      <c r="AA197" s="137"/>
    </row>
    <row r="198" spans="2:27">
      <c r="B198" s="137"/>
      <c r="C198" s="137"/>
      <c r="D198" s="137"/>
      <c r="E198" s="137"/>
      <c r="F198" s="137"/>
      <c r="G198" s="137"/>
      <c r="H198" s="137"/>
      <c r="I198" s="137"/>
      <c r="J198" s="137"/>
      <c r="K198" s="137"/>
      <c r="L198" s="137"/>
      <c r="M198" s="137"/>
      <c r="N198" s="137"/>
      <c r="O198" s="137"/>
      <c r="P198" s="137"/>
      <c r="Q198" s="137"/>
      <c r="R198" s="137"/>
      <c r="S198" s="137"/>
      <c r="T198" s="137"/>
      <c r="U198" s="137"/>
      <c r="V198" s="137"/>
      <c r="W198" s="137"/>
      <c r="X198" s="137"/>
      <c r="Y198" s="137"/>
      <c r="Z198" s="137"/>
      <c r="AA198" s="137"/>
    </row>
    <row r="199" spans="2:27">
      <c r="B199" s="137"/>
      <c r="C199" s="137"/>
      <c r="D199" s="137"/>
      <c r="E199" s="137"/>
      <c r="F199" s="137"/>
      <c r="G199" s="137"/>
      <c r="H199" s="137"/>
      <c r="I199" s="137"/>
      <c r="J199" s="137"/>
      <c r="K199" s="137"/>
      <c r="L199" s="137"/>
      <c r="M199" s="137"/>
      <c r="N199" s="137"/>
      <c r="O199" s="137"/>
      <c r="P199" s="137"/>
      <c r="Q199" s="137"/>
      <c r="R199" s="137"/>
      <c r="S199" s="137"/>
      <c r="T199" s="137"/>
      <c r="U199" s="137"/>
      <c r="V199" s="137"/>
      <c r="W199" s="137"/>
      <c r="X199" s="137"/>
      <c r="Y199" s="137"/>
      <c r="Z199" s="137"/>
      <c r="AA199" s="137"/>
    </row>
    <row r="200" spans="2:27">
      <c r="B200" s="137"/>
      <c r="C200" s="137"/>
      <c r="D200" s="137"/>
      <c r="E200" s="137"/>
      <c r="F200" s="137"/>
      <c r="G200" s="137"/>
      <c r="H200" s="137"/>
      <c r="I200" s="137"/>
      <c r="J200" s="137"/>
      <c r="K200" s="137"/>
      <c r="L200" s="137"/>
      <c r="M200" s="137"/>
      <c r="N200" s="137"/>
      <c r="O200" s="137"/>
      <c r="P200" s="137"/>
      <c r="Q200" s="137"/>
      <c r="R200" s="137"/>
      <c r="S200" s="137"/>
      <c r="T200" s="137"/>
      <c r="U200" s="137"/>
      <c r="V200" s="137"/>
      <c r="W200" s="137"/>
      <c r="X200" s="137"/>
      <c r="Y200" s="137"/>
      <c r="Z200" s="137"/>
      <c r="AA200" s="137"/>
    </row>
    <row r="201" spans="2:27">
      <c r="B201" s="137"/>
      <c r="C201" s="137"/>
      <c r="D201" s="137"/>
      <c r="E201" s="137"/>
      <c r="F201" s="137"/>
      <c r="G201" s="137"/>
      <c r="H201" s="137"/>
      <c r="I201" s="137"/>
      <c r="J201" s="137"/>
      <c r="K201" s="137"/>
      <c r="L201" s="137"/>
      <c r="M201" s="137"/>
      <c r="N201" s="137"/>
      <c r="O201" s="137"/>
      <c r="P201" s="137"/>
      <c r="Q201" s="137"/>
      <c r="R201" s="137"/>
      <c r="S201" s="137"/>
      <c r="T201" s="137"/>
      <c r="U201" s="137"/>
      <c r="V201" s="137"/>
      <c r="W201" s="137"/>
      <c r="X201" s="137"/>
      <c r="Y201" s="137"/>
      <c r="Z201" s="137"/>
      <c r="AA201" s="137"/>
    </row>
    <row r="202" spans="2:27">
      <c r="B202" s="137"/>
      <c r="C202" s="137"/>
      <c r="D202" s="137"/>
      <c r="E202" s="137"/>
      <c r="F202" s="137"/>
      <c r="G202" s="137"/>
      <c r="H202" s="137"/>
      <c r="I202" s="137"/>
      <c r="J202" s="137"/>
      <c r="K202" s="137"/>
      <c r="L202" s="137"/>
      <c r="M202" s="137"/>
      <c r="N202" s="137"/>
      <c r="O202" s="137"/>
      <c r="P202" s="137"/>
      <c r="Q202" s="137"/>
      <c r="R202" s="137"/>
      <c r="S202" s="137"/>
      <c r="T202" s="137"/>
      <c r="U202" s="137"/>
      <c r="V202" s="137"/>
      <c r="W202" s="137"/>
      <c r="X202" s="137"/>
      <c r="Y202" s="137"/>
      <c r="Z202" s="137"/>
      <c r="AA202" s="137"/>
    </row>
    <row r="203" spans="2:27">
      <c r="B203" s="137"/>
      <c r="C203" s="137"/>
      <c r="D203" s="137"/>
      <c r="E203" s="137"/>
      <c r="F203" s="137"/>
      <c r="G203" s="137"/>
      <c r="H203" s="137"/>
      <c r="I203" s="137"/>
      <c r="J203" s="137"/>
      <c r="K203" s="137"/>
      <c r="L203" s="137"/>
      <c r="M203" s="137"/>
      <c r="N203" s="137"/>
      <c r="O203" s="137"/>
      <c r="P203" s="137"/>
      <c r="Q203" s="137"/>
      <c r="R203" s="137"/>
      <c r="S203" s="137"/>
      <c r="T203" s="137"/>
      <c r="U203" s="137"/>
      <c r="V203" s="137"/>
      <c r="W203" s="137"/>
      <c r="X203" s="137"/>
      <c r="Y203" s="137"/>
      <c r="Z203" s="137"/>
      <c r="AA203" s="137"/>
    </row>
    <row r="204" spans="2:27">
      <c r="B204" s="137"/>
      <c r="C204" s="137"/>
      <c r="D204" s="137"/>
      <c r="E204" s="137"/>
      <c r="F204" s="137"/>
      <c r="G204" s="137"/>
      <c r="H204" s="137"/>
      <c r="I204" s="137"/>
      <c r="J204" s="137"/>
      <c r="K204" s="137"/>
      <c r="L204" s="137"/>
      <c r="M204" s="137"/>
      <c r="N204" s="137"/>
      <c r="O204" s="137"/>
      <c r="P204" s="137"/>
      <c r="Q204" s="137"/>
      <c r="R204" s="137"/>
      <c r="S204" s="137"/>
      <c r="T204" s="137"/>
      <c r="U204" s="137"/>
      <c r="V204" s="137"/>
      <c r="W204" s="137"/>
      <c r="X204" s="137"/>
      <c r="Y204" s="137"/>
      <c r="Z204" s="137"/>
      <c r="AA204" s="137"/>
    </row>
    <row r="205" spans="2:27">
      <c r="B205" s="137"/>
      <c r="C205" s="137"/>
      <c r="D205" s="137"/>
      <c r="E205" s="137"/>
      <c r="F205" s="137"/>
      <c r="G205" s="137"/>
      <c r="H205" s="137"/>
      <c r="I205" s="137"/>
      <c r="J205" s="137"/>
      <c r="K205" s="137"/>
      <c r="L205" s="137"/>
      <c r="M205" s="137"/>
      <c r="N205" s="137"/>
      <c r="O205" s="137"/>
      <c r="P205" s="137"/>
      <c r="Q205" s="137"/>
      <c r="R205" s="137"/>
      <c r="S205" s="137"/>
      <c r="T205" s="137"/>
      <c r="U205" s="137"/>
      <c r="V205" s="137"/>
      <c r="W205" s="137"/>
      <c r="X205" s="137"/>
      <c r="Y205" s="137"/>
      <c r="Z205" s="137"/>
      <c r="AA205" s="137"/>
    </row>
    <row r="206" spans="2:27">
      <c r="B206" s="137"/>
      <c r="C206" s="137"/>
      <c r="D206" s="137"/>
      <c r="E206" s="137"/>
      <c r="F206" s="137"/>
      <c r="G206" s="137"/>
      <c r="H206" s="137"/>
      <c r="I206" s="137"/>
      <c r="J206" s="137"/>
      <c r="K206" s="137"/>
      <c r="L206" s="137"/>
      <c r="M206" s="137"/>
      <c r="N206" s="137"/>
      <c r="O206" s="137"/>
      <c r="P206" s="137"/>
      <c r="Q206" s="137"/>
      <c r="R206" s="137"/>
      <c r="S206" s="137"/>
      <c r="T206" s="137"/>
      <c r="U206" s="137"/>
      <c r="V206" s="137"/>
      <c r="W206" s="137"/>
      <c r="X206" s="137"/>
      <c r="Y206" s="137"/>
      <c r="Z206" s="137"/>
      <c r="AA206" s="137"/>
    </row>
    <row r="207" spans="2:27">
      <c r="B207" s="137"/>
      <c r="C207" s="137"/>
      <c r="D207" s="137"/>
      <c r="E207" s="137"/>
      <c r="F207" s="137"/>
      <c r="G207" s="137"/>
      <c r="H207" s="137"/>
      <c r="I207" s="137"/>
      <c r="J207" s="137"/>
      <c r="K207" s="137"/>
      <c r="L207" s="137"/>
      <c r="M207" s="137"/>
      <c r="N207" s="137"/>
      <c r="O207" s="137"/>
      <c r="P207" s="137"/>
      <c r="Q207" s="137"/>
      <c r="R207" s="137"/>
      <c r="S207" s="137"/>
      <c r="T207" s="137"/>
      <c r="U207" s="137"/>
      <c r="V207" s="137"/>
      <c r="W207" s="137"/>
      <c r="X207" s="137"/>
      <c r="Y207" s="137"/>
      <c r="Z207" s="137"/>
      <c r="AA207" s="137"/>
    </row>
    <row r="208" spans="2:27">
      <c r="B208" s="137"/>
      <c r="C208" s="137"/>
      <c r="D208" s="137"/>
      <c r="E208" s="137"/>
      <c r="F208" s="137"/>
      <c r="G208" s="137"/>
      <c r="H208" s="137"/>
      <c r="I208" s="137"/>
      <c r="J208" s="137"/>
      <c r="K208" s="137"/>
      <c r="L208" s="137"/>
      <c r="M208" s="137"/>
      <c r="N208" s="137"/>
      <c r="O208" s="137"/>
      <c r="P208" s="137"/>
      <c r="Q208" s="137"/>
      <c r="R208" s="137"/>
      <c r="S208" s="137"/>
      <c r="T208" s="137"/>
      <c r="U208" s="137"/>
      <c r="V208" s="137"/>
      <c r="W208" s="137"/>
      <c r="X208" s="137"/>
      <c r="Y208" s="137"/>
      <c r="Z208" s="137"/>
      <c r="AA208" s="137"/>
    </row>
    <row r="209" spans="2:27">
      <c r="B209" s="137"/>
      <c r="C209" s="137"/>
      <c r="D209" s="137"/>
      <c r="E209" s="137"/>
      <c r="F209" s="137"/>
      <c r="G209" s="137"/>
      <c r="H209" s="137"/>
      <c r="I209" s="137"/>
      <c r="J209" s="137"/>
      <c r="K209" s="137"/>
      <c r="L209" s="137"/>
      <c r="M209" s="137"/>
      <c r="N209" s="137"/>
      <c r="O209" s="137"/>
      <c r="P209" s="137"/>
      <c r="Q209" s="137"/>
      <c r="R209" s="137"/>
      <c r="S209" s="137"/>
      <c r="T209" s="137"/>
      <c r="U209" s="137"/>
      <c r="V209" s="137"/>
      <c r="W209" s="137"/>
      <c r="X209" s="137"/>
      <c r="Y209" s="137"/>
      <c r="Z209" s="137"/>
      <c r="AA209" s="137"/>
    </row>
    <row r="210" spans="2:27">
      <c r="B210" s="137"/>
      <c r="C210" s="137"/>
      <c r="D210" s="137"/>
      <c r="E210" s="137"/>
      <c r="F210" s="137"/>
      <c r="G210" s="137"/>
      <c r="H210" s="137"/>
      <c r="I210" s="137"/>
      <c r="J210" s="137"/>
      <c r="K210" s="137"/>
      <c r="L210" s="137"/>
      <c r="M210" s="137"/>
      <c r="N210" s="137"/>
      <c r="O210" s="137"/>
      <c r="P210" s="137"/>
      <c r="Q210" s="137"/>
      <c r="R210" s="137"/>
      <c r="S210" s="137"/>
      <c r="T210" s="137"/>
      <c r="U210" s="137"/>
      <c r="V210" s="137"/>
      <c r="W210" s="137"/>
      <c r="X210" s="137"/>
      <c r="Y210" s="137"/>
      <c r="Z210" s="137"/>
      <c r="AA210" s="137"/>
    </row>
    <row r="211" spans="2:27">
      <c r="B211" s="137"/>
      <c r="C211" s="137"/>
      <c r="D211" s="137"/>
      <c r="E211" s="137"/>
      <c r="F211" s="137"/>
      <c r="G211" s="137"/>
      <c r="H211" s="137"/>
      <c r="I211" s="137"/>
      <c r="J211" s="137"/>
      <c r="K211" s="137"/>
      <c r="L211" s="137"/>
      <c r="M211" s="137"/>
      <c r="N211" s="137"/>
      <c r="O211" s="137"/>
      <c r="P211" s="137"/>
      <c r="Q211" s="137"/>
      <c r="R211" s="137"/>
      <c r="S211" s="137"/>
      <c r="T211" s="137"/>
      <c r="U211" s="137"/>
      <c r="V211" s="137"/>
      <c r="W211" s="137"/>
      <c r="X211" s="137"/>
      <c r="Y211" s="137"/>
      <c r="Z211" s="137"/>
      <c r="AA211" s="137"/>
    </row>
    <row r="212" spans="2:27">
      <c r="B212" s="137"/>
      <c r="C212" s="137"/>
      <c r="D212" s="137"/>
      <c r="E212" s="137"/>
      <c r="F212" s="137"/>
      <c r="G212" s="137"/>
      <c r="H212" s="137"/>
      <c r="I212" s="137"/>
      <c r="J212" s="137"/>
      <c r="K212" s="137"/>
      <c r="L212" s="137"/>
      <c r="M212" s="137"/>
      <c r="N212" s="137"/>
      <c r="O212" s="137"/>
      <c r="P212" s="137"/>
      <c r="Q212" s="137"/>
      <c r="R212" s="137"/>
      <c r="S212" s="137"/>
      <c r="T212" s="137"/>
      <c r="U212" s="137"/>
      <c r="V212" s="137"/>
      <c r="W212" s="137"/>
      <c r="X212" s="137"/>
      <c r="Y212" s="137"/>
      <c r="Z212" s="137"/>
      <c r="AA212" s="137"/>
    </row>
    <row r="213" spans="2:27">
      <c r="B213" s="137"/>
      <c r="C213" s="137"/>
      <c r="D213" s="137"/>
      <c r="E213" s="137"/>
      <c r="F213" s="137"/>
      <c r="G213" s="137"/>
      <c r="H213" s="137"/>
      <c r="I213" s="137"/>
      <c r="J213" s="137"/>
      <c r="K213" s="137"/>
      <c r="L213" s="137"/>
      <c r="M213" s="137"/>
      <c r="N213" s="137"/>
      <c r="O213" s="137"/>
      <c r="P213" s="137"/>
      <c r="Q213" s="137"/>
      <c r="R213" s="137"/>
      <c r="S213" s="137"/>
      <c r="T213" s="137"/>
      <c r="U213" s="137"/>
      <c r="V213" s="137"/>
      <c r="W213" s="137"/>
      <c r="X213" s="137"/>
      <c r="Y213" s="137"/>
      <c r="Z213" s="137"/>
      <c r="AA213" s="137"/>
    </row>
    <row r="214" spans="2:27">
      <c r="B214" s="137"/>
      <c r="C214" s="137"/>
      <c r="D214" s="137"/>
      <c r="E214" s="137"/>
      <c r="F214" s="137"/>
      <c r="G214" s="137"/>
      <c r="H214" s="137"/>
      <c r="I214" s="137"/>
      <c r="J214" s="137"/>
      <c r="K214" s="137"/>
      <c r="L214" s="137"/>
      <c r="M214" s="137"/>
      <c r="N214" s="137"/>
      <c r="O214" s="137"/>
      <c r="P214" s="137"/>
      <c r="Q214" s="137"/>
      <c r="R214" s="137"/>
      <c r="S214" s="137"/>
      <c r="T214" s="137"/>
      <c r="U214" s="137"/>
      <c r="V214" s="137"/>
      <c r="W214" s="137"/>
      <c r="X214" s="137"/>
      <c r="Y214" s="137"/>
      <c r="Z214" s="137"/>
      <c r="AA214" s="137"/>
    </row>
    <row r="215" spans="2:27">
      <c r="B215" s="137"/>
      <c r="C215" s="137"/>
      <c r="D215" s="137"/>
      <c r="E215" s="137"/>
      <c r="F215" s="137"/>
      <c r="G215" s="137"/>
      <c r="H215" s="137"/>
      <c r="I215" s="137"/>
      <c r="J215" s="137"/>
      <c r="K215" s="137"/>
      <c r="L215" s="137"/>
      <c r="M215" s="137"/>
      <c r="N215" s="137"/>
      <c r="O215" s="137"/>
      <c r="P215" s="137"/>
      <c r="Q215" s="137"/>
      <c r="R215" s="137"/>
      <c r="S215" s="137"/>
      <c r="T215" s="137"/>
      <c r="U215" s="137"/>
      <c r="V215" s="137"/>
      <c r="W215" s="137"/>
      <c r="X215" s="137"/>
      <c r="Y215" s="137"/>
      <c r="Z215" s="137"/>
      <c r="AA215" s="137"/>
    </row>
    <row r="216" spans="2:27">
      <c r="B216" s="137"/>
      <c r="C216" s="137"/>
      <c r="D216" s="137"/>
      <c r="E216" s="137"/>
      <c r="F216" s="137"/>
      <c r="G216" s="137"/>
      <c r="H216" s="137"/>
      <c r="I216" s="137"/>
      <c r="J216" s="137"/>
      <c r="K216" s="137"/>
      <c r="L216" s="137"/>
      <c r="M216" s="137"/>
      <c r="N216" s="137"/>
      <c r="O216" s="137"/>
      <c r="P216" s="137"/>
      <c r="Q216" s="137"/>
      <c r="R216" s="137"/>
      <c r="S216" s="137"/>
      <c r="T216" s="137"/>
      <c r="U216" s="137"/>
      <c r="V216" s="137"/>
      <c r="W216" s="137"/>
      <c r="X216" s="137"/>
      <c r="Y216" s="137"/>
      <c r="Z216" s="137"/>
      <c r="AA216" s="137"/>
    </row>
    <row r="217" spans="2:27">
      <c r="B217" s="137"/>
      <c r="C217" s="137"/>
      <c r="D217" s="137"/>
      <c r="E217" s="137"/>
      <c r="F217" s="137"/>
      <c r="G217" s="137"/>
      <c r="H217" s="137"/>
      <c r="I217" s="137"/>
      <c r="J217" s="137"/>
      <c r="K217" s="137"/>
      <c r="L217" s="137"/>
      <c r="M217" s="137"/>
      <c r="N217" s="137"/>
      <c r="O217" s="137"/>
      <c r="P217" s="137"/>
      <c r="Q217" s="137"/>
      <c r="R217" s="137"/>
      <c r="S217" s="137"/>
      <c r="T217" s="137"/>
      <c r="U217" s="137"/>
      <c r="V217" s="137"/>
      <c r="W217" s="137"/>
      <c r="X217" s="137"/>
      <c r="Y217" s="137"/>
      <c r="Z217" s="137"/>
      <c r="AA217" s="137"/>
    </row>
    <row r="218" spans="2:27">
      <c r="B218" s="137"/>
      <c r="C218" s="137"/>
      <c r="D218" s="137"/>
      <c r="E218" s="137"/>
      <c r="F218" s="137"/>
      <c r="G218" s="137"/>
      <c r="H218" s="137"/>
      <c r="I218" s="137"/>
      <c r="J218" s="137"/>
      <c r="K218" s="137"/>
      <c r="L218" s="137"/>
      <c r="M218" s="137"/>
      <c r="N218" s="137"/>
      <c r="O218" s="137"/>
      <c r="P218" s="137"/>
      <c r="Q218" s="137"/>
      <c r="R218" s="137"/>
      <c r="S218" s="137"/>
      <c r="T218" s="137"/>
      <c r="U218" s="137"/>
      <c r="V218" s="137"/>
      <c r="W218" s="137"/>
      <c r="X218" s="137"/>
      <c r="Y218" s="137"/>
      <c r="Z218" s="137"/>
      <c r="AA218" s="137"/>
    </row>
  </sheetData>
  <mergeCells count="12">
    <mergeCell ref="U3:X3"/>
    <mergeCell ref="E3:H3"/>
    <mergeCell ref="I3:L3"/>
    <mergeCell ref="M3:P3"/>
    <mergeCell ref="D1:H1"/>
    <mergeCell ref="Q2:T2"/>
    <mergeCell ref="Q3:T3"/>
    <mergeCell ref="I1:P1"/>
    <mergeCell ref="Q1:X1"/>
    <mergeCell ref="I2:L2"/>
    <mergeCell ref="M2:P2"/>
    <mergeCell ref="U2:X2"/>
  </mergeCells>
  <phoneticPr fontId="1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330"/>
  <sheetViews>
    <sheetView workbookViewId="0">
      <pane xSplit="1" ySplit="5" topLeftCell="I179" activePane="bottomRight" state="frozen"/>
      <selection pane="topRight" activeCell="B1" sqref="B1"/>
      <selection pane="bottomLeft" activeCell="A6" sqref="A6"/>
      <selection pane="bottomRight" activeCell="Z185" sqref="Z185"/>
    </sheetView>
  </sheetViews>
  <sheetFormatPr defaultRowHeight="15"/>
  <cols>
    <col min="2" max="2" width="11.140625" bestFit="1" customWidth="1"/>
  </cols>
  <sheetData>
    <row r="1" spans="1:32">
      <c r="A1" s="139" t="s">
        <v>212</v>
      </c>
      <c r="B1" s="140"/>
      <c r="C1" s="140"/>
      <c r="D1" s="140"/>
      <c r="E1" s="140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  <c r="U1" s="96"/>
      <c r="V1" s="96"/>
      <c r="W1" s="9"/>
      <c r="X1" s="9"/>
      <c r="Y1" s="9"/>
      <c r="Z1" s="9"/>
      <c r="AA1" s="9"/>
      <c r="AB1" s="9"/>
      <c r="AC1" s="9"/>
      <c r="AD1" s="9"/>
      <c r="AE1" s="9"/>
      <c r="AF1" s="9"/>
    </row>
    <row r="2" spans="1:32">
      <c r="A2" s="138" t="s">
        <v>213</v>
      </c>
      <c r="B2" s="96"/>
      <c r="C2" s="96"/>
      <c r="D2" s="96"/>
      <c r="E2" s="96"/>
      <c r="F2" s="96"/>
      <c r="G2" s="96"/>
      <c r="H2" s="96"/>
      <c r="I2" s="96"/>
      <c r="J2" s="216" t="s">
        <v>232</v>
      </c>
      <c r="K2" s="216"/>
      <c r="L2" s="216"/>
      <c r="M2" s="216"/>
      <c r="N2" s="213" t="s">
        <v>18</v>
      </c>
      <c r="O2" s="214"/>
      <c r="P2" s="214"/>
      <c r="Q2" s="214"/>
      <c r="R2" s="213" t="s">
        <v>15</v>
      </c>
      <c r="S2" s="214"/>
      <c r="T2" s="214"/>
      <c r="U2" s="214"/>
      <c r="V2" s="96"/>
      <c r="W2" s="9"/>
      <c r="X2" s="9"/>
      <c r="Y2" s="9"/>
      <c r="Z2" s="9"/>
      <c r="AA2" s="9"/>
      <c r="AB2" s="9"/>
      <c r="AC2" s="9"/>
      <c r="AD2" s="9"/>
      <c r="AE2" s="9"/>
      <c r="AF2" s="9"/>
    </row>
    <row r="3" spans="1:32">
      <c r="A3" s="96"/>
      <c r="B3" s="96" t="s">
        <v>12</v>
      </c>
      <c r="C3" s="96" t="s">
        <v>0</v>
      </c>
      <c r="D3" s="96" t="s">
        <v>45</v>
      </c>
      <c r="E3" s="96" t="s">
        <v>1</v>
      </c>
      <c r="F3" s="96" t="s">
        <v>11</v>
      </c>
      <c r="G3" s="96" t="s">
        <v>47</v>
      </c>
      <c r="H3" s="96" t="s">
        <v>45</v>
      </c>
      <c r="I3" s="96" t="s">
        <v>15</v>
      </c>
      <c r="J3" s="215" t="s">
        <v>11</v>
      </c>
      <c r="K3" s="216"/>
      <c r="L3" s="216"/>
      <c r="M3" s="216"/>
      <c r="N3" s="213" t="s">
        <v>11</v>
      </c>
      <c r="O3" s="214"/>
      <c r="P3" s="214"/>
      <c r="Q3" s="214"/>
      <c r="R3" s="213" t="s">
        <v>11</v>
      </c>
      <c r="S3" s="214"/>
      <c r="T3" s="214"/>
      <c r="U3" s="214"/>
      <c r="V3" s="96"/>
      <c r="W3" s="9"/>
      <c r="X3" s="9"/>
      <c r="Y3" s="9"/>
      <c r="Z3" s="9"/>
      <c r="AA3" s="9"/>
      <c r="AB3" s="9"/>
      <c r="AC3" s="9"/>
      <c r="AD3" s="9"/>
      <c r="AE3" s="9"/>
      <c r="AF3" s="9"/>
    </row>
    <row r="4" spans="1:32">
      <c r="A4" s="96"/>
      <c r="B4" s="96"/>
      <c r="C4" s="96" t="s">
        <v>1</v>
      </c>
      <c r="D4" s="96"/>
      <c r="E4" s="96" t="s">
        <v>49</v>
      </c>
      <c r="F4" s="96"/>
      <c r="G4" s="96" t="s">
        <v>17</v>
      </c>
      <c r="H4" s="96" t="s">
        <v>13</v>
      </c>
      <c r="I4" s="96"/>
      <c r="J4" s="102" t="s">
        <v>19</v>
      </c>
      <c r="K4" s="102" t="s">
        <v>20</v>
      </c>
      <c r="L4" s="102" t="s">
        <v>21</v>
      </c>
      <c r="M4" s="102" t="s">
        <v>22</v>
      </c>
      <c r="N4" s="102" t="s">
        <v>19</v>
      </c>
      <c r="O4" s="102" t="s">
        <v>20</v>
      </c>
      <c r="P4" s="102" t="s">
        <v>21</v>
      </c>
      <c r="Q4" s="102" t="s">
        <v>22</v>
      </c>
      <c r="R4" s="102" t="s">
        <v>19</v>
      </c>
      <c r="S4" s="102" t="s">
        <v>20</v>
      </c>
      <c r="T4" s="102" t="s">
        <v>21</v>
      </c>
      <c r="U4" s="102" t="s">
        <v>22</v>
      </c>
      <c r="V4" s="96"/>
      <c r="W4" s="9"/>
      <c r="X4" s="9"/>
      <c r="Y4" s="9"/>
      <c r="Z4" s="9"/>
      <c r="AA4" s="9"/>
      <c r="AB4" s="9"/>
      <c r="AC4" s="9"/>
      <c r="AD4" s="9"/>
      <c r="AE4" s="9"/>
      <c r="AF4" s="9"/>
    </row>
    <row r="5" spans="1:32">
      <c r="A5" s="96"/>
      <c r="B5" s="96" t="s">
        <v>3</v>
      </c>
      <c r="C5" s="96" t="s">
        <v>3</v>
      </c>
      <c r="D5" s="96" t="s">
        <v>3</v>
      </c>
      <c r="E5" s="96" t="s">
        <v>162</v>
      </c>
      <c r="F5" s="96"/>
      <c r="G5" s="96" t="s">
        <v>7</v>
      </c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"/>
      <c r="X5" s="9"/>
      <c r="Y5" s="9"/>
      <c r="Z5" s="9"/>
      <c r="AA5" s="9"/>
      <c r="AB5" s="9"/>
      <c r="AC5" s="9"/>
      <c r="AD5" s="9"/>
      <c r="AE5" s="9"/>
      <c r="AF5" s="9"/>
    </row>
    <row r="6" spans="1:32">
      <c r="A6" s="103">
        <v>1830</v>
      </c>
      <c r="B6" s="104">
        <v>796.74199999999996</v>
      </c>
      <c r="C6" s="105">
        <v>483</v>
      </c>
      <c r="D6" s="106">
        <v>39559</v>
      </c>
      <c r="E6" s="105">
        <v>1.22</v>
      </c>
      <c r="F6" s="97">
        <f t="shared" ref="F6:F37" si="0">100*B6/C6</f>
        <v>164.95693581780537</v>
      </c>
      <c r="G6" s="96"/>
      <c r="H6" s="96"/>
      <c r="I6" s="96"/>
      <c r="J6" s="96">
        <f>IF(AND($F6&gt;0,$F6&lt;30),1,0)</f>
        <v>0</v>
      </c>
      <c r="K6" s="96">
        <f>IF(AND($F6&gt;30,$F6&lt;60),1,0)</f>
        <v>0</v>
      </c>
      <c r="L6" s="96">
        <f>IF(AND($F6&gt;60,$F6&lt;90),1,0)</f>
        <v>0</v>
      </c>
      <c r="M6" s="96">
        <f>IF($F6&gt;90,1,0)</f>
        <v>1</v>
      </c>
      <c r="N6" s="96"/>
      <c r="O6" s="96"/>
      <c r="P6" s="96"/>
      <c r="Q6" s="96"/>
      <c r="R6" s="96"/>
      <c r="S6" s="96"/>
      <c r="T6" s="96"/>
      <c r="U6" s="96"/>
      <c r="V6" s="96"/>
      <c r="W6" s="9"/>
      <c r="X6" s="9"/>
      <c r="Y6" s="9"/>
      <c r="Z6" s="9"/>
      <c r="AA6" s="9"/>
      <c r="AB6" s="9"/>
      <c r="AC6" s="9"/>
      <c r="AD6" s="9"/>
      <c r="AE6" s="9"/>
      <c r="AF6" s="9"/>
    </row>
    <row r="7" spans="1:32">
      <c r="A7" s="103">
        <f t="shared" ref="A7:A70" si="1">A6+1</f>
        <v>1831</v>
      </c>
      <c r="B7" s="104">
        <v>783.1</v>
      </c>
      <c r="C7" s="105">
        <v>480</v>
      </c>
      <c r="D7" s="106">
        <v>41326</v>
      </c>
      <c r="E7" s="105">
        <v>1.1599999999999999</v>
      </c>
      <c r="F7" s="97">
        <f t="shared" si="0"/>
        <v>163.14583333333334</v>
      </c>
      <c r="G7" s="96"/>
      <c r="H7" s="97">
        <f>100*(D7/D6-1)</f>
        <v>4.46674587325262</v>
      </c>
      <c r="I7" s="97">
        <f t="shared" ref="I7:I70" si="2">100*(E7/E6-1)</f>
        <v>-4.9180327868852514</v>
      </c>
      <c r="J7" s="96">
        <f t="shared" ref="J7:J70" si="3">IF(AND($F7&gt;0,$F7&lt;30),1,0)</f>
        <v>0</v>
      </c>
      <c r="K7" s="96">
        <f t="shared" ref="K7:K70" si="4">IF(AND($F7&gt;30,$F7&lt;60),1,0)</f>
        <v>0</v>
      </c>
      <c r="L7" s="96">
        <f t="shared" ref="L7:L70" si="5">IF(AND($F7&gt;60,$F7&lt;90),1,0)</f>
        <v>0</v>
      </c>
      <c r="M7" s="96">
        <f t="shared" ref="M7:M70" si="6">IF($F7&gt;90,1,0)</f>
        <v>1</v>
      </c>
      <c r="N7" s="97" t="str">
        <f>IF(J7=1,$H7,"n.a.")</f>
        <v>n.a.</v>
      </c>
      <c r="O7" s="97" t="str">
        <f>IF(K7=1,$H7,"n.a.")</f>
        <v>n.a.</v>
      </c>
      <c r="P7" s="97" t="str">
        <f>IF(L7=1,$H7,"n.a.")</f>
        <v>n.a.</v>
      </c>
      <c r="Q7" s="97">
        <f>IF(M7=1,$H7,"n.a.")</f>
        <v>4.46674587325262</v>
      </c>
      <c r="R7" s="97" t="str">
        <f t="shared" ref="R7:U22" si="7">IF(J7=1,$I7,"n.a.")</f>
        <v>n.a.</v>
      </c>
      <c r="S7" s="97" t="str">
        <f t="shared" si="7"/>
        <v>n.a.</v>
      </c>
      <c r="T7" s="97" t="str">
        <f t="shared" si="7"/>
        <v>n.a.</v>
      </c>
      <c r="U7" s="97">
        <f t="shared" si="7"/>
        <v>-4.9180327868852514</v>
      </c>
      <c r="V7" s="96"/>
      <c r="W7" s="9"/>
      <c r="X7" s="9"/>
      <c r="Y7" s="9"/>
      <c r="Z7" s="9"/>
      <c r="AA7" s="9"/>
      <c r="AB7" s="9"/>
      <c r="AC7" s="9"/>
      <c r="AD7" s="9"/>
      <c r="AE7" s="9"/>
      <c r="AF7" s="9"/>
    </row>
    <row r="8" spans="1:32">
      <c r="A8" s="103">
        <f t="shared" si="1"/>
        <v>1832</v>
      </c>
      <c r="B8" s="104">
        <v>781.1</v>
      </c>
      <c r="C8" s="105">
        <v>459</v>
      </c>
      <c r="D8" s="106">
        <v>40737</v>
      </c>
      <c r="E8" s="105">
        <v>1.1299999999999999</v>
      </c>
      <c r="F8" s="97">
        <f t="shared" si="0"/>
        <v>170.17429193899781</v>
      </c>
      <c r="G8" s="96"/>
      <c r="H8" s="97">
        <f t="shared" ref="H8:I71" si="8">100*(D8/D7-1)</f>
        <v>-1.4252528674442266</v>
      </c>
      <c r="I8" s="97">
        <f t="shared" si="2"/>
        <v>-2.5862068965517238</v>
      </c>
      <c r="J8" s="96">
        <f t="shared" si="3"/>
        <v>0</v>
      </c>
      <c r="K8" s="96">
        <f t="shared" si="4"/>
        <v>0</v>
      </c>
      <c r="L8" s="96">
        <f t="shared" si="5"/>
        <v>0</v>
      </c>
      <c r="M8" s="96">
        <f t="shared" si="6"/>
        <v>1</v>
      </c>
      <c r="N8" s="97" t="str">
        <f t="shared" ref="N8:Q71" si="9">IF(J8=1,$H8,"n.a.")</f>
        <v>n.a.</v>
      </c>
      <c r="O8" s="97" t="str">
        <f t="shared" si="9"/>
        <v>n.a.</v>
      </c>
      <c r="P8" s="97" t="str">
        <f t="shared" si="9"/>
        <v>n.a.</v>
      </c>
      <c r="Q8" s="97">
        <f t="shared" si="9"/>
        <v>-1.4252528674442266</v>
      </c>
      <c r="R8" s="97" t="str">
        <f t="shared" si="7"/>
        <v>n.a.</v>
      </c>
      <c r="S8" s="97" t="str">
        <f t="shared" si="7"/>
        <v>n.a.</v>
      </c>
      <c r="T8" s="97" t="str">
        <f t="shared" si="7"/>
        <v>n.a.</v>
      </c>
      <c r="U8" s="97">
        <f t="shared" si="7"/>
        <v>-2.5862068965517238</v>
      </c>
      <c r="V8" s="96"/>
      <c r="W8" s="9"/>
      <c r="X8" s="9"/>
      <c r="Y8" s="9"/>
      <c r="Z8" s="9"/>
      <c r="AA8" s="9"/>
      <c r="AB8" s="9"/>
      <c r="AC8" s="9"/>
      <c r="AD8" s="9"/>
      <c r="AE8" s="9"/>
      <c r="AF8" s="9"/>
    </row>
    <row r="9" spans="1:32">
      <c r="A9" s="103">
        <f t="shared" si="1"/>
        <v>1833</v>
      </c>
      <c r="B9" s="104">
        <v>779.8</v>
      </c>
      <c r="C9" s="105">
        <v>453</v>
      </c>
      <c r="D9" s="106">
        <v>41326</v>
      </c>
      <c r="E9" s="105">
        <v>1.1000000000000001</v>
      </c>
      <c r="F9" s="97">
        <f t="shared" si="0"/>
        <v>172.14128035320087</v>
      </c>
      <c r="G9" s="97">
        <f t="shared" ref="G9:G72" si="10">F9-F6</f>
        <v>7.1843445353954962</v>
      </c>
      <c r="H9" s="97">
        <f t="shared" si="8"/>
        <v>1.4458600289662948</v>
      </c>
      <c r="I9" s="97">
        <f t="shared" si="2"/>
        <v>-2.6548672566371501</v>
      </c>
      <c r="J9" s="96">
        <f t="shared" si="3"/>
        <v>0</v>
      </c>
      <c r="K9" s="96">
        <f t="shared" si="4"/>
        <v>0</v>
      </c>
      <c r="L9" s="96">
        <f t="shared" si="5"/>
        <v>0</v>
      </c>
      <c r="M9" s="96">
        <f t="shared" si="6"/>
        <v>1</v>
      </c>
      <c r="N9" s="97" t="str">
        <f t="shared" si="9"/>
        <v>n.a.</v>
      </c>
      <c r="O9" s="97" t="str">
        <f t="shared" si="9"/>
        <v>n.a.</v>
      </c>
      <c r="P9" s="97" t="str">
        <f t="shared" si="9"/>
        <v>n.a.</v>
      </c>
      <c r="Q9" s="97">
        <f t="shared" si="9"/>
        <v>1.4458600289662948</v>
      </c>
      <c r="R9" s="97" t="str">
        <f t="shared" si="7"/>
        <v>n.a.</v>
      </c>
      <c r="S9" s="97" t="str">
        <f t="shared" si="7"/>
        <v>n.a.</v>
      </c>
      <c r="T9" s="97" t="str">
        <f t="shared" si="7"/>
        <v>n.a.</v>
      </c>
      <c r="U9" s="97">
        <f t="shared" si="7"/>
        <v>-2.6548672566371501</v>
      </c>
      <c r="V9" s="96"/>
      <c r="W9" s="9"/>
      <c r="X9" s="9"/>
      <c r="Y9" s="9"/>
      <c r="Z9" s="9"/>
      <c r="AA9" s="9"/>
      <c r="AB9" s="9"/>
      <c r="AC9" s="9"/>
      <c r="AD9" s="9"/>
      <c r="AE9" s="9"/>
      <c r="AF9" s="9"/>
    </row>
    <row r="10" spans="1:32">
      <c r="A10" s="103">
        <f t="shared" si="1"/>
        <v>1834</v>
      </c>
      <c r="B10" s="104">
        <v>779.6</v>
      </c>
      <c r="C10" s="105">
        <v>481</v>
      </c>
      <c r="D10" s="106">
        <v>43094</v>
      </c>
      <c r="E10" s="105">
        <v>1.1200000000000001</v>
      </c>
      <c r="F10" s="97">
        <f t="shared" si="0"/>
        <v>162.07900207900207</v>
      </c>
      <c r="G10" s="97">
        <f t="shared" si="10"/>
        <v>-1.0668312543312766</v>
      </c>
      <c r="H10" s="97">
        <f t="shared" si="8"/>
        <v>4.2781783864879186</v>
      </c>
      <c r="I10" s="97">
        <f t="shared" si="2"/>
        <v>1.8181818181818299</v>
      </c>
      <c r="J10" s="96">
        <f t="shared" si="3"/>
        <v>0</v>
      </c>
      <c r="K10" s="96">
        <f t="shared" si="4"/>
        <v>0</v>
      </c>
      <c r="L10" s="96">
        <f t="shared" si="5"/>
        <v>0</v>
      </c>
      <c r="M10" s="96">
        <f t="shared" si="6"/>
        <v>1</v>
      </c>
      <c r="N10" s="97" t="str">
        <f t="shared" si="9"/>
        <v>n.a.</v>
      </c>
      <c r="O10" s="97" t="str">
        <f t="shared" si="9"/>
        <v>n.a.</v>
      </c>
      <c r="P10" s="97" t="str">
        <f t="shared" si="9"/>
        <v>n.a.</v>
      </c>
      <c r="Q10" s="97">
        <f t="shared" si="9"/>
        <v>4.2781783864879186</v>
      </c>
      <c r="R10" s="97" t="str">
        <f t="shared" si="7"/>
        <v>n.a.</v>
      </c>
      <c r="S10" s="97" t="str">
        <f t="shared" si="7"/>
        <v>n.a.</v>
      </c>
      <c r="T10" s="97" t="str">
        <f t="shared" si="7"/>
        <v>n.a.</v>
      </c>
      <c r="U10" s="97">
        <f t="shared" si="7"/>
        <v>1.8181818181818299</v>
      </c>
      <c r="V10" s="96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1:32">
      <c r="A11" s="103">
        <f t="shared" si="1"/>
        <v>1835</v>
      </c>
      <c r="B11" s="104">
        <v>772.2</v>
      </c>
      <c r="C11" s="105">
        <v>508</v>
      </c>
      <c r="D11" s="106">
        <v>45282</v>
      </c>
      <c r="E11" s="105">
        <v>1.1200000000000001</v>
      </c>
      <c r="F11" s="97">
        <f t="shared" si="0"/>
        <v>152.00787401574803</v>
      </c>
      <c r="G11" s="97">
        <f t="shared" si="10"/>
        <v>-18.166417923249782</v>
      </c>
      <c r="H11" s="97">
        <f t="shared" si="8"/>
        <v>5.0772729382280612</v>
      </c>
      <c r="I11" s="97">
        <f t="shared" si="2"/>
        <v>0</v>
      </c>
      <c r="J11" s="96">
        <f t="shared" si="3"/>
        <v>0</v>
      </c>
      <c r="K11" s="96">
        <f t="shared" si="4"/>
        <v>0</v>
      </c>
      <c r="L11" s="96">
        <f t="shared" si="5"/>
        <v>0</v>
      </c>
      <c r="M11" s="96">
        <f t="shared" si="6"/>
        <v>1</v>
      </c>
      <c r="N11" s="97" t="str">
        <f t="shared" si="9"/>
        <v>n.a.</v>
      </c>
      <c r="O11" s="97" t="str">
        <f t="shared" si="9"/>
        <v>n.a.</v>
      </c>
      <c r="P11" s="97" t="str">
        <f t="shared" si="9"/>
        <v>n.a.</v>
      </c>
      <c r="Q11" s="97">
        <f t="shared" si="9"/>
        <v>5.0772729382280612</v>
      </c>
      <c r="R11" s="97" t="str">
        <f t="shared" si="7"/>
        <v>n.a.</v>
      </c>
      <c r="S11" s="97" t="str">
        <f t="shared" si="7"/>
        <v>n.a.</v>
      </c>
      <c r="T11" s="97" t="str">
        <f t="shared" si="7"/>
        <v>n.a.</v>
      </c>
      <c r="U11" s="97">
        <f t="shared" si="7"/>
        <v>0</v>
      </c>
      <c r="V11" s="96"/>
      <c r="W11" s="9"/>
      <c r="X11" s="9"/>
      <c r="Y11" s="9"/>
      <c r="Z11" s="9"/>
      <c r="AA11" s="9"/>
      <c r="AB11" s="9"/>
      <c r="AC11" s="9"/>
      <c r="AD11" s="9"/>
      <c r="AE11" s="9"/>
      <c r="AF11" s="9"/>
    </row>
    <row r="12" spans="1:32">
      <c r="A12" s="103">
        <f t="shared" si="1"/>
        <v>1836</v>
      </c>
      <c r="B12" s="104">
        <v>787.5</v>
      </c>
      <c r="C12" s="105">
        <v>542</v>
      </c>
      <c r="D12" s="106">
        <v>46124</v>
      </c>
      <c r="E12" s="105">
        <v>1.17</v>
      </c>
      <c r="F12" s="97">
        <f t="shared" si="0"/>
        <v>145.29520295202951</v>
      </c>
      <c r="G12" s="107">
        <f t="shared" si="10"/>
        <v>-26.846077401171357</v>
      </c>
      <c r="H12" s="97">
        <f t="shared" si="8"/>
        <v>1.8594585044830136</v>
      </c>
      <c r="I12" s="97">
        <f t="shared" si="2"/>
        <v>4.4642857142856984</v>
      </c>
      <c r="J12" s="96">
        <f t="shared" si="3"/>
        <v>0</v>
      </c>
      <c r="K12" s="96">
        <f t="shared" si="4"/>
        <v>0</v>
      </c>
      <c r="L12" s="96">
        <f t="shared" si="5"/>
        <v>0</v>
      </c>
      <c r="M12" s="96">
        <f t="shared" si="6"/>
        <v>1</v>
      </c>
      <c r="N12" s="97" t="str">
        <f t="shared" si="9"/>
        <v>n.a.</v>
      </c>
      <c r="O12" s="97" t="str">
        <f t="shared" si="9"/>
        <v>n.a.</v>
      </c>
      <c r="P12" s="97" t="str">
        <f t="shared" si="9"/>
        <v>n.a.</v>
      </c>
      <c r="Q12" s="97">
        <f t="shared" si="9"/>
        <v>1.8594585044830136</v>
      </c>
      <c r="R12" s="97" t="str">
        <f t="shared" si="7"/>
        <v>n.a.</v>
      </c>
      <c r="S12" s="97" t="str">
        <f t="shared" si="7"/>
        <v>n.a.</v>
      </c>
      <c r="T12" s="97" t="str">
        <f t="shared" si="7"/>
        <v>n.a.</v>
      </c>
      <c r="U12" s="97">
        <f t="shared" si="7"/>
        <v>4.4642857142856984</v>
      </c>
      <c r="V12" s="96"/>
      <c r="W12" s="9"/>
      <c r="X12" s="9"/>
      <c r="Y12" s="9"/>
      <c r="Z12" s="9"/>
      <c r="AA12" s="9"/>
      <c r="AB12" s="9"/>
      <c r="AC12" s="9"/>
      <c r="AD12" s="9"/>
      <c r="AE12" s="9"/>
      <c r="AF12" s="9"/>
    </row>
    <row r="13" spans="1:32">
      <c r="A13" s="103">
        <f t="shared" si="1"/>
        <v>1837</v>
      </c>
      <c r="B13" s="104">
        <v>788.4</v>
      </c>
      <c r="C13" s="105">
        <v>521</v>
      </c>
      <c r="D13" s="106">
        <v>45787</v>
      </c>
      <c r="E13" s="105">
        <v>1.1399999999999999</v>
      </c>
      <c r="F13" s="97">
        <f t="shared" si="0"/>
        <v>151.32437619961613</v>
      </c>
      <c r="G13" s="97">
        <f t="shared" si="10"/>
        <v>-10.754625879385941</v>
      </c>
      <c r="H13" s="97">
        <f t="shared" si="8"/>
        <v>-0.73063914664817098</v>
      </c>
      <c r="I13" s="97">
        <f t="shared" si="2"/>
        <v>-2.5641025641025661</v>
      </c>
      <c r="J13" s="96">
        <f t="shared" si="3"/>
        <v>0</v>
      </c>
      <c r="K13" s="96">
        <f t="shared" si="4"/>
        <v>0</v>
      </c>
      <c r="L13" s="96">
        <f t="shared" si="5"/>
        <v>0</v>
      </c>
      <c r="M13" s="96">
        <f t="shared" si="6"/>
        <v>1</v>
      </c>
      <c r="N13" s="97" t="str">
        <f t="shared" si="9"/>
        <v>n.a.</v>
      </c>
      <c r="O13" s="97" t="str">
        <f t="shared" si="9"/>
        <v>n.a.</v>
      </c>
      <c r="P13" s="97" t="str">
        <f t="shared" si="9"/>
        <v>n.a.</v>
      </c>
      <c r="Q13" s="97">
        <f t="shared" si="9"/>
        <v>-0.73063914664817098</v>
      </c>
      <c r="R13" s="97" t="str">
        <f t="shared" si="7"/>
        <v>n.a.</v>
      </c>
      <c r="S13" s="97" t="str">
        <f t="shared" si="7"/>
        <v>n.a.</v>
      </c>
      <c r="T13" s="97" t="str">
        <f t="shared" si="7"/>
        <v>n.a.</v>
      </c>
      <c r="U13" s="97">
        <f t="shared" si="7"/>
        <v>-2.5641025641025661</v>
      </c>
      <c r="V13" s="96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1:32">
      <c r="A14" s="103">
        <f t="shared" si="1"/>
        <v>1838</v>
      </c>
      <c r="B14" s="104">
        <v>786.3</v>
      </c>
      <c r="C14" s="105">
        <v>553</v>
      </c>
      <c r="D14" s="106">
        <v>48312</v>
      </c>
      <c r="E14" s="105">
        <v>1.1399999999999999</v>
      </c>
      <c r="F14" s="97">
        <f t="shared" si="0"/>
        <v>142.1880650994575</v>
      </c>
      <c r="G14" s="97">
        <f t="shared" si="10"/>
        <v>-9.8198089162905262</v>
      </c>
      <c r="H14" s="97">
        <f t="shared" si="8"/>
        <v>5.5146657348155603</v>
      </c>
      <c r="I14" s="97">
        <f t="shared" si="2"/>
        <v>0</v>
      </c>
      <c r="J14" s="96">
        <f t="shared" si="3"/>
        <v>0</v>
      </c>
      <c r="K14" s="96">
        <f t="shared" si="4"/>
        <v>0</v>
      </c>
      <c r="L14" s="96">
        <f t="shared" si="5"/>
        <v>0</v>
      </c>
      <c r="M14" s="96">
        <f t="shared" si="6"/>
        <v>1</v>
      </c>
      <c r="N14" s="97" t="str">
        <f t="shared" si="9"/>
        <v>n.a.</v>
      </c>
      <c r="O14" s="97" t="str">
        <f t="shared" si="9"/>
        <v>n.a.</v>
      </c>
      <c r="P14" s="97" t="str">
        <f t="shared" si="9"/>
        <v>n.a.</v>
      </c>
      <c r="Q14" s="97">
        <f t="shared" si="9"/>
        <v>5.5146657348155603</v>
      </c>
      <c r="R14" s="97" t="str">
        <f t="shared" si="7"/>
        <v>n.a.</v>
      </c>
      <c r="S14" s="97" t="str">
        <f t="shared" si="7"/>
        <v>n.a.</v>
      </c>
      <c r="T14" s="97" t="str">
        <f t="shared" si="7"/>
        <v>n.a.</v>
      </c>
      <c r="U14" s="97">
        <f t="shared" si="7"/>
        <v>0</v>
      </c>
      <c r="V14" s="96"/>
      <c r="W14" s="9"/>
      <c r="X14" s="9"/>
      <c r="Y14" s="9"/>
      <c r="Z14" s="9"/>
      <c r="AA14" s="9"/>
      <c r="AB14" s="9"/>
      <c r="AC14" s="9"/>
      <c r="AD14" s="9"/>
      <c r="AE14" s="9"/>
      <c r="AF14" s="9"/>
    </row>
    <row r="15" spans="1:32">
      <c r="A15" s="103">
        <f t="shared" si="1"/>
        <v>1839</v>
      </c>
      <c r="B15" s="104">
        <v>785.4</v>
      </c>
      <c r="C15" s="105">
        <v>582</v>
      </c>
      <c r="D15" s="106">
        <v>50417</v>
      </c>
      <c r="E15" s="105">
        <v>1.1599999999999999</v>
      </c>
      <c r="F15" s="97">
        <f t="shared" si="0"/>
        <v>134.94845360824743</v>
      </c>
      <c r="G15" s="97">
        <f t="shared" si="10"/>
        <v>-10.346749343782079</v>
      </c>
      <c r="H15" s="97">
        <f t="shared" si="8"/>
        <v>4.3570955456201377</v>
      </c>
      <c r="I15" s="97">
        <f t="shared" si="2"/>
        <v>1.7543859649122862</v>
      </c>
      <c r="J15" s="96">
        <f t="shared" si="3"/>
        <v>0</v>
      </c>
      <c r="K15" s="96">
        <f t="shared" si="4"/>
        <v>0</v>
      </c>
      <c r="L15" s="96">
        <f t="shared" si="5"/>
        <v>0</v>
      </c>
      <c r="M15" s="96">
        <f t="shared" si="6"/>
        <v>1</v>
      </c>
      <c r="N15" s="97" t="str">
        <f t="shared" si="9"/>
        <v>n.a.</v>
      </c>
      <c r="O15" s="97" t="str">
        <f t="shared" si="9"/>
        <v>n.a.</v>
      </c>
      <c r="P15" s="97" t="str">
        <f t="shared" si="9"/>
        <v>n.a.</v>
      </c>
      <c r="Q15" s="97">
        <f t="shared" si="9"/>
        <v>4.3570955456201377</v>
      </c>
      <c r="R15" s="97" t="str">
        <f t="shared" si="7"/>
        <v>n.a.</v>
      </c>
      <c r="S15" s="97" t="str">
        <f t="shared" si="7"/>
        <v>n.a.</v>
      </c>
      <c r="T15" s="97" t="str">
        <f t="shared" si="7"/>
        <v>n.a.</v>
      </c>
      <c r="U15" s="97">
        <f t="shared" si="7"/>
        <v>1.7543859649122862</v>
      </c>
      <c r="V15" s="96"/>
      <c r="W15" s="9"/>
      <c r="X15" s="9"/>
      <c r="Y15" s="9"/>
      <c r="Z15" s="9"/>
      <c r="AA15" s="9"/>
      <c r="AB15" s="9"/>
      <c r="AC15" s="9"/>
      <c r="AD15" s="9"/>
      <c r="AE15" s="9"/>
      <c r="AF15" s="9"/>
    </row>
    <row r="16" spans="1:32">
      <c r="A16" s="103">
        <f t="shared" si="1"/>
        <v>1840</v>
      </c>
      <c r="B16" s="104">
        <v>786.5</v>
      </c>
      <c r="C16" s="105">
        <v>546</v>
      </c>
      <c r="D16" s="106">
        <v>48986</v>
      </c>
      <c r="E16" s="105">
        <v>1.1100000000000001</v>
      </c>
      <c r="F16" s="97">
        <f t="shared" si="0"/>
        <v>144.04761904761904</v>
      </c>
      <c r="G16" s="97">
        <f t="shared" si="10"/>
        <v>-7.2767571519970886</v>
      </c>
      <c r="H16" s="97">
        <f t="shared" si="8"/>
        <v>-2.8383283416308025</v>
      </c>
      <c r="I16" s="97">
        <f t="shared" si="2"/>
        <v>-4.3103448275861878</v>
      </c>
      <c r="J16" s="96">
        <f t="shared" si="3"/>
        <v>0</v>
      </c>
      <c r="K16" s="96">
        <f t="shared" si="4"/>
        <v>0</v>
      </c>
      <c r="L16" s="96">
        <f t="shared" si="5"/>
        <v>0</v>
      </c>
      <c r="M16" s="96">
        <f t="shared" si="6"/>
        <v>1</v>
      </c>
      <c r="N16" s="97" t="str">
        <f t="shared" si="9"/>
        <v>n.a.</v>
      </c>
      <c r="O16" s="97" t="str">
        <f t="shared" si="9"/>
        <v>n.a.</v>
      </c>
      <c r="P16" s="97" t="str">
        <f t="shared" si="9"/>
        <v>n.a.</v>
      </c>
      <c r="Q16" s="97">
        <f t="shared" si="9"/>
        <v>-2.8383283416308025</v>
      </c>
      <c r="R16" s="97" t="str">
        <f t="shared" si="7"/>
        <v>n.a.</v>
      </c>
      <c r="S16" s="97" t="str">
        <f t="shared" si="7"/>
        <v>n.a.</v>
      </c>
      <c r="T16" s="97" t="str">
        <f t="shared" si="7"/>
        <v>n.a.</v>
      </c>
      <c r="U16" s="97">
        <f t="shared" si="7"/>
        <v>-4.3103448275861878</v>
      </c>
      <c r="V16" s="96"/>
      <c r="W16" s="9"/>
      <c r="X16" s="9"/>
      <c r="Y16" s="9"/>
      <c r="Z16" s="9"/>
      <c r="AA16" s="9"/>
      <c r="AB16" s="9"/>
      <c r="AC16" s="9"/>
      <c r="AD16" s="9"/>
      <c r="AE16" s="9"/>
      <c r="AF16" s="9"/>
    </row>
    <row r="17" spans="1:32">
      <c r="A17" s="103">
        <f t="shared" si="1"/>
        <v>1841</v>
      </c>
      <c r="B17" s="104">
        <v>787.4</v>
      </c>
      <c r="C17" s="105">
        <v>520</v>
      </c>
      <c r="D17" s="106">
        <v>47218</v>
      </c>
      <c r="E17" s="105">
        <v>1.1000000000000001</v>
      </c>
      <c r="F17" s="97">
        <f t="shared" si="0"/>
        <v>151.42307692307693</v>
      </c>
      <c r="G17" s="97">
        <f t="shared" si="10"/>
        <v>9.2350118236194305</v>
      </c>
      <c r="H17" s="97">
        <f t="shared" si="8"/>
        <v>-3.6091944637243301</v>
      </c>
      <c r="I17" s="97">
        <f t="shared" si="2"/>
        <v>-0.9009009009009028</v>
      </c>
      <c r="J17" s="96">
        <f t="shared" si="3"/>
        <v>0</v>
      </c>
      <c r="K17" s="96">
        <f t="shared" si="4"/>
        <v>0</v>
      </c>
      <c r="L17" s="96">
        <f t="shared" si="5"/>
        <v>0</v>
      </c>
      <c r="M17" s="96">
        <f t="shared" si="6"/>
        <v>1</v>
      </c>
      <c r="N17" s="97" t="str">
        <f t="shared" si="9"/>
        <v>n.a.</v>
      </c>
      <c r="O17" s="97" t="str">
        <f t="shared" si="9"/>
        <v>n.a.</v>
      </c>
      <c r="P17" s="97" t="str">
        <f t="shared" si="9"/>
        <v>n.a.</v>
      </c>
      <c r="Q17" s="97">
        <f t="shared" si="9"/>
        <v>-3.6091944637243301</v>
      </c>
      <c r="R17" s="97" t="str">
        <f t="shared" si="7"/>
        <v>n.a.</v>
      </c>
      <c r="S17" s="97" t="str">
        <f t="shared" si="7"/>
        <v>n.a.</v>
      </c>
      <c r="T17" s="97" t="str">
        <f t="shared" si="7"/>
        <v>n.a.</v>
      </c>
      <c r="U17" s="97">
        <f t="shared" si="7"/>
        <v>-0.9009009009009028</v>
      </c>
      <c r="V17" s="96"/>
      <c r="W17" s="9"/>
      <c r="X17" s="9"/>
      <c r="Y17" s="9"/>
      <c r="Z17" s="9"/>
      <c r="AA17" s="9"/>
      <c r="AB17" s="9"/>
      <c r="AC17" s="9"/>
      <c r="AD17" s="9"/>
      <c r="AE17" s="9"/>
      <c r="AF17" s="9"/>
    </row>
    <row r="18" spans="1:32">
      <c r="A18" s="103">
        <f t="shared" si="1"/>
        <v>1842</v>
      </c>
      <c r="B18" s="104">
        <v>790.9</v>
      </c>
      <c r="C18" s="105">
        <v>500</v>
      </c>
      <c r="D18" s="106">
        <v>46882</v>
      </c>
      <c r="E18" s="105">
        <v>1.07</v>
      </c>
      <c r="F18" s="97">
        <f t="shared" si="0"/>
        <v>158.18</v>
      </c>
      <c r="G18" s="97">
        <f t="shared" si="10"/>
        <v>23.231546391752573</v>
      </c>
      <c r="H18" s="97">
        <f t="shared" si="8"/>
        <v>-0.71159303655385919</v>
      </c>
      <c r="I18" s="97">
        <f t="shared" si="2"/>
        <v>-2.7272727272727337</v>
      </c>
      <c r="J18" s="96">
        <f t="shared" si="3"/>
        <v>0</v>
      </c>
      <c r="K18" s="96">
        <f t="shared" si="4"/>
        <v>0</v>
      </c>
      <c r="L18" s="96">
        <f t="shared" si="5"/>
        <v>0</v>
      </c>
      <c r="M18" s="96">
        <f t="shared" si="6"/>
        <v>1</v>
      </c>
      <c r="N18" s="97" t="str">
        <f t="shared" si="9"/>
        <v>n.a.</v>
      </c>
      <c r="O18" s="97" t="str">
        <f t="shared" si="9"/>
        <v>n.a.</v>
      </c>
      <c r="P18" s="97" t="str">
        <f t="shared" si="9"/>
        <v>n.a.</v>
      </c>
      <c r="Q18" s="97">
        <f t="shared" si="9"/>
        <v>-0.71159303655385919</v>
      </c>
      <c r="R18" s="97" t="str">
        <f t="shared" si="7"/>
        <v>n.a.</v>
      </c>
      <c r="S18" s="97" t="str">
        <f t="shared" si="7"/>
        <v>n.a.</v>
      </c>
      <c r="T18" s="97" t="str">
        <f t="shared" si="7"/>
        <v>n.a.</v>
      </c>
      <c r="U18" s="97">
        <f t="shared" si="7"/>
        <v>-2.7272727272727337</v>
      </c>
      <c r="V18" s="96"/>
      <c r="W18" s="9"/>
      <c r="X18" s="9"/>
      <c r="Y18" s="9"/>
      <c r="Z18" s="9"/>
      <c r="AA18" s="9"/>
      <c r="AB18" s="9"/>
      <c r="AC18" s="9"/>
      <c r="AD18" s="9"/>
      <c r="AE18" s="9"/>
      <c r="AF18" s="9"/>
    </row>
    <row r="19" spans="1:32">
      <c r="A19" s="103">
        <f t="shared" si="1"/>
        <v>1843</v>
      </c>
      <c r="B19" s="104">
        <v>791.3</v>
      </c>
      <c r="C19" s="105">
        <v>498</v>
      </c>
      <c r="D19" s="106">
        <v>48312</v>
      </c>
      <c r="E19" s="105">
        <v>1.03</v>
      </c>
      <c r="F19" s="97">
        <f t="shared" si="0"/>
        <v>158.89558232931728</v>
      </c>
      <c r="G19" s="97">
        <f t="shared" si="10"/>
        <v>14.847963281698242</v>
      </c>
      <c r="H19" s="97">
        <f t="shared" si="8"/>
        <v>3.0502111684655109</v>
      </c>
      <c r="I19" s="97">
        <f t="shared" si="2"/>
        <v>-3.7383177570093462</v>
      </c>
      <c r="J19" s="96">
        <f t="shared" si="3"/>
        <v>0</v>
      </c>
      <c r="K19" s="96">
        <f t="shared" si="4"/>
        <v>0</v>
      </c>
      <c r="L19" s="96">
        <f t="shared" si="5"/>
        <v>0</v>
      </c>
      <c r="M19" s="96">
        <f t="shared" si="6"/>
        <v>1</v>
      </c>
      <c r="N19" s="97" t="str">
        <f t="shared" si="9"/>
        <v>n.a.</v>
      </c>
      <c r="O19" s="97" t="str">
        <f t="shared" si="9"/>
        <v>n.a.</v>
      </c>
      <c r="P19" s="97" t="str">
        <f t="shared" si="9"/>
        <v>n.a.</v>
      </c>
      <c r="Q19" s="97">
        <f t="shared" si="9"/>
        <v>3.0502111684655109</v>
      </c>
      <c r="R19" s="97" t="str">
        <f t="shared" si="7"/>
        <v>n.a.</v>
      </c>
      <c r="S19" s="97" t="str">
        <f t="shared" si="7"/>
        <v>n.a.</v>
      </c>
      <c r="T19" s="97" t="str">
        <f t="shared" si="7"/>
        <v>n.a.</v>
      </c>
      <c r="U19" s="97">
        <f t="shared" si="7"/>
        <v>-3.7383177570093462</v>
      </c>
      <c r="V19" s="96"/>
      <c r="W19" s="9"/>
      <c r="X19" s="9"/>
      <c r="Y19" s="9"/>
      <c r="Z19" s="9"/>
      <c r="AA19" s="9"/>
      <c r="AB19" s="9"/>
      <c r="AC19" s="9"/>
      <c r="AD19" s="9"/>
      <c r="AE19" s="9"/>
      <c r="AF19" s="9"/>
    </row>
    <row r="20" spans="1:32">
      <c r="A20" s="103">
        <f t="shared" si="1"/>
        <v>1844</v>
      </c>
      <c r="B20" s="104">
        <v>790.6</v>
      </c>
      <c r="C20" s="105">
        <v>543</v>
      </c>
      <c r="D20" s="106">
        <v>50922</v>
      </c>
      <c r="E20" s="105">
        <v>1.07</v>
      </c>
      <c r="F20" s="97">
        <f t="shared" si="0"/>
        <v>145.59852670349909</v>
      </c>
      <c r="G20" s="97">
        <f t="shared" si="10"/>
        <v>-5.8245502195778442</v>
      </c>
      <c r="H20" s="97">
        <f t="shared" si="8"/>
        <v>5.4023845007451499</v>
      </c>
      <c r="I20" s="97">
        <f t="shared" si="2"/>
        <v>3.8834951456310662</v>
      </c>
      <c r="J20" s="96">
        <f t="shared" si="3"/>
        <v>0</v>
      </c>
      <c r="K20" s="96">
        <f t="shared" si="4"/>
        <v>0</v>
      </c>
      <c r="L20" s="96">
        <f t="shared" si="5"/>
        <v>0</v>
      </c>
      <c r="M20" s="96">
        <f t="shared" si="6"/>
        <v>1</v>
      </c>
      <c r="N20" s="97" t="str">
        <f t="shared" si="9"/>
        <v>n.a.</v>
      </c>
      <c r="O20" s="97" t="str">
        <f t="shared" si="9"/>
        <v>n.a.</v>
      </c>
      <c r="P20" s="97" t="str">
        <f t="shared" si="9"/>
        <v>n.a.</v>
      </c>
      <c r="Q20" s="97">
        <f t="shared" si="9"/>
        <v>5.4023845007451499</v>
      </c>
      <c r="R20" s="97" t="str">
        <f t="shared" si="7"/>
        <v>n.a.</v>
      </c>
      <c r="S20" s="97" t="str">
        <f t="shared" si="7"/>
        <v>n.a.</v>
      </c>
      <c r="T20" s="97" t="str">
        <f t="shared" si="7"/>
        <v>n.a.</v>
      </c>
      <c r="U20" s="97">
        <f t="shared" si="7"/>
        <v>3.8834951456310662</v>
      </c>
      <c r="V20" s="96"/>
      <c r="W20" s="9"/>
      <c r="X20" s="9"/>
      <c r="Y20" s="9"/>
      <c r="Z20" s="9"/>
      <c r="AA20" s="9"/>
      <c r="AB20" s="9"/>
      <c r="AC20" s="9"/>
      <c r="AD20" s="9"/>
      <c r="AE20" s="9"/>
      <c r="AF20" s="9"/>
    </row>
    <row r="21" spans="1:32">
      <c r="A21" s="103">
        <f t="shared" si="1"/>
        <v>1845</v>
      </c>
      <c r="B21" s="104">
        <v>787.6</v>
      </c>
      <c r="C21" s="105">
        <v>575</v>
      </c>
      <c r="D21" s="106">
        <v>53615</v>
      </c>
      <c r="E21" s="105">
        <v>1.07</v>
      </c>
      <c r="F21" s="97">
        <f t="shared" si="0"/>
        <v>136.97391304347826</v>
      </c>
      <c r="G21" s="97">
        <f t="shared" si="10"/>
        <v>-21.206086956521744</v>
      </c>
      <c r="H21" s="97">
        <f t="shared" si="8"/>
        <v>5.2884804210360903</v>
      </c>
      <c r="I21" s="97">
        <f t="shared" si="2"/>
        <v>0</v>
      </c>
      <c r="J21" s="96">
        <f t="shared" si="3"/>
        <v>0</v>
      </c>
      <c r="K21" s="96">
        <f t="shared" si="4"/>
        <v>0</v>
      </c>
      <c r="L21" s="96">
        <f t="shared" si="5"/>
        <v>0</v>
      </c>
      <c r="M21" s="96">
        <f t="shared" si="6"/>
        <v>1</v>
      </c>
      <c r="N21" s="97" t="str">
        <f t="shared" si="9"/>
        <v>n.a.</v>
      </c>
      <c r="O21" s="97" t="str">
        <f t="shared" si="9"/>
        <v>n.a.</v>
      </c>
      <c r="P21" s="97" t="str">
        <f t="shared" si="9"/>
        <v>n.a.</v>
      </c>
      <c r="Q21" s="97">
        <f t="shared" si="9"/>
        <v>5.2884804210360903</v>
      </c>
      <c r="R21" s="97" t="str">
        <f t="shared" si="7"/>
        <v>n.a.</v>
      </c>
      <c r="S21" s="97" t="str">
        <f t="shared" si="7"/>
        <v>n.a.</v>
      </c>
      <c r="T21" s="97" t="str">
        <f t="shared" si="7"/>
        <v>n.a.</v>
      </c>
      <c r="U21" s="97">
        <f t="shared" si="7"/>
        <v>0</v>
      </c>
      <c r="V21" s="96"/>
      <c r="W21" s="9"/>
      <c r="X21" s="9"/>
      <c r="Y21" s="9"/>
      <c r="Z21" s="9"/>
      <c r="AA21" s="9"/>
      <c r="AB21" s="9"/>
      <c r="AC21" s="9"/>
      <c r="AD21" s="9"/>
      <c r="AE21" s="9"/>
      <c r="AF21" s="9"/>
    </row>
    <row r="22" spans="1:32">
      <c r="A22" s="103">
        <f t="shared" si="1"/>
        <v>1846</v>
      </c>
      <c r="B22" s="104">
        <v>785.1</v>
      </c>
      <c r="C22" s="105">
        <v>614</v>
      </c>
      <c r="D22" s="106">
        <v>57234</v>
      </c>
      <c r="E22" s="105">
        <v>1.07</v>
      </c>
      <c r="F22" s="97">
        <f t="shared" si="0"/>
        <v>127.86644951140065</v>
      </c>
      <c r="G22" s="107">
        <f t="shared" si="10"/>
        <v>-31.029132817916633</v>
      </c>
      <c r="H22" s="97">
        <f t="shared" si="8"/>
        <v>6.7499766856290222</v>
      </c>
      <c r="I22" s="97">
        <f t="shared" si="2"/>
        <v>0</v>
      </c>
      <c r="J22" s="96">
        <f t="shared" si="3"/>
        <v>0</v>
      </c>
      <c r="K22" s="96">
        <f t="shared" si="4"/>
        <v>0</v>
      </c>
      <c r="L22" s="96">
        <f t="shared" si="5"/>
        <v>0</v>
      </c>
      <c r="M22" s="96">
        <f t="shared" si="6"/>
        <v>1</v>
      </c>
      <c r="N22" s="97" t="str">
        <f t="shared" si="9"/>
        <v>n.a.</v>
      </c>
      <c r="O22" s="97" t="str">
        <f t="shared" si="9"/>
        <v>n.a.</v>
      </c>
      <c r="P22" s="97" t="str">
        <f t="shared" si="9"/>
        <v>n.a.</v>
      </c>
      <c r="Q22" s="97">
        <f t="shared" si="9"/>
        <v>6.7499766856290222</v>
      </c>
      <c r="R22" s="97" t="str">
        <f t="shared" si="7"/>
        <v>n.a.</v>
      </c>
      <c r="S22" s="97" t="str">
        <f t="shared" si="7"/>
        <v>n.a.</v>
      </c>
      <c r="T22" s="97" t="str">
        <f t="shared" si="7"/>
        <v>n.a.</v>
      </c>
      <c r="U22" s="97">
        <f t="shared" si="7"/>
        <v>0</v>
      </c>
      <c r="V22" s="96"/>
      <c r="W22" s="9"/>
      <c r="X22" s="9"/>
      <c r="Y22" s="9"/>
      <c r="Z22" s="9"/>
      <c r="AA22" s="9"/>
      <c r="AB22" s="9"/>
      <c r="AC22" s="9"/>
      <c r="AD22" s="9"/>
      <c r="AE22" s="9"/>
      <c r="AF22" s="9"/>
    </row>
    <row r="23" spans="1:32">
      <c r="A23" s="103">
        <f t="shared" si="1"/>
        <v>1847</v>
      </c>
      <c r="B23" s="104">
        <v>782.9</v>
      </c>
      <c r="C23" s="105">
        <v>638</v>
      </c>
      <c r="D23" s="106">
        <v>55803</v>
      </c>
      <c r="E23" s="105">
        <v>1.1399999999999999</v>
      </c>
      <c r="F23" s="97">
        <f t="shared" si="0"/>
        <v>122.71159874608151</v>
      </c>
      <c r="G23" s="108">
        <f t="shared" si="10"/>
        <v>-22.886927957417583</v>
      </c>
      <c r="H23" s="97">
        <f t="shared" si="8"/>
        <v>-2.5002620819792432</v>
      </c>
      <c r="I23" s="97">
        <f t="shared" si="2"/>
        <v>6.5420560747663448</v>
      </c>
      <c r="J23" s="96">
        <f t="shared" si="3"/>
        <v>0</v>
      </c>
      <c r="K23" s="96">
        <f t="shared" si="4"/>
        <v>0</v>
      </c>
      <c r="L23" s="96">
        <f t="shared" si="5"/>
        <v>0</v>
      </c>
      <c r="M23" s="96">
        <f t="shared" si="6"/>
        <v>1</v>
      </c>
      <c r="N23" s="97" t="str">
        <f t="shared" si="9"/>
        <v>n.a.</v>
      </c>
      <c r="O23" s="97" t="str">
        <f t="shared" si="9"/>
        <v>n.a.</v>
      </c>
      <c r="P23" s="97" t="str">
        <f t="shared" si="9"/>
        <v>n.a.</v>
      </c>
      <c r="Q23" s="97">
        <f t="shared" si="9"/>
        <v>-2.5002620819792432</v>
      </c>
      <c r="R23" s="97" t="str">
        <f t="shared" ref="R23:U86" si="11">IF(J23=1,$I23,"n.a.")</f>
        <v>n.a.</v>
      </c>
      <c r="S23" s="97" t="str">
        <f t="shared" si="11"/>
        <v>n.a.</v>
      </c>
      <c r="T23" s="97" t="str">
        <f t="shared" si="11"/>
        <v>n.a.</v>
      </c>
      <c r="U23" s="97">
        <f t="shared" si="11"/>
        <v>6.5420560747663448</v>
      </c>
      <c r="V23" s="96"/>
      <c r="W23" s="9"/>
      <c r="X23" s="9"/>
      <c r="Y23" s="9"/>
      <c r="Z23" s="9"/>
      <c r="AA23" s="9"/>
      <c r="AB23" s="9"/>
      <c r="AC23" s="9"/>
      <c r="AD23" s="9"/>
      <c r="AE23" s="9"/>
      <c r="AF23" s="9"/>
    </row>
    <row r="24" spans="1:32">
      <c r="A24" s="103">
        <f t="shared" si="1"/>
        <v>1848</v>
      </c>
      <c r="B24" s="104">
        <v>790.3</v>
      </c>
      <c r="C24" s="105">
        <v>614</v>
      </c>
      <c r="D24" s="106">
        <v>57571</v>
      </c>
      <c r="E24" s="105">
        <v>1.07</v>
      </c>
      <c r="F24" s="97">
        <f t="shared" si="0"/>
        <v>128.71335504885994</v>
      </c>
      <c r="G24" s="97">
        <f t="shared" si="10"/>
        <v>-8.2605579946183241</v>
      </c>
      <c r="H24" s="97">
        <f t="shared" si="8"/>
        <v>3.1682884432736591</v>
      </c>
      <c r="I24" s="97">
        <f t="shared" si="2"/>
        <v>-6.1403508771929687</v>
      </c>
      <c r="J24" s="96">
        <f t="shared" si="3"/>
        <v>0</v>
      </c>
      <c r="K24" s="96">
        <f t="shared" si="4"/>
        <v>0</v>
      </c>
      <c r="L24" s="96">
        <f t="shared" si="5"/>
        <v>0</v>
      </c>
      <c r="M24" s="96">
        <f t="shared" si="6"/>
        <v>1</v>
      </c>
      <c r="N24" s="97" t="str">
        <f t="shared" si="9"/>
        <v>n.a.</v>
      </c>
      <c r="O24" s="97" t="str">
        <f t="shared" si="9"/>
        <v>n.a.</v>
      </c>
      <c r="P24" s="97" t="str">
        <f t="shared" si="9"/>
        <v>n.a.</v>
      </c>
      <c r="Q24" s="97">
        <f t="shared" si="9"/>
        <v>3.1682884432736591</v>
      </c>
      <c r="R24" s="97" t="str">
        <f t="shared" si="11"/>
        <v>n.a.</v>
      </c>
      <c r="S24" s="97" t="str">
        <f t="shared" si="11"/>
        <v>n.a.</v>
      </c>
      <c r="T24" s="97" t="str">
        <f t="shared" si="11"/>
        <v>n.a.</v>
      </c>
      <c r="U24" s="97">
        <f t="shared" si="11"/>
        <v>-6.1403508771929687</v>
      </c>
      <c r="V24" s="96"/>
      <c r="W24" s="9"/>
      <c r="X24" s="9"/>
      <c r="Y24" s="9"/>
      <c r="Z24" s="9"/>
      <c r="AA24" s="9"/>
      <c r="AB24" s="9"/>
      <c r="AC24" s="9"/>
      <c r="AD24" s="9"/>
      <c r="AE24" s="9"/>
      <c r="AF24" s="9"/>
    </row>
    <row r="25" spans="1:32">
      <c r="A25" s="103">
        <f t="shared" si="1"/>
        <v>1849</v>
      </c>
      <c r="B25" s="104">
        <v>791.8</v>
      </c>
      <c r="C25" s="105">
        <v>625</v>
      </c>
      <c r="D25" s="106">
        <v>58413</v>
      </c>
      <c r="E25" s="105">
        <v>1.07</v>
      </c>
      <c r="F25" s="97">
        <f t="shared" si="0"/>
        <v>126.688</v>
      </c>
      <c r="G25" s="97">
        <f t="shared" si="10"/>
        <v>-1.1784495114006432</v>
      </c>
      <c r="H25" s="97">
        <f t="shared" si="8"/>
        <v>1.4625419047784582</v>
      </c>
      <c r="I25" s="97">
        <f t="shared" si="2"/>
        <v>0</v>
      </c>
      <c r="J25" s="96">
        <f t="shared" si="3"/>
        <v>0</v>
      </c>
      <c r="K25" s="96">
        <f t="shared" si="4"/>
        <v>0</v>
      </c>
      <c r="L25" s="96">
        <f t="shared" si="5"/>
        <v>0</v>
      </c>
      <c r="M25" s="96">
        <f t="shared" si="6"/>
        <v>1</v>
      </c>
      <c r="N25" s="97" t="str">
        <f t="shared" si="9"/>
        <v>n.a.</v>
      </c>
      <c r="O25" s="97" t="str">
        <f t="shared" si="9"/>
        <v>n.a.</v>
      </c>
      <c r="P25" s="97" t="str">
        <f t="shared" si="9"/>
        <v>n.a.</v>
      </c>
      <c r="Q25" s="97">
        <f t="shared" si="9"/>
        <v>1.4625419047784582</v>
      </c>
      <c r="R25" s="97" t="str">
        <f t="shared" si="11"/>
        <v>n.a.</v>
      </c>
      <c r="S25" s="97" t="str">
        <f t="shared" si="11"/>
        <v>n.a.</v>
      </c>
      <c r="T25" s="97" t="str">
        <f t="shared" si="11"/>
        <v>n.a.</v>
      </c>
      <c r="U25" s="97">
        <f t="shared" si="11"/>
        <v>0</v>
      </c>
      <c r="V25" s="96"/>
      <c r="W25" s="9"/>
      <c r="X25" s="9"/>
      <c r="Y25" s="9"/>
      <c r="Z25" s="9"/>
      <c r="AA25" s="9"/>
      <c r="AB25" s="9"/>
      <c r="AC25" s="9"/>
      <c r="AD25" s="9"/>
      <c r="AE25" s="9"/>
      <c r="AF25" s="9"/>
    </row>
    <row r="26" spans="1:32">
      <c r="A26" s="103">
        <f t="shared" si="1"/>
        <v>1850</v>
      </c>
      <c r="B26" s="104">
        <v>790.9</v>
      </c>
      <c r="C26" s="105">
        <v>572</v>
      </c>
      <c r="D26" s="106">
        <v>57403</v>
      </c>
      <c r="E26" s="105">
        <v>1</v>
      </c>
      <c r="F26" s="97">
        <f t="shared" si="0"/>
        <v>138.26923076923077</v>
      </c>
      <c r="G26" s="97">
        <f t="shared" si="10"/>
        <v>15.557632023149267</v>
      </c>
      <c r="H26" s="97">
        <f t="shared" si="8"/>
        <v>-1.7290671597075979</v>
      </c>
      <c r="I26" s="97">
        <f t="shared" si="2"/>
        <v>-6.5420560747663554</v>
      </c>
      <c r="J26" s="96">
        <f t="shared" si="3"/>
        <v>0</v>
      </c>
      <c r="K26" s="96">
        <f t="shared" si="4"/>
        <v>0</v>
      </c>
      <c r="L26" s="96">
        <f t="shared" si="5"/>
        <v>0</v>
      </c>
      <c r="M26" s="96">
        <f t="shared" si="6"/>
        <v>1</v>
      </c>
      <c r="N26" s="97" t="str">
        <f t="shared" si="9"/>
        <v>n.a.</v>
      </c>
      <c r="O26" s="97" t="str">
        <f t="shared" si="9"/>
        <v>n.a.</v>
      </c>
      <c r="P26" s="97" t="str">
        <f t="shared" si="9"/>
        <v>n.a.</v>
      </c>
      <c r="Q26" s="97">
        <f t="shared" si="9"/>
        <v>-1.7290671597075979</v>
      </c>
      <c r="R26" s="97" t="str">
        <f t="shared" si="11"/>
        <v>n.a.</v>
      </c>
      <c r="S26" s="97" t="str">
        <f t="shared" si="11"/>
        <v>n.a.</v>
      </c>
      <c r="T26" s="97" t="str">
        <f t="shared" si="11"/>
        <v>n.a.</v>
      </c>
      <c r="U26" s="97">
        <f t="shared" si="11"/>
        <v>-6.5420560747663554</v>
      </c>
      <c r="V26" s="96"/>
      <c r="W26" s="9"/>
      <c r="X26" s="9"/>
      <c r="Y26" s="9"/>
      <c r="Z26" s="9"/>
      <c r="AA26" s="9"/>
      <c r="AB26" s="9"/>
      <c r="AC26" s="9"/>
      <c r="AD26" s="9"/>
      <c r="AE26" s="9"/>
      <c r="AF26" s="9"/>
    </row>
    <row r="27" spans="1:32">
      <c r="A27" s="103">
        <f t="shared" si="1"/>
        <v>1851</v>
      </c>
      <c r="B27" s="104">
        <v>787</v>
      </c>
      <c r="C27" s="105">
        <v>601</v>
      </c>
      <c r="D27" s="106">
        <v>59928</v>
      </c>
      <c r="E27" s="105">
        <v>1</v>
      </c>
      <c r="F27" s="97">
        <f t="shared" si="0"/>
        <v>130.94841930116473</v>
      </c>
      <c r="G27" s="97">
        <f t="shared" si="10"/>
        <v>2.2350642523047952</v>
      </c>
      <c r="H27" s="97">
        <f t="shared" si="8"/>
        <v>4.3987248053237726</v>
      </c>
      <c r="I27" s="97">
        <f t="shared" si="2"/>
        <v>0</v>
      </c>
      <c r="J27" s="96">
        <f t="shared" si="3"/>
        <v>0</v>
      </c>
      <c r="K27" s="96">
        <f t="shared" si="4"/>
        <v>0</v>
      </c>
      <c r="L27" s="96">
        <f t="shared" si="5"/>
        <v>0</v>
      </c>
      <c r="M27" s="96">
        <f t="shared" si="6"/>
        <v>1</v>
      </c>
      <c r="N27" s="97" t="str">
        <f t="shared" si="9"/>
        <v>n.a.</v>
      </c>
      <c r="O27" s="97" t="str">
        <f t="shared" si="9"/>
        <v>n.a.</v>
      </c>
      <c r="P27" s="97" t="str">
        <f t="shared" si="9"/>
        <v>n.a.</v>
      </c>
      <c r="Q27" s="97">
        <f t="shared" si="9"/>
        <v>4.3987248053237726</v>
      </c>
      <c r="R27" s="97" t="str">
        <f t="shared" si="11"/>
        <v>n.a.</v>
      </c>
      <c r="S27" s="97" t="str">
        <f t="shared" si="11"/>
        <v>n.a.</v>
      </c>
      <c r="T27" s="97" t="str">
        <f t="shared" si="11"/>
        <v>n.a.</v>
      </c>
      <c r="U27" s="97">
        <f t="shared" si="11"/>
        <v>0</v>
      </c>
      <c r="V27" s="96"/>
      <c r="W27" s="9"/>
      <c r="X27" s="9"/>
      <c r="Y27" s="9"/>
      <c r="Z27" s="9"/>
      <c r="AA27" s="9"/>
      <c r="AB27" s="9"/>
      <c r="AC27" s="9"/>
      <c r="AD27" s="9"/>
      <c r="AE27" s="9"/>
      <c r="AF27" s="9"/>
    </row>
    <row r="28" spans="1:32">
      <c r="A28" s="103">
        <f t="shared" si="1"/>
        <v>1852</v>
      </c>
      <c r="B28" s="104">
        <v>782.9</v>
      </c>
      <c r="C28" s="105">
        <v>607</v>
      </c>
      <c r="D28" s="106">
        <v>61106</v>
      </c>
      <c r="E28" s="105">
        <v>0.99</v>
      </c>
      <c r="F28" s="97">
        <f t="shared" si="0"/>
        <v>128.97858319604612</v>
      </c>
      <c r="G28" s="97">
        <f t="shared" si="10"/>
        <v>2.2905831960461143</v>
      </c>
      <c r="H28" s="97">
        <f t="shared" si="8"/>
        <v>1.9656921639300551</v>
      </c>
      <c r="I28" s="97">
        <f t="shared" si="2"/>
        <v>-1.0000000000000009</v>
      </c>
      <c r="J28" s="96">
        <f t="shared" si="3"/>
        <v>0</v>
      </c>
      <c r="K28" s="96">
        <f t="shared" si="4"/>
        <v>0</v>
      </c>
      <c r="L28" s="96">
        <f t="shared" si="5"/>
        <v>0</v>
      </c>
      <c r="M28" s="96">
        <f t="shared" si="6"/>
        <v>1</v>
      </c>
      <c r="N28" s="97" t="str">
        <f t="shared" si="9"/>
        <v>n.a.</v>
      </c>
      <c r="O28" s="97" t="str">
        <f t="shared" si="9"/>
        <v>n.a.</v>
      </c>
      <c r="P28" s="97" t="str">
        <f t="shared" si="9"/>
        <v>n.a.</v>
      </c>
      <c r="Q28" s="97">
        <f t="shared" si="9"/>
        <v>1.9656921639300551</v>
      </c>
      <c r="R28" s="97" t="str">
        <f t="shared" si="11"/>
        <v>n.a.</v>
      </c>
      <c r="S28" s="97" t="str">
        <f t="shared" si="11"/>
        <v>n.a.</v>
      </c>
      <c r="T28" s="97" t="str">
        <f t="shared" si="11"/>
        <v>n.a.</v>
      </c>
      <c r="U28" s="97">
        <f t="shared" si="11"/>
        <v>-1.0000000000000009</v>
      </c>
      <c r="V28" s="96"/>
      <c r="W28" s="9"/>
      <c r="X28" s="9"/>
      <c r="Y28" s="9"/>
      <c r="Z28" s="9"/>
      <c r="AA28" s="9"/>
      <c r="AB28" s="9"/>
      <c r="AC28" s="9"/>
      <c r="AD28" s="9"/>
      <c r="AE28" s="9"/>
      <c r="AF28" s="9"/>
    </row>
    <row r="29" spans="1:32">
      <c r="A29" s="103">
        <f t="shared" si="1"/>
        <v>1853</v>
      </c>
      <c r="B29" s="104">
        <v>779.4</v>
      </c>
      <c r="C29" s="105">
        <v>678</v>
      </c>
      <c r="D29" s="106">
        <v>62873</v>
      </c>
      <c r="E29" s="105">
        <v>1.08</v>
      </c>
      <c r="F29" s="97">
        <f t="shared" si="0"/>
        <v>114.95575221238938</v>
      </c>
      <c r="G29" s="97">
        <f t="shared" si="10"/>
        <v>-23.313478556841389</v>
      </c>
      <c r="H29" s="97">
        <f t="shared" si="8"/>
        <v>2.8916963964258802</v>
      </c>
      <c r="I29" s="97">
        <f t="shared" si="2"/>
        <v>9.0909090909091042</v>
      </c>
      <c r="J29" s="96">
        <f t="shared" si="3"/>
        <v>0</v>
      </c>
      <c r="K29" s="96">
        <f t="shared" si="4"/>
        <v>0</v>
      </c>
      <c r="L29" s="96">
        <f t="shared" si="5"/>
        <v>0</v>
      </c>
      <c r="M29" s="96">
        <f t="shared" si="6"/>
        <v>1</v>
      </c>
      <c r="N29" s="97" t="str">
        <f t="shared" si="9"/>
        <v>n.a.</v>
      </c>
      <c r="O29" s="97" t="str">
        <f t="shared" si="9"/>
        <v>n.a.</v>
      </c>
      <c r="P29" s="97" t="str">
        <f t="shared" si="9"/>
        <v>n.a.</v>
      </c>
      <c r="Q29" s="97">
        <f t="shared" si="9"/>
        <v>2.8916963964258802</v>
      </c>
      <c r="R29" s="97" t="str">
        <f t="shared" si="11"/>
        <v>n.a.</v>
      </c>
      <c r="S29" s="97" t="str">
        <f t="shared" si="11"/>
        <v>n.a.</v>
      </c>
      <c r="T29" s="97" t="str">
        <f t="shared" si="11"/>
        <v>n.a.</v>
      </c>
      <c r="U29" s="97">
        <f t="shared" si="11"/>
        <v>9.0909090909091042</v>
      </c>
      <c r="V29" s="96"/>
      <c r="W29" s="9"/>
      <c r="X29" s="9"/>
      <c r="Y29" s="9"/>
      <c r="Z29" s="9"/>
      <c r="AA29" s="9"/>
      <c r="AB29" s="9"/>
      <c r="AC29" s="9"/>
      <c r="AD29" s="9"/>
      <c r="AE29" s="9"/>
      <c r="AF29" s="9"/>
    </row>
    <row r="30" spans="1:32">
      <c r="A30" s="103">
        <f t="shared" si="1"/>
        <v>1854</v>
      </c>
      <c r="B30" s="104">
        <v>771.3</v>
      </c>
      <c r="C30" s="105">
        <v>718</v>
      </c>
      <c r="D30" s="106">
        <v>63968</v>
      </c>
      <c r="E30" s="105">
        <v>1.1200000000000001</v>
      </c>
      <c r="F30" s="97">
        <f t="shared" si="0"/>
        <v>107.42339832869081</v>
      </c>
      <c r="G30" s="108">
        <f t="shared" si="10"/>
        <v>-23.525020972473925</v>
      </c>
      <c r="H30" s="97">
        <f t="shared" si="8"/>
        <v>1.7416060948260759</v>
      </c>
      <c r="I30" s="97">
        <f t="shared" si="2"/>
        <v>3.7037037037036979</v>
      </c>
      <c r="J30" s="96">
        <f t="shared" si="3"/>
        <v>0</v>
      </c>
      <c r="K30" s="96">
        <f t="shared" si="4"/>
        <v>0</v>
      </c>
      <c r="L30" s="96">
        <f t="shared" si="5"/>
        <v>0</v>
      </c>
      <c r="M30" s="96">
        <f t="shared" si="6"/>
        <v>1</v>
      </c>
      <c r="N30" s="97" t="str">
        <f t="shared" si="9"/>
        <v>n.a.</v>
      </c>
      <c r="O30" s="97" t="str">
        <f t="shared" si="9"/>
        <v>n.a.</v>
      </c>
      <c r="P30" s="97" t="str">
        <f t="shared" si="9"/>
        <v>n.a.</v>
      </c>
      <c r="Q30" s="97">
        <f t="shared" si="9"/>
        <v>1.7416060948260759</v>
      </c>
      <c r="R30" s="97" t="str">
        <f t="shared" si="11"/>
        <v>n.a.</v>
      </c>
      <c r="S30" s="97" t="str">
        <f t="shared" si="11"/>
        <v>n.a.</v>
      </c>
      <c r="T30" s="97" t="str">
        <f t="shared" si="11"/>
        <v>n.a.</v>
      </c>
      <c r="U30" s="97">
        <f t="shared" si="11"/>
        <v>3.7037037037036979</v>
      </c>
      <c r="V30" s="96"/>
      <c r="W30" s="9"/>
      <c r="X30" s="9"/>
      <c r="Y30" s="9"/>
      <c r="Z30" s="9"/>
      <c r="AA30" s="9"/>
      <c r="AB30" s="9"/>
      <c r="AC30" s="9"/>
      <c r="AD30" s="9"/>
      <c r="AE30" s="9"/>
      <c r="AF30" s="9"/>
    </row>
    <row r="31" spans="1:32">
      <c r="A31" s="103">
        <f t="shared" si="1"/>
        <v>1855</v>
      </c>
      <c r="B31" s="109">
        <v>805</v>
      </c>
      <c r="C31" s="105">
        <v>739</v>
      </c>
      <c r="D31" s="106">
        <v>64893</v>
      </c>
      <c r="E31" s="105">
        <v>1.1399999999999999</v>
      </c>
      <c r="F31" s="97">
        <f t="shared" si="0"/>
        <v>108.93098782138024</v>
      </c>
      <c r="G31" s="97">
        <f t="shared" si="10"/>
        <v>-20.047595374665875</v>
      </c>
      <c r="H31" s="97">
        <f t="shared" si="8"/>
        <v>1.4460355177588813</v>
      </c>
      <c r="I31" s="97">
        <f t="shared" si="2"/>
        <v>1.7857142857142572</v>
      </c>
      <c r="J31" s="96">
        <f t="shared" si="3"/>
        <v>0</v>
      </c>
      <c r="K31" s="96">
        <f t="shared" si="4"/>
        <v>0</v>
      </c>
      <c r="L31" s="96">
        <f t="shared" si="5"/>
        <v>0</v>
      </c>
      <c r="M31" s="96">
        <f t="shared" si="6"/>
        <v>1</v>
      </c>
      <c r="N31" s="97" t="str">
        <f t="shared" si="9"/>
        <v>n.a.</v>
      </c>
      <c r="O31" s="97" t="str">
        <f t="shared" si="9"/>
        <v>n.a.</v>
      </c>
      <c r="P31" s="97" t="str">
        <f t="shared" si="9"/>
        <v>n.a.</v>
      </c>
      <c r="Q31" s="97">
        <f t="shared" si="9"/>
        <v>1.4460355177588813</v>
      </c>
      <c r="R31" s="97" t="str">
        <f t="shared" si="11"/>
        <v>n.a.</v>
      </c>
      <c r="S31" s="97" t="str">
        <f t="shared" si="11"/>
        <v>n.a.</v>
      </c>
      <c r="T31" s="97" t="str">
        <f t="shared" si="11"/>
        <v>n.a.</v>
      </c>
      <c r="U31" s="97">
        <f t="shared" si="11"/>
        <v>1.7857142857142572</v>
      </c>
      <c r="V31" s="96"/>
      <c r="W31" s="9"/>
      <c r="X31" s="9"/>
      <c r="Y31" s="9"/>
      <c r="Z31" s="9"/>
      <c r="AA31" s="9"/>
      <c r="AB31" s="9"/>
      <c r="AC31" s="9"/>
      <c r="AD31" s="9"/>
      <c r="AE31" s="9"/>
      <c r="AF31" s="9"/>
    </row>
    <row r="32" spans="1:32">
      <c r="A32" s="103">
        <f t="shared" si="1"/>
        <v>1856</v>
      </c>
      <c r="B32" s="109">
        <v>834</v>
      </c>
      <c r="C32" s="105">
        <v>769</v>
      </c>
      <c r="D32" s="106">
        <v>67587</v>
      </c>
      <c r="E32" s="105">
        <v>1.1399999999999999</v>
      </c>
      <c r="F32" s="97">
        <f t="shared" si="0"/>
        <v>108.45253576072822</v>
      </c>
      <c r="G32" s="97">
        <f t="shared" si="10"/>
        <v>-6.5032164516611601</v>
      </c>
      <c r="H32" s="97">
        <f t="shared" si="8"/>
        <v>4.1514493088622872</v>
      </c>
      <c r="I32" s="97">
        <f t="shared" si="2"/>
        <v>0</v>
      </c>
      <c r="J32" s="96">
        <f t="shared" si="3"/>
        <v>0</v>
      </c>
      <c r="K32" s="96">
        <f t="shared" si="4"/>
        <v>0</v>
      </c>
      <c r="L32" s="96">
        <f t="shared" si="5"/>
        <v>0</v>
      </c>
      <c r="M32" s="96">
        <f t="shared" si="6"/>
        <v>1</v>
      </c>
      <c r="N32" s="97" t="str">
        <f t="shared" si="9"/>
        <v>n.a.</v>
      </c>
      <c r="O32" s="97" t="str">
        <f t="shared" si="9"/>
        <v>n.a.</v>
      </c>
      <c r="P32" s="97" t="str">
        <f t="shared" si="9"/>
        <v>n.a.</v>
      </c>
      <c r="Q32" s="97">
        <f t="shared" si="9"/>
        <v>4.1514493088622872</v>
      </c>
      <c r="R32" s="97" t="str">
        <f t="shared" si="11"/>
        <v>n.a.</v>
      </c>
      <c r="S32" s="97" t="str">
        <f t="shared" si="11"/>
        <v>n.a.</v>
      </c>
      <c r="T32" s="97" t="str">
        <f t="shared" si="11"/>
        <v>n.a.</v>
      </c>
      <c r="U32" s="97">
        <f t="shared" si="11"/>
        <v>0</v>
      </c>
      <c r="V32" s="96"/>
      <c r="W32" s="9"/>
      <c r="X32" s="9"/>
      <c r="Y32" s="9"/>
      <c r="Z32" s="9"/>
      <c r="AA32" s="9"/>
      <c r="AB32" s="9"/>
      <c r="AC32" s="9"/>
      <c r="AD32" s="9"/>
      <c r="AE32" s="9"/>
      <c r="AF32" s="9"/>
    </row>
    <row r="33" spans="1:32">
      <c r="A33" s="103">
        <f t="shared" si="1"/>
        <v>1857</v>
      </c>
      <c r="B33" s="109">
        <v>836</v>
      </c>
      <c r="C33" s="105">
        <v>779</v>
      </c>
      <c r="D33" s="106">
        <v>68631</v>
      </c>
      <c r="E33" s="105">
        <v>1.1299999999999999</v>
      </c>
      <c r="F33" s="97">
        <f t="shared" si="0"/>
        <v>107.3170731707317</v>
      </c>
      <c r="G33" s="97">
        <f t="shared" si="10"/>
        <v>-0.10632515795910535</v>
      </c>
      <c r="H33" s="97">
        <f t="shared" si="8"/>
        <v>1.5446757512539433</v>
      </c>
      <c r="I33" s="97">
        <f t="shared" si="2"/>
        <v>-0.87719298245614308</v>
      </c>
      <c r="J33" s="96">
        <f t="shared" si="3"/>
        <v>0</v>
      </c>
      <c r="K33" s="96">
        <f t="shared" si="4"/>
        <v>0</v>
      </c>
      <c r="L33" s="96">
        <f t="shared" si="5"/>
        <v>0</v>
      </c>
      <c r="M33" s="96">
        <f t="shared" si="6"/>
        <v>1</v>
      </c>
      <c r="N33" s="97" t="str">
        <f t="shared" si="9"/>
        <v>n.a.</v>
      </c>
      <c r="O33" s="97" t="str">
        <f t="shared" si="9"/>
        <v>n.a.</v>
      </c>
      <c r="P33" s="97" t="str">
        <f t="shared" si="9"/>
        <v>n.a.</v>
      </c>
      <c r="Q33" s="97">
        <f t="shared" si="9"/>
        <v>1.5446757512539433</v>
      </c>
      <c r="R33" s="97" t="str">
        <f t="shared" si="11"/>
        <v>n.a.</v>
      </c>
      <c r="S33" s="97" t="str">
        <f t="shared" si="11"/>
        <v>n.a.</v>
      </c>
      <c r="T33" s="97" t="str">
        <f t="shared" si="11"/>
        <v>n.a.</v>
      </c>
      <c r="U33" s="97">
        <f t="shared" si="11"/>
        <v>-0.87719298245614308</v>
      </c>
      <c r="V33" s="96"/>
      <c r="W33" s="9"/>
      <c r="X33" s="9"/>
      <c r="Y33" s="9"/>
      <c r="Z33" s="9"/>
      <c r="AA33" s="9"/>
      <c r="AB33" s="9"/>
      <c r="AC33" s="9"/>
      <c r="AD33" s="9"/>
      <c r="AE33" s="9"/>
      <c r="AF33" s="9"/>
    </row>
    <row r="34" spans="1:32">
      <c r="A34" s="103">
        <f t="shared" si="1"/>
        <v>1858</v>
      </c>
      <c r="B34" s="109">
        <v>830</v>
      </c>
      <c r="C34" s="105">
        <v>752</v>
      </c>
      <c r="D34" s="106">
        <v>68394</v>
      </c>
      <c r="E34" s="105">
        <v>1.1000000000000001</v>
      </c>
      <c r="F34" s="97">
        <f t="shared" si="0"/>
        <v>110.37234042553192</v>
      </c>
      <c r="G34" s="97">
        <f t="shared" si="10"/>
        <v>1.4413526041516747</v>
      </c>
      <c r="H34" s="97">
        <f t="shared" si="8"/>
        <v>-0.34532499890720381</v>
      </c>
      <c r="I34" s="97">
        <f t="shared" si="2"/>
        <v>-2.6548672566371501</v>
      </c>
      <c r="J34" s="96">
        <f t="shared" si="3"/>
        <v>0</v>
      </c>
      <c r="K34" s="96">
        <f t="shared" si="4"/>
        <v>0</v>
      </c>
      <c r="L34" s="96">
        <f t="shared" si="5"/>
        <v>0</v>
      </c>
      <c r="M34" s="96">
        <f t="shared" si="6"/>
        <v>1</v>
      </c>
      <c r="N34" s="97" t="str">
        <f t="shared" si="9"/>
        <v>n.a.</v>
      </c>
      <c r="O34" s="97" t="str">
        <f t="shared" si="9"/>
        <v>n.a.</v>
      </c>
      <c r="P34" s="97" t="str">
        <f t="shared" si="9"/>
        <v>n.a.</v>
      </c>
      <c r="Q34" s="97">
        <f t="shared" si="9"/>
        <v>-0.34532499890720381</v>
      </c>
      <c r="R34" s="97" t="str">
        <f t="shared" si="11"/>
        <v>n.a.</v>
      </c>
      <c r="S34" s="97" t="str">
        <f t="shared" si="11"/>
        <v>n.a.</v>
      </c>
      <c r="T34" s="97" t="str">
        <f t="shared" si="11"/>
        <v>n.a.</v>
      </c>
      <c r="U34" s="97">
        <f t="shared" si="11"/>
        <v>-2.6548672566371501</v>
      </c>
      <c r="V34" s="96"/>
      <c r="W34" s="9"/>
      <c r="X34" s="9"/>
      <c r="Y34" s="9"/>
      <c r="Z34" s="9"/>
      <c r="AA34" s="9"/>
      <c r="AB34" s="9"/>
      <c r="AC34" s="9"/>
      <c r="AD34" s="9"/>
      <c r="AE34" s="9"/>
      <c r="AF34" s="9"/>
    </row>
    <row r="35" spans="1:32">
      <c r="A35" s="103">
        <f t="shared" si="1"/>
        <v>1859</v>
      </c>
      <c r="B35" s="109">
        <v>827</v>
      </c>
      <c r="C35" s="105">
        <v>794</v>
      </c>
      <c r="D35" s="106">
        <v>71369</v>
      </c>
      <c r="E35" s="105">
        <v>1.1100000000000001</v>
      </c>
      <c r="F35" s="97">
        <f t="shared" si="0"/>
        <v>104.15617128463477</v>
      </c>
      <c r="G35" s="97">
        <f t="shared" si="10"/>
        <v>-4.2963644760934585</v>
      </c>
      <c r="H35" s="97">
        <f t="shared" si="8"/>
        <v>4.349796765798164</v>
      </c>
      <c r="I35" s="97">
        <f t="shared" si="2"/>
        <v>0.90909090909090384</v>
      </c>
      <c r="J35" s="96">
        <f t="shared" si="3"/>
        <v>0</v>
      </c>
      <c r="K35" s="96">
        <f t="shared" si="4"/>
        <v>0</v>
      </c>
      <c r="L35" s="96">
        <f t="shared" si="5"/>
        <v>0</v>
      </c>
      <c r="M35" s="96">
        <f t="shared" si="6"/>
        <v>1</v>
      </c>
      <c r="N35" s="97" t="str">
        <f t="shared" si="9"/>
        <v>n.a.</v>
      </c>
      <c r="O35" s="97" t="str">
        <f t="shared" si="9"/>
        <v>n.a.</v>
      </c>
      <c r="P35" s="97" t="str">
        <f t="shared" si="9"/>
        <v>n.a.</v>
      </c>
      <c r="Q35" s="97">
        <f t="shared" si="9"/>
        <v>4.349796765798164</v>
      </c>
      <c r="R35" s="97" t="str">
        <f t="shared" si="11"/>
        <v>n.a.</v>
      </c>
      <c r="S35" s="97" t="str">
        <f t="shared" si="11"/>
        <v>n.a.</v>
      </c>
      <c r="T35" s="97" t="str">
        <f t="shared" si="11"/>
        <v>n.a.</v>
      </c>
      <c r="U35" s="97">
        <f t="shared" si="11"/>
        <v>0.90909090909090384</v>
      </c>
      <c r="V35" s="96"/>
      <c r="W35" s="9"/>
      <c r="X35" s="9"/>
      <c r="Y35" s="9"/>
      <c r="Z35" s="9"/>
      <c r="AA35" s="9"/>
      <c r="AB35" s="9"/>
      <c r="AC35" s="9"/>
      <c r="AD35" s="9"/>
      <c r="AE35" s="9"/>
      <c r="AF35" s="9"/>
    </row>
    <row r="36" spans="1:32">
      <c r="A36" s="103">
        <f t="shared" si="1"/>
        <v>1860</v>
      </c>
      <c r="B36" s="109">
        <v>822</v>
      </c>
      <c r="C36" s="105">
        <v>812</v>
      </c>
      <c r="D36" s="106">
        <v>72721</v>
      </c>
      <c r="E36" s="105">
        <v>1.1200000000000001</v>
      </c>
      <c r="F36" s="97">
        <f t="shared" si="0"/>
        <v>101.23152709359606</v>
      </c>
      <c r="G36" s="97">
        <f t="shared" si="10"/>
        <v>-6.0855460771356462</v>
      </c>
      <c r="H36" s="97">
        <f t="shared" si="8"/>
        <v>1.8943799128473104</v>
      </c>
      <c r="I36" s="97">
        <f t="shared" si="2"/>
        <v>0.9009009009008917</v>
      </c>
      <c r="J36" s="96">
        <f t="shared" si="3"/>
        <v>0</v>
      </c>
      <c r="K36" s="96">
        <f t="shared" si="4"/>
        <v>0</v>
      </c>
      <c r="L36" s="96">
        <f t="shared" si="5"/>
        <v>0</v>
      </c>
      <c r="M36" s="96">
        <f t="shared" si="6"/>
        <v>1</v>
      </c>
      <c r="N36" s="97" t="str">
        <f t="shared" si="9"/>
        <v>n.a.</v>
      </c>
      <c r="O36" s="97" t="str">
        <f t="shared" si="9"/>
        <v>n.a.</v>
      </c>
      <c r="P36" s="97" t="str">
        <f t="shared" si="9"/>
        <v>n.a.</v>
      </c>
      <c r="Q36" s="97">
        <f t="shared" si="9"/>
        <v>1.8943799128473104</v>
      </c>
      <c r="R36" s="97" t="str">
        <f t="shared" si="11"/>
        <v>n.a.</v>
      </c>
      <c r="S36" s="97" t="str">
        <f t="shared" si="11"/>
        <v>n.a.</v>
      </c>
      <c r="T36" s="97" t="str">
        <f t="shared" si="11"/>
        <v>n.a.</v>
      </c>
      <c r="U36" s="97">
        <f t="shared" si="11"/>
        <v>0.9009009009008917</v>
      </c>
      <c r="V36" s="96"/>
      <c r="W36" s="9"/>
      <c r="X36" s="9"/>
      <c r="Y36" s="9"/>
      <c r="Z36" s="9"/>
      <c r="AA36" s="9"/>
      <c r="AB36" s="9"/>
      <c r="AC36" s="9"/>
      <c r="AD36" s="9"/>
      <c r="AE36" s="9"/>
      <c r="AF36" s="9"/>
    </row>
    <row r="37" spans="1:32">
      <c r="A37" s="103">
        <f t="shared" si="1"/>
        <v>1861</v>
      </c>
      <c r="B37" s="109">
        <v>821</v>
      </c>
      <c r="C37" s="105">
        <v>847</v>
      </c>
      <c r="D37" s="106">
        <v>73931</v>
      </c>
      <c r="E37" s="105">
        <v>1.1499999999999999</v>
      </c>
      <c r="F37" s="97">
        <f t="shared" si="0"/>
        <v>96.930342384887837</v>
      </c>
      <c r="G37" s="97">
        <f t="shared" si="10"/>
        <v>-13.44199804064408</v>
      </c>
      <c r="H37" s="97">
        <f t="shared" si="8"/>
        <v>1.6638935108153063</v>
      </c>
      <c r="I37" s="97">
        <f t="shared" si="2"/>
        <v>2.6785714285714191</v>
      </c>
      <c r="J37" s="96">
        <f t="shared" si="3"/>
        <v>0</v>
      </c>
      <c r="K37" s="96">
        <f t="shared" si="4"/>
        <v>0</v>
      </c>
      <c r="L37" s="96">
        <f t="shared" si="5"/>
        <v>0</v>
      </c>
      <c r="M37" s="96">
        <f t="shared" si="6"/>
        <v>1</v>
      </c>
      <c r="N37" s="97" t="str">
        <f t="shared" si="9"/>
        <v>n.a.</v>
      </c>
      <c r="O37" s="97" t="str">
        <f t="shared" si="9"/>
        <v>n.a.</v>
      </c>
      <c r="P37" s="97" t="str">
        <f t="shared" si="9"/>
        <v>n.a.</v>
      </c>
      <c r="Q37" s="97">
        <f t="shared" si="9"/>
        <v>1.6638935108153063</v>
      </c>
      <c r="R37" s="97" t="str">
        <f t="shared" si="11"/>
        <v>n.a.</v>
      </c>
      <c r="S37" s="97" t="str">
        <f t="shared" si="11"/>
        <v>n.a.</v>
      </c>
      <c r="T37" s="97" t="str">
        <f t="shared" si="11"/>
        <v>n.a.</v>
      </c>
      <c r="U37" s="97">
        <f t="shared" si="11"/>
        <v>2.6785714285714191</v>
      </c>
      <c r="V37" s="96"/>
      <c r="W37" s="9"/>
      <c r="X37" s="9"/>
      <c r="Y37" s="9"/>
      <c r="Z37" s="9"/>
      <c r="AA37" s="9"/>
      <c r="AB37" s="9"/>
      <c r="AC37" s="9"/>
      <c r="AD37" s="9"/>
      <c r="AE37" s="9"/>
      <c r="AF37" s="9"/>
    </row>
    <row r="38" spans="1:32">
      <c r="A38" s="103">
        <f t="shared" si="1"/>
        <v>1862</v>
      </c>
      <c r="B38" s="109">
        <v>824</v>
      </c>
      <c r="C38" s="105">
        <v>860</v>
      </c>
      <c r="D38" s="106">
        <v>74672</v>
      </c>
      <c r="E38" s="105">
        <v>1.1499999999999999</v>
      </c>
      <c r="F38" s="97">
        <f t="shared" ref="F38:F69" si="12">100*B38/C38</f>
        <v>95.813953488372093</v>
      </c>
      <c r="G38" s="97">
        <f t="shared" si="10"/>
        <v>-8.3422177962626733</v>
      </c>
      <c r="H38" s="97">
        <f t="shared" si="8"/>
        <v>1.0022859152452934</v>
      </c>
      <c r="I38" s="97">
        <f t="shared" si="2"/>
        <v>0</v>
      </c>
      <c r="J38" s="96">
        <f t="shared" si="3"/>
        <v>0</v>
      </c>
      <c r="K38" s="96">
        <f t="shared" si="4"/>
        <v>0</v>
      </c>
      <c r="L38" s="96">
        <f t="shared" si="5"/>
        <v>0</v>
      </c>
      <c r="M38" s="96">
        <f t="shared" si="6"/>
        <v>1</v>
      </c>
      <c r="N38" s="97" t="str">
        <f t="shared" si="9"/>
        <v>n.a.</v>
      </c>
      <c r="O38" s="97" t="str">
        <f t="shared" si="9"/>
        <v>n.a.</v>
      </c>
      <c r="P38" s="97" t="str">
        <f t="shared" si="9"/>
        <v>n.a.</v>
      </c>
      <c r="Q38" s="97">
        <f t="shared" si="9"/>
        <v>1.0022859152452934</v>
      </c>
      <c r="R38" s="97" t="str">
        <f t="shared" si="11"/>
        <v>n.a.</v>
      </c>
      <c r="S38" s="97" t="str">
        <f t="shared" si="11"/>
        <v>n.a.</v>
      </c>
      <c r="T38" s="97" t="str">
        <f t="shared" si="11"/>
        <v>n.a.</v>
      </c>
      <c r="U38" s="97">
        <f t="shared" si="11"/>
        <v>0</v>
      </c>
      <c r="V38" s="96"/>
      <c r="W38" s="9"/>
      <c r="X38" s="9"/>
      <c r="Y38" s="9"/>
      <c r="Z38" s="9"/>
      <c r="AA38" s="9"/>
      <c r="AB38" s="9"/>
      <c r="AC38" s="9"/>
      <c r="AD38" s="9"/>
      <c r="AE38" s="9"/>
      <c r="AF38" s="9"/>
    </row>
    <row r="39" spans="1:32">
      <c r="A39" s="103">
        <f t="shared" si="1"/>
        <v>1863</v>
      </c>
      <c r="B39" s="109">
        <v>825</v>
      </c>
      <c r="C39" s="105">
        <v>896</v>
      </c>
      <c r="D39" s="106">
        <v>76501</v>
      </c>
      <c r="E39" s="105">
        <v>1.17</v>
      </c>
      <c r="F39" s="97">
        <f t="shared" si="12"/>
        <v>92.075892857142861</v>
      </c>
      <c r="G39" s="97">
        <f t="shared" si="10"/>
        <v>-9.1556342364531957</v>
      </c>
      <c r="H39" s="97">
        <f t="shared" si="8"/>
        <v>2.4493786158131581</v>
      </c>
      <c r="I39" s="97">
        <f t="shared" si="2"/>
        <v>1.7391304347826209</v>
      </c>
      <c r="J39" s="96">
        <f t="shared" si="3"/>
        <v>0</v>
      </c>
      <c r="K39" s="96">
        <f t="shared" si="4"/>
        <v>0</v>
      </c>
      <c r="L39" s="96">
        <f t="shared" si="5"/>
        <v>0</v>
      </c>
      <c r="M39" s="96">
        <f t="shared" si="6"/>
        <v>1</v>
      </c>
      <c r="N39" s="97" t="str">
        <f t="shared" si="9"/>
        <v>n.a.</v>
      </c>
      <c r="O39" s="97" t="str">
        <f t="shared" si="9"/>
        <v>n.a.</v>
      </c>
      <c r="P39" s="97" t="str">
        <f t="shared" si="9"/>
        <v>n.a.</v>
      </c>
      <c r="Q39" s="97">
        <f t="shared" si="9"/>
        <v>2.4493786158131581</v>
      </c>
      <c r="R39" s="97" t="str">
        <f t="shared" si="11"/>
        <v>n.a.</v>
      </c>
      <c r="S39" s="97" t="str">
        <f t="shared" si="11"/>
        <v>n.a.</v>
      </c>
      <c r="T39" s="97" t="str">
        <f t="shared" si="11"/>
        <v>n.a.</v>
      </c>
      <c r="U39" s="97">
        <f t="shared" si="11"/>
        <v>1.7391304347826209</v>
      </c>
      <c r="V39" s="96"/>
      <c r="W39" s="9"/>
      <c r="X39" s="9"/>
      <c r="Y39" s="9"/>
      <c r="Z39" s="9"/>
      <c r="AA39" s="9"/>
      <c r="AB39" s="9"/>
      <c r="AC39" s="9"/>
      <c r="AD39" s="9"/>
      <c r="AE39" s="9"/>
      <c r="AF39" s="9"/>
    </row>
    <row r="40" spans="1:32">
      <c r="A40" s="103">
        <f t="shared" si="1"/>
        <v>1864</v>
      </c>
      <c r="B40" s="109">
        <v>821</v>
      </c>
      <c r="C40" s="105">
        <v>945</v>
      </c>
      <c r="D40" s="106">
        <v>77789</v>
      </c>
      <c r="E40" s="105">
        <v>1.21</v>
      </c>
      <c r="F40" s="97">
        <f t="shared" si="12"/>
        <v>86.878306878306873</v>
      </c>
      <c r="G40" s="97">
        <f t="shared" si="10"/>
        <v>-10.052035506580964</v>
      </c>
      <c r="H40" s="97">
        <f t="shared" si="8"/>
        <v>1.6836381223774843</v>
      </c>
      <c r="I40" s="97">
        <f t="shared" si="2"/>
        <v>3.4188034188034289</v>
      </c>
      <c r="J40" s="96">
        <f t="shared" si="3"/>
        <v>0</v>
      </c>
      <c r="K40" s="96">
        <f t="shared" si="4"/>
        <v>0</v>
      </c>
      <c r="L40" s="96">
        <f t="shared" si="5"/>
        <v>1</v>
      </c>
      <c r="M40" s="96">
        <f t="shared" si="6"/>
        <v>0</v>
      </c>
      <c r="N40" s="97" t="str">
        <f t="shared" si="9"/>
        <v>n.a.</v>
      </c>
      <c r="O40" s="97" t="str">
        <f t="shared" si="9"/>
        <v>n.a.</v>
      </c>
      <c r="P40" s="97">
        <f t="shared" si="9"/>
        <v>1.6836381223774843</v>
      </c>
      <c r="Q40" s="97" t="str">
        <f t="shared" si="9"/>
        <v>n.a.</v>
      </c>
      <c r="R40" s="97" t="str">
        <f t="shared" si="11"/>
        <v>n.a.</v>
      </c>
      <c r="S40" s="97" t="str">
        <f t="shared" si="11"/>
        <v>n.a.</v>
      </c>
      <c r="T40" s="97">
        <f t="shared" si="11"/>
        <v>3.4188034188034289</v>
      </c>
      <c r="U40" s="97" t="str">
        <f t="shared" si="11"/>
        <v>n.a.</v>
      </c>
      <c r="V40" s="96"/>
      <c r="W40" s="9"/>
      <c r="X40" s="9"/>
      <c r="Y40" s="9"/>
      <c r="Z40" s="9"/>
      <c r="AA40" s="9"/>
      <c r="AB40" s="9"/>
      <c r="AC40" s="9"/>
      <c r="AD40" s="9"/>
      <c r="AE40" s="9"/>
      <c r="AF40" s="9"/>
    </row>
    <row r="41" spans="1:32">
      <c r="A41" s="103">
        <f t="shared" si="1"/>
        <v>1865</v>
      </c>
      <c r="B41" s="109">
        <v>816</v>
      </c>
      <c r="C41" s="105">
        <v>975</v>
      </c>
      <c r="D41" s="106">
        <v>81080</v>
      </c>
      <c r="E41" s="105">
        <v>1.2</v>
      </c>
      <c r="F41" s="97">
        <f t="shared" si="12"/>
        <v>83.692307692307693</v>
      </c>
      <c r="G41" s="97">
        <f t="shared" si="10"/>
        <v>-12.121645796064399</v>
      </c>
      <c r="H41" s="97">
        <f t="shared" si="8"/>
        <v>4.2306752882798282</v>
      </c>
      <c r="I41" s="97">
        <f t="shared" si="2"/>
        <v>-0.82644628099173278</v>
      </c>
      <c r="J41" s="96">
        <f t="shared" si="3"/>
        <v>0</v>
      </c>
      <c r="K41" s="96">
        <f t="shared" si="4"/>
        <v>0</v>
      </c>
      <c r="L41" s="96">
        <f t="shared" si="5"/>
        <v>1</v>
      </c>
      <c r="M41" s="96">
        <f t="shared" si="6"/>
        <v>0</v>
      </c>
      <c r="N41" s="97" t="str">
        <f t="shared" si="9"/>
        <v>n.a.</v>
      </c>
      <c r="O41" s="97" t="str">
        <f t="shared" si="9"/>
        <v>n.a.</v>
      </c>
      <c r="P41" s="97">
        <f t="shared" si="9"/>
        <v>4.2306752882798282</v>
      </c>
      <c r="Q41" s="97" t="str">
        <f t="shared" si="9"/>
        <v>n.a.</v>
      </c>
      <c r="R41" s="97" t="str">
        <f t="shared" si="11"/>
        <v>n.a.</v>
      </c>
      <c r="S41" s="97" t="str">
        <f t="shared" si="11"/>
        <v>n.a.</v>
      </c>
      <c r="T41" s="97">
        <f t="shared" si="11"/>
        <v>-0.82644628099173278</v>
      </c>
      <c r="U41" s="97" t="str">
        <f t="shared" si="11"/>
        <v>n.a.</v>
      </c>
      <c r="V41" s="96"/>
      <c r="W41" s="9"/>
      <c r="X41" s="9"/>
      <c r="Y41" s="9"/>
      <c r="Z41" s="9"/>
      <c r="AA41" s="9"/>
      <c r="AB41" s="9"/>
      <c r="AC41" s="9"/>
      <c r="AD41" s="9"/>
      <c r="AE41" s="9"/>
      <c r="AF41" s="9"/>
    </row>
    <row r="42" spans="1:32">
      <c r="A42" s="103">
        <f t="shared" si="1"/>
        <v>1866</v>
      </c>
      <c r="B42" s="109">
        <v>807</v>
      </c>
      <c r="C42" s="106">
        <v>1020</v>
      </c>
      <c r="D42" s="106">
        <v>82016</v>
      </c>
      <c r="E42" s="105">
        <v>1.24</v>
      </c>
      <c r="F42" s="97">
        <f t="shared" si="12"/>
        <v>79.117647058823536</v>
      </c>
      <c r="G42" s="97">
        <f t="shared" si="10"/>
        <v>-12.958245798319325</v>
      </c>
      <c r="H42" s="97">
        <f t="shared" si="8"/>
        <v>1.1544153922052214</v>
      </c>
      <c r="I42" s="97">
        <f t="shared" si="2"/>
        <v>3.3333333333333437</v>
      </c>
      <c r="J42" s="96">
        <f t="shared" si="3"/>
        <v>0</v>
      </c>
      <c r="K42" s="96">
        <f t="shared" si="4"/>
        <v>0</v>
      </c>
      <c r="L42" s="96">
        <f t="shared" si="5"/>
        <v>1</v>
      </c>
      <c r="M42" s="96">
        <f t="shared" si="6"/>
        <v>0</v>
      </c>
      <c r="N42" s="97" t="str">
        <f t="shared" si="9"/>
        <v>n.a.</v>
      </c>
      <c r="O42" s="97" t="str">
        <f t="shared" si="9"/>
        <v>n.a.</v>
      </c>
      <c r="P42" s="97">
        <f t="shared" si="9"/>
        <v>1.1544153922052214</v>
      </c>
      <c r="Q42" s="97" t="str">
        <f t="shared" si="9"/>
        <v>n.a.</v>
      </c>
      <c r="R42" s="97" t="str">
        <f t="shared" si="11"/>
        <v>n.a.</v>
      </c>
      <c r="S42" s="97" t="str">
        <f t="shared" si="11"/>
        <v>n.a.</v>
      </c>
      <c r="T42" s="97">
        <f t="shared" si="11"/>
        <v>3.3333333333333437</v>
      </c>
      <c r="U42" s="97" t="str">
        <f t="shared" si="11"/>
        <v>n.a.</v>
      </c>
      <c r="V42" s="96"/>
      <c r="W42" s="9"/>
      <c r="X42" s="9"/>
      <c r="Y42" s="9"/>
      <c r="Z42" s="9"/>
      <c r="AA42" s="9"/>
      <c r="AB42" s="9"/>
      <c r="AC42" s="9"/>
      <c r="AD42" s="9"/>
      <c r="AE42" s="9"/>
      <c r="AF42" s="9"/>
    </row>
    <row r="43" spans="1:32">
      <c r="A43" s="103">
        <f t="shared" si="1"/>
        <v>1867</v>
      </c>
      <c r="B43" s="109">
        <v>805</v>
      </c>
      <c r="C43" s="106">
        <v>1002</v>
      </c>
      <c r="D43" s="106">
        <v>81245</v>
      </c>
      <c r="E43" s="105">
        <v>1.23</v>
      </c>
      <c r="F43" s="97">
        <f t="shared" si="12"/>
        <v>80.339321357285428</v>
      </c>
      <c r="G43" s="97">
        <f t="shared" si="10"/>
        <v>-6.5389855210214449</v>
      </c>
      <c r="H43" s="97">
        <f t="shared" si="8"/>
        <v>-0.94006047600467824</v>
      </c>
      <c r="I43" s="97">
        <f t="shared" si="2"/>
        <v>-0.80645161290322509</v>
      </c>
      <c r="J43" s="96">
        <f t="shared" si="3"/>
        <v>0</v>
      </c>
      <c r="K43" s="96">
        <f t="shared" si="4"/>
        <v>0</v>
      </c>
      <c r="L43" s="96">
        <f t="shared" si="5"/>
        <v>1</v>
      </c>
      <c r="M43" s="96">
        <f t="shared" si="6"/>
        <v>0</v>
      </c>
      <c r="N43" s="97" t="str">
        <f t="shared" si="9"/>
        <v>n.a.</v>
      </c>
      <c r="O43" s="97" t="str">
        <f t="shared" si="9"/>
        <v>n.a.</v>
      </c>
      <c r="P43" s="97">
        <f t="shared" si="9"/>
        <v>-0.94006047600467824</v>
      </c>
      <c r="Q43" s="97" t="str">
        <f t="shared" si="9"/>
        <v>n.a.</v>
      </c>
      <c r="R43" s="97" t="str">
        <f t="shared" si="11"/>
        <v>n.a.</v>
      </c>
      <c r="S43" s="97" t="str">
        <f t="shared" si="11"/>
        <v>n.a.</v>
      </c>
      <c r="T43" s="97">
        <f t="shared" si="11"/>
        <v>-0.80645161290322509</v>
      </c>
      <c r="U43" s="97" t="str">
        <f t="shared" si="11"/>
        <v>n.a.</v>
      </c>
      <c r="V43" s="96"/>
      <c r="W43" s="9"/>
      <c r="X43" s="9"/>
      <c r="Y43" s="9"/>
      <c r="Z43" s="9"/>
      <c r="AA43" s="9"/>
      <c r="AB43" s="9"/>
      <c r="AC43" s="9"/>
      <c r="AD43" s="9"/>
      <c r="AE43" s="9"/>
      <c r="AF43" s="9"/>
    </row>
    <row r="44" spans="1:32">
      <c r="A44" s="103">
        <f t="shared" si="1"/>
        <v>1868</v>
      </c>
      <c r="B44" s="109">
        <v>806</v>
      </c>
      <c r="C44" s="106">
        <v>1001</v>
      </c>
      <c r="D44" s="106">
        <v>83723</v>
      </c>
      <c r="E44" s="105">
        <v>1.2</v>
      </c>
      <c r="F44" s="97">
        <f t="shared" si="12"/>
        <v>80.519480519480524</v>
      </c>
      <c r="G44" s="97">
        <f t="shared" si="10"/>
        <v>-3.1728271728271693</v>
      </c>
      <c r="H44" s="97">
        <f t="shared" si="8"/>
        <v>3.0500338482368106</v>
      </c>
      <c r="I44" s="97">
        <f t="shared" si="2"/>
        <v>-2.4390243902439046</v>
      </c>
      <c r="J44" s="96">
        <f t="shared" si="3"/>
        <v>0</v>
      </c>
      <c r="K44" s="96">
        <f t="shared" si="4"/>
        <v>0</v>
      </c>
      <c r="L44" s="96">
        <f t="shared" si="5"/>
        <v>1</v>
      </c>
      <c r="M44" s="96">
        <f t="shared" si="6"/>
        <v>0</v>
      </c>
      <c r="N44" s="97" t="str">
        <f t="shared" si="9"/>
        <v>n.a.</v>
      </c>
      <c r="O44" s="97" t="str">
        <f t="shared" si="9"/>
        <v>n.a.</v>
      </c>
      <c r="P44" s="97">
        <f t="shared" si="9"/>
        <v>3.0500338482368106</v>
      </c>
      <c r="Q44" s="97" t="str">
        <f t="shared" si="9"/>
        <v>n.a.</v>
      </c>
      <c r="R44" s="97" t="str">
        <f t="shared" si="11"/>
        <v>n.a.</v>
      </c>
      <c r="S44" s="97" t="str">
        <f t="shared" si="11"/>
        <v>n.a.</v>
      </c>
      <c r="T44" s="97">
        <f t="shared" si="11"/>
        <v>-2.4390243902439046</v>
      </c>
      <c r="U44" s="97" t="str">
        <f t="shared" si="11"/>
        <v>n.a.</v>
      </c>
      <c r="V44" s="96"/>
      <c r="W44" s="9"/>
      <c r="X44" s="9"/>
      <c r="Y44" s="9"/>
      <c r="Z44" s="9"/>
      <c r="AA44" s="9"/>
      <c r="AB44" s="9"/>
      <c r="AC44" s="9"/>
      <c r="AD44" s="9"/>
      <c r="AE44" s="9"/>
      <c r="AF44" s="9"/>
    </row>
    <row r="45" spans="1:32">
      <c r="A45" s="103">
        <f t="shared" si="1"/>
        <v>1869</v>
      </c>
      <c r="B45" s="109">
        <v>805</v>
      </c>
      <c r="C45" s="106">
        <v>1006</v>
      </c>
      <c r="D45" s="106">
        <v>85218</v>
      </c>
      <c r="E45" s="105">
        <v>1.18</v>
      </c>
      <c r="F45" s="97">
        <f t="shared" si="12"/>
        <v>80.019880715705767</v>
      </c>
      <c r="G45" s="97">
        <f t="shared" si="10"/>
        <v>0.90223365688223112</v>
      </c>
      <c r="H45" s="97">
        <f t="shared" si="8"/>
        <v>1.7856502992009471</v>
      </c>
      <c r="I45" s="97">
        <f t="shared" si="2"/>
        <v>-1.6666666666666718</v>
      </c>
      <c r="J45" s="96">
        <f t="shared" si="3"/>
        <v>0</v>
      </c>
      <c r="K45" s="96">
        <f t="shared" si="4"/>
        <v>0</v>
      </c>
      <c r="L45" s="96">
        <f t="shared" si="5"/>
        <v>1</v>
      </c>
      <c r="M45" s="96">
        <f t="shared" si="6"/>
        <v>0</v>
      </c>
      <c r="N45" s="97" t="str">
        <f t="shared" si="9"/>
        <v>n.a.</v>
      </c>
      <c r="O45" s="97" t="str">
        <f t="shared" si="9"/>
        <v>n.a.</v>
      </c>
      <c r="P45" s="97">
        <f t="shared" si="9"/>
        <v>1.7856502992009471</v>
      </c>
      <c r="Q45" s="97" t="str">
        <f t="shared" si="9"/>
        <v>n.a.</v>
      </c>
      <c r="R45" s="97" t="str">
        <f t="shared" si="11"/>
        <v>n.a.</v>
      </c>
      <c r="S45" s="97" t="str">
        <f t="shared" si="11"/>
        <v>n.a.</v>
      </c>
      <c r="T45" s="97">
        <f t="shared" si="11"/>
        <v>-1.6666666666666718</v>
      </c>
      <c r="U45" s="97" t="str">
        <f t="shared" si="11"/>
        <v>n.a.</v>
      </c>
      <c r="V45" s="96"/>
      <c r="W45" s="9"/>
      <c r="X45" s="9"/>
      <c r="Y45" s="9"/>
      <c r="Z45" s="9"/>
      <c r="AA45" s="9"/>
      <c r="AB45" s="9"/>
      <c r="AC45" s="9"/>
      <c r="AD45" s="9"/>
      <c r="AE45" s="9"/>
      <c r="AF45" s="9"/>
    </row>
    <row r="46" spans="1:32">
      <c r="A46" s="103">
        <f t="shared" si="1"/>
        <v>1870</v>
      </c>
      <c r="B46" s="109">
        <v>801</v>
      </c>
      <c r="C46" s="106">
        <v>1064</v>
      </c>
      <c r="D46" s="106">
        <v>92071</v>
      </c>
      <c r="E46" s="105">
        <v>1.1599999999999999</v>
      </c>
      <c r="F46" s="97">
        <f t="shared" si="12"/>
        <v>75.281954887218049</v>
      </c>
      <c r="G46" s="97">
        <f t="shared" si="10"/>
        <v>-5.0573664700673788</v>
      </c>
      <c r="H46" s="97">
        <f t="shared" si="8"/>
        <v>8.0417282733694861</v>
      </c>
      <c r="I46" s="97">
        <f t="shared" si="2"/>
        <v>-1.6949152542372947</v>
      </c>
      <c r="J46" s="96">
        <f t="shared" si="3"/>
        <v>0</v>
      </c>
      <c r="K46" s="96">
        <f t="shared" si="4"/>
        <v>0</v>
      </c>
      <c r="L46" s="96">
        <f t="shared" si="5"/>
        <v>1</v>
      </c>
      <c r="M46" s="96">
        <f t="shared" si="6"/>
        <v>0</v>
      </c>
      <c r="N46" s="97" t="str">
        <f t="shared" si="9"/>
        <v>n.a.</v>
      </c>
      <c r="O46" s="97" t="str">
        <f t="shared" si="9"/>
        <v>n.a.</v>
      </c>
      <c r="P46" s="97">
        <f t="shared" si="9"/>
        <v>8.0417282733694861</v>
      </c>
      <c r="Q46" s="97" t="str">
        <f t="shared" si="9"/>
        <v>n.a.</v>
      </c>
      <c r="R46" s="97" t="str">
        <f t="shared" si="11"/>
        <v>n.a.</v>
      </c>
      <c r="S46" s="97" t="str">
        <f t="shared" si="11"/>
        <v>n.a.</v>
      </c>
      <c r="T46" s="97">
        <f t="shared" si="11"/>
        <v>-1.6949152542372947</v>
      </c>
      <c r="U46" s="97" t="str">
        <f t="shared" si="11"/>
        <v>n.a.</v>
      </c>
      <c r="V46" s="96"/>
      <c r="W46" s="9"/>
      <c r="X46" s="9"/>
      <c r="Y46" s="9"/>
      <c r="Z46" s="9"/>
      <c r="AA46" s="9"/>
      <c r="AB46" s="9"/>
      <c r="AC46" s="9"/>
      <c r="AD46" s="9"/>
      <c r="AE46" s="9"/>
      <c r="AF46" s="9"/>
    </row>
    <row r="47" spans="1:32">
      <c r="A47" s="103">
        <f t="shared" si="1"/>
        <v>1871</v>
      </c>
      <c r="B47" s="109">
        <v>796</v>
      </c>
      <c r="C47" s="106">
        <v>1150</v>
      </c>
      <c r="D47" s="106">
        <v>96987</v>
      </c>
      <c r="E47" s="105">
        <v>1.19</v>
      </c>
      <c r="F47" s="97">
        <f t="shared" si="12"/>
        <v>69.217391304347828</v>
      </c>
      <c r="G47" s="97">
        <f t="shared" si="10"/>
        <v>-11.302089215132696</v>
      </c>
      <c r="H47" s="97">
        <f t="shared" si="8"/>
        <v>5.3393576696245226</v>
      </c>
      <c r="I47" s="97">
        <f t="shared" si="2"/>
        <v>2.5862068965517349</v>
      </c>
      <c r="J47" s="96">
        <f t="shared" si="3"/>
        <v>0</v>
      </c>
      <c r="K47" s="96">
        <f t="shared" si="4"/>
        <v>0</v>
      </c>
      <c r="L47" s="96">
        <f t="shared" si="5"/>
        <v>1</v>
      </c>
      <c r="M47" s="96">
        <f t="shared" si="6"/>
        <v>0</v>
      </c>
      <c r="N47" s="97" t="str">
        <f t="shared" si="9"/>
        <v>n.a.</v>
      </c>
      <c r="O47" s="97" t="str">
        <f t="shared" si="9"/>
        <v>n.a.</v>
      </c>
      <c r="P47" s="97">
        <f t="shared" si="9"/>
        <v>5.3393576696245226</v>
      </c>
      <c r="Q47" s="97" t="str">
        <f t="shared" si="9"/>
        <v>n.a.</v>
      </c>
      <c r="R47" s="97" t="str">
        <f t="shared" si="11"/>
        <v>n.a.</v>
      </c>
      <c r="S47" s="97" t="str">
        <f t="shared" si="11"/>
        <v>n.a.</v>
      </c>
      <c r="T47" s="97">
        <f t="shared" si="11"/>
        <v>2.5862068965517349</v>
      </c>
      <c r="U47" s="97" t="str">
        <f t="shared" si="11"/>
        <v>n.a.</v>
      </c>
      <c r="V47" s="96"/>
      <c r="W47" s="9"/>
      <c r="X47" s="9"/>
      <c r="Y47" s="9"/>
      <c r="Z47" s="9"/>
      <c r="AA47" s="9"/>
      <c r="AB47" s="9"/>
      <c r="AC47" s="9"/>
      <c r="AD47" s="9"/>
      <c r="AE47" s="9"/>
      <c r="AF47" s="9"/>
    </row>
    <row r="48" spans="1:32">
      <c r="A48" s="103">
        <f t="shared" si="1"/>
        <v>1872</v>
      </c>
      <c r="B48" s="109">
        <v>793</v>
      </c>
      <c r="C48" s="106">
        <v>1220</v>
      </c>
      <c r="D48" s="106">
        <v>97396</v>
      </c>
      <c r="E48" s="105">
        <v>1.25</v>
      </c>
      <c r="F48" s="97">
        <f t="shared" si="12"/>
        <v>65</v>
      </c>
      <c r="G48" s="97">
        <f t="shared" si="10"/>
        <v>-15.019880715705767</v>
      </c>
      <c r="H48" s="97">
        <f t="shared" si="8"/>
        <v>0.42170600183528695</v>
      </c>
      <c r="I48" s="97">
        <f t="shared" si="2"/>
        <v>5.0420168067226934</v>
      </c>
      <c r="J48" s="96">
        <f t="shared" si="3"/>
        <v>0</v>
      </c>
      <c r="K48" s="96">
        <f t="shared" si="4"/>
        <v>0</v>
      </c>
      <c r="L48" s="96">
        <f t="shared" si="5"/>
        <v>1</v>
      </c>
      <c r="M48" s="96">
        <f t="shared" si="6"/>
        <v>0</v>
      </c>
      <c r="N48" s="97" t="str">
        <f t="shared" si="9"/>
        <v>n.a.</v>
      </c>
      <c r="O48" s="97" t="str">
        <f t="shared" si="9"/>
        <v>n.a.</v>
      </c>
      <c r="P48" s="97">
        <f t="shared" si="9"/>
        <v>0.42170600183528695</v>
      </c>
      <c r="Q48" s="97" t="str">
        <f t="shared" si="9"/>
        <v>n.a.</v>
      </c>
      <c r="R48" s="97" t="str">
        <f t="shared" si="11"/>
        <v>n.a.</v>
      </c>
      <c r="S48" s="97" t="str">
        <f t="shared" si="11"/>
        <v>n.a.</v>
      </c>
      <c r="T48" s="97">
        <f t="shared" si="11"/>
        <v>5.0420168067226934</v>
      </c>
      <c r="U48" s="97" t="str">
        <f t="shared" si="11"/>
        <v>n.a.</v>
      </c>
      <c r="V48" s="96"/>
      <c r="W48" s="9"/>
      <c r="X48" s="9"/>
      <c r="Y48" s="9"/>
      <c r="Z48" s="9"/>
      <c r="AA48" s="9"/>
      <c r="AB48" s="9"/>
      <c r="AC48" s="9"/>
      <c r="AD48" s="9"/>
      <c r="AE48" s="9"/>
      <c r="AF48" s="9"/>
    </row>
    <row r="49" spans="1:32">
      <c r="A49" s="103">
        <f t="shared" si="1"/>
        <v>1873</v>
      </c>
      <c r="B49" s="109">
        <v>785</v>
      </c>
      <c r="C49" s="106">
        <v>1280</v>
      </c>
      <c r="D49" s="106">
        <v>98302</v>
      </c>
      <c r="E49" s="105">
        <v>1.3</v>
      </c>
      <c r="F49" s="97">
        <f t="shared" si="12"/>
        <v>61.328125</v>
      </c>
      <c r="G49" s="97">
        <f t="shared" si="10"/>
        <v>-13.953829887218049</v>
      </c>
      <c r="H49" s="97">
        <f t="shared" si="8"/>
        <v>0.93022300710501327</v>
      </c>
      <c r="I49" s="97">
        <f t="shared" si="2"/>
        <v>4.0000000000000036</v>
      </c>
      <c r="J49" s="96">
        <f t="shared" si="3"/>
        <v>0</v>
      </c>
      <c r="K49" s="96">
        <f t="shared" si="4"/>
        <v>0</v>
      </c>
      <c r="L49" s="96">
        <f t="shared" si="5"/>
        <v>1</v>
      </c>
      <c r="M49" s="96">
        <f t="shared" si="6"/>
        <v>0</v>
      </c>
      <c r="N49" s="97" t="str">
        <f t="shared" si="9"/>
        <v>n.a.</v>
      </c>
      <c r="O49" s="97" t="str">
        <f t="shared" si="9"/>
        <v>n.a.</v>
      </c>
      <c r="P49" s="97">
        <f t="shared" si="9"/>
        <v>0.93022300710501327</v>
      </c>
      <c r="Q49" s="97" t="str">
        <f t="shared" si="9"/>
        <v>n.a.</v>
      </c>
      <c r="R49" s="97" t="str">
        <f t="shared" si="11"/>
        <v>n.a.</v>
      </c>
      <c r="S49" s="97" t="str">
        <f t="shared" si="11"/>
        <v>n.a.</v>
      </c>
      <c r="T49" s="97">
        <f t="shared" si="11"/>
        <v>4.0000000000000036</v>
      </c>
      <c r="U49" s="97" t="str">
        <f t="shared" si="11"/>
        <v>n.a.</v>
      </c>
      <c r="V49" s="96"/>
      <c r="W49" s="9"/>
      <c r="X49" s="9"/>
      <c r="Y49" s="9"/>
      <c r="Z49" s="9"/>
      <c r="AA49" s="9"/>
      <c r="AB49" s="9"/>
      <c r="AC49" s="9"/>
      <c r="AD49" s="9"/>
      <c r="AE49" s="9"/>
      <c r="AF49" s="9"/>
    </row>
    <row r="50" spans="1:32">
      <c r="A50" s="103">
        <f t="shared" si="1"/>
        <v>1874</v>
      </c>
      <c r="B50" s="109">
        <v>779</v>
      </c>
      <c r="C50" s="106">
        <v>1272</v>
      </c>
      <c r="D50" s="106">
        <v>102182</v>
      </c>
      <c r="E50" s="105">
        <v>1.25</v>
      </c>
      <c r="F50" s="97">
        <f t="shared" si="12"/>
        <v>61.242138364779876</v>
      </c>
      <c r="G50" s="97">
        <f t="shared" si="10"/>
        <v>-7.9752529395679517</v>
      </c>
      <c r="H50" s="97">
        <f t="shared" si="8"/>
        <v>3.9470204065024106</v>
      </c>
      <c r="I50" s="97">
        <f t="shared" si="2"/>
        <v>-3.8461538461538547</v>
      </c>
      <c r="J50" s="96">
        <f t="shared" si="3"/>
        <v>0</v>
      </c>
      <c r="K50" s="96">
        <f t="shared" si="4"/>
        <v>0</v>
      </c>
      <c r="L50" s="96">
        <f t="shared" si="5"/>
        <v>1</v>
      </c>
      <c r="M50" s="96">
        <f t="shared" si="6"/>
        <v>0</v>
      </c>
      <c r="N50" s="97" t="str">
        <f t="shared" si="9"/>
        <v>n.a.</v>
      </c>
      <c r="O50" s="97" t="str">
        <f t="shared" si="9"/>
        <v>n.a.</v>
      </c>
      <c r="P50" s="97">
        <f t="shared" si="9"/>
        <v>3.9470204065024106</v>
      </c>
      <c r="Q50" s="97" t="str">
        <f t="shared" si="9"/>
        <v>n.a.</v>
      </c>
      <c r="R50" s="97" t="str">
        <f t="shared" si="11"/>
        <v>n.a.</v>
      </c>
      <c r="S50" s="97" t="str">
        <f t="shared" si="11"/>
        <v>n.a.</v>
      </c>
      <c r="T50" s="97">
        <f t="shared" si="11"/>
        <v>-3.8461538461538547</v>
      </c>
      <c r="U50" s="97" t="str">
        <f t="shared" si="11"/>
        <v>n.a.</v>
      </c>
      <c r="V50" s="96"/>
      <c r="W50" s="9"/>
      <c r="X50" s="9"/>
      <c r="Y50" s="9"/>
      <c r="Z50" s="9"/>
      <c r="AA50" s="9"/>
      <c r="AB50" s="9"/>
      <c r="AC50" s="9"/>
      <c r="AD50" s="9"/>
      <c r="AE50" s="9"/>
      <c r="AF50" s="9"/>
    </row>
    <row r="51" spans="1:32">
      <c r="A51" s="103">
        <f t="shared" si="1"/>
        <v>1875</v>
      </c>
      <c r="B51" s="109">
        <v>775</v>
      </c>
      <c r="C51" s="106">
        <v>1245</v>
      </c>
      <c r="D51" s="106">
        <v>103338</v>
      </c>
      <c r="E51" s="105">
        <v>1.21</v>
      </c>
      <c r="F51" s="97">
        <f t="shared" si="12"/>
        <v>62.248995983935743</v>
      </c>
      <c r="G51" s="97">
        <f t="shared" si="10"/>
        <v>-2.7510040160642575</v>
      </c>
      <c r="H51" s="97">
        <f t="shared" si="8"/>
        <v>1.1313147129631496</v>
      </c>
      <c r="I51" s="97">
        <f t="shared" si="2"/>
        <v>-3.2000000000000028</v>
      </c>
      <c r="J51" s="96">
        <f t="shared" si="3"/>
        <v>0</v>
      </c>
      <c r="K51" s="96">
        <f t="shared" si="4"/>
        <v>0</v>
      </c>
      <c r="L51" s="96">
        <f t="shared" si="5"/>
        <v>1</v>
      </c>
      <c r="M51" s="96">
        <f t="shared" si="6"/>
        <v>0</v>
      </c>
      <c r="N51" s="97" t="str">
        <f t="shared" si="9"/>
        <v>n.a.</v>
      </c>
      <c r="O51" s="97" t="str">
        <f t="shared" si="9"/>
        <v>n.a.</v>
      </c>
      <c r="P51" s="97">
        <f t="shared" si="9"/>
        <v>1.1313147129631496</v>
      </c>
      <c r="Q51" s="97" t="str">
        <f t="shared" si="9"/>
        <v>n.a.</v>
      </c>
      <c r="R51" s="97" t="str">
        <f t="shared" si="11"/>
        <v>n.a.</v>
      </c>
      <c r="S51" s="97" t="str">
        <f t="shared" si="11"/>
        <v>n.a.</v>
      </c>
      <c r="T51" s="97">
        <f t="shared" si="11"/>
        <v>-3.2000000000000028</v>
      </c>
      <c r="U51" s="97" t="str">
        <f t="shared" si="11"/>
        <v>n.a.</v>
      </c>
      <c r="V51" s="96"/>
      <c r="W51" s="9"/>
      <c r="X51" s="9"/>
      <c r="Y51" s="9"/>
      <c r="Z51" s="9"/>
      <c r="AA51" s="9"/>
      <c r="AB51" s="9"/>
      <c r="AC51" s="9"/>
      <c r="AD51" s="9"/>
      <c r="AE51" s="9"/>
      <c r="AF51" s="9"/>
    </row>
    <row r="52" spans="1:32">
      <c r="A52" s="103">
        <f t="shared" si="1"/>
        <v>1876</v>
      </c>
      <c r="B52" s="109">
        <v>777</v>
      </c>
      <c r="C52" s="106">
        <v>1229</v>
      </c>
      <c r="D52" s="106">
        <v>104081</v>
      </c>
      <c r="E52" s="105">
        <v>1.18</v>
      </c>
      <c r="F52" s="97">
        <f t="shared" si="12"/>
        <v>63.222131814483319</v>
      </c>
      <c r="G52" s="97">
        <f t="shared" si="10"/>
        <v>1.8940068144833191</v>
      </c>
      <c r="H52" s="97">
        <f t="shared" si="8"/>
        <v>0.71899978710638912</v>
      </c>
      <c r="I52" s="97">
        <f t="shared" si="2"/>
        <v>-2.4793388429752095</v>
      </c>
      <c r="J52" s="96">
        <f t="shared" si="3"/>
        <v>0</v>
      </c>
      <c r="K52" s="96">
        <f t="shared" si="4"/>
        <v>0</v>
      </c>
      <c r="L52" s="96">
        <f t="shared" si="5"/>
        <v>1</v>
      </c>
      <c r="M52" s="96">
        <f t="shared" si="6"/>
        <v>0</v>
      </c>
      <c r="N52" s="97" t="str">
        <f t="shared" si="9"/>
        <v>n.a.</v>
      </c>
      <c r="O52" s="97" t="str">
        <f t="shared" si="9"/>
        <v>n.a.</v>
      </c>
      <c r="P52" s="97">
        <f t="shared" si="9"/>
        <v>0.71899978710638912</v>
      </c>
      <c r="Q52" s="97" t="str">
        <f t="shared" si="9"/>
        <v>n.a.</v>
      </c>
      <c r="R52" s="97" t="str">
        <f t="shared" si="11"/>
        <v>n.a.</v>
      </c>
      <c r="S52" s="97" t="str">
        <f t="shared" si="11"/>
        <v>n.a.</v>
      </c>
      <c r="T52" s="97">
        <f t="shared" si="11"/>
        <v>-2.4793388429752095</v>
      </c>
      <c r="U52" s="97" t="str">
        <f t="shared" si="11"/>
        <v>n.a.</v>
      </c>
      <c r="V52" s="96"/>
      <c r="W52" s="9"/>
      <c r="X52" s="9"/>
      <c r="Y52" s="9"/>
      <c r="Z52" s="9"/>
      <c r="AA52" s="9"/>
      <c r="AB52" s="9"/>
      <c r="AC52" s="9"/>
      <c r="AD52" s="9"/>
      <c r="AE52" s="9"/>
      <c r="AF52" s="9"/>
    </row>
    <row r="53" spans="1:32">
      <c r="A53" s="103">
        <f t="shared" si="1"/>
        <v>1877</v>
      </c>
      <c r="B53" s="109">
        <v>770</v>
      </c>
      <c r="C53" s="106">
        <v>1216</v>
      </c>
      <c r="D53" s="106">
        <v>104733</v>
      </c>
      <c r="E53" s="105">
        <v>1.1599999999999999</v>
      </c>
      <c r="F53" s="97">
        <f t="shared" si="12"/>
        <v>63.32236842105263</v>
      </c>
      <c r="G53" s="97">
        <f t="shared" si="10"/>
        <v>2.0802300562727538</v>
      </c>
      <c r="H53" s="97">
        <f t="shared" si="8"/>
        <v>0.62643518029226186</v>
      </c>
      <c r="I53" s="97">
        <f t="shared" si="2"/>
        <v>-1.6949152542372947</v>
      </c>
      <c r="J53" s="96">
        <f t="shared" si="3"/>
        <v>0</v>
      </c>
      <c r="K53" s="96">
        <f t="shared" si="4"/>
        <v>0</v>
      </c>
      <c r="L53" s="96">
        <f t="shared" si="5"/>
        <v>1</v>
      </c>
      <c r="M53" s="96">
        <f t="shared" si="6"/>
        <v>0</v>
      </c>
      <c r="N53" s="97" t="str">
        <f t="shared" si="9"/>
        <v>n.a.</v>
      </c>
      <c r="O53" s="97" t="str">
        <f t="shared" si="9"/>
        <v>n.a.</v>
      </c>
      <c r="P53" s="97">
        <f t="shared" si="9"/>
        <v>0.62643518029226186</v>
      </c>
      <c r="Q53" s="97" t="str">
        <f t="shared" si="9"/>
        <v>n.a.</v>
      </c>
      <c r="R53" s="97" t="str">
        <f t="shared" si="11"/>
        <v>n.a.</v>
      </c>
      <c r="S53" s="97" t="str">
        <f t="shared" si="11"/>
        <v>n.a.</v>
      </c>
      <c r="T53" s="97">
        <f t="shared" si="11"/>
        <v>-1.6949152542372947</v>
      </c>
      <c r="U53" s="97" t="str">
        <f t="shared" si="11"/>
        <v>n.a.</v>
      </c>
      <c r="V53" s="96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32">
      <c r="A54" s="103">
        <f t="shared" si="1"/>
        <v>1878</v>
      </c>
      <c r="B54" s="109">
        <v>772</v>
      </c>
      <c r="C54" s="106">
        <v>1184</v>
      </c>
      <c r="D54" s="106">
        <v>105079</v>
      </c>
      <c r="E54" s="105">
        <v>1.1299999999999999</v>
      </c>
      <c r="F54" s="97">
        <f t="shared" si="12"/>
        <v>65.202702702702709</v>
      </c>
      <c r="G54" s="97">
        <f t="shared" si="10"/>
        <v>2.9537067187669663</v>
      </c>
      <c r="H54" s="97">
        <f t="shared" si="8"/>
        <v>0.3303638776698925</v>
      </c>
      <c r="I54" s="97">
        <f t="shared" si="2"/>
        <v>-2.5862068965517238</v>
      </c>
      <c r="J54" s="96">
        <f t="shared" si="3"/>
        <v>0</v>
      </c>
      <c r="K54" s="96">
        <f t="shared" si="4"/>
        <v>0</v>
      </c>
      <c r="L54" s="96">
        <f t="shared" si="5"/>
        <v>1</v>
      </c>
      <c r="M54" s="96">
        <f t="shared" si="6"/>
        <v>0</v>
      </c>
      <c r="N54" s="97" t="str">
        <f t="shared" si="9"/>
        <v>n.a.</v>
      </c>
      <c r="O54" s="97" t="str">
        <f t="shared" si="9"/>
        <v>n.a.</v>
      </c>
      <c r="P54" s="97">
        <f t="shared" si="9"/>
        <v>0.3303638776698925</v>
      </c>
      <c r="Q54" s="97" t="str">
        <f t="shared" si="9"/>
        <v>n.a.</v>
      </c>
      <c r="R54" s="97" t="str">
        <f t="shared" si="11"/>
        <v>n.a.</v>
      </c>
      <c r="S54" s="97" t="str">
        <f t="shared" si="11"/>
        <v>n.a.</v>
      </c>
      <c r="T54" s="97">
        <f t="shared" si="11"/>
        <v>-2.5862068965517238</v>
      </c>
      <c r="U54" s="97" t="str">
        <f t="shared" si="11"/>
        <v>n.a.</v>
      </c>
      <c r="V54" s="96"/>
      <c r="W54" s="9"/>
      <c r="X54" s="9"/>
      <c r="Y54" s="9"/>
      <c r="Z54" s="9"/>
      <c r="AA54" s="9"/>
      <c r="AB54" s="9"/>
      <c r="AC54" s="9"/>
      <c r="AD54" s="9"/>
      <c r="AE54" s="9"/>
      <c r="AF54" s="9"/>
    </row>
    <row r="55" spans="1:32">
      <c r="A55" s="103">
        <f t="shared" si="1"/>
        <v>1879</v>
      </c>
      <c r="B55" s="109">
        <v>773</v>
      </c>
      <c r="C55" s="106">
        <v>1142</v>
      </c>
      <c r="D55" s="106">
        <v>103079</v>
      </c>
      <c r="E55" s="105">
        <v>1.1100000000000001</v>
      </c>
      <c r="F55" s="97">
        <f t="shared" si="12"/>
        <v>67.688266199649732</v>
      </c>
      <c r="G55" s="97">
        <f t="shared" si="10"/>
        <v>4.4661343851664128</v>
      </c>
      <c r="H55" s="97">
        <f t="shared" si="8"/>
        <v>-1.9033298756173878</v>
      </c>
      <c r="I55" s="97">
        <f t="shared" si="2"/>
        <v>-1.7699115044247593</v>
      </c>
      <c r="J55" s="96">
        <f t="shared" si="3"/>
        <v>0</v>
      </c>
      <c r="K55" s="96">
        <f t="shared" si="4"/>
        <v>0</v>
      </c>
      <c r="L55" s="96">
        <f t="shared" si="5"/>
        <v>1</v>
      </c>
      <c r="M55" s="96">
        <f t="shared" si="6"/>
        <v>0</v>
      </c>
      <c r="N55" s="97" t="str">
        <f t="shared" si="9"/>
        <v>n.a.</v>
      </c>
      <c r="O55" s="97" t="str">
        <f t="shared" si="9"/>
        <v>n.a.</v>
      </c>
      <c r="P55" s="97">
        <f t="shared" si="9"/>
        <v>-1.9033298756173878</v>
      </c>
      <c r="Q55" s="97" t="str">
        <f t="shared" si="9"/>
        <v>n.a.</v>
      </c>
      <c r="R55" s="97" t="str">
        <f t="shared" si="11"/>
        <v>n.a.</v>
      </c>
      <c r="S55" s="97" t="str">
        <f t="shared" si="11"/>
        <v>n.a.</v>
      </c>
      <c r="T55" s="97">
        <f t="shared" si="11"/>
        <v>-1.7699115044247593</v>
      </c>
      <c r="U55" s="97" t="str">
        <f t="shared" si="11"/>
        <v>n.a.</v>
      </c>
      <c r="V55" s="96"/>
      <c r="W55" s="9"/>
      <c r="X55" s="9"/>
      <c r="Y55" s="9"/>
      <c r="Z55" s="9"/>
      <c r="AA55" s="9"/>
      <c r="AB55" s="9"/>
      <c r="AC55" s="9"/>
      <c r="AD55" s="9"/>
      <c r="AE55" s="9"/>
      <c r="AF55" s="9"/>
    </row>
    <row r="56" spans="1:32">
      <c r="A56" s="103">
        <f t="shared" si="1"/>
        <v>1880</v>
      </c>
      <c r="B56" s="109">
        <v>772</v>
      </c>
      <c r="C56" s="106">
        <v>1218</v>
      </c>
      <c r="D56" s="106">
        <v>110372</v>
      </c>
      <c r="E56" s="105">
        <v>1.1000000000000001</v>
      </c>
      <c r="F56" s="97">
        <f t="shared" si="12"/>
        <v>63.382594417077179</v>
      </c>
      <c r="G56" s="97">
        <f t="shared" si="10"/>
        <v>6.0225996024549033E-2</v>
      </c>
      <c r="H56" s="97">
        <f t="shared" si="8"/>
        <v>7.0751559483502868</v>
      </c>
      <c r="I56" s="97">
        <f t="shared" si="2"/>
        <v>-0.9009009009009028</v>
      </c>
      <c r="J56" s="96">
        <f t="shared" si="3"/>
        <v>0</v>
      </c>
      <c r="K56" s="96">
        <f t="shared" si="4"/>
        <v>0</v>
      </c>
      <c r="L56" s="96">
        <f t="shared" si="5"/>
        <v>1</v>
      </c>
      <c r="M56" s="96">
        <f t="shared" si="6"/>
        <v>0</v>
      </c>
      <c r="N56" s="97" t="str">
        <f t="shared" si="9"/>
        <v>n.a.</v>
      </c>
      <c r="O56" s="97" t="str">
        <f t="shared" si="9"/>
        <v>n.a.</v>
      </c>
      <c r="P56" s="97">
        <f t="shared" si="9"/>
        <v>7.0751559483502868</v>
      </c>
      <c r="Q56" s="97" t="str">
        <f t="shared" si="9"/>
        <v>n.a.</v>
      </c>
      <c r="R56" s="97" t="str">
        <f t="shared" si="11"/>
        <v>n.a.</v>
      </c>
      <c r="S56" s="97" t="str">
        <f t="shared" si="11"/>
        <v>n.a.</v>
      </c>
      <c r="T56" s="97">
        <f t="shared" si="11"/>
        <v>-0.9009009009009028</v>
      </c>
      <c r="U56" s="97" t="str">
        <f t="shared" si="11"/>
        <v>n.a.</v>
      </c>
      <c r="V56" s="96"/>
      <c r="W56" s="9"/>
      <c r="X56" s="9"/>
      <c r="Y56" s="9"/>
      <c r="Z56" s="9"/>
      <c r="AA56" s="9"/>
      <c r="AB56" s="9"/>
      <c r="AC56" s="9"/>
      <c r="AD56" s="9"/>
      <c r="AE56" s="9"/>
      <c r="AF56" s="9"/>
    </row>
    <row r="57" spans="1:32">
      <c r="A57" s="103">
        <f t="shared" si="1"/>
        <v>1881</v>
      </c>
      <c r="B57" s="109">
        <v>766</v>
      </c>
      <c r="C57" s="106">
        <v>1243</v>
      </c>
      <c r="D57" s="106">
        <v>112780</v>
      </c>
      <c r="E57" s="105">
        <v>1.1000000000000001</v>
      </c>
      <c r="F57" s="97">
        <f t="shared" si="12"/>
        <v>61.625100563153659</v>
      </c>
      <c r="G57" s="97">
        <f t="shared" si="10"/>
        <v>-3.5776021395490503</v>
      </c>
      <c r="H57" s="97">
        <f t="shared" si="8"/>
        <v>2.1817127532345104</v>
      </c>
      <c r="I57" s="97">
        <f t="shared" si="2"/>
        <v>0</v>
      </c>
      <c r="J57" s="96">
        <f t="shared" si="3"/>
        <v>0</v>
      </c>
      <c r="K57" s="96">
        <f t="shared" si="4"/>
        <v>0</v>
      </c>
      <c r="L57" s="96">
        <f t="shared" si="5"/>
        <v>1</v>
      </c>
      <c r="M57" s="96">
        <f t="shared" si="6"/>
        <v>0</v>
      </c>
      <c r="N57" s="97" t="str">
        <f t="shared" si="9"/>
        <v>n.a.</v>
      </c>
      <c r="O57" s="97" t="str">
        <f t="shared" si="9"/>
        <v>n.a.</v>
      </c>
      <c r="P57" s="97">
        <f t="shared" si="9"/>
        <v>2.1817127532345104</v>
      </c>
      <c r="Q57" s="97" t="str">
        <f t="shared" si="9"/>
        <v>n.a.</v>
      </c>
      <c r="R57" s="97" t="str">
        <f t="shared" si="11"/>
        <v>n.a.</v>
      </c>
      <c r="S57" s="97" t="str">
        <f t="shared" si="11"/>
        <v>n.a.</v>
      </c>
      <c r="T57" s="97">
        <f t="shared" si="11"/>
        <v>0</v>
      </c>
      <c r="U57" s="97" t="str">
        <f t="shared" si="11"/>
        <v>n.a.</v>
      </c>
      <c r="V57" s="96"/>
      <c r="W57" s="9"/>
      <c r="X57" s="9"/>
      <c r="Y57" s="9"/>
      <c r="Z57" s="9"/>
      <c r="AA57" s="9"/>
      <c r="AB57" s="9"/>
      <c r="AC57" s="9"/>
      <c r="AD57" s="9"/>
      <c r="AE57" s="9"/>
      <c r="AF57" s="9"/>
    </row>
    <row r="58" spans="1:32">
      <c r="A58" s="103">
        <f t="shared" si="1"/>
        <v>1882</v>
      </c>
      <c r="B58" s="109">
        <v>761</v>
      </c>
      <c r="C58" s="106">
        <v>1283</v>
      </c>
      <c r="D58" s="106">
        <v>114646</v>
      </c>
      <c r="E58" s="105">
        <v>1.1200000000000001</v>
      </c>
      <c r="F58" s="97">
        <f t="shared" si="12"/>
        <v>59.314107560405297</v>
      </c>
      <c r="G58" s="97">
        <f t="shared" si="10"/>
        <v>-8.3741586392444347</v>
      </c>
      <c r="H58" s="97">
        <f t="shared" si="8"/>
        <v>1.6545486788437591</v>
      </c>
      <c r="I58" s="97">
        <f t="shared" si="2"/>
        <v>1.8181818181818299</v>
      </c>
      <c r="J58" s="96">
        <f t="shared" si="3"/>
        <v>0</v>
      </c>
      <c r="K58" s="96">
        <f t="shared" si="4"/>
        <v>1</v>
      </c>
      <c r="L58" s="96">
        <f t="shared" si="5"/>
        <v>0</v>
      </c>
      <c r="M58" s="96">
        <f t="shared" si="6"/>
        <v>0</v>
      </c>
      <c r="N58" s="97" t="str">
        <f t="shared" si="9"/>
        <v>n.a.</v>
      </c>
      <c r="O58" s="97">
        <f t="shared" si="9"/>
        <v>1.6545486788437591</v>
      </c>
      <c r="P58" s="97" t="str">
        <f t="shared" si="9"/>
        <v>n.a.</v>
      </c>
      <c r="Q58" s="97" t="str">
        <f t="shared" si="9"/>
        <v>n.a.</v>
      </c>
      <c r="R58" s="97" t="str">
        <f t="shared" si="11"/>
        <v>n.a.</v>
      </c>
      <c r="S58" s="97">
        <f t="shared" si="11"/>
        <v>1.8181818181818299</v>
      </c>
      <c r="T58" s="97" t="str">
        <f t="shared" si="11"/>
        <v>n.a.</v>
      </c>
      <c r="U58" s="97" t="str">
        <f t="shared" si="11"/>
        <v>n.a.</v>
      </c>
      <c r="V58" s="96"/>
      <c r="W58" s="9"/>
      <c r="X58" s="9"/>
      <c r="Y58" s="9"/>
      <c r="Z58" s="9"/>
      <c r="AA58" s="9"/>
      <c r="AB58" s="9"/>
      <c r="AC58" s="9"/>
      <c r="AD58" s="9"/>
      <c r="AE58" s="9"/>
      <c r="AF58" s="9"/>
    </row>
    <row r="59" spans="1:32">
      <c r="A59" s="103">
        <f t="shared" si="1"/>
        <v>1883</v>
      </c>
      <c r="B59" s="109">
        <v>754</v>
      </c>
      <c r="C59" s="106">
        <v>1285</v>
      </c>
      <c r="D59" s="106">
        <v>118047</v>
      </c>
      <c r="E59" s="105">
        <v>1.0900000000000001</v>
      </c>
      <c r="F59" s="97">
        <f t="shared" si="12"/>
        <v>58.677042801556418</v>
      </c>
      <c r="G59" s="97">
        <f t="shared" si="10"/>
        <v>-4.7055516155207613</v>
      </c>
      <c r="H59" s="97">
        <f t="shared" si="8"/>
        <v>2.9665230361286099</v>
      </c>
      <c r="I59" s="97">
        <f t="shared" si="2"/>
        <v>-2.6785714285714302</v>
      </c>
      <c r="J59" s="96">
        <f t="shared" si="3"/>
        <v>0</v>
      </c>
      <c r="K59" s="96">
        <f t="shared" si="4"/>
        <v>1</v>
      </c>
      <c r="L59" s="96">
        <f t="shared" si="5"/>
        <v>0</v>
      </c>
      <c r="M59" s="96">
        <f t="shared" si="6"/>
        <v>0</v>
      </c>
      <c r="N59" s="97" t="str">
        <f t="shared" si="9"/>
        <v>n.a.</v>
      </c>
      <c r="O59" s="97">
        <f t="shared" si="9"/>
        <v>2.9665230361286099</v>
      </c>
      <c r="P59" s="97" t="str">
        <f t="shared" si="9"/>
        <v>n.a.</v>
      </c>
      <c r="Q59" s="97" t="str">
        <f t="shared" si="9"/>
        <v>n.a.</v>
      </c>
      <c r="R59" s="97" t="str">
        <f t="shared" si="11"/>
        <v>n.a.</v>
      </c>
      <c r="S59" s="97">
        <f t="shared" si="11"/>
        <v>-2.6785714285714302</v>
      </c>
      <c r="T59" s="97" t="str">
        <f t="shared" si="11"/>
        <v>n.a.</v>
      </c>
      <c r="U59" s="97" t="str">
        <f t="shared" si="11"/>
        <v>n.a.</v>
      </c>
      <c r="V59" s="96"/>
      <c r="W59" s="9"/>
      <c r="X59" s="9"/>
      <c r="Y59" s="9"/>
      <c r="Z59" s="9"/>
      <c r="AA59" s="9"/>
      <c r="AB59" s="9"/>
      <c r="AC59" s="9"/>
      <c r="AD59" s="9"/>
      <c r="AE59" s="9"/>
      <c r="AF59" s="9"/>
    </row>
    <row r="60" spans="1:32">
      <c r="A60" s="103">
        <f t="shared" si="1"/>
        <v>1884</v>
      </c>
      <c r="B60" s="109">
        <v>746</v>
      </c>
      <c r="C60" s="106">
        <v>1244</v>
      </c>
      <c r="D60" s="106">
        <v>116995</v>
      </c>
      <c r="E60" s="105">
        <v>1.06</v>
      </c>
      <c r="F60" s="97">
        <f t="shared" si="12"/>
        <v>59.967845659163984</v>
      </c>
      <c r="G60" s="97">
        <f t="shared" si="10"/>
        <v>-1.6572549039896742</v>
      </c>
      <c r="H60" s="97">
        <f t="shared" si="8"/>
        <v>-0.8911704660008346</v>
      </c>
      <c r="I60" s="97">
        <f t="shared" si="2"/>
        <v>-2.7522935779816571</v>
      </c>
      <c r="J60" s="96">
        <f t="shared" si="3"/>
        <v>0</v>
      </c>
      <c r="K60" s="96">
        <f t="shared" si="4"/>
        <v>1</v>
      </c>
      <c r="L60" s="96">
        <f t="shared" si="5"/>
        <v>0</v>
      </c>
      <c r="M60" s="96">
        <f t="shared" si="6"/>
        <v>0</v>
      </c>
      <c r="N60" s="97" t="str">
        <f t="shared" si="9"/>
        <v>n.a.</v>
      </c>
      <c r="O60" s="97">
        <f t="shared" si="9"/>
        <v>-0.8911704660008346</v>
      </c>
      <c r="P60" s="97" t="str">
        <f t="shared" si="9"/>
        <v>n.a.</v>
      </c>
      <c r="Q60" s="97" t="str">
        <f t="shared" si="9"/>
        <v>n.a.</v>
      </c>
      <c r="R60" s="97" t="str">
        <f t="shared" si="11"/>
        <v>n.a.</v>
      </c>
      <c r="S60" s="97">
        <f t="shared" si="11"/>
        <v>-2.7522935779816571</v>
      </c>
      <c r="T60" s="97" t="str">
        <f t="shared" si="11"/>
        <v>n.a.</v>
      </c>
      <c r="U60" s="97" t="str">
        <f t="shared" si="11"/>
        <v>n.a.</v>
      </c>
      <c r="V60" s="96"/>
      <c r="W60" s="9"/>
      <c r="X60" s="9"/>
      <c r="Y60" s="9"/>
      <c r="Z60" s="9"/>
      <c r="AA60" s="9"/>
      <c r="AB60" s="9"/>
      <c r="AC60" s="9"/>
      <c r="AD60" s="9"/>
      <c r="AE60" s="9"/>
      <c r="AF60" s="9"/>
    </row>
    <row r="61" spans="1:32">
      <c r="A61" s="103">
        <f t="shared" si="1"/>
        <v>1885</v>
      </c>
      <c r="B61" s="109">
        <v>740</v>
      </c>
      <c r="C61" s="106">
        <v>1217</v>
      </c>
      <c r="D61" s="106">
        <v>116119</v>
      </c>
      <c r="E61" s="105">
        <v>1.05</v>
      </c>
      <c r="F61" s="97">
        <f t="shared" si="12"/>
        <v>60.805258833196383</v>
      </c>
      <c r="G61" s="97">
        <f t="shared" si="10"/>
        <v>1.4911512727910861</v>
      </c>
      <c r="H61" s="97">
        <f t="shared" si="8"/>
        <v>-0.74874994657890825</v>
      </c>
      <c r="I61" s="97">
        <f t="shared" si="2"/>
        <v>-0.94339622641509413</v>
      </c>
      <c r="J61" s="96">
        <f t="shared" si="3"/>
        <v>0</v>
      </c>
      <c r="K61" s="96">
        <f t="shared" si="4"/>
        <v>0</v>
      </c>
      <c r="L61" s="96">
        <f t="shared" si="5"/>
        <v>1</v>
      </c>
      <c r="M61" s="96">
        <f t="shared" si="6"/>
        <v>0</v>
      </c>
      <c r="N61" s="97" t="str">
        <f t="shared" si="9"/>
        <v>n.a.</v>
      </c>
      <c r="O61" s="97" t="str">
        <f t="shared" si="9"/>
        <v>n.a.</v>
      </c>
      <c r="P61" s="97">
        <f t="shared" si="9"/>
        <v>-0.74874994657890825</v>
      </c>
      <c r="Q61" s="97" t="str">
        <f t="shared" si="9"/>
        <v>n.a.</v>
      </c>
      <c r="R61" s="97" t="str">
        <f t="shared" si="11"/>
        <v>n.a.</v>
      </c>
      <c r="S61" s="97" t="str">
        <f t="shared" si="11"/>
        <v>n.a.</v>
      </c>
      <c r="T61" s="97">
        <f t="shared" si="11"/>
        <v>-0.94339622641509413</v>
      </c>
      <c r="U61" s="97" t="str">
        <f t="shared" si="11"/>
        <v>n.a.</v>
      </c>
      <c r="V61" s="96"/>
      <c r="W61" s="9"/>
      <c r="X61" s="9"/>
      <c r="Y61" s="9"/>
      <c r="Z61" s="9"/>
      <c r="AA61" s="9"/>
      <c r="AB61" s="9"/>
      <c r="AC61" s="9"/>
      <c r="AD61" s="9"/>
      <c r="AE61" s="9"/>
      <c r="AF61" s="9"/>
    </row>
    <row r="62" spans="1:32">
      <c r="A62" s="103">
        <f t="shared" si="1"/>
        <v>1886</v>
      </c>
      <c r="B62" s="109">
        <v>742</v>
      </c>
      <c r="C62" s="106">
        <v>1226</v>
      </c>
      <c r="D62" s="106">
        <v>116847</v>
      </c>
      <c r="E62" s="105">
        <v>1.05</v>
      </c>
      <c r="F62" s="97">
        <f t="shared" si="12"/>
        <v>60.522022838499183</v>
      </c>
      <c r="G62" s="97">
        <f t="shared" si="10"/>
        <v>1.8449800369427649</v>
      </c>
      <c r="H62" s="97">
        <f t="shared" si="8"/>
        <v>0.62694304980235316</v>
      </c>
      <c r="I62" s="97">
        <f t="shared" si="2"/>
        <v>0</v>
      </c>
      <c r="J62" s="96">
        <f t="shared" si="3"/>
        <v>0</v>
      </c>
      <c r="K62" s="96">
        <f t="shared" si="4"/>
        <v>0</v>
      </c>
      <c r="L62" s="96">
        <f t="shared" si="5"/>
        <v>1</v>
      </c>
      <c r="M62" s="96">
        <f t="shared" si="6"/>
        <v>0</v>
      </c>
      <c r="N62" s="97" t="str">
        <f t="shared" si="9"/>
        <v>n.a.</v>
      </c>
      <c r="O62" s="97" t="str">
        <f t="shared" si="9"/>
        <v>n.a.</v>
      </c>
      <c r="P62" s="97">
        <f t="shared" si="9"/>
        <v>0.62694304980235316</v>
      </c>
      <c r="Q62" s="97" t="str">
        <f t="shared" si="9"/>
        <v>n.a.</v>
      </c>
      <c r="R62" s="97" t="str">
        <f t="shared" si="11"/>
        <v>n.a.</v>
      </c>
      <c r="S62" s="97" t="str">
        <f t="shared" si="11"/>
        <v>n.a.</v>
      </c>
      <c r="T62" s="97">
        <f t="shared" si="11"/>
        <v>0</v>
      </c>
      <c r="U62" s="97" t="str">
        <f t="shared" si="11"/>
        <v>n.a.</v>
      </c>
      <c r="V62" s="96"/>
      <c r="W62" s="9"/>
      <c r="X62" s="9"/>
      <c r="Y62" s="9"/>
      <c r="Z62" s="9"/>
      <c r="AA62" s="9"/>
      <c r="AB62" s="9"/>
      <c r="AC62" s="9"/>
      <c r="AD62" s="9"/>
      <c r="AE62" s="9"/>
      <c r="AF62" s="9"/>
    </row>
    <row r="63" spans="1:32">
      <c r="A63" s="103">
        <f t="shared" si="1"/>
        <v>1887</v>
      </c>
      <c r="B63" s="109">
        <v>736</v>
      </c>
      <c r="C63" s="106">
        <v>1278</v>
      </c>
      <c r="D63" s="106">
        <v>121556</v>
      </c>
      <c r="E63" s="105">
        <v>1.05</v>
      </c>
      <c r="F63" s="97">
        <f t="shared" si="12"/>
        <v>57.589984350547731</v>
      </c>
      <c r="G63" s="97">
        <f t="shared" si="10"/>
        <v>-2.3778613086162537</v>
      </c>
      <c r="H63" s="97">
        <f t="shared" si="8"/>
        <v>4.030056398538262</v>
      </c>
      <c r="I63" s="97">
        <f t="shared" si="2"/>
        <v>0</v>
      </c>
      <c r="J63" s="96">
        <f t="shared" si="3"/>
        <v>0</v>
      </c>
      <c r="K63" s="96">
        <f t="shared" si="4"/>
        <v>1</v>
      </c>
      <c r="L63" s="96">
        <f t="shared" si="5"/>
        <v>0</v>
      </c>
      <c r="M63" s="96">
        <f t="shared" si="6"/>
        <v>0</v>
      </c>
      <c r="N63" s="97" t="str">
        <f t="shared" si="9"/>
        <v>n.a.</v>
      </c>
      <c r="O63" s="97">
        <f t="shared" si="9"/>
        <v>4.030056398538262</v>
      </c>
      <c r="P63" s="97" t="str">
        <f t="shared" si="9"/>
        <v>n.a.</v>
      </c>
      <c r="Q63" s="97" t="str">
        <f t="shared" si="9"/>
        <v>n.a.</v>
      </c>
      <c r="R63" s="97" t="str">
        <f t="shared" si="11"/>
        <v>n.a.</v>
      </c>
      <c r="S63" s="97">
        <f t="shared" si="11"/>
        <v>0</v>
      </c>
      <c r="T63" s="97" t="str">
        <f t="shared" si="11"/>
        <v>n.a.</v>
      </c>
      <c r="U63" s="97" t="str">
        <f t="shared" si="11"/>
        <v>n.a.</v>
      </c>
      <c r="V63" s="96"/>
      <c r="W63" s="9"/>
      <c r="X63" s="9"/>
      <c r="Y63" s="9"/>
      <c r="Z63" s="9"/>
      <c r="AA63" s="9"/>
      <c r="AB63" s="9"/>
      <c r="AC63" s="9"/>
      <c r="AD63" s="9"/>
      <c r="AE63" s="9"/>
      <c r="AF63" s="9"/>
    </row>
    <row r="64" spans="1:32">
      <c r="A64" s="103">
        <f t="shared" si="1"/>
        <v>1888</v>
      </c>
      <c r="B64" s="109">
        <v>706</v>
      </c>
      <c r="C64" s="106">
        <v>1333</v>
      </c>
      <c r="D64" s="106">
        <v>125338</v>
      </c>
      <c r="E64" s="105">
        <v>1.06</v>
      </c>
      <c r="F64" s="97">
        <f t="shared" si="12"/>
        <v>52.963240810202549</v>
      </c>
      <c r="G64" s="97">
        <f t="shared" si="10"/>
        <v>-7.8420180229938339</v>
      </c>
      <c r="H64" s="97">
        <f t="shared" si="8"/>
        <v>3.111323176149261</v>
      </c>
      <c r="I64" s="97">
        <f t="shared" si="2"/>
        <v>0.952380952380949</v>
      </c>
      <c r="J64" s="96">
        <f t="shared" si="3"/>
        <v>0</v>
      </c>
      <c r="K64" s="96">
        <f t="shared" si="4"/>
        <v>1</v>
      </c>
      <c r="L64" s="96">
        <f t="shared" si="5"/>
        <v>0</v>
      </c>
      <c r="M64" s="96">
        <f t="shared" si="6"/>
        <v>0</v>
      </c>
      <c r="N64" s="97" t="str">
        <f t="shared" si="9"/>
        <v>n.a.</v>
      </c>
      <c r="O64" s="97">
        <f t="shared" si="9"/>
        <v>3.111323176149261</v>
      </c>
      <c r="P64" s="97" t="str">
        <f t="shared" si="9"/>
        <v>n.a.</v>
      </c>
      <c r="Q64" s="97" t="str">
        <f t="shared" si="9"/>
        <v>n.a.</v>
      </c>
      <c r="R64" s="97" t="str">
        <f t="shared" si="11"/>
        <v>n.a.</v>
      </c>
      <c r="S64" s="97">
        <f t="shared" si="11"/>
        <v>0.952380952380949</v>
      </c>
      <c r="T64" s="97" t="str">
        <f t="shared" si="11"/>
        <v>n.a.</v>
      </c>
      <c r="U64" s="97" t="str">
        <f t="shared" si="11"/>
        <v>n.a.</v>
      </c>
      <c r="V64" s="96"/>
      <c r="W64" s="9"/>
      <c r="X64" s="9"/>
      <c r="Y64" s="9"/>
      <c r="Z64" s="9"/>
      <c r="AA64" s="9"/>
      <c r="AB64" s="9"/>
      <c r="AC64" s="9"/>
      <c r="AD64" s="9"/>
      <c r="AE64" s="9"/>
      <c r="AF64" s="9"/>
    </row>
    <row r="65" spans="1:32">
      <c r="A65" s="103">
        <f t="shared" si="1"/>
        <v>1889</v>
      </c>
      <c r="B65" s="109">
        <v>698</v>
      </c>
      <c r="C65" s="106">
        <v>1408</v>
      </c>
      <c r="D65" s="106">
        <v>129385</v>
      </c>
      <c r="E65" s="105">
        <v>1.0900000000000001</v>
      </c>
      <c r="F65" s="97">
        <f t="shared" si="12"/>
        <v>49.573863636363633</v>
      </c>
      <c r="G65" s="97">
        <f t="shared" si="10"/>
        <v>-10.94815920213555</v>
      </c>
      <c r="H65" s="97">
        <f t="shared" si="8"/>
        <v>3.2288691378512535</v>
      </c>
      <c r="I65" s="97">
        <f t="shared" si="2"/>
        <v>2.8301886792452935</v>
      </c>
      <c r="J65" s="96">
        <f t="shared" si="3"/>
        <v>0</v>
      </c>
      <c r="K65" s="96">
        <f t="shared" si="4"/>
        <v>1</v>
      </c>
      <c r="L65" s="96">
        <f t="shared" si="5"/>
        <v>0</v>
      </c>
      <c r="M65" s="96">
        <f t="shared" si="6"/>
        <v>0</v>
      </c>
      <c r="N65" s="97" t="str">
        <f t="shared" si="9"/>
        <v>n.a.</v>
      </c>
      <c r="O65" s="97">
        <f t="shared" si="9"/>
        <v>3.2288691378512535</v>
      </c>
      <c r="P65" s="97" t="str">
        <f t="shared" si="9"/>
        <v>n.a.</v>
      </c>
      <c r="Q65" s="97" t="str">
        <f t="shared" si="9"/>
        <v>n.a.</v>
      </c>
      <c r="R65" s="97" t="str">
        <f t="shared" si="11"/>
        <v>n.a.</v>
      </c>
      <c r="S65" s="97">
        <f t="shared" si="11"/>
        <v>2.8301886792452935</v>
      </c>
      <c r="T65" s="97" t="str">
        <f t="shared" si="11"/>
        <v>n.a.</v>
      </c>
      <c r="U65" s="97" t="str">
        <f t="shared" si="11"/>
        <v>n.a.</v>
      </c>
      <c r="V65" s="96"/>
      <c r="W65" s="9"/>
      <c r="X65" s="9"/>
      <c r="Y65" s="9"/>
      <c r="Z65" s="9"/>
      <c r="AA65" s="9"/>
      <c r="AB65" s="9"/>
      <c r="AC65" s="9"/>
      <c r="AD65" s="9"/>
      <c r="AE65" s="9"/>
      <c r="AF65" s="9"/>
    </row>
    <row r="66" spans="1:32">
      <c r="A66" s="103">
        <f t="shared" si="1"/>
        <v>1890</v>
      </c>
      <c r="B66" s="109">
        <v>690</v>
      </c>
      <c r="C66" s="106">
        <v>1442</v>
      </c>
      <c r="D66" s="106">
        <v>130532</v>
      </c>
      <c r="E66" s="105">
        <v>1.1000000000000001</v>
      </c>
      <c r="F66" s="97">
        <f t="shared" si="12"/>
        <v>47.850208044382804</v>
      </c>
      <c r="G66" s="97">
        <f t="shared" si="10"/>
        <v>-9.7397763061649272</v>
      </c>
      <c r="H66" s="97">
        <f t="shared" si="8"/>
        <v>0.88650152645206592</v>
      </c>
      <c r="I66" s="97">
        <f t="shared" si="2"/>
        <v>0.91743119266054496</v>
      </c>
      <c r="J66" s="96">
        <f t="shared" si="3"/>
        <v>0</v>
      </c>
      <c r="K66" s="96">
        <f t="shared" si="4"/>
        <v>1</v>
      </c>
      <c r="L66" s="96">
        <f t="shared" si="5"/>
        <v>0</v>
      </c>
      <c r="M66" s="96">
        <f t="shared" si="6"/>
        <v>0</v>
      </c>
      <c r="N66" s="97" t="str">
        <f t="shared" si="9"/>
        <v>n.a.</v>
      </c>
      <c r="O66" s="97">
        <f t="shared" si="9"/>
        <v>0.88650152645206592</v>
      </c>
      <c r="P66" s="97" t="str">
        <f t="shared" si="9"/>
        <v>n.a.</v>
      </c>
      <c r="Q66" s="97" t="str">
        <f t="shared" si="9"/>
        <v>n.a.</v>
      </c>
      <c r="R66" s="97" t="str">
        <f t="shared" si="11"/>
        <v>n.a.</v>
      </c>
      <c r="S66" s="97">
        <f t="shared" si="11"/>
        <v>0.91743119266054496</v>
      </c>
      <c r="T66" s="97" t="str">
        <f t="shared" si="11"/>
        <v>n.a.</v>
      </c>
      <c r="U66" s="97" t="str">
        <f t="shared" si="11"/>
        <v>n.a.</v>
      </c>
      <c r="V66" s="96"/>
      <c r="W66" s="9"/>
      <c r="X66" s="9"/>
      <c r="Y66" s="9"/>
      <c r="Z66" s="9"/>
      <c r="AA66" s="9"/>
      <c r="AB66" s="9"/>
      <c r="AC66" s="9"/>
      <c r="AD66" s="9"/>
      <c r="AE66" s="9"/>
      <c r="AF66" s="9"/>
    </row>
    <row r="67" spans="1:32">
      <c r="A67" s="103">
        <f t="shared" si="1"/>
        <v>1891</v>
      </c>
      <c r="B67" s="109">
        <v>684</v>
      </c>
      <c r="C67" s="106">
        <v>1444</v>
      </c>
      <c r="D67" s="106">
        <v>133582</v>
      </c>
      <c r="E67" s="105">
        <v>1.08</v>
      </c>
      <c r="F67" s="97">
        <f t="shared" si="12"/>
        <v>47.368421052631582</v>
      </c>
      <c r="G67" s="97">
        <f t="shared" si="10"/>
        <v>-5.5948197575709671</v>
      </c>
      <c r="H67" s="97">
        <f t="shared" si="8"/>
        <v>2.336591793583187</v>
      </c>
      <c r="I67" s="97">
        <f t="shared" si="2"/>
        <v>-1.8181818181818188</v>
      </c>
      <c r="J67" s="96">
        <f t="shared" si="3"/>
        <v>0</v>
      </c>
      <c r="K67" s="96">
        <f t="shared" si="4"/>
        <v>1</v>
      </c>
      <c r="L67" s="96">
        <f t="shared" si="5"/>
        <v>0</v>
      </c>
      <c r="M67" s="96">
        <f t="shared" si="6"/>
        <v>0</v>
      </c>
      <c r="N67" s="97" t="str">
        <f t="shared" si="9"/>
        <v>n.a.</v>
      </c>
      <c r="O67" s="97">
        <f t="shared" si="9"/>
        <v>2.336591793583187</v>
      </c>
      <c r="P67" s="97" t="str">
        <f t="shared" si="9"/>
        <v>n.a.</v>
      </c>
      <c r="Q67" s="97" t="str">
        <f t="shared" si="9"/>
        <v>n.a.</v>
      </c>
      <c r="R67" s="97" t="str">
        <f t="shared" si="11"/>
        <v>n.a.</v>
      </c>
      <c r="S67" s="97">
        <f t="shared" si="11"/>
        <v>-1.8181818181818188</v>
      </c>
      <c r="T67" s="97" t="str">
        <f t="shared" si="11"/>
        <v>n.a.</v>
      </c>
      <c r="U67" s="97" t="str">
        <f t="shared" si="11"/>
        <v>n.a.</v>
      </c>
      <c r="V67" s="96"/>
      <c r="W67" s="9"/>
      <c r="X67" s="9"/>
      <c r="Y67" s="9"/>
      <c r="Z67" s="9"/>
      <c r="AA67" s="9"/>
      <c r="AB67" s="9"/>
      <c r="AC67" s="9"/>
      <c r="AD67" s="9"/>
      <c r="AE67" s="9"/>
      <c r="AF67" s="9"/>
    </row>
    <row r="68" spans="1:32">
      <c r="A68" s="103">
        <f t="shared" si="1"/>
        <v>1892</v>
      </c>
      <c r="B68" s="109">
        <v>678</v>
      </c>
      <c r="C68" s="106">
        <v>1405</v>
      </c>
      <c r="D68" s="106">
        <v>130946</v>
      </c>
      <c r="E68" s="105">
        <v>1.07</v>
      </c>
      <c r="F68" s="97">
        <f t="shared" si="12"/>
        <v>48.256227758007114</v>
      </c>
      <c r="G68" s="97">
        <f t="shared" si="10"/>
        <v>-1.3176358783565192</v>
      </c>
      <c r="H68" s="97">
        <f t="shared" si="8"/>
        <v>-1.9733197586501161</v>
      </c>
      <c r="I68" s="97">
        <f t="shared" si="2"/>
        <v>-0.92592592592593004</v>
      </c>
      <c r="J68" s="96">
        <f t="shared" si="3"/>
        <v>0</v>
      </c>
      <c r="K68" s="96">
        <f t="shared" si="4"/>
        <v>1</v>
      </c>
      <c r="L68" s="96">
        <f t="shared" si="5"/>
        <v>0</v>
      </c>
      <c r="M68" s="96">
        <f t="shared" si="6"/>
        <v>0</v>
      </c>
      <c r="N68" s="97" t="str">
        <f t="shared" si="9"/>
        <v>n.a.</v>
      </c>
      <c r="O68" s="97">
        <f t="shared" si="9"/>
        <v>-1.9733197586501161</v>
      </c>
      <c r="P68" s="97" t="str">
        <f t="shared" si="9"/>
        <v>n.a.</v>
      </c>
      <c r="Q68" s="97" t="str">
        <f t="shared" si="9"/>
        <v>n.a.</v>
      </c>
      <c r="R68" s="97" t="str">
        <f t="shared" si="11"/>
        <v>n.a.</v>
      </c>
      <c r="S68" s="97">
        <f t="shared" si="11"/>
        <v>-0.92592592592593004</v>
      </c>
      <c r="T68" s="97" t="str">
        <f t="shared" si="11"/>
        <v>n.a.</v>
      </c>
      <c r="U68" s="97" t="str">
        <f t="shared" si="11"/>
        <v>n.a.</v>
      </c>
      <c r="V68" s="96"/>
      <c r="W68" s="9"/>
      <c r="X68" s="9"/>
      <c r="Y68" s="9"/>
      <c r="Z68" s="9"/>
      <c r="AA68" s="9"/>
      <c r="AB68" s="9"/>
      <c r="AC68" s="9"/>
      <c r="AD68" s="9"/>
      <c r="AE68" s="9"/>
      <c r="AF68" s="9"/>
    </row>
    <row r="69" spans="1:32">
      <c r="A69" s="103">
        <f t="shared" si="1"/>
        <v>1893</v>
      </c>
      <c r="B69" s="109">
        <v>671</v>
      </c>
      <c r="C69" s="106">
        <v>1406</v>
      </c>
      <c r="D69" s="106">
        <v>130119</v>
      </c>
      <c r="E69" s="105">
        <v>1.08</v>
      </c>
      <c r="F69" s="97">
        <f t="shared" si="12"/>
        <v>47.724039829302988</v>
      </c>
      <c r="G69" s="97">
        <f t="shared" si="10"/>
        <v>-0.12616821507981513</v>
      </c>
      <c r="H69" s="97">
        <f t="shared" si="8"/>
        <v>-0.63155804682846206</v>
      </c>
      <c r="I69" s="97">
        <f t="shared" si="2"/>
        <v>0.93457943925234765</v>
      </c>
      <c r="J69" s="96">
        <f t="shared" si="3"/>
        <v>0</v>
      </c>
      <c r="K69" s="96">
        <f t="shared" si="4"/>
        <v>1</v>
      </c>
      <c r="L69" s="96">
        <f t="shared" si="5"/>
        <v>0</v>
      </c>
      <c r="M69" s="96">
        <f t="shared" si="6"/>
        <v>0</v>
      </c>
      <c r="N69" s="97" t="str">
        <f t="shared" si="9"/>
        <v>n.a.</v>
      </c>
      <c r="O69" s="97">
        <f t="shared" si="9"/>
        <v>-0.63155804682846206</v>
      </c>
      <c r="P69" s="97" t="str">
        <f t="shared" si="9"/>
        <v>n.a.</v>
      </c>
      <c r="Q69" s="97" t="str">
        <f t="shared" si="9"/>
        <v>n.a.</v>
      </c>
      <c r="R69" s="97" t="str">
        <f t="shared" si="11"/>
        <v>n.a.</v>
      </c>
      <c r="S69" s="97">
        <f t="shared" si="11"/>
        <v>0.93457943925234765</v>
      </c>
      <c r="T69" s="97" t="str">
        <f t="shared" si="11"/>
        <v>n.a.</v>
      </c>
      <c r="U69" s="97" t="str">
        <f t="shared" si="11"/>
        <v>n.a.</v>
      </c>
      <c r="V69" s="96"/>
      <c r="W69" s="9"/>
      <c r="X69" s="9"/>
      <c r="Y69" s="9"/>
      <c r="Z69" s="9"/>
      <c r="AA69" s="9"/>
      <c r="AB69" s="9"/>
      <c r="AC69" s="9"/>
      <c r="AD69" s="9"/>
      <c r="AE69" s="9"/>
      <c r="AF69" s="9"/>
    </row>
    <row r="70" spans="1:32">
      <c r="A70" s="103">
        <f t="shared" si="1"/>
        <v>1894</v>
      </c>
      <c r="B70" s="109">
        <v>666</v>
      </c>
      <c r="C70" s="106">
        <v>1484</v>
      </c>
      <c r="D70" s="106">
        <v>136123</v>
      </c>
      <c r="E70" s="105">
        <v>1.0900000000000001</v>
      </c>
      <c r="F70" s="97">
        <f t="shared" ref="F70:F101" si="13">100*B70/C70</f>
        <v>44.878706199460915</v>
      </c>
      <c r="G70" s="97">
        <f t="shared" si="10"/>
        <v>-2.4897148531706677</v>
      </c>
      <c r="H70" s="97">
        <f t="shared" si="8"/>
        <v>4.6142377362260678</v>
      </c>
      <c r="I70" s="97">
        <f t="shared" si="2"/>
        <v>0.92592592592593004</v>
      </c>
      <c r="J70" s="96">
        <f t="shared" si="3"/>
        <v>0</v>
      </c>
      <c r="K70" s="96">
        <f t="shared" si="4"/>
        <v>1</v>
      </c>
      <c r="L70" s="96">
        <f t="shared" si="5"/>
        <v>0</v>
      </c>
      <c r="M70" s="96">
        <f t="shared" si="6"/>
        <v>0</v>
      </c>
      <c r="N70" s="97" t="str">
        <f t="shared" si="9"/>
        <v>n.a.</v>
      </c>
      <c r="O70" s="97">
        <f t="shared" si="9"/>
        <v>4.6142377362260678</v>
      </c>
      <c r="P70" s="97" t="str">
        <f t="shared" si="9"/>
        <v>n.a.</v>
      </c>
      <c r="Q70" s="97" t="str">
        <f t="shared" si="9"/>
        <v>n.a.</v>
      </c>
      <c r="R70" s="97" t="str">
        <f t="shared" si="11"/>
        <v>n.a.</v>
      </c>
      <c r="S70" s="97">
        <f t="shared" si="11"/>
        <v>0.92592592592593004</v>
      </c>
      <c r="T70" s="97" t="str">
        <f t="shared" si="11"/>
        <v>n.a.</v>
      </c>
      <c r="U70" s="97" t="str">
        <f t="shared" si="11"/>
        <v>n.a.</v>
      </c>
      <c r="V70" s="96"/>
      <c r="W70" s="9"/>
      <c r="X70" s="9"/>
      <c r="Y70" s="9"/>
      <c r="Z70" s="9"/>
      <c r="AA70" s="9"/>
      <c r="AB70" s="9"/>
      <c r="AC70" s="9"/>
      <c r="AD70" s="9"/>
      <c r="AE70" s="9"/>
      <c r="AF70" s="9"/>
    </row>
    <row r="71" spans="1:32">
      <c r="A71" s="103">
        <f t="shared" ref="A71:A88" si="14">A70+1</f>
        <v>1895</v>
      </c>
      <c r="B71" s="109">
        <v>657</v>
      </c>
      <c r="C71" s="106">
        <v>1521</v>
      </c>
      <c r="D71" s="106">
        <v>140621</v>
      </c>
      <c r="E71" s="105">
        <v>1.08</v>
      </c>
      <c r="F71" s="97">
        <f t="shared" si="13"/>
        <v>43.19526627218935</v>
      </c>
      <c r="G71" s="97">
        <f t="shared" si="10"/>
        <v>-5.0609614858177636</v>
      </c>
      <c r="H71" s="97">
        <f t="shared" si="8"/>
        <v>3.3043644351064883</v>
      </c>
      <c r="I71" s="97">
        <f t="shared" si="8"/>
        <v>-0.91743119266055606</v>
      </c>
      <c r="J71" s="96">
        <f t="shared" ref="J71:J134" si="15">IF(AND($F71&gt;0,$F71&lt;30),1,0)</f>
        <v>0</v>
      </c>
      <c r="K71" s="96">
        <f t="shared" ref="K71:K134" si="16">IF(AND($F71&gt;30,$F71&lt;60),1,0)</f>
        <v>1</v>
      </c>
      <c r="L71" s="96">
        <f t="shared" ref="L71:L134" si="17">IF(AND($F71&gt;60,$F71&lt;90),1,0)</f>
        <v>0</v>
      </c>
      <c r="M71" s="96">
        <f t="shared" ref="M71:M134" si="18">IF($F71&gt;90,1,0)</f>
        <v>0</v>
      </c>
      <c r="N71" s="97" t="str">
        <f t="shared" si="9"/>
        <v>n.a.</v>
      </c>
      <c r="O71" s="97">
        <f t="shared" si="9"/>
        <v>3.3043644351064883</v>
      </c>
      <c r="P71" s="97" t="str">
        <f t="shared" si="9"/>
        <v>n.a.</v>
      </c>
      <c r="Q71" s="97" t="str">
        <f t="shared" ref="Q71:Q134" si="19">IF(M71=1,$H71,"n.a.")</f>
        <v>n.a.</v>
      </c>
      <c r="R71" s="97" t="str">
        <f t="shared" si="11"/>
        <v>n.a.</v>
      </c>
      <c r="S71" s="97">
        <f t="shared" si="11"/>
        <v>-0.91743119266055606</v>
      </c>
      <c r="T71" s="97" t="str">
        <f t="shared" si="11"/>
        <v>n.a.</v>
      </c>
      <c r="U71" s="97" t="str">
        <f t="shared" si="11"/>
        <v>n.a.</v>
      </c>
      <c r="V71" s="96"/>
      <c r="W71" s="9"/>
      <c r="X71" s="9"/>
      <c r="Y71" s="9"/>
      <c r="Z71" s="9"/>
      <c r="AA71" s="9"/>
      <c r="AB71" s="9"/>
      <c r="AC71" s="9"/>
      <c r="AD71" s="9"/>
      <c r="AE71" s="9"/>
      <c r="AF71" s="9"/>
    </row>
    <row r="72" spans="1:32">
      <c r="A72" s="103">
        <f t="shared" si="14"/>
        <v>1896</v>
      </c>
      <c r="B72" s="109">
        <v>648</v>
      </c>
      <c r="C72" s="106">
        <v>1570</v>
      </c>
      <c r="D72" s="106">
        <v>146610</v>
      </c>
      <c r="E72" s="105">
        <v>1.07</v>
      </c>
      <c r="F72" s="97">
        <f t="shared" si="13"/>
        <v>41.273885350318473</v>
      </c>
      <c r="G72" s="97">
        <f t="shared" si="10"/>
        <v>-6.4501544789845155</v>
      </c>
      <c r="H72" s="97">
        <f t="shared" ref="H72:I135" si="20">100*(D72/D71-1)</f>
        <v>4.2589655883545241</v>
      </c>
      <c r="I72" s="97">
        <f t="shared" si="20"/>
        <v>-0.92592592592593004</v>
      </c>
      <c r="J72" s="96">
        <f t="shared" si="15"/>
        <v>0</v>
      </c>
      <c r="K72" s="96">
        <f t="shared" si="16"/>
        <v>1</v>
      </c>
      <c r="L72" s="96">
        <f t="shared" si="17"/>
        <v>0</v>
      </c>
      <c r="M72" s="96">
        <f t="shared" si="18"/>
        <v>0</v>
      </c>
      <c r="N72" s="97" t="str">
        <f t="shared" ref="N72:Q135" si="21">IF(J72=1,$H72,"n.a.")</f>
        <v>n.a.</v>
      </c>
      <c r="O72" s="97">
        <f t="shared" si="21"/>
        <v>4.2589655883545241</v>
      </c>
      <c r="P72" s="97" t="str">
        <f t="shared" si="21"/>
        <v>n.a.</v>
      </c>
      <c r="Q72" s="97" t="str">
        <f t="shared" si="19"/>
        <v>n.a.</v>
      </c>
      <c r="R72" s="97" t="str">
        <f t="shared" si="11"/>
        <v>n.a.</v>
      </c>
      <c r="S72" s="97">
        <f t="shared" si="11"/>
        <v>-0.92592592592593004</v>
      </c>
      <c r="T72" s="97" t="str">
        <f t="shared" si="11"/>
        <v>n.a.</v>
      </c>
      <c r="U72" s="97" t="str">
        <f t="shared" si="11"/>
        <v>n.a.</v>
      </c>
      <c r="V72" s="96"/>
      <c r="W72" s="9"/>
      <c r="X72" s="9"/>
      <c r="Y72" s="9"/>
      <c r="Z72" s="9"/>
      <c r="AA72" s="9"/>
      <c r="AB72" s="9"/>
      <c r="AC72" s="9"/>
      <c r="AD72" s="9"/>
      <c r="AE72" s="9"/>
      <c r="AF72" s="9"/>
    </row>
    <row r="73" spans="1:32">
      <c r="A73" s="103">
        <f t="shared" si="14"/>
        <v>1897</v>
      </c>
      <c r="B73" s="109">
        <v>641</v>
      </c>
      <c r="C73" s="106">
        <v>1616</v>
      </c>
      <c r="D73" s="106">
        <v>148272</v>
      </c>
      <c r="E73" s="105">
        <v>1.0900000000000001</v>
      </c>
      <c r="F73" s="97">
        <f t="shared" si="13"/>
        <v>39.665841584158414</v>
      </c>
      <c r="G73" s="97">
        <f t="shared" ref="G73:G136" si="22">F73-F70</f>
        <v>-5.2128646153025002</v>
      </c>
      <c r="H73" s="97">
        <f t="shared" si="20"/>
        <v>1.1336198076529636</v>
      </c>
      <c r="I73" s="97">
        <f t="shared" si="20"/>
        <v>1.8691588785046731</v>
      </c>
      <c r="J73" s="96">
        <f t="shared" si="15"/>
        <v>0</v>
      </c>
      <c r="K73" s="96">
        <f t="shared" si="16"/>
        <v>1</v>
      </c>
      <c r="L73" s="96">
        <f t="shared" si="17"/>
        <v>0</v>
      </c>
      <c r="M73" s="96">
        <f t="shared" si="18"/>
        <v>0</v>
      </c>
      <c r="N73" s="97" t="str">
        <f t="shared" si="21"/>
        <v>n.a.</v>
      </c>
      <c r="O73" s="97">
        <f t="shared" si="21"/>
        <v>1.1336198076529636</v>
      </c>
      <c r="P73" s="97" t="str">
        <f t="shared" si="21"/>
        <v>n.a.</v>
      </c>
      <c r="Q73" s="97" t="str">
        <f t="shared" si="19"/>
        <v>n.a.</v>
      </c>
      <c r="R73" s="97" t="str">
        <f t="shared" si="11"/>
        <v>n.a.</v>
      </c>
      <c r="S73" s="97">
        <f t="shared" si="11"/>
        <v>1.8691588785046731</v>
      </c>
      <c r="T73" s="97" t="str">
        <f t="shared" si="11"/>
        <v>n.a.</v>
      </c>
      <c r="U73" s="97" t="str">
        <f t="shared" si="11"/>
        <v>n.a.</v>
      </c>
      <c r="V73" s="96"/>
      <c r="W73" s="9"/>
      <c r="X73" s="9"/>
      <c r="Y73" s="9"/>
      <c r="Z73" s="9"/>
      <c r="AA73" s="9"/>
      <c r="AB73" s="9"/>
      <c r="AC73" s="9"/>
      <c r="AD73" s="9"/>
      <c r="AE73" s="9"/>
      <c r="AF73" s="9"/>
    </row>
    <row r="74" spans="1:32">
      <c r="A74" s="103">
        <f t="shared" si="14"/>
        <v>1898</v>
      </c>
      <c r="B74" s="109">
        <v>634</v>
      </c>
      <c r="C74" s="106">
        <v>1705</v>
      </c>
      <c r="D74" s="106">
        <v>154937</v>
      </c>
      <c r="E74" s="105">
        <v>1.1000000000000001</v>
      </c>
      <c r="F74" s="97">
        <f t="shared" si="13"/>
        <v>37.184750733137832</v>
      </c>
      <c r="G74" s="97">
        <f t="shared" si="22"/>
        <v>-6.0105155390515179</v>
      </c>
      <c r="H74" s="97">
        <f t="shared" si="20"/>
        <v>4.4951170821193376</v>
      </c>
      <c r="I74" s="97">
        <f t="shared" si="20"/>
        <v>0.91743119266054496</v>
      </c>
      <c r="J74" s="96">
        <f t="shared" si="15"/>
        <v>0</v>
      </c>
      <c r="K74" s="96">
        <f t="shared" si="16"/>
        <v>1</v>
      </c>
      <c r="L74" s="96">
        <f t="shared" si="17"/>
        <v>0</v>
      </c>
      <c r="M74" s="96">
        <f t="shared" si="18"/>
        <v>0</v>
      </c>
      <c r="N74" s="97" t="str">
        <f t="shared" si="21"/>
        <v>n.a.</v>
      </c>
      <c r="O74" s="97">
        <f t="shared" si="21"/>
        <v>4.4951170821193376</v>
      </c>
      <c r="P74" s="97" t="str">
        <f t="shared" si="21"/>
        <v>n.a.</v>
      </c>
      <c r="Q74" s="97" t="str">
        <f t="shared" si="19"/>
        <v>n.a.</v>
      </c>
      <c r="R74" s="97" t="str">
        <f t="shared" si="11"/>
        <v>n.a.</v>
      </c>
      <c r="S74" s="97">
        <f t="shared" si="11"/>
        <v>0.91743119266054496</v>
      </c>
      <c r="T74" s="97" t="str">
        <f t="shared" si="11"/>
        <v>n.a.</v>
      </c>
      <c r="U74" s="97" t="str">
        <f t="shared" si="11"/>
        <v>n.a.</v>
      </c>
      <c r="V74" s="96"/>
      <c r="W74" s="9"/>
      <c r="X74" s="9"/>
      <c r="Y74" s="9"/>
      <c r="Z74" s="9"/>
      <c r="AA74" s="9"/>
      <c r="AB74" s="9"/>
      <c r="AC74" s="9"/>
      <c r="AD74" s="9"/>
      <c r="AE74" s="9"/>
      <c r="AF74" s="9"/>
    </row>
    <row r="75" spans="1:32">
      <c r="A75" s="103">
        <f t="shared" si="14"/>
        <v>1899</v>
      </c>
      <c r="B75" s="109">
        <v>628</v>
      </c>
      <c r="C75" s="106">
        <v>1809</v>
      </c>
      <c r="D75" s="106">
        <v>160457</v>
      </c>
      <c r="E75" s="105">
        <v>1.1299999999999999</v>
      </c>
      <c r="F75" s="97">
        <f t="shared" si="13"/>
        <v>34.715312327252626</v>
      </c>
      <c r="G75" s="97">
        <f t="shared" si="22"/>
        <v>-6.558573023065847</v>
      </c>
      <c r="H75" s="97">
        <f t="shared" si="20"/>
        <v>3.5627384033510401</v>
      </c>
      <c r="I75" s="97">
        <f t="shared" si="20"/>
        <v>2.7272727272727115</v>
      </c>
      <c r="J75" s="96">
        <f t="shared" si="15"/>
        <v>0</v>
      </c>
      <c r="K75" s="96">
        <f t="shared" si="16"/>
        <v>1</v>
      </c>
      <c r="L75" s="96">
        <f t="shared" si="17"/>
        <v>0</v>
      </c>
      <c r="M75" s="96">
        <f t="shared" si="18"/>
        <v>0</v>
      </c>
      <c r="N75" s="97" t="str">
        <f t="shared" si="21"/>
        <v>n.a.</v>
      </c>
      <c r="O75" s="97">
        <f t="shared" si="21"/>
        <v>3.5627384033510401</v>
      </c>
      <c r="P75" s="97" t="str">
        <f t="shared" si="21"/>
        <v>n.a.</v>
      </c>
      <c r="Q75" s="97" t="str">
        <f t="shared" si="19"/>
        <v>n.a.</v>
      </c>
      <c r="R75" s="97" t="str">
        <f t="shared" si="11"/>
        <v>n.a.</v>
      </c>
      <c r="S75" s="97">
        <f t="shared" si="11"/>
        <v>2.7272727272727115</v>
      </c>
      <c r="T75" s="97" t="str">
        <f t="shared" si="11"/>
        <v>n.a.</v>
      </c>
      <c r="U75" s="97" t="str">
        <f t="shared" si="11"/>
        <v>n.a.</v>
      </c>
      <c r="V75" s="96"/>
      <c r="W75" s="9"/>
      <c r="X75" s="9"/>
      <c r="Y75" s="9"/>
      <c r="Z75" s="9"/>
      <c r="AA75" s="9"/>
      <c r="AB75" s="9"/>
      <c r="AC75" s="9"/>
      <c r="AD75" s="9"/>
      <c r="AE75" s="9"/>
      <c r="AF75" s="9"/>
    </row>
    <row r="76" spans="1:32">
      <c r="A76" s="103">
        <f t="shared" si="14"/>
        <v>1900</v>
      </c>
      <c r="B76" s="109">
        <v>629</v>
      </c>
      <c r="C76" s="106">
        <v>1885</v>
      </c>
      <c r="D76" s="106">
        <v>159936</v>
      </c>
      <c r="E76" s="105">
        <v>1.18</v>
      </c>
      <c r="F76" s="97">
        <f t="shared" si="13"/>
        <v>33.368700265251988</v>
      </c>
      <c r="G76" s="97">
        <f t="shared" si="22"/>
        <v>-6.2971413189064265</v>
      </c>
      <c r="H76" s="97">
        <f t="shared" si="20"/>
        <v>-0.32469758252989811</v>
      </c>
      <c r="I76" s="97">
        <f t="shared" si="20"/>
        <v>4.4247787610619538</v>
      </c>
      <c r="J76" s="96">
        <f t="shared" si="15"/>
        <v>0</v>
      </c>
      <c r="K76" s="96">
        <f t="shared" si="16"/>
        <v>1</v>
      </c>
      <c r="L76" s="96">
        <f t="shared" si="17"/>
        <v>0</v>
      </c>
      <c r="M76" s="96">
        <f t="shared" si="18"/>
        <v>0</v>
      </c>
      <c r="N76" s="97" t="str">
        <f t="shared" si="21"/>
        <v>n.a.</v>
      </c>
      <c r="O76" s="97">
        <f t="shared" si="21"/>
        <v>-0.32469758252989811</v>
      </c>
      <c r="P76" s="97" t="str">
        <f t="shared" si="21"/>
        <v>n.a.</v>
      </c>
      <c r="Q76" s="97" t="str">
        <f t="shared" si="19"/>
        <v>n.a.</v>
      </c>
      <c r="R76" s="97" t="str">
        <f t="shared" si="11"/>
        <v>n.a.</v>
      </c>
      <c r="S76" s="97">
        <f t="shared" si="11"/>
        <v>4.4247787610619538</v>
      </c>
      <c r="T76" s="97" t="str">
        <f t="shared" si="11"/>
        <v>n.a.</v>
      </c>
      <c r="U76" s="97" t="str">
        <f t="shared" si="11"/>
        <v>n.a.</v>
      </c>
      <c r="V76" s="96"/>
      <c r="W76" s="9"/>
      <c r="X76" s="9"/>
      <c r="Y76" s="9"/>
      <c r="Z76" s="9"/>
      <c r="AA76" s="9"/>
      <c r="AB76" s="9"/>
      <c r="AC76" s="9"/>
      <c r="AD76" s="9"/>
      <c r="AE76" s="9"/>
      <c r="AF76" s="9"/>
    </row>
    <row r="77" spans="1:32">
      <c r="A77" s="103">
        <f t="shared" si="14"/>
        <v>1901</v>
      </c>
      <c r="B77" s="109">
        <v>689</v>
      </c>
      <c r="C77" s="106">
        <v>1893</v>
      </c>
      <c r="D77" s="106">
        <v>163303</v>
      </c>
      <c r="E77" s="105">
        <v>1.1599999999999999</v>
      </c>
      <c r="F77" s="97">
        <f t="shared" si="13"/>
        <v>36.397253037506601</v>
      </c>
      <c r="G77" s="97">
        <f t="shared" si="22"/>
        <v>-0.78749769563123095</v>
      </c>
      <c r="H77" s="97">
        <f t="shared" si="20"/>
        <v>2.105217086834732</v>
      </c>
      <c r="I77" s="97">
        <f t="shared" si="20"/>
        <v>-1.6949152542372947</v>
      </c>
      <c r="J77" s="96">
        <f t="shared" si="15"/>
        <v>0</v>
      </c>
      <c r="K77" s="96">
        <f t="shared" si="16"/>
        <v>1</v>
      </c>
      <c r="L77" s="96">
        <f t="shared" si="17"/>
        <v>0</v>
      </c>
      <c r="M77" s="96">
        <f t="shared" si="18"/>
        <v>0</v>
      </c>
      <c r="N77" s="97" t="str">
        <f t="shared" si="21"/>
        <v>n.a.</v>
      </c>
      <c r="O77" s="97">
        <f t="shared" si="21"/>
        <v>2.105217086834732</v>
      </c>
      <c r="P77" s="97" t="str">
        <f t="shared" si="21"/>
        <v>n.a.</v>
      </c>
      <c r="Q77" s="97" t="str">
        <f t="shared" si="19"/>
        <v>n.a.</v>
      </c>
      <c r="R77" s="97" t="str">
        <f t="shared" si="11"/>
        <v>n.a.</v>
      </c>
      <c r="S77" s="97">
        <f t="shared" si="11"/>
        <v>-1.6949152542372947</v>
      </c>
      <c r="T77" s="97" t="str">
        <f t="shared" si="11"/>
        <v>n.a.</v>
      </c>
      <c r="U77" s="97" t="str">
        <f t="shared" si="11"/>
        <v>n.a.</v>
      </c>
      <c r="V77" s="96"/>
      <c r="W77" s="9"/>
      <c r="X77" s="9"/>
      <c r="Y77" s="9"/>
      <c r="Z77" s="9"/>
      <c r="AA77" s="9"/>
      <c r="AB77" s="9"/>
      <c r="AC77" s="9"/>
      <c r="AD77" s="9"/>
      <c r="AE77" s="9"/>
      <c r="AF77" s="9"/>
    </row>
    <row r="78" spans="1:32">
      <c r="A78" s="103">
        <f t="shared" si="14"/>
        <v>1902</v>
      </c>
      <c r="B78" s="109">
        <v>745</v>
      </c>
      <c r="C78" s="106">
        <v>1906</v>
      </c>
      <c r="D78" s="106">
        <v>165759</v>
      </c>
      <c r="E78" s="105">
        <v>1.1499999999999999</v>
      </c>
      <c r="F78" s="97">
        <f t="shared" si="13"/>
        <v>39.08709338929696</v>
      </c>
      <c r="G78" s="97">
        <f t="shared" si="22"/>
        <v>4.3717810620443345</v>
      </c>
      <c r="H78" s="97">
        <f t="shared" si="20"/>
        <v>1.5039527749030945</v>
      </c>
      <c r="I78" s="97">
        <f t="shared" si="20"/>
        <v>-0.86206896551723755</v>
      </c>
      <c r="J78" s="96">
        <f t="shared" si="15"/>
        <v>0</v>
      </c>
      <c r="K78" s="96">
        <f t="shared" si="16"/>
        <v>1</v>
      </c>
      <c r="L78" s="96">
        <f t="shared" si="17"/>
        <v>0</v>
      </c>
      <c r="M78" s="96">
        <f t="shared" si="18"/>
        <v>0</v>
      </c>
      <c r="N78" s="97" t="str">
        <f t="shared" si="21"/>
        <v>n.a.</v>
      </c>
      <c r="O78" s="97">
        <f t="shared" si="21"/>
        <v>1.5039527749030945</v>
      </c>
      <c r="P78" s="97" t="str">
        <f t="shared" si="21"/>
        <v>n.a.</v>
      </c>
      <c r="Q78" s="97" t="str">
        <f t="shared" si="19"/>
        <v>n.a.</v>
      </c>
      <c r="R78" s="97" t="str">
        <f t="shared" si="11"/>
        <v>n.a.</v>
      </c>
      <c r="S78" s="97">
        <f t="shared" si="11"/>
        <v>-0.86206896551723755</v>
      </c>
      <c r="T78" s="97" t="str">
        <f t="shared" si="11"/>
        <v>n.a.</v>
      </c>
      <c r="U78" s="97" t="str">
        <f t="shared" si="11"/>
        <v>n.a.</v>
      </c>
      <c r="V78" s="96"/>
      <c r="W78" s="9"/>
      <c r="X78" s="9"/>
      <c r="Y78" s="9"/>
      <c r="Z78" s="9"/>
      <c r="AA78" s="9"/>
      <c r="AB78" s="9"/>
      <c r="AC78" s="9"/>
      <c r="AD78" s="9"/>
      <c r="AE78" s="9"/>
      <c r="AF78" s="9"/>
    </row>
    <row r="79" spans="1:32">
      <c r="A79" s="103">
        <f t="shared" si="14"/>
        <v>1903</v>
      </c>
      <c r="B79" s="109">
        <v>771</v>
      </c>
      <c r="C79" s="106">
        <v>1881</v>
      </c>
      <c r="D79" s="106">
        <v>164222</v>
      </c>
      <c r="E79" s="105">
        <v>1.1499999999999999</v>
      </c>
      <c r="F79" s="97">
        <f t="shared" si="13"/>
        <v>40.988835725677831</v>
      </c>
      <c r="G79" s="97">
        <f t="shared" si="22"/>
        <v>7.6201354604258427</v>
      </c>
      <c r="H79" s="97">
        <f t="shared" si="20"/>
        <v>-0.92724980242400168</v>
      </c>
      <c r="I79" s="97">
        <f t="shared" si="20"/>
        <v>0</v>
      </c>
      <c r="J79" s="96">
        <f t="shared" si="15"/>
        <v>0</v>
      </c>
      <c r="K79" s="96">
        <f t="shared" si="16"/>
        <v>1</v>
      </c>
      <c r="L79" s="96">
        <f t="shared" si="17"/>
        <v>0</v>
      </c>
      <c r="M79" s="96">
        <f t="shared" si="18"/>
        <v>0</v>
      </c>
      <c r="N79" s="97" t="str">
        <f t="shared" si="21"/>
        <v>n.a.</v>
      </c>
      <c r="O79" s="97">
        <f t="shared" si="21"/>
        <v>-0.92724980242400168</v>
      </c>
      <c r="P79" s="97" t="str">
        <f t="shared" si="21"/>
        <v>n.a.</v>
      </c>
      <c r="Q79" s="97" t="str">
        <f t="shared" si="19"/>
        <v>n.a.</v>
      </c>
      <c r="R79" s="97" t="str">
        <f t="shared" si="11"/>
        <v>n.a.</v>
      </c>
      <c r="S79" s="97">
        <f t="shared" si="11"/>
        <v>0</v>
      </c>
      <c r="T79" s="97" t="str">
        <f t="shared" si="11"/>
        <v>n.a.</v>
      </c>
      <c r="U79" s="97" t="str">
        <f t="shared" si="11"/>
        <v>n.a.</v>
      </c>
      <c r="V79" s="96"/>
      <c r="W79" s="9"/>
      <c r="X79" s="9"/>
      <c r="Y79" s="9"/>
      <c r="Z79" s="9"/>
      <c r="AA79" s="9"/>
      <c r="AB79" s="9"/>
      <c r="AC79" s="9"/>
      <c r="AD79" s="9"/>
      <c r="AE79" s="9"/>
      <c r="AF79" s="9"/>
    </row>
    <row r="80" spans="1:32">
      <c r="A80" s="103">
        <f t="shared" si="14"/>
        <v>1904</v>
      </c>
      <c r="B80" s="109">
        <v>763</v>
      </c>
      <c r="C80" s="106">
        <v>1881</v>
      </c>
      <c r="D80" s="106">
        <v>166111</v>
      </c>
      <c r="E80" s="105">
        <v>1.1299999999999999</v>
      </c>
      <c r="F80" s="97">
        <f t="shared" si="13"/>
        <v>40.56353003721425</v>
      </c>
      <c r="G80" s="97">
        <f t="shared" si="22"/>
        <v>4.1662769997076481</v>
      </c>
      <c r="H80" s="97">
        <f t="shared" si="20"/>
        <v>1.1502721925198856</v>
      </c>
      <c r="I80" s="97">
        <f t="shared" si="20"/>
        <v>-1.7391304347826098</v>
      </c>
      <c r="J80" s="96">
        <f t="shared" si="15"/>
        <v>0</v>
      </c>
      <c r="K80" s="96">
        <f t="shared" si="16"/>
        <v>1</v>
      </c>
      <c r="L80" s="96">
        <f t="shared" si="17"/>
        <v>0</v>
      </c>
      <c r="M80" s="96">
        <f t="shared" si="18"/>
        <v>0</v>
      </c>
      <c r="N80" s="97" t="str">
        <f t="shared" si="21"/>
        <v>n.a.</v>
      </c>
      <c r="O80" s="97">
        <f t="shared" si="21"/>
        <v>1.1502721925198856</v>
      </c>
      <c r="P80" s="97" t="str">
        <f t="shared" si="21"/>
        <v>n.a.</v>
      </c>
      <c r="Q80" s="97" t="str">
        <f t="shared" si="19"/>
        <v>n.a.</v>
      </c>
      <c r="R80" s="97" t="str">
        <f t="shared" si="11"/>
        <v>n.a.</v>
      </c>
      <c r="S80" s="97">
        <f t="shared" si="11"/>
        <v>-1.7391304347826098</v>
      </c>
      <c r="T80" s="97" t="str">
        <f t="shared" si="11"/>
        <v>n.a.</v>
      </c>
      <c r="U80" s="97" t="str">
        <f t="shared" si="11"/>
        <v>n.a.</v>
      </c>
      <c r="V80" s="96"/>
      <c r="W80" s="9"/>
      <c r="X80" s="9"/>
      <c r="Y80" s="9"/>
      <c r="Z80" s="9"/>
      <c r="AA80" s="9"/>
      <c r="AB80" s="9"/>
      <c r="AC80" s="9"/>
      <c r="AD80" s="9"/>
      <c r="AE80" s="9"/>
      <c r="AF80" s="9"/>
    </row>
    <row r="81" spans="1:32">
      <c r="A81" s="103">
        <f t="shared" si="14"/>
        <v>1905</v>
      </c>
      <c r="B81" s="109">
        <v>755</v>
      </c>
      <c r="C81" s="106">
        <v>1949</v>
      </c>
      <c r="D81" s="106">
        <v>170976</v>
      </c>
      <c r="E81" s="105">
        <v>1.1399999999999999</v>
      </c>
      <c r="F81" s="97">
        <f t="shared" si="13"/>
        <v>38.737814263724985</v>
      </c>
      <c r="G81" s="97">
        <f t="shared" si="22"/>
        <v>-0.34927912557197516</v>
      </c>
      <c r="H81" s="97">
        <f t="shared" si="20"/>
        <v>2.9287645008458263</v>
      </c>
      <c r="I81" s="97">
        <f t="shared" si="20"/>
        <v>0.88495575221239076</v>
      </c>
      <c r="J81" s="96">
        <f t="shared" si="15"/>
        <v>0</v>
      </c>
      <c r="K81" s="96">
        <f t="shared" si="16"/>
        <v>1</v>
      </c>
      <c r="L81" s="96">
        <f t="shared" si="17"/>
        <v>0</v>
      </c>
      <c r="M81" s="96">
        <f t="shared" si="18"/>
        <v>0</v>
      </c>
      <c r="N81" s="97" t="str">
        <f t="shared" si="21"/>
        <v>n.a.</v>
      </c>
      <c r="O81" s="97">
        <f t="shared" si="21"/>
        <v>2.9287645008458263</v>
      </c>
      <c r="P81" s="97" t="str">
        <f t="shared" si="21"/>
        <v>n.a.</v>
      </c>
      <c r="Q81" s="97" t="str">
        <f t="shared" si="19"/>
        <v>n.a.</v>
      </c>
      <c r="R81" s="97" t="str">
        <f t="shared" si="11"/>
        <v>n.a.</v>
      </c>
      <c r="S81" s="97">
        <f t="shared" si="11"/>
        <v>0.88495575221239076</v>
      </c>
      <c r="T81" s="97" t="str">
        <f t="shared" si="11"/>
        <v>n.a.</v>
      </c>
      <c r="U81" s="97" t="str">
        <f t="shared" si="11"/>
        <v>n.a.</v>
      </c>
      <c r="V81" s="96"/>
      <c r="W81" s="9"/>
      <c r="X81" s="9"/>
      <c r="Y81" s="9"/>
      <c r="Z81" s="9"/>
      <c r="AA81" s="9"/>
      <c r="AB81" s="9"/>
      <c r="AC81" s="9"/>
      <c r="AD81" s="9"/>
      <c r="AE81" s="9"/>
      <c r="AF81" s="9"/>
    </row>
    <row r="82" spans="1:32">
      <c r="A82" s="103">
        <f t="shared" si="14"/>
        <v>1906</v>
      </c>
      <c r="B82" s="109">
        <v>743</v>
      </c>
      <c r="C82" s="106">
        <v>2033</v>
      </c>
      <c r="D82" s="106">
        <v>175265</v>
      </c>
      <c r="E82" s="105">
        <v>1.1599999999999999</v>
      </c>
      <c r="F82" s="97">
        <f t="shared" si="13"/>
        <v>36.546974913920316</v>
      </c>
      <c r="G82" s="97">
        <f t="shared" si="22"/>
        <v>-4.4418608117575147</v>
      </c>
      <c r="H82" s="97">
        <f t="shared" si="20"/>
        <v>2.5085392101815485</v>
      </c>
      <c r="I82" s="97">
        <f t="shared" si="20"/>
        <v>1.7543859649122862</v>
      </c>
      <c r="J82" s="96">
        <f t="shared" si="15"/>
        <v>0</v>
      </c>
      <c r="K82" s="96">
        <f t="shared" si="16"/>
        <v>1</v>
      </c>
      <c r="L82" s="96">
        <f t="shared" si="17"/>
        <v>0</v>
      </c>
      <c r="M82" s="96">
        <f t="shared" si="18"/>
        <v>0</v>
      </c>
      <c r="N82" s="97" t="str">
        <f t="shared" si="21"/>
        <v>n.a.</v>
      </c>
      <c r="O82" s="97">
        <f t="shared" si="21"/>
        <v>2.5085392101815485</v>
      </c>
      <c r="P82" s="97" t="str">
        <f t="shared" si="21"/>
        <v>n.a.</v>
      </c>
      <c r="Q82" s="97" t="str">
        <f t="shared" si="19"/>
        <v>n.a.</v>
      </c>
      <c r="R82" s="97" t="str">
        <f t="shared" si="11"/>
        <v>n.a.</v>
      </c>
      <c r="S82" s="97">
        <f t="shared" si="11"/>
        <v>1.7543859649122862</v>
      </c>
      <c r="T82" s="97" t="str">
        <f t="shared" si="11"/>
        <v>n.a.</v>
      </c>
      <c r="U82" s="97" t="str">
        <f t="shared" si="11"/>
        <v>n.a.</v>
      </c>
      <c r="V82" s="96"/>
      <c r="W82" s="9"/>
      <c r="X82" s="9"/>
      <c r="Y82" s="9"/>
      <c r="Z82" s="9"/>
      <c r="AA82" s="9"/>
      <c r="AB82" s="9"/>
      <c r="AC82" s="9"/>
      <c r="AD82" s="9"/>
      <c r="AE82" s="9"/>
      <c r="AF82" s="9"/>
    </row>
    <row r="83" spans="1:32">
      <c r="A83" s="103">
        <f t="shared" si="14"/>
        <v>1907</v>
      </c>
      <c r="B83" s="109">
        <v>730</v>
      </c>
      <c r="C83" s="106">
        <v>2113</v>
      </c>
      <c r="D83" s="106">
        <v>178599</v>
      </c>
      <c r="E83" s="105">
        <v>1.18</v>
      </c>
      <c r="F83" s="97">
        <f t="shared" si="13"/>
        <v>34.548035967818265</v>
      </c>
      <c r="G83" s="97">
        <f t="shared" si="22"/>
        <v>-6.0154940693959844</v>
      </c>
      <c r="H83" s="97">
        <f t="shared" si="20"/>
        <v>1.9022622885344953</v>
      </c>
      <c r="I83" s="97">
        <f t="shared" si="20"/>
        <v>1.7241379310344751</v>
      </c>
      <c r="J83" s="96">
        <f t="shared" si="15"/>
        <v>0</v>
      </c>
      <c r="K83" s="96">
        <f t="shared" si="16"/>
        <v>1</v>
      </c>
      <c r="L83" s="96">
        <f t="shared" si="17"/>
        <v>0</v>
      </c>
      <c r="M83" s="96">
        <f t="shared" si="18"/>
        <v>0</v>
      </c>
      <c r="N83" s="97" t="str">
        <f t="shared" si="21"/>
        <v>n.a.</v>
      </c>
      <c r="O83" s="97">
        <f t="shared" si="21"/>
        <v>1.9022622885344953</v>
      </c>
      <c r="P83" s="97" t="str">
        <f t="shared" si="21"/>
        <v>n.a.</v>
      </c>
      <c r="Q83" s="97" t="str">
        <f t="shared" si="19"/>
        <v>n.a.</v>
      </c>
      <c r="R83" s="97" t="str">
        <f t="shared" si="11"/>
        <v>n.a.</v>
      </c>
      <c r="S83" s="97">
        <f t="shared" si="11"/>
        <v>1.7241379310344751</v>
      </c>
      <c r="T83" s="97" t="str">
        <f t="shared" si="11"/>
        <v>n.a.</v>
      </c>
      <c r="U83" s="97" t="str">
        <f t="shared" si="11"/>
        <v>n.a.</v>
      </c>
      <c r="V83" s="96"/>
      <c r="W83" s="9"/>
      <c r="X83" s="9"/>
      <c r="Y83" s="9"/>
      <c r="Z83" s="9"/>
      <c r="AA83" s="9"/>
      <c r="AB83" s="9"/>
      <c r="AC83" s="9"/>
      <c r="AD83" s="9"/>
      <c r="AE83" s="9"/>
      <c r="AF83" s="9"/>
    </row>
    <row r="84" spans="1:32">
      <c r="A84" s="103">
        <f t="shared" si="14"/>
        <v>1908</v>
      </c>
      <c r="B84" s="109">
        <v>711</v>
      </c>
      <c r="C84" s="106">
        <v>2011</v>
      </c>
      <c r="D84" s="106">
        <v>171957</v>
      </c>
      <c r="E84" s="105">
        <v>1.17</v>
      </c>
      <c r="F84" s="97">
        <f t="shared" si="13"/>
        <v>35.355544505221282</v>
      </c>
      <c r="G84" s="97">
        <f t="shared" si="22"/>
        <v>-3.3822697585037034</v>
      </c>
      <c r="H84" s="97">
        <f t="shared" si="20"/>
        <v>-3.7189457947692905</v>
      </c>
      <c r="I84" s="97">
        <f t="shared" si="20"/>
        <v>-0.84745762711864181</v>
      </c>
      <c r="J84" s="96">
        <f t="shared" si="15"/>
        <v>0</v>
      </c>
      <c r="K84" s="96">
        <f t="shared" si="16"/>
        <v>1</v>
      </c>
      <c r="L84" s="96">
        <f t="shared" si="17"/>
        <v>0</v>
      </c>
      <c r="M84" s="96">
        <f t="shared" si="18"/>
        <v>0</v>
      </c>
      <c r="N84" s="97" t="str">
        <f t="shared" si="21"/>
        <v>n.a.</v>
      </c>
      <c r="O84" s="97">
        <f t="shared" si="21"/>
        <v>-3.7189457947692905</v>
      </c>
      <c r="P84" s="97" t="str">
        <f t="shared" si="21"/>
        <v>n.a.</v>
      </c>
      <c r="Q84" s="97" t="str">
        <f t="shared" si="19"/>
        <v>n.a.</v>
      </c>
      <c r="R84" s="97" t="str">
        <f t="shared" si="11"/>
        <v>n.a.</v>
      </c>
      <c r="S84" s="97">
        <f t="shared" si="11"/>
        <v>-0.84745762711864181</v>
      </c>
      <c r="T84" s="97" t="str">
        <f t="shared" si="11"/>
        <v>n.a.</v>
      </c>
      <c r="U84" s="97" t="str">
        <f t="shared" si="11"/>
        <v>n.a.</v>
      </c>
      <c r="V84" s="96"/>
      <c r="W84" s="9"/>
      <c r="X84" s="9"/>
      <c r="Y84" s="9"/>
      <c r="Z84" s="9"/>
      <c r="AA84" s="9"/>
      <c r="AB84" s="9"/>
      <c r="AC84" s="9"/>
      <c r="AD84" s="9"/>
      <c r="AE84" s="9"/>
      <c r="AF84" s="9"/>
    </row>
    <row r="85" spans="1:32">
      <c r="A85" s="103">
        <f t="shared" si="14"/>
        <v>1909</v>
      </c>
      <c r="B85" s="109">
        <v>703</v>
      </c>
      <c r="C85" s="106">
        <v>2052</v>
      </c>
      <c r="D85" s="106">
        <v>176024</v>
      </c>
      <c r="E85" s="105">
        <v>1.17</v>
      </c>
      <c r="F85" s="97">
        <f t="shared" si="13"/>
        <v>34.25925925925926</v>
      </c>
      <c r="G85" s="97">
        <f t="shared" si="22"/>
        <v>-2.2877156546610564</v>
      </c>
      <c r="H85" s="97">
        <f t="shared" si="20"/>
        <v>2.3651261652622546</v>
      </c>
      <c r="I85" s="97">
        <f t="shared" si="20"/>
        <v>0</v>
      </c>
      <c r="J85" s="96">
        <f t="shared" si="15"/>
        <v>0</v>
      </c>
      <c r="K85" s="96">
        <f t="shared" si="16"/>
        <v>1</v>
      </c>
      <c r="L85" s="96">
        <f t="shared" si="17"/>
        <v>0</v>
      </c>
      <c r="M85" s="96">
        <f t="shared" si="18"/>
        <v>0</v>
      </c>
      <c r="N85" s="97" t="str">
        <f t="shared" si="21"/>
        <v>n.a.</v>
      </c>
      <c r="O85" s="97">
        <f t="shared" si="21"/>
        <v>2.3651261652622546</v>
      </c>
      <c r="P85" s="97" t="str">
        <f t="shared" si="21"/>
        <v>n.a.</v>
      </c>
      <c r="Q85" s="97" t="str">
        <f t="shared" si="19"/>
        <v>n.a.</v>
      </c>
      <c r="R85" s="97" t="str">
        <f t="shared" si="11"/>
        <v>n.a.</v>
      </c>
      <c r="S85" s="97">
        <f t="shared" si="11"/>
        <v>0</v>
      </c>
      <c r="T85" s="97" t="str">
        <f t="shared" si="11"/>
        <v>n.a.</v>
      </c>
      <c r="U85" s="97" t="str">
        <f t="shared" si="11"/>
        <v>n.a.</v>
      </c>
      <c r="V85" s="96"/>
      <c r="W85" s="9"/>
      <c r="X85" s="9"/>
      <c r="Y85" s="9"/>
      <c r="Z85" s="9"/>
      <c r="AA85" s="9"/>
      <c r="AB85" s="9"/>
      <c r="AC85" s="9"/>
      <c r="AD85" s="9"/>
      <c r="AE85" s="9"/>
      <c r="AF85" s="9"/>
    </row>
    <row r="86" spans="1:32">
      <c r="A86" s="103">
        <f t="shared" si="14"/>
        <v>1910</v>
      </c>
      <c r="B86" s="109">
        <v>713</v>
      </c>
      <c r="C86" s="106">
        <v>2140</v>
      </c>
      <c r="D86" s="106">
        <v>180658</v>
      </c>
      <c r="E86" s="105">
        <v>1.18</v>
      </c>
      <c r="F86" s="97">
        <f t="shared" si="13"/>
        <v>33.317757009345797</v>
      </c>
      <c r="G86" s="97">
        <f t="shared" si="22"/>
        <v>-1.2302789584724678</v>
      </c>
      <c r="H86" s="97">
        <f t="shared" si="20"/>
        <v>2.6325955551515623</v>
      </c>
      <c r="I86" s="97">
        <f t="shared" si="20"/>
        <v>0.85470085470085166</v>
      </c>
      <c r="J86" s="96">
        <f t="shared" si="15"/>
        <v>0</v>
      </c>
      <c r="K86" s="96">
        <f t="shared" si="16"/>
        <v>1</v>
      </c>
      <c r="L86" s="96">
        <f t="shared" si="17"/>
        <v>0</v>
      </c>
      <c r="M86" s="96">
        <f t="shared" si="18"/>
        <v>0</v>
      </c>
      <c r="N86" s="97" t="str">
        <f t="shared" si="21"/>
        <v>n.a.</v>
      </c>
      <c r="O86" s="97">
        <f t="shared" si="21"/>
        <v>2.6325955551515623</v>
      </c>
      <c r="P86" s="97" t="str">
        <f t="shared" si="21"/>
        <v>n.a.</v>
      </c>
      <c r="Q86" s="97" t="str">
        <f t="shared" si="19"/>
        <v>n.a.</v>
      </c>
      <c r="R86" s="97" t="str">
        <f t="shared" si="11"/>
        <v>n.a.</v>
      </c>
      <c r="S86" s="97">
        <f t="shared" si="11"/>
        <v>0.85470085470085166</v>
      </c>
      <c r="T86" s="97" t="str">
        <f t="shared" si="11"/>
        <v>n.a.</v>
      </c>
      <c r="U86" s="97" t="str">
        <f t="shared" ref="U86:U149" si="23">IF(M86=1,$I86,"n.a.")</f>
        <v>n.a.</v>
      </c>
      <c r="V86" s="96"/>
      <c r="W86" s="9"/>
      <c r="X86" s="9"/>
      <c r="Y86" s="9"/>
      <c r="Z86" s="9"/>
      <c r="AA86" s="9"/>
      <c r="AB86" s="9"/>
      <c r="AC86" s="9"/>
      <c r="AD86" s="9"/>
      <c r="AE86" s="9"/>
      <c r="AF86" s="9"/>
    </row>
    <row r="87" spans="1:32">
      <c r="A87" s="103">
        <f t="shared" si="14"/>
        <v>1911</v>
      </c>
      <c r="B87" s="109">
        <v>685</v>
      </c>
      <c r="C87" s="106">
        <v>2227</v>
      </c>
      <c r="D87" s="106">
        <v>186619</v>
      </c>
      <c r="E87" s="105">
        <v>1.19</v>
      </c>
      <c r="F87" s="97">
        <f t="shared" si="13"/>
        <v>30.758868432869331</v>
      </c>
      <c r="G87" s="97">
        <f t="shared" si="22"/>
        <v>-4.5966760723519506</v>
      </c>
      <c r="H87" s="97">
        <f t="shared" si="20"/>
        <v>3.2996047780889937</v>
      </c>
      <c r="I87" s="97">
        <f t="shared" si="20"/>
        <v>0.84745762711864181</v>
      </c>
      <c r="J87" s="96">
        <f t="shared" si="15"/>
        <v>0</v>
      </c>
      <c r="K87" s="96">
        <f t="shared" si="16"/>
        <v>1</v>
      </c>
      <c r="L87" s="96">
        <f t="shared" si="17"/>
        <v>0</v>
      </c>
      <c r="M87" s="96">
        <f t="shared" si="18"/>
        <v>0</v>
      </c>
      <c r="N87" s="97" t="str">
        <f t="shared" si="21"/>
        <v>n.a.</v>
      </c>
      <c r="O87" s="97">
        <f t="shared" si="21"/>
        <v>3.2996047780889937</v>
      </c>
      <c r="P87" s="97" t="str">
        <f t="shared" si="21"/>
        <v>n.a.</v>
      </c>
      <c r="Q87" s="97" t="str">
        <f t="shared" si="19"/>
        <v>n.a.</v>
      </c>
      <c r="R87" s="97" t="str">
        <f t="shared" ref="R87:U150" si="24">IF(J87=1,$I87,"n.a.")</f>
        <v>n.a.</v>
      </c>
      <c r="S87" s="97">
        <f t="shared" si="24"/>
        <v>0.84745762711864181</v>
      </c>
      <c r="T87" s="97" t="str">
        <f t="shared" si="24"/>
        <v>n.a.</v>
      </c>
      <c r="U87" s="97" t="str">
        <f t="shared" si="23"/>
        <v>n.a.</v>
      </c>
      <c r="V87" s="96"/>
      <c r="W87" s="9"/>
      <c r="X87" s="9"/>
      <c r="Y87" s="9"/>
      <c r="Z87" s="9"/>
      <c r="AA87" s="9"/>
      <c r="AB87" s="9"/>
      <c r="AC87" s="9"/>
      <c r="AD87" s="9"/>
      <c r="AE87" s="9"/>
      <c r="AF87" s="9"/>
    </row>
    <row r="88" spans="1:32">
      <c r="A88" s="103">
        <f t="shared" si="14"/>
        <v>1912</v>
      </c>
      <c r="B88" s="109">
        <v>675</v>
      </c>
      <c r="C88" s="106">
        <v>2327</v>
      </c>
      <c r="D88" s="106">
        <v>189377</v>
      </c>
      <c r="E88" s="105">
        <v>1.23</v>
      </c>
      <c r="F88" s="97">
        <f t="shared" si="13"/>
        <v>29.007305543618394</v>
      </c>
      <c r="G88" s="97">
        <f t="shared" si="22"/>
        <v>-5.251953715640866</v>
      </c>
      <c r="H88" s="97">
        <f t="shared" si="20"/>
        <v>1.4778773865469219</v>
      </c>
      <c r="I88" s="97">
        <f t="shared" si="20"/>
        <v>3.3613445378151363</v>
      </c>
      <c r="J88" s="96">
        <f t="shared" si="15"/>
        <v>1</v>
      </c>
      <c r="K88" s="96">
        <f t="shared" si="16"/>
        <v>0</v>
      </c>
      <c r="L88" s="96">
        <f t="shared" si="17"/>
        <v>0</v>
      </c>
      <c r="M88" s="96">
        <f t="shared" si="18"/>
        <v>0</v>
      </c>
      <c r="N88" s="97">
        <f t="shared" si="21"/>
        <v>1.4778773865469219</v>
      </c>
      <c r="O88" s="97" t="str">
        <f t="shared" si="21"/>
        <v>n.a.</v>
      </c>
      <c r="P88" s="97" t="str">
        <f t="shared" si="21"/>
        <v>n.a.</v>
      </c>
      <c r="Q88" s="97" t="str">
        <f t="shared" si="19"/>
        <v>n.a.</v>
      </c>
      <c r="R88" s="97">
        <f t="shared" si="24"/>
        <v>3.3613445378151363</v>
      </c>
      <c r="S88" s="97" t="str">
        <f t="shared" si="24"/>
        <v>n.a.</v>
      </c>
      <c r="T88" s="97" t="str">
        <f t="shared" si="24"/>
        <v>n.a.</v>
      </c>
      <c r="U88" s="97" t="str">
        <f t="shared" si="23"/>
        <v>n.a.</v>
      </c>
      <c r="V88" s="96"/>
      <c r="W88" s="9"/>
      <c r="X88" s="9"/>
      <c r="Y88" s="9"/>
      <c r="Z88" s="9"/>
      <c r="AA88" s="9"/>
      <c r="AB88" s="9"/>
      <c r="AC88" s="9"/>
      <c r="AD88" s="9"/>
      <c r="AE88" s="9"/>
      <c r="AF88" s="9"/>
    </row>
    <row r="89" spans="1:32">
      <c r="A89" s="103">
        <v>1913</v>
      </c>
      <c r="B89" s="109">
        <v>661</v>
      </c>
      <c r="C89" s="106">
        <v>2420</v>
      </c>
      <c r="D89" s="106">
        <v>197178</v>
      </c>
      <c r="E89" s="105">
        <v>1.23</v>
      </c>
      <c r="F89" s="97">
        <f t="shared" si="13"/>
        <v>27.314049586776861</v>
      </c>
      <c r="G89" s="97">
        <f t="shared" si="22"/>
        <v>-6.0037074225689366</v>
      </c>
      <c r="H89" s="97">
        <f t="shared" si="20"/>
        <v>4.1192964298726986</v>
      </c>
      <c r="I89" s="97">
        <f t="shared" si="20"/>
        <v>0</v>
      </c>
      <c r="J89" s="96">
        <f t="shared" si="15"/>
        <v>1</v>
      </c>
      <c r="K89" s="96">
        <f t="shared" si="16"/>
        <v>0</v>
      </c>
      <c r="L89" s="96">
        <f t="shared" si="17"/>
        <v>0</v>
      </c>
      <c r="M89" s="96">
        <f t="shared" si="18"/>
        <v>0</v>
      </c>
      <c r="N89" s="97">
        <f t="shared" si="21"/>
        <v>4.1192964298726986</v>
      </c>
      <c r="O89" s="97" t="str">
        <f t="shared" si="21"/>
        <v>n.a.</v>
      </c>
      <c r="P89" s="97" t="str">
        <f t="shared" si="21"/>
        <v>n.a.</v>
      </c>
      <c r="Q89" s="97" t="str">
        <f t="shared" si="19"/>
        <v>n.a.</v>
      </c>
      <c r="R89" s="97">
        <f t="shared" si="24"/>
        <v>0</v>
      </c>
      <c r="S89" s="97" t="str">
        <f t="shared" si="24"/>
        <v>n.a.</v>
      </c>
      <c r="T89" s="97" t="str">
        <f t="shared" si="24"/>
        <v>n.a.</v>
      </c>
      <c r="U89" s="97" t="str">
        <f t="shared" si="23"/>
        <v>n.a.</v>
      </c>
      <c r="V89" s="96"/>
      <c r="W89" s="9"/>
      <c r="X89" s="9"/>
      <c r="Y89" s="9"/>
      <c r="Z89" s="9"/>
      <c r="AA89" s="9"/>
      <c r="AB89" s="9"/>
      <c r="AC89" s="9"/>
      <c r="AD89" s="9"/>
      <c r="AE89" s="9"/>
      <c r="AF89" s="9"/>
    </row>
    <row r="90" spans="1:32">
      <c r="A90" s="103">
        <v>1914</v>
      </c>
      <c r="B90" s="109">
        <v>651</v>
      </c>
      <c r="C90" s="106">
        <v>2451</v>
      </c>
      <c r="D90" s="106">
        <v>201130</v>
      </c>
      <c r="E90" s="105">
        <v>1.22</v>
      </c>
      <c r="F90" s="97">
        <f t="shared" si="13"/>
        <v>26.560587515299879</v>
      </c>
      <c r="G90" s="97">
        <f t="shared" si="22"/>
        <v>-4.198280917569452</v>
      </c>
      <c r="H90" s="97">
        <f t="shared" si="20"/>
        <v>2.00428039639311</v>
      </c>
      <c r="I90" s="97">
        <f t="shared" si="20"/>
        <v>-0.81300813008130524</v>
      </c>
      <c r="J90" s="96">
        <f t="shared" si="15"/>
        <v>1</v>
      </c>
      <c r="K90" s="96">
        <f t="shared" si="16"/>
        <v>0</v>
      </c>
      <c r="L90" s="96">
        <f t="shared" si="17"/>
        <v>0</v>
      </c>
      <c r="M90" s="96">
        <f t="shared" si="18"/>
        <v>0</v>
      </c>
      <c r="N90" s="97">
        <f t="shared" si="21"/>
        <v>2.00428039639311</v>
      </c>
      <c r="O90" s="97" t="str">
        <f t="shared" si="21"/>
        <v>n.a.</v>
      </c>
      <c r="P90" s="97" t="str">
        <f t="shared" si="21"/>
        <v>n.a.</v>
      </c>
      <c r="Q90" s="97" t="str">
        <f t="shared" si="19"/>
        <v>n.a.</v>
      </c>
      <c r="R90" s="97">
        <f t="shared" si="24"/>
        <v>-0.81300813008130524</v>
      </c>
      <c r="S90" s="97" t="str">
        <f t="shared" si="24"/>
        <v>n.a.</v>
      </c>
      <c r="T90" s="97" t="str">
        <f t="shared" si="24"/>
        <v>n.a.</v>
      </c>
      <c r="U90" s="97" t="str">
        <f t="shared" si="23"/>
        <v>n.a.</v>
      </c>
      <c r="V90" s="96"/>
      <c r="W90" s="9"/>
      <c r="X90" s="9"/>
      <c r="Y90" s="9"/>
      <c r="Z90" s="9"/>
      <c r="AA90" s="9"/>
      <c r="AB90" s="9"/>
      <c r="AC90" s="9"/>
      <c r="AD90" s="9"/>
      <c r="AE90" s="9"/>
      <c r="AF90" s="9"/>
    </row>
    <row r="91" spans="1:32">
      <c r="A91" s="103">
        <v>1915</v>
      </c>
      <c r="B91" s="109">
        <v>1109</v>
      </c>
      <c r="C91" s="106">
        <v>2943</v>
      </c>
      <c r="D91" s="106">
        <v>212002</v>
      </c>
      <c r="E91" s="105">
        <v>1.39</v>
      </c>
      <c r="F91" s="97">
        <f t="shared" si="13"/>
        <v>37.682636765205572</v>
      </c>
      <c r="G91" s="97">
        <f t="shared" si="22"/>
        <v>8.6753312215871787</v>
      </c>
      <c r="H91" s="97">
        <f t="shared" si="20"/>
        <v>5.4054591557699094</v>
      </c>
      <c r="I91" s="97">
        <f t="shared" si="20"/>
        <v>13.934426229508201</v>
      </c>
      <c r="J91" s="96">
        <f t="shared" si="15"/>
        <v>0</v>
      </c>
      <c r="K91" s="96">
        <f t="shared" si="16"/>
        <v>1</v>
      </c>
      <c r="L91" s="96">
        <f t="shared" si="17"/>
        <v>0</v>
      </c>
      <c r="M91" s="96">
        <f t="shared" si="18"/>
        <v>0</v>
      </c>
      <c r="N91" s="97" t="str">
        <f t="shared" si="21"/>
        <v>n.a.</v>
      </c>
      <c r="O91" s="97">
        <f t="shared" si="21"/>
        <v>5.4054591557699094</v>
      </c>
      <c r="P91" s="97" t="str">
        <f t="shared" si="21"/>
        <v>n.a.</v>
      </c>
      <c r="Q91" s="97" t="str">
        <f t="shared" si="19"/>
        <v>n.a.</v>
      </c>
      <c r="R91" s="97" t="str">
        <f t="shared" si="24"/>
        <v>n.a.</v>
      </c>
      <c r="S91" s="97">
        <f t="shared" si="24"/>
        <v>13.934426229508201</v>
      </c>
      <c r="T91" s="97" t="str">
        <f t="shared" si="24"/>
        <v>n.a.</v>
      </c>
      <c r="U91" s="97" t="str">
        <f t="shared" si="23"/>
        <v>n.a.</v>
      </c>
      <c r="V91" s="96"/>
      <c r="W91" s="9"/>
      <c r="X91" s="9"/>
      <c r="Y91" s="9"/>
      <c r="Z91" s="9"/>
      <c r="AA91" s="9"/>
      <c r="AB91" s="9"/>
      <c r="AC91" s="9"/>
      <c r="AD91" s="9"/>
      <c r="AE91" s="9"/>
      <c r="AF91" s="9"/>
    </row>
    <row r="92" spans="1:32">
      <c r="A92" s="103">
        <v>1916</v>
      </c>
      <c r="B92" s="109">
        <v>2141</v>
      </c>
      <c r="C92" s="106">
        <v>3434</v>
      </c>
      <c r="D92" s="106">
        <v>214415</v>
      </c>
      <c r="E92" s="105">
        <v>1.6</v>
      </c>
      <c r="F92" s="97">
        <f t="shared" si="13"/>
        <v>62.347117064647641</v>
      </c>
      <c r="G92" s="97">
        <f t="shared" si="22"/>
        <v>35.03306747787078</v>
      </c>
      <c r="H92" s="97">
        <f t="shared" si="20"/>
        <v>1.1381968094640538</v>
      </c>
      <c r="I92" s="97">
        <f t="shared" si="20"/>
        <v>15.107913669064764</v>
      </c>
      <c r="J92" s="96">
        <f t="shared" si="15"/>
        <v>0</v>
      </c>
      <c r="K92" s="96">
        <f t="shared" si="16"/>
        <v>0</v>
      </c>
      <c r="L92" s="96">
        <f t="shared" si="17"/>
        <v>1</v>
      </c>
      <c r="M92" s="96">
        <f t="shared" si="18"/>
        <v>0</v>
      </c>
      <c r="N92" s="97" t="str">
        <f t="shared" si="21"/>
        <v>n.a.</v>
      </c>
      <c r="O92" s="97" t="str">
        <f t="shared" si="21"/>
        <v>n.a.</v>
      </c>
      <c r="P92" s="97">
        <f t="shared" si="21"/>
        <v>1.1381968094640538</v>
      </c>
      <c r="Q92" s="97" t="str">
        <f t="shared" si="19"/>
        <v>n.a.</v>
      </c>
      <c r="R92" s="97" t="str">
        <f t="shared" si="24"/>
        <v>n.a.</v>
      </c>
      <c r="S92" s="97" t="str">
        <f t="shared" si="24"/>
        <v>n.a.</v>
      </c>
      <c r="T92" s="97">
        <f t="shared" si="24"/>
        <v>15.107913669064764</v>
      </c>
      <c r="U92" s="97" t="str">
        <f t="shared" si="23"/>
        <v>n.a.</v>
      </c>
      <c r="V92" s="96"/>
      <c r="W92" s="9"/>
      <c r="X92" s="9"/>
      <c r="Y92" s="9"/>
      <c r="Z92" s="9"/>
      <c r="AA92" s="9"/>
      <c r="AB92" s="9"/>
      <c r="AC92" s="9"/>
      <c r="AD92" s="9"/>
      <c r="AE92" s="9"/>
      <c r="AF92" s="9"/>
    </row>
    <row r="93" spans="1:32">
      <c r="A93" s="103">
        <v>1917</v>
      </c>
      <c r="B93" s="109">
        <v>4011</v>
      </c>
      <c r="C93" s="106">
        <v>4276</v>
      </c>
      <c r="D93" s="106">
        <v>213105</v>
      </c>
      <c r="E93" s="105">
        <v>2.0099999999999998</v>
      </c>
      <c r="F93" s="97">
        <f t="shared" si="13"/>
        <v>93.802619270346113</v>
      </c>
      <c r="G93" s="97">
        <f t="shared" si="22"/>
        <v>67.242031755046241</v>
      </c>
      <c r="H93" s="97">
        <f t="shared" si="20"/>
        <v>-0.61096471795349938</v>
      </c>
      <c r="I93" s="97">
        <f t="shared" si="20"/>
        <v>25.624999999999986</v>
      </c>
      <c r="J93" s="96">
        <f t="shared" si="15"/>
        <v>0</v>
      </c>
      <c r="K93" s="96">
        <f t="shared" si="16"/>
        <v>0</v>
      </c>
      <c r="L93" s="96">
        <f t="shared" si="17"/>
        <v>0</v>
      </c>
      <c r="M93" s="96">
        <f t="shared" si="18"/>
        <v>1</v>
      </c>
      <c r="N93" s="97" t="str">
        <f t="shared" si="21"/>
        <v>n.a.</v>
      </c>
      <c r="O93" s="97" t="str">
        <f t="shared" si="21"/>
        <v>n.a.</v>
      </c>
      <c r="P93" s="97" t="str">
        <f t="shared" si="21"/>
        <v>n.a.</v>
      </c>
      <c r="Q93" s="97">
        <f t="shared" si="19"/>
        <v>-0.61096471795349938</v>
      </c>
      <c r="R93" s="97" t="str">
        <f t="shared" si="24"/>
        <v>n.a.</v>
      </c>
      <c r="S93" s="97" t="str">
        <f t="shared" si="24"/>
        <v>n.a.</v>
      </c>
      <c r="T93" s="97" t="str">
        <f t="shared" si="24"/>
        <v>n.a.</v>
      </c>
      <c r="U93" s="97">
        <f t="shared" si="23"/>
        <v>25.624999999999986</v>
      </c>
      <c r="V93" s="96"/>
      <c r="W93" s="9"/>
      <c r="X93" s="9"/>
      <c r="Y93" s="9"/>
      <c r="Z93" s="9"/>
      <c r="AA93" s="9"/>
      <c r="AB93" s="9"/>
      <c r="AC93" s="9"/>
      <c r="AD93" s="9"/>
      <c r="AE93" s="9"/>
      <c r="AF93" s="9"/>
    </row>
    <row r="94" spans="1:32">
      <c r="A94" s="103">
        <v>1918</v>
      </c>
      <c r="B94" s="109">
        <v>5872</v>
      </c>
      <c r="C94" s="106">
        <v>5108</v>
      </c>
      <c r="D94" s="106">
        <v>217201</v>
      </c>
      <c r="E94" s="105">
        <v>2.35</v>
      </c>
      <c r="F94" s="97">
        <f t="shared" si="13"/>
        <v>114.95693030540329</v>
      </c>
      <c r="G94" s="97">
        <f t="shared" si="22"/>
        <v>77.274293540197718</v>
      </c>
      <c r="H94" s="97">
        <f t="shared" si="20"/>
        <v>1.9220572018488591</v>
      </c>
      <c r="I94" s="97">
        <f t="shared" si="20"/>
        <v>16.915422885572152</v>
      </c>
      <c r="J94" s="96">
        <f t="shared" si="15"/>
        <v>0</v>
      </c>
      <c r="K94" s="96">
        <f t="shared" si="16"/>
        <v>0</v>
      </c>
      <c r="L94" s="96">
        <f t="shared" si="17"/>
        <v>0</v>
      </c>
      <c r="M94" s="96">
        <f t="shared" si="18"/>
        <v>1</v>
      </c>
      <c r="N94" s="97" t="str">
        <f t="shared" si="21"/>
        <v>n.a.</v>
      </c>
      <c r="O94" s="97" t="str">
        <f t="shared" si="21"/>
        <v>n.a.</v>
      </c>
      <c r="P94" s="97" t="str">
        <f t="shared" si="21"/>
        <v>n.a.</v>
      </c>
      <c r="Q94" s="97">
        <f t="shared" si="19"/>
        <v>1.9220572018488591</v>
      </c>
      <c r="R94" s="97" t="str">
        <f t="shared" si="24"/>
        <v>n.a.</v>
      </c>
      <c r="S94" s="97" t="str">
        <f t="shared" si="24"/>
        <v>n.a.</v>
      </c>
      <c r="T94" s="97" t="str">
        <f t="shared" si="24"/>
        <v>n.a.</v>
      </c>
      <c r="U94" s="97">
        <f t="shared" si="23"/>
        <v>16.915422885572152</v>
      </c>
      <c r="V94" s="96"/>
      <c r="W94" s="9"/>
      <c r="X94" s="9"/>
      <c r="Y94" s="9"/>
      <c r="Z94" s="9"/>
      <c r="AA94" s="9"/>
      <c r="AB94" s="9"/>
      <c r="AC94" s="9"/>
      <c r="AD94" s="9"/>
      <c r="AE94" s="9"/>
      <c r="AF94" s="9"/>
    </row>
    <row r="95" spans="1:32">
      <c r="A95" s="103">
        <v>1919</v>
      </c>
      <c r="B95" s="109">
        <v>7435</v>
      </c>
      <c r="C95" s="106">
        <v>5484</v>
      </c>
      <c r="D95" s="106">
        <v>200145</v>
      </c>
      <c r="E95" s="105">
        <v>2.74</v>
      </c>
      <c r="F95" s="97">
        <f t="shared" si="13"/>
        <v>135.57622173595917</v>
      </c>
      <c r="G95" s="97">
        <f t="shared" si="22"/>
        <v>73.229104671311518</v>
      </c>
      <c r="H95" s="97">
        <f t="shared" si="20"/>
        <v>-7.8526341959751615</v>
      </c>
      <c r="I95" s="97">
        <f t="shared" si="20"/>
        <v>16.595744680851077</v>
      </c>
      <c r="J95" s="96">
        <f t="shared" si="15"/>
        <v>0</v>
      </c>
      <c r="K95" s="96">
        <f t="shared" si="16"/>
        <v>0</v>
      </c>
      <c r="L95" s="96">
        <f t="shared" si="17"/>
        <v>0</v>
      </c>
      <c r="M95" s="96">
        <f t="shared" si="18"/>
        <v>1</v>
      </c>
      <c r="N95" s="97" t="str">
        <f t="shared" si="21"/>
        <v>n.a.</v>
      </c>
      <c r="O95" s="97" t="str">
        <f t="shared" si="21"/>
        <v>n.a.</v>
      </c>
      <c r="P95" s="97" t="str">
        <f t="shared" si="21"/>
        <v>n.a.</v>
      </c>
      <c r="Q95" s="97">
        <f t="shared" si="19"/>
        <v>-7.8526341959751615</v>
      </c>
      <c r="R95" s="97" t="str">
        <f t="shared" si="24"/>
        <v>n.a.</v>
      </c>
      <c r="S95" s="97" t="str">
        <f t="shared" si="24"/>
        <v>n.a.</v>
      </c>
      <c r="T95" s="97" t="str">
        <f t="shared" si="24"/>
        <v>n.a.</v>
      </c>
      <c r="U95" s="97">
        <f t="shared" si="23"/>
        <v>16.595744680851077</v>
      </c>
      <c r="V95" s="96"/>
      <c r="W95" s="9"/>
      <c r="X95" s="9"/>
      <c r="Y95" s="9"/>
      <c r="Z95" s="9"/>
      <c r="AA95" s="9"/>
      <c r="AB95" s="9"/>
      <c r="AC95" s="9"/>
      <c r="AD95" s="9"/>
      <c r="AE95" s="9"/>
      <c r="AF95" s="9"/>
    </row>
    <row r="96" spans="1:32">
      <c r="A96" s="103">
        <v>1920</v>
      </c>
      <c r="B96" s="109">
        <v>7829</v>
      </c>
      <c r="C96" s="106">
        <v>5975</v>
      </c>
      <c r="D96" s="106">
        <v>180532</v>
      </c>
      <c r="E96" s="105">
        <v>3.31</v>
      </c>
      <c r="F96" s="97">
        <f t="shared" si="13"/>
        <v>131.02928870292888</v>
      </c>
      <c r="G96" s="97">
        <f t="shared" si="22"/>
        <v>37.226669432582767</v>
      </c>
      <c r="H96" s="97">
        <f t="shared" si="20"/>
        <v>-9.7993954383072239</v>
      </c>
      <c r="I96" s="97">
        <f t="shared" si="20"/>
        <v>20.802919708029187</v>
      </c>
      <c r="J96" s="96">
        <f t="shared" si="15"/>
        <v>0</v>
      </c>
      <c r="K96" s="96">
        <f t="shared" si="16"/>
        <v>0</v>
      </c>
      <c r="L96" s="96">
        <f t="shared" si="17"/>
        <v>0</v>
      </c>
      <c r="M96" s="96">
        <f t="shared" si="18"/>
        <v>1</v>
      </c>
      <c r="N96" s="97" t="str">
        <f t="shared" si="21"/>
        <v>n.a.</v>
      </c>
      <c r="O96" s="97" t="str">
        <f t="shared" si="21"/>
        <v>n.a.</v>
      </c>
      <c r="P96" s="97" t="str">
        <f t="shared" si="21"/>
        <v>n.a.</v>
      </c>
      <c r="Q96" s="97">
        <f t="shared" si="19"/>
        <v>-9.7993954383072239</v>
      </c>
      <c r="R96" s="97" t="str">
        <f t="shared" si="24"/>
        <v>n.a.</v>
      </c>
      <c r="S96" s="97" t="str">
        <f t="shared" si="24"/>
        <v>n.a.</v>
      </c>
      <c r="T96" s="97" t="str">
        <f t="shared" si="24"/>
        <v>n.a.</v>
      </c>
      <c r="U96" s="97">
        <f t="shared" si="23"/>
        <v>20.802919708029187</v>
      </c>
      <c r="V96" s="96"/>
      <c r="W96" s="9"/>
      <c r="X96" s="9"/>
      <c r="Y96" s="9"/>
      <c r="Z96" s="9"/>
      <c r="AA96" s="9"/>
      <c r="AB96" s="9"/>
      <c r="AC96" s="9"/>
      <c r="AD96" s="9"/>
      <c r="AE96" s="9"/>
      <c r="AF96" s="9"/>
    </row>
    <row r="97" spans="1:32">
      <c r="A97" s="103">
        <v>1921</v>
      </c>
      <c r="B97" s="109">
        <v>7574</v>
      </c>
      <c r="C97" s="106">
        <v>4907</v>
      </c>
      <c r="D97" s="106">
        <v>163001</v>
      </c>
      <c r="E97" s="105">
        <v>3.01</v>
      </c>
      <c r="F97" s="97">
        <f t="shared" si="13"/>
        <v>154.35092724679029</v>
      </c>
      <c r="G97" s="97">
        <f t="shared" si="22"/>
        <v>39.393996941387002</v>
      </c>
      <c r="H97" s="97">
        <f t="shared" si="20"/>
        <v>-9.7107438016528889</v>
      </c>
      <c r="I97" s="97">
        <f t="shared" si="20"/>
        <v>-9.0634441087613418</v>
      </c>
      <c r="J97" s="96">
        <f t="shared" si="15"/>
        <v>0</v>
      </c>
      <c r="K97" s="96">
        <f t="shared" si="16"/>
        <v>0</v>
      </c>
      <c r="L97" s="96">
        <f t="shared" si="17"/>
        <v>0</v>
      </c>
      <c r="M97" s="96">
        <f t="shared" si="18"/>
        <v>1</v>
      </c>
      <c r="N97" s="97" t="str">
        <f t="shared" si="21"/>
        <v>n.a.</v>
      </c>
      <c r="O97" s="97" t="str">
        <f t="shared" si="21"/>
        <v>n.a.</v>
      </c>
      <c r="P97" s="97" t="str">
        <f t="shared" si="21"/>
        <v>n.a.</v>
      </c>
      <c r="Q97" s="97">
        <f t="shared" si="19"/>
        <v>-9.7107438016528889</v>
      </c>
      <c r="R97" s="97" t="str">
        <f t="shared" si="24"/>
        <v>n.a.</v>
      </c>
      <c r="S97" s="97" t="str">
        <f t="shared" si="24"/>
        <v>n.a.</v>
      </c>
      <c r="T97" s="97" t="str">
        <f t="shared" si="24"/>
        <v>n.a.</v>
      </c>
      <c r="U97" s="97">
        <f t="shared" si="23"/>
        <v>-9.0634441087613418</v>
      </c>
      <c r="V97" s="96"/>
      <c r="W97" s="9"/>
      <c r="X97" s="9"/>
      <c r="Y97" s="9"/>
      <c r="Z97" s="9"/>
      <c r="AA97" s="9"/>
      <c r="AB97" s="9"/>
      <c r="AC97" s="9"/>
      <c r="AD97" s="9"/>
      <c r="AE97" s="9"/>
      <c r="AF97" s="9"/>
    </row>
    <row r="98" spans="1:32">
      <c r="A98" s="103">
        <v>1922</v>
      </c>
      <c r="B98" s="109">
        <v>7654</v>
      </c>
      <c r="C98" s="106">
        <v>4458</v>
      </c>
      <c r="D98" s="106">
        <v>171655</v>
      </c>
      <c r="E98" s="105">
        <v>2.6</v>
      </c>
      <c r="F98" s="97">
        <f t="shared" si="13"/>
        <v>171.69134140870347</v>
      </c>
      <c r="G98" s="97">
        <f t="shared" si="22"/>
        <v>36.115119672744299</v>
      </c>
      <c r="H98" s="97">
        <f t="shared" si="20"/>
        <v>5.3091698823933609</v>
      </c>
      <c r="I98" s="97">
        <f t="shared" si="20"/>
        <v>-13.621262458471751</v>
      </c>
      <c r="J98" s="96">
        <f t="shared" si="15"/>
        <v>0</v>
      </c>
      <c r="K98" s="96">
        <f t="shared" si="16"/>
        <v>0</v>
      </c>
      <c r="L98" s="96">
        <f t="shared" si="17"/>
        <v>0</v>
      </c>
      <c r="M98" s="96">
        <f t="shared" si="18"/>
        <v>1</v>
      </c>
      <c r="N98" s="97" t="str">
        <f t="shared" si="21"/>
        <v>n.a.</v>
      </c>
      <c r="O98" s="97" t="str">
        <f t="shared" si="21"/>
        <v>n.a.</v>
      </c>
      <c r="P98" s="97" t="str">
        <f t="shared" si="21"/>
        <v>n.a.</v>
      </c>
      <c r="Q98" s="97">
        <f t="shared" si="19"/>
        <v>5.3091698823933609</v>
      </c>
      <c r="R98" s="97" t="str">
        <f t="shared" si="24"/>
        <v>n.a.</v>
      </c>
      <c r="S98" s="97" t="str">
        <f t="shared" si="24"/>
        <v>n.a.</v>
      </c>
      <c r="T98" s="97" t="str">
        <f t="shared" si="24"/>
        <v>n.a.</v>
      </c>
      <c r="U98" s="97">
        <f t="shared" si="23"/>
        <v>-13.621262458471751</v>
      </c>
      <c r="V98" s="96"/>
      <c r="W98" s="9"/>
      <c r="X98" s="9"/>
      <c r="Y98" s="9"/>
      <c r="Z98" s="9"/>
      <c r="AA98" s="9"/>
      <c r="AB98" s="9"/>
      <c r="AC98" s="9"/>
      <c r="AD98" s="9"/>
      <c r="AE98" s="9"/>
      <c r="AF98" s="9"/>
    </row>
    <row r="99" spans="1:32">
      <c r="A99" s="103">
        <v>1923</v>
      </c>
      <c r="B99" s="109">
        <v>7742</v>
      </c>
      <c r="C99" s="106">
        <v>4254</v>
      </c>
      <c r="D99" s="106">
        <v>176740</v>
      </c>
      <c r="E99" s="105">
        <v>2.41</v>
      </c>
      <c r="F99" s="97">
        <f t="shared" si="13"/>
        <v>181.99341795956747</v>
      </c>
      <c r="G99" s="97">
        <f t="shared" si="22"/>
        <v>50.964129256638586</v>
      </c>
      <c r="H99" s="97">
        <f t="shared" si="20"/>
        <v>2.9623372462206143</v>
      </c>
      <c r="I99" s="97">
        <f t="shared" si="20"/>
        <v>-7.3076923076923039</v>
      </c>
      <c r="J99" s="96">
        <f t="shared" si="15"/>
        <v>0</v>
      </c>
      <c r="K99" s="96">
        <f t="shared" si="16"/>
        <v>0</v>
      </c>
      <c r="L99" s="96">
        <f t="shared" si="17"/>
        <v>0</v>
      </c>
      <c r="M99" s="96">
        <f t="shared" si="18"/>
        <v>1</v>
      </c>
      <c r="N99" s="97" t="str">
        <f t="shared" si="21"/>
        <v>n.a.</v>
      </c>
      <c r="O99" s="97" t="str">
        <f t="shared" si="21"/>
        <v>n.a.</v>
      </c>
      <c r="P99" s="97" t="str">
        <f t="shared" si="21"/>
        <v>n.a.</v>
      </c>
      <c r="Q99" s="97">
        <f t="shared" si="19"/>
        <v>2.9623372462206143</v>
      </c>
      <c r="R99" s="97" t="str">
        <f t="shared" si="24"/>
        <v>n.a.</v>
      </c>
      <c r="S99" s="97" t="str">
        <f t="shared" si="24"/>
        <v>n.a.</v>
      </c>
      <c r="T99" s="97" t="str">
        <f t="shared" si="24"/>
        <v>n.a.</v>
      </c>
      <c r="U99" s="97">
        <f t="shared" si="23"/>
        <v>-7.3076923076923039</v>
      </c>
      <c r="V99" s="96"/>
      <c r="W99" s="9"/>
      <c r="X99" s="9"/>
      <c r="Y99" s="9"/>
      <c r="Z99" s="9"/>
      <c r="AA99" s="9"/>
      <c r="AB99" s="9"/>
      <c r="AC99" s="9"/>
      <c r="AD99" s="9"/>
      <c r="AE99" s="9"/>
      <c r="AF99" s="9"/>
    </row>
    <row r="100" spans="1:32">
      <c r="A100" s="103">
        <v>1924</v>
      </c>
      <c r="B100" s="109">
        <v>7641</v>
      </c>
      <c r="C100" s="106">
        <v>4366</v>
      </c>
      <c r="D100" s="106">
        <v>185082</v>
      </c>
      <c r="E100" s="105">
        <v>2.36</v>
      </c>
      <c r="F100" s="97">
        <f t="shared" si="13"/>
        <v>175.01145213009619</v>
      </c>
      <c r="G100" s="97">
        <f t="shared" si="22"/>
        <v>20.660524883305897</v>
      </c>
      <c r="H100" s="97">
        <f t="shared" si="20"/>
        <v>4.719927577232097</v>
      </c>
      <c r="I100" s="97">
        <f t="shared" si="20"/>
        <v>-2.0746887966805128</v>
      </c>
      <c r="J100" s="96">
        <f t="shared" si="15"/>
        <v>0</v>
      </c>
      <c r="K100" s="96">
        <f t="shared" si="16"/>
        <v>0</v>
      </c>
      <c r="L100" s="96">
        <f t="shared" si="17"/>
        <v>0</v>
      </c>
      <c r="M100" s="96">
        <f t="shared" si="18"/>
        <v>1</v>
      </c>
      <c r="N100" s="97" t="str">
        <f t="shared" si="21"/>
        <v>n.a.</v>
      </c>
      <c r="O100" s="97" t="str">
        <f t="shared" si="21"/>
        <v>n.a.</v>
      </c>
      <c r="P100" s="97" t="str">
        <f t="shared" si="21"/>
        <v>n.a.</v>
      </c>
      <c r="Q100" s="97">
        <f t="shared" si="19"/>
        <v>4.719927577232097</v>
      </c>
      <c r="R100" s="97" t="str">
        <f t="shared" si="24"/>
        <v>n.a.</v>
      </c>
      <c r="S100" s="97" t="str">
        <f t="shared" si="24"/>
        <v>n.a.</v>
      </c>
      <c r="T100" s="97" t="str">
        <f t="shared" si="24"/>
        <v>n.a.</v>
      </c>
      <c r="U100" s="97">
        <f t="shared" si="23"/>
        <v>-2.0746887966805128</v>
      </c>
      <c r="V100" s="96"/>
      <c r="W100" s="9"/>
      <c r="X100" s="9"/>
      <c r="Y100" s="9"/>
      <c r="Z100" s="9"/>
      <c r="AA100" s="9"/>
      <c r="AB100" s="9"/>
      <c r="AC100" s="9"/>
      <c r="AD100" s="9"/>
      <c r="AE100" s="9"/>
      <c r="AF100" s="9"/>
    </row>
    <row r="101" spans="1:32">
      <c r="A101" s="103">
        <v>1925</v>
      </c>
      <c r="B101" s="109">
        <v>7598</v>
      </c>
      <c r="C101" s="106">
        <v>4508</v>
      </c>
      <c r="D101" s="106">
        <v>191595</v>
      </c>
      <c r="E101" s="105">
        <v>2.35</v>
      </c>
      <c r="F101" s="97">
        <f t="shared" si="13"/>
        <v>168.54480922803904</v>
      </c>
      <c r="G101" s="97">
        <f t="shared" si="22"/>
        <v>-3.1465321806644226</v>
      </c>
      <c r="H101" s="97">
        <f t="shared" si="20"/>
        <v>3.5189807760884317</v>
      </c>
      <c r="I101" s="97">
        <f t="shared" si="20"/>
        <v>-0.4237288135593098</v>
      </c>
      <c r="J101" s="96">
        <f t="shared" si="15"/>
        <v>0</v>
      </c>
      <c r="K101" s="96">
        <f t="shared" si="16"/>
        <v>0</v>
      </c>
      <c r="L101" s="96">
        <f t="shared" si="17"/>
        <v>0</v>
      </c>
      <c r="M101" s="96">
        <f t="shared" si="18"/>
        <v>1</v>
      </c>
      <c r="N101" s="97" t="str">
        <f t="shared" si="21"/>
        <v>n.a.</v>
      </c>
      <c r="O101" s="97" t="str">
        <f t="shared" si="21"/>
        <v>n.a.</v>
      </c>
      <c r="P101" s="97" t="str">
        <f t="shared" si="21"/>
        <v>n.a.</v>
      </c>
      <c r="Q101" s="97">
        <f t="shared" si="19"/>
        <v>3.5189807760884317</v>
      </c>
      <c r="R101" s="97" t="str">
        <f t="shared" si="24"/>
        <v>n.a.</v>
      </c>
      <c r="S101" s="97" t="str">
        <f t="shared" si="24"/>
        <v>n.a.</v>
      </c>
      <c r="T101" s="97" t="str">
        <f t="shared" si="24"/>
        <v>n.a.</v>
      </c>
      <c r="U101" s="97">
        <f t="shared" si="23"/>
        <v>-0.4237288135593098</v>
      </c>
      <c r="V101" s="96"/>
      <c r="W101" s="9"/>
      <c r="X101" s="9"/>
      <c r="Y101" s="9"/>
      <c r="Z101" s="9"/>
      <c r="AA101" s="9"/>
      <c r="AB101" s="9"/>
      <c r="AC101" s="9"/>
      <c r="AD101" s="9"/>
      <c r="AE101" s="9"/>
      <c r="AF101" s="9"/>
    </row>
    <row r="102" spans="1:32">
      <c r="A102" s="103">
        <v>1926</v>
      </c>
      <c r="B102" s="109">
        <v>7559</v>
      </c>
      <c r="C102" s="106">
        <v>4349</v>
      </c>
      <c r="D102" s="106">
        <v>185617</v>
      </c>
      <c r="E102" s="105">
        <v>2.34</v>
      </c>
      <c r="F102" s="97">
        <f t="shared" ref="F102:F133" si="25">100*B102/C102</f>
        <v>173.81007128075419</v>
      </c>
      <c r="G102" s="97">
        <f t="shared" si="22"/>
        <v>-8.1833466788132796</v>
      </c>
      <c r="H102" s="97">
        <f t="shared" si="20"/>
        <v>-3.1201231764920845</v>
      </c>
      <c r="I102" s="97">
        <f t="shared" si="20"/>
        <v>-0.42553191489362874</v>
      </c>
      <c r="J102" s="96">
        <f t="shared" si="15"/>
        <v>0</v>
      </c>
      <c r="K102" s="96">
        <f t="shared" si="16"/>
        <v>0</v>
      </c>
      <c r="L102" s="96">
        <f t="shared" si="17"/>
        <v>0</v>
      </c>
      <c r="M102" s="96">
        <f t="shared" si="18"/>
        <v>1</v>
      </c>
      <c r="N102" s="97" t="str">
        <f t="shared" si="21"/>
        <v>n.a.</v>
      </c>
      <c r="O102" s="97" t="str">
        <f t="shared" si="21"/>
        <v>n.a.</v>
      </c>
      <c r="P102" s="97" t="str">
        <f t="shared" si="21"/>
        <v>n.a.</v>
      </c>
      <c r="Q102" s="97">
        <f t="shared" si="19"/>
        <v>-3.1201231764920845</v>
      </c>
      <c r="R102" s="97" t="str">
        <f t="shared" si="24"/>
        <v>n.a.</v>
      </c>
      <c r="S102" s="97" t="str">
        <f t="shared" si="24"/>
        <v>n.a.</v>
      </c>
      <c r="T102" s="97" t="str">
        <f t="shared" si="24"/>
        <v>n.a.</v>
      </c>
      <c r="U102" s="97">
        <f t="shared" si="23"/>
        <v>-0.42553191489362874</v>
      </c>
      <c r="V102" s="96"/>
      <c r="W102" s="9"/>
      <c r="X102" s="9"/>
      <c r="Y102" s="9"/>
      <c r="Z102" s="9"/>
      <c r="AA102" s="9"/>
      <c r="AB102" s="9"/>
      <c r="AC102" s="9"/>
      <c r="AD102" s="9"/>
      <c r="AE102" s="9"/>
      <c r="AF102" s="9"/>
    </row>
    <row r="103" spans="1:32">
      <c r="A103" s="103">
        <v>1927</v>
      </c>
      <c r="B103" s="109">
        <v>7555</v>
      </c>
      <c r="C103" s="106">
        <v>4599</v>
      </c>
      <c r="D103" s="106">
        <v>199892</v>
      </c>
      <c r="E103" s="105">
        <v>2.2999999999999998</v>
      </c>
      <c r="F103" s="97">
        <f t="shared" si="25"/>
        <v>164.27484235703415</v>
      </c>
      <c r="G103" s="97">
        <f t="shared" si="22"/>
        <v>-10.736609773062042</v>
      </c>
      <c r="H103" s="97">
        <f t="shared" si="20"/>
        <v>7.6905671355533167</v>
      </c>
      <c r="I103" s="97">
        <f t="shared" si="20"/>
        <v>-1.7094017094017144</v>
      </c>
      <c r="J103" s="96">
        <f t="shared" si="15"/>
        <v>0</v>
      </c>
      <c r="K103" s="96">
        <f t="shared" si="16"/>
        <v>0</v>
      </c>
      <c r="L103" s="96">
        <f t="shared" si="17"/>
        <v>0</v>
      </c>
      <c r="M103" s="96">
        <f t="shared" si="18"/>
        <v>1</v>
      </c>
      <c r="N103" s="97" t="str">
        <f t="shared" si="21"/>
        <v>n.a.</v>
      </c>
      <c r="O103" s="97" t="str">
        <f t="shared" si="21"/>
        <v>n.a.</v>
      </c>
      <c r="P103" s="97" t="str">
        <f t="shared" si="21"/>
        <v>n.a.</v>
      </c>
      <c r="Q103" s="97">
        <f t="shared" si="19"/>
        <v>7.6905671355533167</v>
      </c>
      <c r="R103" s="97" t="str">
        <f t="shared" si="24"/>
        <v>n.a.</v>
      </c>
      <c r="S103" s="97" t="str">
        <f t="shared" si="24"/>
        <v>n.a.</v>
      </c>
      <c r="T103" s="97" t="str">
        <f t="shared" si="24"/>
        <v>n.a.</v>
      </c>
      <c r="U103" s="97">
        <f t="shared" si="23"/>
        <v>-1.7094017094017144</v>
      </c>
      <c r="V103" s="96"/>
      <c r="W103" s="9"/>
      <c r="X103" s="9"/>
      <c r="Y103" s="9"/>
      <c r="Z103" s="9"/>
      <c r="AA103" s="9"/>
      <c r="AB103" s="9"/>
      <c r="AC103" s="9"/>
      <c r="AD103" s="9"/>
      <c r="AE103" s="9"/>
      <c r="AF103" s="9"/>
    </row>
    <row r="104" spans="1:32">
      <c r="A104" s="103">
        <v>1928</v>
      </c>
      <c r="B104" s="109">
        <v>7528</v>
      </c>
      <c r="C104" s="106">
        <v>4599</v>
      </c>
      <c r="D104" s="106">
        <v>201676</v>
      </c>
      <c r="E104" s="105">
        <v>2.2799999999999998</v>
      </c>
      <c r="F104" s="97">
        <f t="shared" si="25"/>
        <v>163.68775820830615</v>
      </c>
      <c r="G104" s="97">
        <f t="shared" si="22"/>
        <v>-4.8570510197328929</v>
      </c>
      <c r="H104" s="97">
        <f t="shared" si="20"/>
        <v>0.89248194024773575</v>
      </c>
      <c r="I104" s="97">
        <f t="shared" si="20"/>
        <v>-0.86956521739131043</v>
      </c>
      <c r="J104" s="96">
        <f t="shared" si="15"/>
        <v>0</v>
      </c>
      <c r="K104" s="96">
        <f t="shared" si="16"/>
        <v>0</v>
      </c>
      <c r="L104" s="96">
        <f t="shared" si="17"/>
        <v>0</v>
      </c>
      <c r="M104" s="96">
        <f t="shared" si="18"/>
        <v>1</v>
      </c>
      <c r="N104" s="97" t="str">
        <f t="shared" si="21"/>
        <v>n.a.</v>
      </c>
      <c r="O104" s="97" t="str">
        <f t="shared" si="21"/>
        <v>n.a.</v>
      </c>
      <c r="P104" s="97" t="str">
        <f t="shared" si="21"/>
        <v>n.a.</v>
      </c>
      <c r="Q104" s="97">
        <f t="shared" si="19"/>
        <v>0.89248194024773575</v>
      </c>
      <c r="R104" s="97" t="str">
        <f t="shared" si="24"/>
        <v>n.a.</v>
      </c>
      <c r="S104" s="97" t="str">
        <f t="shared" si="24"/>
        <v>n.a.</v>
      </c>
      <c r="T104" s="97" t="str">
        <f t="shared" si="24"/>
        <v>n.a.</v>
      </c>
      <c r="U104" s="97">
        <f t="shared" si="23"/>
        <v>-0.86956521739131043</v>
      </c>
      <c r="V104" s="96"/>
      <c r="W104" s="9"/>
      <c r="X104" s="9"/>
      <c r="Y104" s="9"/>
      <c r="Z104" s="9"/>
      <c r="AA104" s="9"/>
      <c r="AB104" s="9"/>
      <c r="AC104" s="9"/>
      <c r="AD104" s="9"/>
      <c r="AE104" s="9"/>
      <c r="AF104" s="9"/>
    </row>
    <row r="105" spans="1:32">
      <c r="A105" s="103">
        <v>1929</v>
      </c>
      <c r="B105" s="109">
        <v>7500</v>
      </c>
      <c r="C105" s="106">
        <v>4692</v>
      </c>
      <c r="D105" s="106">
        <v>207431</v>
      </c>
      <c r="E105" s="105">
        <v>2.2599999999999998</v>
      </c>
      <c r="F105" s="97">
        <f t="shared" si="25"/>
        <v>159.846547314578</v>
      </c>
      <c r="G105" s="97">
        <f t="shared" si="22"/>
        <v>-13.963523966176183</v>
      </c>
      <c r="H105" s="97">
        <f t="shared" si="20"/>
        <v>2.8535869414308079</v>
      </c>
      <c r="I105" s="97">
        <f t="shared" si="20"/>
        <v>-0.87719298245614308</v>
      </c>
      <c r="J105" s="96">
        <f t="shared" si="15"/>
        <v>0</v>
      </c>
      <c r="K105" s="96">
        <f t="shared" si="16"/>
        <v>0</v>
      </c>
      <c r="L105" s="96">
        <f t="shared" si="17"/>
        <v>0</v>
      </c>
      <c r="M105" s="96">
        <f t="shared" si="18"/>
        <v>1</v>
      </c>
      <c r="N105" s="97" t="str">
        <f t="shared" si="21"/>
        <v>n.a.</v>
      </c>
      <c r="O105" s="97" t="str">
        <f t="shared" si="21"/>
        <v>n.a.</v>
      </c>
      <c r="P105" s="97" t="str">
        <f t="shared" si="21"/>
        <v>n.a.</v>
      </c>
      <c r="Q105" s="97">
        <f t="shared" si="19"/>
        <v>2.8535869414308079</v>
      </c>
      <c r="R105" s="97" t="str">
        <f t="shared" si="24"/>
        <v>n.a.</v>
      </c>
      <c r="S105" s="97" t="str">
        <f t="shared" si="24"/>
        <v>n.a.</v>
      </c>
      <c r="T105" s="97" t="str">
        <f t="shared" si="24"/>
        <v>n.a.</v>
      </c>
      <c r="U105" s="97">
        <f t="shared" si="23"/>
        <v>-0.87719298245614308</v>
      </c>
      <c r="V105" s="96"/>
      <c r="W105" s="9"/>
      <c r="X105" s="9"/>
      <c r="Y105" s="9"/>
      <c r="Z105" s="9"/>
      <c r="AA105" s="9"/>
      <c r="AB105" s="9"/>
      <c r="AC105" s="9"/>
      <c r="AD105" s="9"/>
      <c r="AE105" s="9"/>
      <c r="AF105" s="9"/>
    </row>
    <row r="106" spans="1:32">
      <c r="A106" s="103">
        <v>1930</v>
      </c>
      <c r="B106" s="109">
        <v>7469</v>
      </c>
      <c r="C106" s="106">
        <v>4615</v>
      </c>
      <c r="D106" s="106">
        <v>205780</v>
      </c>
      <c r="E106" s="105">
        <v>2.2400000000000002</v>
      </c>
      <c r="F106" s="97">
        <f t="shared" si="25"/>
        <v>161.84182015167931</v>
      </c>
      <c r="G106" s="97">
        <f t="shared" si="22"/>
        <v>-2.4330222053548312</v>
      </c>
      <c r="H106" s="97">
        <f t="shared" si="20"/>
        <v>-0.79592732041016134</v>
      </c>
      <c r="I106" s="97">
        <f t="shared" si="20"/>
        <v>-0.88495575221236855</v>
      </c>
      <c r="J106" s="96">
        <f t="shared" si="15"/>
        <v>0</v>
      </c>
      <c r="K106" s="96">
        <f t="shared" si="16"/>
        <v>0</v>
      </c>
      <c r="L106" s="96">
        <f t="shared" si="17"/>
        <v>0</v>
      </c>
      <c r="M106" s="96">
        <f t="shared" si="18"/>
        <v>1</v>
      </c>
      <c r="N106" s="97" t="str">
        <f t="shared" si="21"/>
        <v>n.a.</v>
      </c>
      <c r="O106" s="97" t="str">
        <f t="shared" si="21"/>
        <v>n.a.</v>
      </c>
      <c r="P106" s="97" t="str">
        <f t="shared" si="21"/>
        <v>n.a.</v>
      </c>
      <c r="Q106" s="97">
        <f t="shared" si="19"/>
        <v>-0.79592732041016134</v>
      </c>
      <c r="R106" s="97" t="str">
        <f t="shared" si="24"/>
        <v>n.a.</v>
      </c>
      <c r="S106" s="97" t="str">
        <f t="shared" si="24"/>
        <v>n.a.</v>
      </c>
      <c r="T106" s="97" t="str">
        <f t="shared" si="24"/>
        <v>n.a.</v>
      </c>
      <c r="U106" s="97">
        <f t="shared" si="23"/>
        <v>-0.88495575221236855</v>
      </c>
      <c r="V106" s="96"/>
      <c r="W106" s="9"/>
      <c r="X106" s="9"/>
      <c r="Y106" s="9"/>
      <c r="Z106" s="9"/>
      <c r="AA106" s="9"/>
      <c r="AB106" s="9"/>
      <c r="AC106" s="9"/>
      <c r="AD106" s="9"/>
      <c r="AE106" s="9"/>
      <c r="AF106" s="9"/>
    </row>
    <row r="107" spans="1:32">
      <c r="A107" s="103">
        <v>1931</v>
      </c>
      <c r="B107" s="109">
        <v>7413</v>
      </c>
      <c r="C107" s="106">
        <v>4316</v>
      </c>
      <c r="D107" s="106">
        <v>196234</v>
      </c>
      <c r="E107" s="105">
        <v>2.2000000000000002</v>
      </c>
      <c r="F107" s="97">
        <f t="shared" si="25"/>
        <v>171.75625579240037</v>
      </c>
      <c r="G107" s="97">
        <f t="shared" si="22"/>
        <v>8.0684975840942172</v>
      </c>
      <c r="H107" s="97">
        <f t="shared" si="20"/>
        <v>-4.638934784721549</v>
      </c>
      <c r="I107" s="97">
        <f t="shared" si="20"/>
        <v>-1.7857142857142905</v>
      </c>
      <c r="J107" s="96">
        <f t="shared" si="15"/>
        <v>0</v>
      </c>
      <c r="K107" s="96">
        <f t="shared" si="16"/>
        <v>0</v>
      </c>
      <c r="L107" s="96">
        <f t="shared" si="17"/>
        <v>0</v>
      </c>
      <c r="M107" s="96">
        <f t="shared" si="18"/>
        <v>1</v>
      </c>
      <c r="N107" s="97" t="str">
        <f t="shared" si="21"/>
        <v>n.a.</v>
      </c>
      <c r="O107" s="97" t="str">
        <f t="shared" si="21"/>
        <v>n.a.</v>
      </c>
      <c r="P107" s="97" t="str">
        <f t="shared" si="21"/>
        <v>n.a.</v>
      </c>
      <c r="Q107" s="97">
        <f t="shared" si="19"/>
        <v>-4.638934784721549</v>
      </c>
      <c r="R107" s="97" t="str">
        <f t="shared" si="24"/>
        <v>n.a.</v>
      </c>
      <c r="S107" s="97" t="str">
        <f t="shared" si="24"/>
        <v>n.a.</v>
      </c>
      <c r="T107" s="97" t="str">
        <f t="shared" si="24"/>
        <v>n.a.</v>
      </c>
      <c r="U107" s="97">
        <f t="shared" si="23"/>
        <v>-1.7857142857142905</v>
      </c>
      <c r="V107" s="96"/>
      <c r="W107" s="9"/>
      <c r="X107" s="9"/>
      <c r="Y107" s="9"/>
      <c r="Z107" s="9"/>
      <c r="AA107" s="9"/>
      <c r="AB107" s="9"/>
      <c r="AC107" s="9"/>
      <c r="AD107" s="9"/>
      <c r="AE107" s="9"/>
      <c r="AF107" s="9"/>
    </row>
    <row r="108" spans="1:32">
      <c r="A108" s="103">
        <v>1932</v>
      </c>
      <c r="B108" s="109">
        <v>7434</v>
      </c>
      <c r="C108" s="106">
        <v>4223</v>
      </c>
      <c r="D108" s="106">
        <v>196368</v>
      </c>
      <c r="E108" s="105">
        <v>2.15</v>
      </c>
      <c r="F108" s="97">
        <f t="shared" si="25"/>
        <v>176.03599336964243</v>
      </c>
      <c r="G108" s="97">
        <f t="shared" si="22"/>
        <v>16.189446055064423</v>
      </c>
      <c r="H108" s="97">
        <f t="shared" si="20"/>
        <v>6.8285822028801846E-2</v>
      </c>
      <c r="I108" s="97">
        <f t="shared" si="20"/>
        <v>-2.2727272727272818</v>
      </c>
      <c r="J108" s="96">
        <f t="shared" si="15"/>
        <v>0</v>
      </c>
      <c r="K108" s="96">
        <f t="shared" si="16"/>
        <v>0</v>
      </c>
      <c r="L108" s="96">
        <f t="shared" si="17"/>
        <v>0</v>
      </c>
      <c r="M108" s="96">
        <f t="shared" si="18"/>
        <v>1</v>
      </c>
      <c r="N108" s="97" t="str">
        <f t="shared" si="21"/>
        <v>n.a.</v>
      </c>
      <c r="O108" s="97" t="str">
        <f t="shared" si="21"/>
        <v>n.a.</v>
      </c>
      <c r="P108" s="97" t="str">
        <f t="shared" si="21"/>
        <v>n.a.</v>
      </c>
      <c r="Q108" s="97">
        <f t="shared" si="19"/>
        <v>6.8285822028801846E-2</v>
      </c>
      <c r="R108" s="97" t="str">
        <f t="shared" si="24"/>
        <v>n.a.</v>
      </c>
      <c r="S108" s="97" t="str">
        <f t="shared" si="24"/>
        <v>n.a.</v>
      </c>
      <c r="T108" s="97" t="str">
        <f t="shared" si="24"/>
        <v>n.a.</v>
      </c>
      <c r="U108" s="97">
        <f t="shared" si="23"/>
        <v>-2.2727272727272818</v>
      </c>
      <c r="V108" s="96"/>
      <c r="W108" s="9"/>
      <c r="X108" s="9"/>
      <c r="Y108" s="9"/>
      <c r="Z108" s="9"/>
      <c r="AA108" s="9"/>
      <c r="AB108" s="9"/>
      <c r="AC108" s="9"/>
      <c r="AD108" s="9"/>
      <c r="AE108" s="9"/>
      <c r="AF108" s="9"/>
    </row>
    <row r="109" spans="1:32">
      <c r="A109" s="103">
        <v>1933</v>
      </c>
      <c r="B109" s="109">
        <v>7644</v>
      </c>
      <c r="C109" s="106">
        <v>4298</v>
      </c>
      <c r="D109" s="106">
        <v>202613</v>
      </c>
      <c r="E109" s="105">
        <v>2.12</v>
      </c>
      <c r="F109" s="97">
        <f t="shared" si="25"/>
        <v>177.85016286644952</v>
      </c>
      <c r="G109" s="97">
        <f t="shared" si="22"/>
        <v>16.008342714770208</v>
      </c>
      <c r="H109" s="97">
        <f t="shared" si="20"/>
        <v>3.1802534017762563</v>
      </c>
      <c r="I109" s="97">
        <f t="shared" si="20"/>
        <v>-1.3953488372092981</v>
      </c>
      <c r="J109" s="96">
        <f t="shared" si="15"/>
        <v>0</v>
      </c>
      <c r="K109" s="96">
        <f t="shared" si="16"/>
        <v>0</v>
      </c>
      <c r="L109" s="96">
        <f t="shared" si="17"/>
        <v>0</v>
      </c>
      <c r="M109" s="96">
        <f t="shared" si="18"/>
        <v>1</v>
      </c>
      <c r="N109" s="97" t="str">
        <f t="shared" si="21"/>
        <v>n.a.</v>
      </c>
      <c r="O109" s="97" t="str">
        <f t="shared" si="21"/>
        <v>n.a.</v>
      </c>
      <c r="P109" s="97" t="str">
        <f t="shared" si="21"/>
        <v>n.a.</v>
      </c>
      <c r="Q109" s="97">
        <f t="shared" si="19"/>
        <v>3.1802534017762563</v>
      </c>
      <c r="R109" s="97" t="str">
        <f t="shared" si="24"/>
        <v>n.a.</v>
      </c>
      <c r="S109" s="97" t="str">
        <f t="shared" si="24"/>
        <v>n.a.</v>
      </c>
      <c r="T109" s="97" t="str">
        <f t="shared" si="24"/>
        <v>n.a.</v>
      </c>
      <c r="U109" s="97">
        <f t="shared" si="23"/>
        <v>-1.3953488372092981</v>
      </c>
      <c r="V109" s="96"/>
      <c r="W109" s="9"/>
      <c r="X109" s="9"/>
      <c r="Y109" s="9"/>
      <c r="Z109" s="9"/>
      <c r="AA109" s="9"/>
      <c r="AB109" s="9"/>
      <c r="AC109" s="9"/>
      <c r="AD109" s="9"/>
      <c r="AE109" s="9"/>
      <c r="AF109" s="9"/>
    </row>
    <row r="110" spans="1:32">
      <c r="A110" s="103">
        <v>1934</v>
      </c>
      <c r="B110" s="109">
        <v>7822</v>
      </c>
      <c r="C110" s="106">
        <v>4517</v>
      </c>
      <c r="D110" s="106">
        <v>214702</v>
      </c>
      <c r="E110" s="105">
        <v>2.1</v>
      </c>
      <c r="F110" s="97">
        <f t="shared" si="25"/>
        <v>173.16803187956609</v>
      </c>
      <c r="G110" s="97">
        <f t="shared" si="22"/>
        <v>1.4117760871657197</v>
      </c>
      <c r="H110" s="97">
        <f t="shared" si="20"/>
        <v>5.9665470626267814</v>
      </c>
      <c r="I110" s="97">
        <f t="shared" si="20"/>
        <v>-0.94339622641509413</v>
      </c>
      <c r="J110" s="96">
        <f t="shared" si="15"/>
        <v>0</v>
      </c>
      <c r="K110" s="96">
        <f t="shared" si="16"/>
        <v>0</v>
      </c>
      <c r="L110" s="96">
        <f t="shared" si="17"/>
        <v>0</v>
      </c>
      <c r="M110" s="96">
        <f t="shared" si="18"/>
        <v>1</v>
      </c>
      <c r="N110" s="97" t="str">
        <f t="shared" si="21"/>
        <v>n.a.</v>
      </c>
      <c r="O110" s="97" t="str">
        <f t="shared" si="21"/>
        <v>n.a.</v>
      </c>
      <c r="P110" s="97" t="str">
        <f t="shared" si="21"/>
        <v>n.a.</v>
      </c>
      <c r="Q110" s="97">
        <f t="shared" si="19"/>
        <v>5.9665470626267814</v>
      </c>
      <c r="R110" s="97" t="str">
        <f t="shared" si="24"/>
        <v>n.a.</v>
      </c>
      <c r="S110" s="97" t="str">
        <f t="shared" si="24"/>
        <v>n.a.</v>
      </c>
      <c r="T110" s="97" t="str">
        <f t="shared" si="24"/>
        <v>n.a.</v>
      </c>
      <c r="U110" s="97">
        <f t="shared" si="23"/>
        <v>-0.94339622641509413</v>
      </c>
      <c r="V110" s="96"/>
      <c r="W110" s="9"/>
      <c r="X110" s="9"/>
      <c r="Y110" s="9"/>
      <c r="Z110" s="9"/>
      <c r="AA110" s="9"/>
      <c r="AB110" s="9"/>
      <c r="AC110" s="9"/>
      <c r="AD110" s="9"/>
      <c r="AE110" s="9"/>
      <c r="AF110" s="9"/>
    </row>
    <row r="111" spans="1:32">
      <c r="A111" s="103">
        <v>1935</v>
      </c>
      <c r="B111" s="109">
        <v>7800</v>
      </c>
      <c r="C111" s="106">
        <v>4720</v>
      </c>
      <c r="D111" s="106">
        <v>222643</v>
      </c>
      <c r="E111" s="105">
        <v>2.12</v>
      </c>
      <c r="F111" s="97">
        <f t="shared" si="25"/>
        <v>165.25423728813558</v>
      </c>
      <c r="G111" s="97">
        <f t="shared" si="22"/>
        <v>-10.781756081506842</v>
      </c>
      <c r="H111" s="97">
        <f t="shared" si="20"/>
        <v>3.6986148242680539</v>
      </c>
      <c r="I111" s="97">
        <f t="shared" si="20"/>
        <v>0.952380952380949</v>
      </c>
      <c r="J111" s="96">
        <f t="shared" si="15"/>
        <v>0</v>
      </c>
      <c r="K111" s="96">
        <f t="shared" si="16"/>
        <v>0</v>
      </c>
      <c r="L111" s="96">
        <f t="shared" si="17"/>
        <v>0</v>
      </c>
      <c r="M111" s="96">
        <f t="shared" si="18"/>
        <v>1</v>
      </c>
      <c r="N111" s="97" t="str">
        <f t="shared" si="21"/>
        <v>n.a.</v>
      </c>
      <c r="O111" s="97" t="str">
        <f t="shared" si="21"/>
        <v>n.a.</v>
      </c>
      <c r="P111" s="97" t="str">
        <f t="shared" si="21"/>
        <v>n.a.</v>
      </c>
      <c r="Q111" s="97">
        <f t="shared" si="19"/>
        <v>3.6986148242680539</v>
      </c>
      <c r="R111" s="97" t="str">
        <f t="shared" si="24"/>
        <v>n.a.</v>
      </c>
      <c r="S111" s="97" t="str">
        <f t="shared" si="24"/>
        <v>n.a.</v>
      </c>
      <c r="T111" s="97" t="str">
        <f t="shared" si="24"/>
        <v>n.a.</v>
      </c>
      <c r="U111" s="97">
        <f t="shared" si="23"/>
        <v>0.952380952380949</v>
      </c>
      <c r="V111" s="96"/>
      <c r="W111" s="9"/>
      <c r="X111" s="9"/>
      <c r="Y111" s="9"/>
      <c r="Z111" s="9"/>
      <c r="AA111" s="9"/>
      <c r="AB111" s="9"/>
      <c r="AC111" s="9"/>
      <c r="AD111" s="9"/>
      <c r="AE111" s="9"/>
      <c r="AF111" s="9"/>
    </row>
    <row r="112" spans="1:32">
      <c r="A112" s="103">
        <v>1936</v>
      </c>
      <c r="B112" s="109">
        <v>7796</v>
      </c>
      <c r="C112" s="106">
        <v>4987</v>
      </c>
      <c r="D112" s="106">
        <v>233259</v>
      </c>
      <c r="E112" s="105">
        <v>2.14</v>
      </c>
      <c r="F112" s="97">
        <f t="shared" si="25"/>
        <v>156.32644876679367</v>
      </c>
      <c r="G112" s="97">
        <f t="shared" si="22"/>
        <v>-21.523714099655848</v>
      </c>
      <c r="H112" s="97">
        <f t="shared" si="20"/>
        <v>4.7681714673266207</v>
      </c>
      <c r="I112" s="97">
        <f t="shared" si="20"/>
        <v>0.94339622641510523</v>
      </c>
      <c r="J112" s="96">
        <f t="shared" si="15"/>
        <v>0</v>
      </c>
      <c r="K112" s="96">
        <f t="shared" si="16"/>
        <v>0</v>
      </c>
      <c r="L112" s="96">
        <f t="shared" si="17"/>
        <v>0</v>
      </c>
      <c r="M112" s="96">
        <f t="shared" si="18"/>
        <v>1</v>
      </c>
      <c r="N112" s="97" t="str">
        <f t="shared" si="21"/>
        <v>n.a.</v>
      </c>
      <c r="O112" s="97" t="str">
        <f t="shared" si="21"/>
        <v>n.a.</v>
      </c>
      <c r="P112" s="97" t="str">
        <f t="shared" si="21"/>
        <v>n.a.</v>
      </c>
      <c r="Q112" s="97">
        <f t="shared" si="19"/>
        <v>4.7681714673266207</v>
      </c>
      <c r="R112" s="97" t="str">
        <f t="shared" si="24"/>
        <v>n.a.</v>
      </c>
      <c r="S112" s="97" t="str">
        <f t="shared" si="24"/>
        <v>n.a.</v>
      </c>
      <c r="T112" s="97" t="str">
        <f t="shared" si="24"/>
        <v>n.a.</v>
      </c>
      <c r="U112" s="97">
        <f t="shared" si="23"/>
        <v>0.94339622641510523</v>
      </c>
      <c r="V112" s="96"/>
      <c r="W112" s="9"/>
      <c r="X112" s="9"/>
      <c r="Y112" s="9"/>
      <c r="Z112" s="9"/>
      <c r="AA112" s="9"/>
      <c r="AB112" s="9"/>
      <c r="AC112" s="9"/>
      <c r="AD112" s="9"/>
      <c r="AE112" s="9"/>
      <c r="AF112" s="9"/>
    </row>
    <row r="113" spans="1:32">
      <c r="A113" s="103">
        <v>1937</v>
      </c>
      <c r="B113" s="109">
        <v>7797</v>
      </c>
      <c r="C113" s="106">
        <v>5334</v>
      </c>
      <c r="D113" s="106">
        <v>241423</v>
      </c>
      <c r="E113" s="105">
        <v>2.21</v>
      </c>
      <c r="F113" s="97">
        <f t="shared" si="25"/>
        <v>146.17547806524183</v>
      </c>
      <c r="G113" s="107">
        <f t="shared" si="22"/>
        <v>-26.992553814324253</v>
      </c>
      <c r="H113" s="97">
        <f t="shared" si="20"/>
        <v>3.499972133979834</v>
      </c>
      <c r="I113" s="97">
        <f t="shared" si="20"/>
        <v>3.2710280373831724</v>
      </c>
      <c r="J113" s="96">
        <f t="shared" si="15"/>
        <v>0</v>
      </c>
      <c r="K113" s="96">
        <f t="shared" si="16"/>
        <v>0</v>
      </c>
      <c r="L113" s="96">
        <f t="shared" si="17"/>
        <v>0</v>
      </c>
      <c r="M113" s="96">
        <f t="shared" si="18"/>
        <v>1</v>
      </c>
      <c r="N113" s="97" t="str">
        <f t="shared" si="21"/>
        <v>n.a.</v>
      </c>
      <c r="O113" s="97" t="str">
        <f t="shared" si="21"/>
        <v>n.a.</v>
      </c>
      <c r="P113" s="97" t="str">
        <f t="shared" si="21"/>
        <v>n.a.</v>
      </c>
      <c r="Q113" s="97">
        <f t="shared" si="19"/>
        <v>3.499972133979834</v>
      </c>
      <c r="R113" s="97" t="str">
        <f t="shared" si="24"/>
        <v>n.a.</v>
      </c>
      <c r="S113" s="97" t="str">
        <f t="shared" si="24"/>
        <v>n.a.</v>
      </c>
      <c r="T113" s="97" t="str">
        <f t="shared" si="24"/>
        <v>n.a.</v>
      </c>
      <c r="U113" s="97">
        <f t="shared" si="23"/>
        <v>3.2710280373831724</v>
      </c>
      <c r="V113" s="96"/>
      <c r="W113" s="9"/>
      <c r="X113" s="9"/>
      <c r="Y113" s="9"/>
      <c r="Z113" s="9"/>
      <c r="AA113" s="9"/>
      <c r="AB113" s="9"/>
      <c r="AC113" s="9"/>
      <c r="AD113" s="9"/>
      <c r="AE113" s="9"/>
      <c r="AF113" s="9"/>
    </row>
    <row r="114" spans="1:32">
      <c r="A114" s="103">
        <v>1938</v>
      </c>
      <c r="B114" s="109">
        <v>9026</v>
      </c>
      <c r="C114" s="106">
        <v>5502</v>
      </c>
      <c r="D114" s="106">
        <v>243296</v>
      </c>
      <c r="E114" s="105">
        <v>2.2599999999999998</v>
      </c>
      <c r="F114" s="97">
        <f t="shared" si="25"/>
        <v>164.04943656852055</v>
      </c>
      <c r="G114" s="97">
        <f t="shared" si="22"/>
        <v>-1.2048007196150365</v>
      </c>
      <c r="H114" s="97">
        <f t="shared" si="20"/>
        <v>0.7758167200308197</v>
      </c>
      <c r="I114" s="97">
        <f t="shared" si="20"/>
        <v>2.2624434389140191</v>
      </c>
      <c r="J114" s="96">
        <f t="shared" si="15"/>
        <v>0</v>
      </c>
      <c r="K114" s="96">
        <f t="shared" si="16"/>
        <v>0</v>
      </c>
      <c r="L114" s="96">
        <f t="shared" si="17"/>
        <v>0</v>
      </c>
      <c r="M114" s="96">
        <f t="shared" si="18"/>
        <v>1</v>
      </c>
      <c r="N114" s="97" t="str">
        <f t="shared" si="21"/>
        <v>n.a.</v>
      </c>
      <c r="O114" s="97" t="str">
        <f t="shared" si="21"/>
        <v>n.a.</v>
      </c>
      <c r="P114" s="97" t="str">
        <f t="shared" si="21"/>
        <v>n.a.</v>
      </c>
      <c r="Q114" s="97">
        <f t="shared" si="19"/>
        <v>0.7758167200308197</v>
      </c>
      <c r="R114" s="97" t="str">
        <f t="shared" si="24"/>
        <v>n.a.</v>
      </c>
      <c r="S114" s="97" t="str">
        <f t="shared" si="24"/>
        <v>n.a.</v>
      </c>
      <c r="T114" s="97" t="str">
        <f t="shared" si="24"/>
        <v>n.a.</v>
      </c>
      <c r="U114" s="97">
        <f t="shared" si="23"/>
        <v>2.2624434389140191</v>
      </c>
      <c r="V114" s="96"/>
      <c r="W114" s="9"/>
      <c r="X114" s="9"/>
      <c r="Y114" s="9"/>
      <c r="Z114" s="9"/>
      <c r="AA114" s="9"/>
      <c r="AB114" s="9"/>
      <c r="AC114" s="9"/>
      <c r="AD114" s="9"/>
      <c r="AE114" s="9"/>
      <c r="AF114" s="9"/>
    </row>
    <row r="115" spans="1:32">
      <c r="A115" s="103">
        <v>1939</v>
      </c>
      <c r="B115" s="109">
        <v>7137</v>
      </c>
      <c r="C115" s="106">
        <v>5918</v>
      </c>
      <c r="D115" s="106">
        <v>254002</v>
      </c>
      <c r="E115" s="105">
        <v>2.33</v>
      </c>
      <c r="F115" s="97">
        <f t="shared" si="25"/>
        <v>120.5981750591416</v>
      </c>
      <c r="G115" s="107">
        <f t="shared" si="22"/>
        <v>-35.728273707652079</v>
      </c>
      <c r="H115" s="97">
        <f t="shared" si="20"/>
        <v>4.4004011574378499</v>
      </c>
      <c r="I115" s="97">
        <f t="shared" si="20"/>
        <v>3.0973451327433787</v>
      </c>
      <c r="J115" s="96">
        <f t="shared" si="15"/>
        <v>0</v>
      </c>
      <c r="K115" s="96">
        <f t="shared" si="16"/>
        <v>0</v>
      </c>
      <c r="L115" s="96">
        <f t="shared" si="17"/>
        <v>0</v>
      </c>
      <c r="M115" s="96">
        <f t="shared" si="18"/>
        <v>1</v>
      </c>
      <c r="N115" s="97" t="str">
        <f t="shared" si="21"/>
        <v>n.a.</v>
      </c>
      <c r="O115" s="97" t="str">
        <f t="shared" si="21"/>
        <v>n.a.</v>
      </c>
      <c r="P115" s="97" t="str">
        <f t="shared" si="21"/>
        <v>n.a.</v>
      </c>
      <c r="Q115" s="97">
        <f t="shared" si="19"/>
        <v>4.4004011574378499</v>
      </c>
      <c r="R115" s="97" t="str">
        <f t="shared" si="24"/>
        <v>n.a.</v>
      </c>
      <c r="S115" s="97" t="str">
        <f t="shared" si="24"/>
        <v>n.a.</v>
      </c>
      <c r="T115" s="97" t="str">
        <f t="shared" si="24"/>
        <v>n.a.</v>
      </c>
      <c r="U115" s="97">
        <f t="shared" si="23"/>
        <v>3.0973451327433787</v>
      </c>
      <c r="V115" s="96"/>
      <c r="W115" s="9"/>
      <c r="X115" s="9"/>
      <c r="Y115" s="9"/>
      <c r="Z115" s="9"/>
      <c r="AA115" s="9"/>
      <c r="AB115" s="9"/>
      <c r="AC115" s="9"/>
      <c r="AD115" s="9"/>
      <c r="AE115" s="9"/>
      <c r="AF115" s="9"/>
    </row>
    <row r="116" spans="1:32">
      <c r="A116" s="103">
        <v>1940</v>
      </c>
      <c r="B116" s="109">
        <v>7899</v>
      </c>
      <c r="C116" s="106">
        <v>7183</v>
      </c>
      <c r="D116" s="106">
        <v>279206</v>
      </c>
      <c r="E116" s="105">
        <v>2.57</v>
      </c>
      <c r="F116" s="97">
        <f t="shared" si="25"/>
        <v>109.96797995266601</v>
      </c>
      <c r="G116" s="107">
        <f t="shared" si="22"/>
        <v>-36.20749811257582</v>
      </c>
      <c r="H116" s="97">
        <f t="shared" si="20"/>
        <v>9.922756513728249</v>
      </c>
      <c r="I116" s="97">
        <f t="shared" si="20"/>
        <v>10.300429184549342</v>
      </c>
      <c r="J116" s="96">
        <f t="shared" si="15"/>
        <v>0</v>
      </c>
      <c r="K116" s="96">
        <f t="shared" si="16"/>
        <v>0</v>
      </c>
      <c r="L116" s="96">
        <f t="shared" si="17"/>
        <v>0</v>
      </c>
      <c r="M116" s="96">
        <f t="shared" si="18"/>
        <v>1</v>
      </c>
      <c r="N116" s="97" t="str">
        <f t="shared" si="21"/>
        <v>n.a.</v>
      </c>
      <c r="O116" s="97" t="str">
        <f t="shared" si="21"/>
        <v>n.a.</v>
      </c>
      <c r="P116" s="97" t="str">
        <f t="shared" si="21"/>
        <v>n.a.</v>
      </c>
      <c r="Q116" s="97">
        <f t="shared" si="19"/>
        <v>9.922756513728249</v>
      </c>
      <c r="R116" s="97" t="str">
        <f t="shared" si="24"/>
        <v>n.a.</v>
      </c>
      <c r="S116" s="97" t="str">
        <f t="shared" si="24"/>
        <v>n.a.</v>
      </c>
      <c r="T116" s="97" t="str">
        <f t="shared" si="24"/>
        <v>n.a.</v>
      </c>
      <c r="U116" s="97">
        <f t="shared" si="23"/>
        <v>10.300429184549342</v>
      </c>
      <c r="V116" s="96"/>
      <c r="W116" s="9"/>
      <c r="X116" s="9"/>
      <c r="Y116" s="9"/>
      <c r="Z116" s="9"/>
      <c r="AA116" s="9"/>
      <c r="AB116" s="9"/>
      <c r="AC116" s="9"/>
      <c r="AD116" s="9"/>
      <c r="AE116" s="9"/>
      <c r="AF116" s="9"/>
    </row>
    <row r="117" spans="1:32">
      <c r="A117" s="103">
        <v>1941</v>
      </c>
      <c r="B117" s="109">
        <v>10366</v>
      </c>
      <c r="C117" s="106">
        <v>8654</v>
      </c>
      <c r="D117" s="106">
        <v>303518</v>
      </c>
      <c r="E117" s="105">
        <v>2.85</v>
      </c>
      <c r="F117" s="97">
        <f t="shared" si="25"/>
        <v>119.78275941761035</v>
      </c>
      <c r="G117" s="107">
        <f t="shared" si="22"/>
        <v>-44.266677150910198</v>
      </c>
      <c r="H117" s="97">
        <f t="shared" si="20"/>
        <v>8.7075492647006101</v>
      </c>
      <c r="I117" s="97">
        <f t="shared" si="20"/>
        <v>10.894941634241251</v>
      </c>
      <c r="J117" s="96">
        <f t="shared" si="15"/>
        <v>0</v>
      </c>
      <c r="K117" s="96">
        <f t="shared" si="16"/>
        <v>0</v>
      </c>
      <c r="L117" s="96">
        <f t="shared" si="17"/>
        <v>0</v>
      </c>
      <c r="M117" s="96">
        <f t="shared" si="18"/>
        <v>1</v>
      </c>
      <c r="N117" s="97" t="str">
        <f t="shared" si="21"/>
        <v>n.a.</v>
      </c>
      <c r="O117" s="97" t="str">
        <f t="shared" si="21"/>
        <v>n.a.</v>
      </c>
      <c r="P117" s="97" t="str">
        <f t="shared" si="21"/>
        <v>n.a.</v>
      </c>
      <c r="Q117" s="97">
        <f t="shared" si="19"/>
        <v>8.7075492647006101</v>
      </c>
      <c r="R117" s="97" t="str">
        <f t="shared" si="24"/>
        <v>n.a.</v>
      </c>
      <c r="S117" s="97" t="str">
        <f t="shared" si="24"/>
        <v>n.a.</v>
      </c>
      <c r="T117" s="97" t="str">
        <f t="shared" si="24"/>
        <v>n.a.</v>
      </c>
      <c r="U117" s="97">
        <f t="shared" si="23"/>
        <v>10.894941634241251</v>
      </c>
      <c r="V117" s="96"/>
      <c r="W117" s="9"/>
      <c r="X117" s="9"/>
      <c r="Y117" s="9"/>
      <c r="Z117" s="9"/>
      <c r="AA117" s="9"/>
      <c r="AB117" s="9"/>
      <c r="AC117" s="9"/>
      <c r="AD117" s="9"/>
      <c r="AE117" s="9"/>
      <c r="AF117" s="9"/>
    </row>
    <row r="118" spans="1:32">
      <c r="A118" s="103">
        <v>1942</v>
      </c>
      <c r="B118" s="109">
        <v>13041</v>
      </c>
      <c r="C118" s="106">
        <v>9482</v>
      </c>
      <c r="D118" s="106">
        <v>308961</v>
      </c>
      <c r="E118" s="105">
        <v>3.07</v>
      </c>
      <c r="F118" s="97">
        <f t="shared" si="25"/>
        <v>137.53427546931027</v>
      </c>
      <c r="G118" s="97">
        <f t="shared" si="22"/>
        <v>16.936100410168677</v>
      </c>
      <c r="H118" s="97">
        <f t="shared" si="20"/>
        <v>1.7933038567728987</v>
      </c>
      <c r="I118" s="97">
        <f t="shared" si="20"/>
        <v>7.7192982456140369</v>
      </c>
      <c r="J118" s="96">
        <f t="shared" si="15"/>
        <v>0</v>
      </c>
      <c r="K118" s="96">
        <f t="shared" si="16"/>
        <v>0</v>
      </c>
      <c r="L118" s="96">
        <f t="shared" si="17"/>
        <v>0</v>
      </c>
      <c r="M118" s="96">
        <f t="shared" si="18"/>
        <v>1</v>
      </c>
      <c r="N118" s="97" t="str">
        <f t="shared" si="21"/>
        <v>n.a.</v>
      </c>
      <c r="O118" s="97" t="str">
        <f t="shared" si="21"/>
        <v>n.a.</v>
      </c>
      <c r="P118" s="97" t="str">
        <f t="shared" si="21"/>
        <v>n.a.</v>
      </c>
      <c r="Q118" s="97">
        <f t="shared" si="19"/>
        <v>1.7933038567728987</v>
      </c>
      <c r="R118" s="97" t="str">
        <f t="shared" si="24"/>
        <v>n.a.</v>
      </c>
      <c r="S118" s="97" t="str">
        <f t="shared" si="24"/>
        <v>n.a.</v>
      </c>
      <c r="T118" s="97" t="str">
        <f t="shared" si="24"/>
        <v>n.a.</v>
      </c>
      <c r="U118" s="97">
        <f t="shared" si="23"/>
        <v>7.7192982456140369</v>
      </c>
      <c r="V118" s="96"/>
      <c r="W118" s="9"/>
      <c r="X118" s="9"/>
      <c r="Y118" s="9"/>
      <c r="Z118" s="9"/>
      <c r="AA118" s="9"/>
      <c r="AB118" s="9"/>
      <c r="AC118" s="9"/>
      <c r="AD118" s="9"/>
      <c r="AE118" s="9"/>
      <c r="AF118" s="9"/>
    </row>
    <row r="119" spans="1:32">
      <c r="A119" s="103">
        <v>1943</v>
      </c>
      <c r="B119" s="109">
        <v>15822</v>
      </c>
      <c r="C119" s="106">
        <v>10093</v>
      </c>
      <c r="D119" s="106">
        <v>314269</v>
      </c>
      <c r="E119" s="105">
        <v>3.21</v>
      </c>
      <c r="F119" s="97">
        <f t="shared" si="25"/>
        <v>156.7621123550976</v>
      </c>
      <c r="G119" s="97">
        <f t="shared" si="22"/>
        <v>46.794132402431586</v>
      </c>
      <c r="H119" s="97">
        <f t="shared" si="20"/>
        <v>1.7180161897456303</v>
      </c>
      <c r="I119" s="97">
        <f t="shared" si="20"/>
        <v>4.5602605863192203</v>
      </c>
      <c r="J119" s="96">
        <f t="shared" si="15"/>
        <v>0</v>
      </c>
      <c r="K119" s="96">
        <f t="shared" si="16"/>
        <v>0</v>
      </c>
      <c r="L119" s="96">
        <f t="shared" si="17"/>
        <v>0</v>
      </c>
      <c r="M119" s="96">
        <f t="shared" si="18"/>
        <v>1</v>
      </c>
      <c r="N119" s="97" t="str">
        <f t="shared" si="21"/>
        <v>n.a.</v>
      </c>
      <c r="O119" s="97" t="str">
        <f t="shared" si="21"/>
        <v>n.a.</v>
      </c>
      <c r="P119" s="97" t="str">
        <f t="shared" si="21"/>
        <v>n.a.</v>
      </c>
      <c r="Q119" s="97">
        <f t="shared" si="19"/>
        <v>1.7180161897456303</v>
      </c>
      <c r="R119" s="97" t="str">
        <f t="shared" si="24"/>
        <v>n.a.</v>
      </c>
      <c r="S119" s="97" t="str">
        <f t="shared" si="24"/>
        <v>n.a.</v>
      </c>
      <c r="T119" s="97" t="str">
        <f t="shared" si="24"/>
        <v>n.a.</v>
      </c>
      <c r="U119" s="97">
        <f t="shared" si="23"/>
        <v>4.5602605863192203</v>
      </c>
      <c r="V119" s="96"/>
      <c r="W119" s="9"/>
      <c r="X119" s="9"/>
      <c r="Y119" s="9"/>
      <c r="Z119" s="9"/>
      <c r="AA119" s="9"/>
      <c r="AB119" s="9"/>
      <c r="AC119" s="9"/>
      <c r="AD119" s="9"/>
      <c r="AE119" s="9"/>
      <c r="AF119" s="9"/>
    </row>
    <row r="120" spans="1:32">
      <c r="A120" s="103">
        <v>1944</v>
      </c>
      <c r="B120" s="109">
        <v>18562</v>
      </c>
      <c r="C120" s="106">
        <v>10180</v>
      </c>
      <c r="D120" s="106">
        <v>300440</v>
      </c>
      <c r="E120" s="105">
        <v>3.39</v>
      </c>
      <c r="F120" s="97">
        <f t="shared" si="25"/>
        <v>182.33791748526522</v>
      </c>
      <c r="G120" s="97">
        <f t="shared" si="22"/>
        <v>62.555158067654872</v>
      </c>
      <c r="H120" s="97">
        <f t="shared" si="20"/>
        <v>-4.4003703833340175</v>
      </c>
      <c r="I120" s="97">
        <f t="shared" si="20"/>
        <v>5.6074766355140193</v>
      </c>
      <c r="J120" s="96">
        <f t="shared" si="15"/>
        <v>0</v>
      </c>
      <c r="K120" s="96">
        <f t="shared" si="16"/>
        <v>0</v>
      </c>
      <c r="L120" s="96">
        <f t="shared" si="17"/>
        <v>0</v>
      </c>
      <c r="M120" s="96">
        <f t="shared" si="18"/>
        <v>1</v>
      </c>
      <c r="N120" s="97" t="str">
        <f t="shared" si="21"/>
        <v>n.a.</v>
      </c>
      <c r="O120" s="97" t="str">
        <f t="shared" si="21"/>
        <v>n.a.</v>
      </c>
      <c r="P120" s="97" t="str">
        <f t="shared" si="21"/>
        <v>n.a.</v>
      </c>
      <c r="Q120" s="97">
        <f t="shared" si="19"/>
        <v>-4.4003703833340175</v>
      </c>
      <c r="R120" s="97" t="str">
        <f t="shared" si="24"/>
        <v>n.a.</v>
      </c>
      <c r="S120" s="97" t="str">
        <f t="shared" si="24"/>
        <v>n.a.</v>
      </c>
      <c r="T120" s="97" t="str">
        <f t="shared" si="24"/>
        <v>n.a.</v>
      </c>
      <c r="U120" s="97">
        <f t="shared" si="23"/>
        <v>5.6074766355140193</v>
      </c>
      <c r="V120" s="96"/>
      <c r="W120" s="9"/>
      <c r="X120" s="9"/>
      <c r="Y120" s="9"/>
      <c r="Z120" s="9"/>
      <c r="AA120" s="9"/>
      <c r="AB120" s="9"/>
      <c r="AC120" s="9"/>
      <c r="AD120" s="9"/>
      <c r="AE120" s="9"/>
      <c r="AF120" s="9"/>
    </row>
    <row r="121" spans="1:32">
      <c r="A121" s="103">
        <v>1945</v>
      </c>
      <c r="B121" s="109">
        <v>21365</v>
      </c>
      <c r="C121" s="106">
        <v>9908</v>
      </c>
      <c r="D121" s="106">
        <v>286701</v>
      </c>
      <c r="E121" s="105">
        <v>3.46</v>
      </c>
      <c r="F121" s="97">
        <f t="shared" si="25"/>
        <v>215.63383124747679</v>
      </c>
      <c r="G121" s="97">
        <f t="shared" si="22"/>
        <v>78.099555778166518</v>
      </c>
      <c r="H121" s="97">
        <f t="shared" si="20"/>
        <v>-4.5729596591665533</v>
      </c>
      <c r="I121" s="97">
        <f t="shared" si="20"/>
        <v>2.0648967551622377</v>
      </c>
      <c r="J121" s="96">
        <f t="shared" si="15"/>
        <v>0</v>
      </c>
      <c r="K121" s="96">
        <f t="shared" si="16"/>
        <v>0</v>
      </c>
      <c r="L121" s="96">
        <f t="shared" si="17"/>
        <v>0</v>
      </c>
      <c r="M121" s="96">
        <f t="shared" si="18"/>
        <v>1</v>
      </c>
      <c r="N121" s="97" t="str">
        <f t="shared" si="21"/>
        <v>n.a.</v>
      </c>
      <c r="O121" s="97" t="str">
        <f t="shared" si="21"/>
        <v>n.a.</v>
      </c>
      <c r="P121" s="97" t="str">
        <f t="shared" si="21"/>
        <v>n.a.</v>
      </c>
      <c r="Q121" s="97">
        <f t="shared" si="19"/>
        <v>-4.5729596591665533</v>
      </c>
      <c r="R121" s="97" t="str">
        <f t="shared" si="24"/>
        <v>n.a.</v>
      </c>
      <c r="S121" s="97" t="str">
        <f t="shared" si="24"/>
        <v>n.a.</v>
      </c>
      <c r="T121" s="97" t="str">
        <f t="shared" si="24"/>
        <v>n.a.</v>
      </c>
      <c r="U121" s="97">
        <f t="shared" si="23"/>
        <v>2.0648967551622377</v>
      </c>
      <c r="V121" s="96"/>
      <c r="W121" s="9"/>
      <c r="X121" s="9"/>
      <c r="Y121" s="9"/>
      <c r="Z121" s="9"/>
      <c r="AA121" s="9"/>
      <c r="AB121" s="9"/>
      <c r="AC121" s="9"/>
      <c r="AD121" s="9"/>
      <c r="AE121" s="9"/>
      <c r="AF121" s="9"/>
    </row>
    <row r="122" spans="1:32">
      <c r="A122" s="103">
        <v>1946</v>
      </c>
      <c r="B122" s="109">
        <v>24669</v>
      </c>
      <c r="C122" s="106">
        <v>9968</v>
      </c>
      <c r="D122" s="106">
        <v>279653</v>
      </c>
      <c r="E122" s="105">
        <v>3.56</v>
      </c>
      <c r="F122" s="97">
        <f t="shared" si="25"/>
        <v>247.48194221508828</v>
      </c>
      <c r="G122" s="97">
        <f t="shared" si="22"/>
        <v>90.719829859990682</v>
      </c>
      <c r="H122" s="97">
        <f t="shared" si="20"/>
        <v>-2.4583102256357625</v>
      </c>
      <c r="I122" s="97">
        <f t="shared" si="20"/>
        <v>2.8901734104046284</v>
      </c>
      <c r="J122" s="96">
        <f t="shared" si="15"/>
        <v>0</v>
      </c>
      <c r="K122" s="96">
        <f t="shared" si="16"/>
        <v>0</v>
      </c>
      <c r="L122" s="96">
        <f t="shared" si="17"/>
        <v>0</v>
      </c>
      <c r="M122" s="96">
        <f t="shared" si="18"/>
        <v>1</v>
      </c>
      <c r="N122" s="97" t="str">
        <f t="shared" si="21"/>
        <v>n.a.</v>
      </c>
      <c r="O122" s="97" t="str">
        <f t="shared" si="21"/>
        <v>n.a.</v>
      </c>
      <c r="P122" s="97" t="str">
        <f t="shared" si="21"/>
        <v>n.a.</v>
      </c>
      <c r="Q122" s="97">
        <f t="shared" si="19"/>
        <v>-2.4583102256357625</v>
      </c>
      <c r="R122" s="97" t="str">
        <f t="shared" si="24"/>
        <v>n.a.</v>
      </c>
      <c r="S122" s="97" t="str">
        <f t="shared" si="24"/>
        <v>n.a.</v>
      </c>
      <c r="T122" s="97" t="str">
        <f t="shared" si="24"/>
        <v>n.a.</v>
      </c>
      <c r="U122" s="97">
        <f t="shared" si="23"/>
        <v>2.8901734104046284</v>
      </c>
      <c r="V122" s="96"/>
      <c r="W122" s="9"/>
      <c r="X122" s="9"/>
      <c r="Y122" s="9"/>
      <c r="Z122" s="9"/>
      <c r="AA122" s="9"/>
      <c r="AB122" s="9"/>
      <c r="AC122" s="9"/>
      <c r="AD122" s="9"/>
      <c r="AE122" s="9"/>
      <c r="AF122" s="9"/>
    </row>
    <row r="123" spans="1:32">
      <c r="A123" s="103">
        <v>1947</v>
      </c>
      <c r="B123" s="109">
        <v>25631</v>
      </c>
      <c r="C123" s="106">
        <v>10772</v>
      </c>
      <c r="D123" s="106">
        <v>276084</v>
      </c>
      <c r="E123" s="105">
        <v>3.9</v>
      </c>
      <c r="F123" s="97">
        <f t="shared" si="25"/>
        <v>237.94095803936131</v>
      </c>
      <c r="G123" s="97">
        <f t="shared" si="22"/>
        <v>55.603040554096083</v>
      </c>
      <c r="H123" s="97">
        <f t="shared" si="20"/>
        <v>-1.2762244638891751</v>
      </c>
      <c r="I123" s="97">
        <f t="shared" si="20"/>
        <v>9.550561797752799</v>
      </c>
      <c r="J123" s="96">
        <f t="shared" si="15"/>
        <v>0</v>
      </c>
      <c r="K123" s="96">
        <f t="shared" si="16"/>
        <v>0</v>
      </c>
      <c r="L123" s="96">
        <f t="shared" si="17"/>
        <v>0</v>
      </c>
      <c r="M123" s="96">
        <f t="shared" si="18"/>
        <v>1</v>
      </c>
      <c r="N123" s="97" t="str">
        <f t="shared" si="21"/>
        <v>n.a.</v>
      </c>
      <c r="O123" s="97" t="str">
        <f t="shared" si="21"/>
        <v>n.a.</v>
      </c>
      <c r="P123" s="97" t="str">
        <f t="shared" si="21"/>
        <v>n.a.</v>
      </c>
      <c r="Q123" s="97">
        <f t="shared" si="19"/>
        <v>-1.2762244638891751</v>
      </c>
      <c r="R123" s="97" t="str">
        <f t="shared" si="24"/>
        <v>n.a.</v>
      </c>
      <c r="S123" s="97" t="str">
        <f t="shared" si="24"/>
        <v>n.a.</v>
      </c>
      <c r="T123" s="97" t="str">
        <f t="shared" si="24"/>
        <v>n.a.</v>
      </c>
      <c r="U123" s="97">
        <f t="shared" si="23"/>
        <v>9.550561797752799</v>
      </c>
      <c r="V123" s="96"/>
      <c r="W123" s="9"/>
      <c r="X123" s="9"/>
      <c r="Y123" s="9"/>
      <c r="Z123" s="9"/>
      <c r="AA123" s="9"/>
      <c r="AB123" s="9"/>
      <c r="AC123" s="9"/>
      <c r="AD123" s="9"/>
      <c r="AE123" s="9"/>
      <c r="AF123" s="9"/>
    </row>
    <row r="124" spans="1:32">
      <c r="A124" s="103">
        <f t="shared" ref="A124:A184" si="26">A123+1</f>
        <v>1948</v>
      </c>
      <c r="B124" s="109">
        <v>25621</v>
      </c>
      <c r="C124" s="106">
        <v>11974</v>
      </c>
      <c r="D124" s="106">
        <v>284157</v>
      </c>
      <c r="E124" s="105">
        <v>4.21</v>
      </c>
      <c r="F124" s="97">
        <f t="shared" si="25"/>
        <v>213.97193920160348</v>
      </c>
      <c r="G124" s="97">
        <f t="shared" si="22"/>
        <v>-1.6618920458733157</v>
      </c>
      <c r="H124" s="97">
        <f t="shared" si="20"/>
        <v>2.9241100534619813</v>
      </c>
      <c r="I124" s="97">
        <f t="shared" si="20"/>
        <v>7.9487179487179427</v>
      </c>
      <c r="J124" s="96">
        <f t="shared" si="15"/>
        <v>0</v>
      </c>
      <c r="K124" s="96">
        <f t="shared" si="16"/>
        <v>0</v>
      </c>
      <c r="L124" s="96">
        <f t="shared" si="17"/>
        <v>0</v>
      </c>
      <c r="M124" s="96">
        <f t="shared" si="18"/>
        <v>1</v>
      </c>
      <c r="N124" s="97" t="str">
        <f t="shared" si="21"/>
        <v>n.a.</v>
      </c>
      <c r="O124" s="97" t="str">
        <f t="shared" si="21"/>
        <v>n.a.</v>
      </c>
      <c r="P124" s="97" t="str">
        <f t="shared" si="21"/>
        <v>n.a.</v>
      </c>
      <c r="Q124" s="97">
        <f t="shared" si="19"/>
        <v>2.9241100534619813</v>
      </c>
      <c r="R124" s="97" t="str">
        <f t="shared" si="24"/>
        <v>n.a.</v>
      </c>
      <c r="S124" s="97" t="str">
        <f t="shared" si="24"/>
        <v>n.a.</v>
      </c>
      <c r="T124" s="97" t="str">
        <f t="shared" si="24"/>
        <v>n.a.</v>
      </c>
      <c r="U124" s="97">
        <f t="shared" si="23"/>
        <v>7.9487179487179427</v>
      </c>
      <c r="V124" s="96"/>
      <c r="W124" s="9"/>
      <c r="X124" s="9"/>
      <c r="Y124" s="9"/>
      <c r="Z124" s="9"/>
      <c r="AA124" s="9"/>
      <c r="AB124" s="9"/>
      <c r="AC124" s="9"/>
      <c r="AD124" s="9"/>
      <c r="AE124" s="9"/>
      <c r="AF124" s="9"/>
    </row>
    <row r="125" spans="1:32">
      <c r="A125" s="103">
        <f t="shared" si="26"/>
        <v>1949</v>
      </c>
      <c r="B125" s="109">
        <v>25168</v>
      </c>
      <c r="C125" s="106">
        <v>12726</v>
      </c>
      <c r="D125" s="106">
        <v>293576</v>
      </c>
      <c r="E125" s="105">
        <v>4.33</v>
      </c>
      <c r="F125" s="97">
        <f t="shared" si="25"/>
        <v>197.76834826339777</v>
      </c>
      <c r="G125" s="107">
        <f t="shared" si="22"/>
        <v>-49.713593951690513</v>
      </c>
      <c r="H125" s="97">
        <f t="shared" si="20"/>
        <v>3.3147168642686964</v>
      </c>
      <c r="I125" s="97">
        <f t="shared" si="20"/>
        <v>2.8503562945368266</v>
      </c>
      <c r="J125" s="96">
        <f t="shared" si="15"/>
        <v>0</v>
      </c>
      <c r="K125" s="96">
        <f t="shared" si="16"/>
        <v>0</v>
      </c>
      <c r="L125" s="96">
        <f t="shared" si="17"/>
        <v>0</v>
      </c>
      <c r="M125" s="96">
        <f t="shared" si="18"/>
        <v>1</v>
      </c>
      <c r="N125" s="97" t="str">
        <f t="shared" si="21"/>
        <v>n.a.</v>
      </c>
      <c r="O125" s="97" t="str">
        <f t="shared" si="21"/>
        <v>n.a.</v>
      </c>
      <c r="P125" s="97" t="str">
        <f t="shared" si="21"/>
        <v>n.a.</v>
      </c>
      <c r="Q125" s="97">
        <f t="shared" si="19"/>
        <v>3.3147168642686964</v>
      </c>
      <c r="R125" s="97" t="str">
        <f t="shared" si="24"/>
        <v>n.a.</v>
      </c>
      <c r="S125" s="97" t="str">
        <f t="shared" si="24"/>
        <v>n.a.</v>
      </c>
      <c r="T125" s="97" t="str">
        <f t="shared" si="24"/>
        <v>n.a.</v>
      </c>
      <c r="U125" s="97">
        <f t="shared" si="23"/>
        <v>2.8503562945368266</v>
      </c>
      <c r="V125" s="96"/>
      <c r="W125" s="9"/>
      <c r="X125" s="9"/>
      <c r="Y125" s="9"/>
      <c r="Z125" s="9"/>
      <c r="AA125" s="9"/>
      <c r="AB125" s="9"/>
      <c r="AC125" s="9"/>
      <c r="AD125" s="9"/>
      <c r="AE125" s="9"/>
      <c r="AF125" s="9"/>
    </row>
    <row r="126" spans="1:32">
      <c r="A126" s="103">
        <f t="shared" si="26"/>
        <v>1950</v>
      </c>
      <c r="B126" s="109">
        <v>25802</v>
      </c>
      <c r="C126" s="106">
        <v>13308</v>
      </c>
      <c r="D126" s="106">
        <v>302916</v>
      </c>
      <c r="E126" s="105">
        <v>4.3899999999999997</v>
      </c>
      <c r="F126" s="97">
        <f t="shared" si="25"/>
        <v>193.8833784189961</v>
      </c>
      <c r="G126" s="107">
        <f t="shared" si="22"/>
        <v>-44.057579620365203</v>
      </c>
      <c r="H126" s="97">
        <f t="shared" si="20"/>
        <v>3.1814589748480726</v>
      </c>
      <c r="I126" s="97">
        <f t="shared" si="20"/>
        <v>1.3856812933025209</v>
      </c>
      <c r="J126" s="96">
        <f t="shared" si="15"/>
        <v>0</v>
      </c>
      <c r="K126" s="96">
        <f t="shared" si="16"/>
        <v>0</v>
      </c>
      <c r="L126" s="96">
        <f t="shared" si="17"/>
        <v>0</v>
      </c>
      <c r="M126" s="96">
        <f t="shared" si="18"/>
        <v>1</v>
      </c>
      <c r="N126" s="97" t="str">
        <f t="shared" si="21"/>
        <v>n.a.</v>
      </c>
      <c r="O126" s="97" t="str">
        <f t="shared" si="21"/>
        <v>n.a.</v>
      </c>
      <c r="P126" s="97" t="str">
        <f t="shared" si="21"/>
        <v>n.a.</v>
      </c>
      <c r="Q126" s="97">
        <f t="shared" si="19"/>
        <v>3.1814589748480726</v>
      </c>
      <c r="R126" s="97" t="str">
        <f t="shared" si="24"/>
        <v>n.a.</v>
      </c>
      <c r="S126" s="97" t="str">
        <f t="shared" si="24"/>
        <v>n.a.</v>
      </c>
      <c r="T126" s="97" t="str">
        <f t="shared" si="24"/>
        <v>n.a.</v>
      </c>
      <c r="U126" s="97">
        <f t="shared" si="23"/>
        <v>1.3856812933025209</v>
      </c>
      <c r="V126" s="96"/>
      <c r="W126" s="9"/>
      <c r="X126" s="9"/>
      <c r="Y126" s="9"/>
      <c r="Z126" s="9"/>
      <c r="AA126" s="9"/>
      <c r="AB126" s="9"/>
      <c r="AC126" s="9"/>
      <c r="AD126" s="9"/>
      <c r="AE126" s="9"/>
      <c r="AF126" s="9"/>
    </row>
    <row r="127" spans="1:32">
      <c r="A127" s="103">
        <f t="shared" si="26"/>
        <v>1951</v>
      </c>
      <c r="B127" s="109">
        <v>25922</v>
      </c>
      <c r="C127" s="106">
        <v>14784</v>
      </c>
      <c r="D127" s="106">
        <v>311179</v>
      </c>
      <c r="E127" s="105">
        <v>4.75</v>
      </c>
      <c r="F127" s="97">
        <f t="shared" si="25"/>
        <v>175.33820346320346</v>
      </c>
      <c r="G127" s="107">
        <f t="shared" si="22"/>
        <v>-38.63373573840002</v>
      </c>
      <c r="H127" s="97">
        <f t="shared" si="20"/>
        <v>2.7278189333016511</v>
      </c>
      <c r="I127" s="97">
        <f t="shared" si="20"/>
        <v>8.2004555808656185</v>
      </c>
      <c r="J127" s="96">
        <f t="shared" si="15"/>
        <v>0</v>
      </c>
      <c r="K127" s="96">
        <f t="shared" si="16"/>
        <v>0</v>
      </c>
      <c r="L127" s="96">
        <f t="shared" si="17"/>
        <v>0</v>
      </c>
      <c r="M127" s="96">
        <f t="shared" si="18"/>
        <v>1</v>
      </c>
      <c r="N127" s="97" t="str">
        <f t="shared" si="21"/>
        <v>n.a.</v>
      </c>
      <c r="O127" s="97" t="str">
        <f t="shared" si="21"/>
        <v>n.a.</v>
      </c>
      <c r="P127" s="97" t="str">
        <f t="shared" si="21"/>
        <v>n.a.</v>
      </c>
      <c r="Q127" s="97">
        <f t="shared" si="19"/>
        <v>2.7278189333016511</v>
      </c>
      <c r="R127" s="97" t="str">
        <f t="shared" si="24"/>
        <v>n.a.</v>
      </c>
      <c r="S127" s="97" t="str">
        <f t="shared" si="24"/>
        <v>n.a.</v>
      </c>
      <c r="T127" s="97" t="str">
        <f t="shared" si="24"/>
        <v>n.a.</v>
      </c>
      <c r="U127" s="97">
        <f t="shared" si="23"/>
        <v>8.2004555808656185</v>
      </c>
      <c r="V127" s="96"/>
      <c r="W127" s="9"/>
      <c r="X127" s="9"/>
      <c r="Y127" s="9"/>
      <c r="Z127" s="9"/>
      <c r="AA127" s="9"/>
      <c r="AB127" s="9"/>
      <c r="AC127" s="9"/>
      <c r="AD127" s="9"/>
      <c r="AE127" s="9"/>
      <c r="AF127" s="9"/>
    </row>
    <row r="128" spans="1:32">
      <c r="A128" s="103">
        <f t="shared" si="26"/>
        <v>1952</v>
      </c>
      <c r="B128" s="109">
        <v>25891</v>
      </c>
      <c r="C128" s="106">
        <v>15983</v>
      </c>
      <c r="D128" s="106">
        <v>311342</v>
      </c>
      <c r="E128" s="105">
        <v>5.13</v>
      </c>
      <c r="F128" s="97">
        <f t="shared" si="25"/>
        <v>161.99086529437528</v>
      </c>
      <c r="G128" s="107">
        <f t="shared" si="22"/>
        <v>-35.777482969022486</v>
      </c>
      <c r="H128" s="97">
        <f t="shared" si="20"/>
        <v>5.2381426767222905E-2</v>
      </c>
      <c r="I128" s="97">
        <f t="shared" si="20"/>
        <v>8.0000000000000071</v>
      </c>
      <c r="J128" s="96">
        <f t="shared" si="15"/>
        <v>0</v>
      </c>
      <c r="K128" s="96">
        <f t="shared" si="16"/>
        <v>0</v>
      </c>
      <c r="L128" s="96">
        <f t="shared" si="17"/>
        <v>0</v>
      </c>
      <c r="M128" s="96">
        <f t="shared" si="18"/>
        <v>1</v>
      </c>
      <c r="N128" s="97" t="str">
        <f t="shared" si="21"/>
        <v>n.a.</v>
      </c>
      <c r="O128" s="97" t="str">
        <f t="shared" si="21"/>
        <v>n.a.</v>
      </c>
      <c r="P128" s="97" t="str">
        <f t="shared" si="21"/>
        <v>n.a.</v>
      </c>
      <c r="Q128" s="97">
        <f t="shared" si="19"/>
        <v>5.2381426767222905E-2</v>
      </c>
      <c r="R128" s="97" t="str">
        <f t="shared" si="24"/>
        <v>n.a.</v>
      </c>
      <c r="S128" s="97" t="str">
        <f t="shared" si="24"/>
        <v>n.a.</v>
      </c>
      <c r="T128" s="97" t="str">
        <f t="shared" si="24"/>
        <v>n.a.</v>
      </c>
      <c r="U128" s="97">
        <f t="shared" si="23"/>
        <v>8.0000000000000071</v>
      </c>
      <c r="V128" s="96"/>
      <c r="W128" s="9"/>
      <c r="X128" s="9"/>
      <c r="Y128" s="9"/>
      <c r="Z128" s="9"/>
      <c r="AA128" s="9"/>
      <c r="AB128" s="9"/>
      <c r="AC128" s="9"/>
      <c r="AD128" s="9"/>
      <c r="AE128" s="9"/>
      <c r="AF128" s="9"/>
    </row>
    <row r="129" spans="1:32">
      <c r="A129" s="103">
        <f t="shared" si="26"/>
        <v>1953</v>
      </c>
      <c r="B129" s="109">
        <v>26051</v>
      </c>
      <c r="C129" s="106">
        <v>17121</v>
      </c>
      <c r="D129" s="106">
        <v>323286</v>
      </c>
      <c r="E129" s="105">
        <v>5.3</v>
      </c>
      <c r="F129" s="97">
        <f t="shared" si="25"/>
        <v>152.15816833128906</v>
      </c>
      <c r="G129" s="107">
        <f t="shared" si="22"/>
        <v>-41.72521008770704</v>
      </c>
      <c r="H129" s="97">
        <f t="shared" si="20"/>
        <v>3.8362957776336026</v>
      </c>
      <c r="I129" s="97">
        <f t="shared" si="20"/>
        <v>3.3138401559454245</v>
      </c>
      <c r="J129" s="96">
        <f t="shared" si="15"/>
        <v>0</v>
      </c>
      <c r="K129" s="96">
        <f t="shared" si="16"/>
        <v>0</v>
      </c>
      <c r="L129" s="96">
        <f t="shared" si="17"/>
        <v>0</v>
      </c>
      <c r="M129" s="96">
        <f t="shared" si="18"/>
        <v>1</v>
      </c>
      <c r="N129" s="97" t="str">
        <f t="shared" si="21"/>
        <v>n.a.</v>
      </c>
      <c r="O129" s="97" t="str">
        <f t="shared" si="21"/>
        <v>n.a.</v>
      </c>
      <c r="P129" s="97" t="str">
        <f t="shared" si="21"/>
        <v>n.a.</v>
      </c>
      <c r="Q129" s="97">
        <f t="shared" si="19"/>
        <v>3.8362957776336026</v>
      </c>
      <c r="R129" s="97" t="str">
        <f t="shared" si="24"/>
        <v>n.a.</v>
      </c>
      <c r="S129" s="97" t="str">
        <f t="shared" si="24"/>
        <v>n.a.</v>
      </c>
      <c r="T129" s="97" t="str">
        <f t="shared" si="24"/>
        <v>n.a.</v>
      </c>
      <c r="U129" s="97">
        <f t="shared" si="23"/>
        <v>3.3138401559454245</v>
      </c>
      <c r="V129" s="96"/>
      <c r="W129" s="9"/>
      <c r="X129" s="9"/>
      <c r="Y129" s="9"/>
      <c r="Z129" s="9"/>
      <c r="AA129" s="9"/>
      <c r="AB129" s="9"/>
      <c r="AC129" s="9"/>
      <c r="AD129" s="9"/>
      <c r="AE129" s="9"/>
      <c r="AF129" s="9"/>
    </row>
    <row r="130" spans="1:32">
      <c r="A130" s="103">
        <f t="shared" si="26"/>
        <v>1954</v>
      </c>
      <c r="B130" s="109">
        <v>26583</v>
      </c>
      <c r="C130" s="106">
        <v>18126</v>
      </c>
      <c r="D130" s="106">
        <v>336579</v>
      </c>
      <c r="E130" s="105">
        <v>5.39</v>
      </c>
      <c r="F130" s="97">
        <f t="shared" si="25"/>
        <v>146.65673618007281</v>
      </c>
      <c r="G130" s="107">
        <f t="shared" si="22"/>
        <v>-28.681467283130644</v>
      </c>
      <c r="H130" s="97">
        <f t="shared" si="20"/>
        <v>4.1118390527273174</v>
      </c>
      <c r="I130" s="97">
        <f t="shared" si="20"/>
        <v>1.6981132075471583</v>
      </c>
      <c r="J130" s="96">
        <f t="shared" si="15"/>
        <v>0</v>
      </c>
      <c r="K130" s="96">
        <f t="shared" si="16"/>
        <v>0</v>
      </c>
      <c r="L130" s="96">
        <f t="shared" si="17"/>
        <v>0</v>
      </c>
      <c r="M130" s="96">
        <f t="shared" si="18"/>
        <v>1</v>
      </c>
      <c r="N130" s="97" t="str">
        <f t="shared" si="21"/>
        <v>n.a.</v>
      </c>
      <c r="O130" s="97" t="str">
        <f t="shared" si="21"/>
        <v>n.a.</v>
      </c>
      <c r="P130" s="97" t="str">
        <f t="shared" si="21"/>
        <v>n.a.</v>
      </c>
      <c r="Q130" s="97">
        <f t="shared" si="19"/>
        <v>4.1118390527273174</v>
      </c>
      <c r="R130" s="97" t="str">
        <f t="shared" si="24"/>
        <v>n.a.</v>
      </c>
      <c r="S130" s="97" t="str">
        <f t="shared" si="24"/>
        <v>n.a.</v>
      </c>
      <c r="T130" s="97" t="str">
        <f t="shared" si="24"/>
        <v>n.a.</v>
      </c>
      <c r="U130" s="97">
        <f t="shared" si="23"/>
        <v>1.6981132075471583</v>
      </c>
      <c r="V130" s="96"/>
      <c r="W130" s="9"/>
      <c r="X130" s="9"/>
      <c r="Y130" s="9"/>
      <c r="Z130" s="9"/>
      <c r="AA130" s="9"/>
      <c r="AB130" s="9"/>
      <c r="AC130" s="9"/>
      <c r="AD130" s="9"/>
      <c r="AE130" s="9"/>
      <c r="AF130" s="9"/>
    </row>
    <row r="131" spans="1:32">
      <c r="A131" s="103">
        <f t="shared" si="26"/>
        <v>1955</v>
      </c>
      <c r="B131" s="109">
        <v>26934</v>
      </c>
      <c r="C131" s="106">
        <v>19490</v>
      </c>
      <c r="D131" s="106">
        <v>348217</v>
      </c>
      <c r="E131" s="105">
        <v>5.6</v>
      </c>
      <c r="F131" s="97">
        <f t="shared" si="25"/>
        <v>138.19394561313493</v>
      </c>
      <c r="G131" s="97">
        <f t="shared" si="22"/>
        <v>-23.796919681240354</v>
      </c>
      <c r="H131" s="97">
        <f t="shared" si="20"/>
        <v>3.457732062903518</v>
      </c>
      <c r="I131" s="97">
        <f t="shared" si="20"/>
        <v>3.8961038961038863</v>
      </c>
      <c r="J131" s="96">
        <f t="shared" si="15"/>
        <v>0</v>
      </c>
      <c r="K131" s="96">
        <f t="shared" si="16"/>
        <v>0</v>
      </c>
      <c r="L131" s="96">
        <f t="shared" si="17"/>
        <v>0</v>
      </c>
      <c r="M131" s="96">
        <f t="shared" si="18"/>
        <v>1</v>
      </c>
      <c r="N131" s="97" t="str">
        <f t="shared" si="21"/>
        <v>n.a.</v>
      </c>
      <c r="O131" s="97" t="str">
        <f t="shared" si="21"/>
        <v>n.a.</v>
      </c>
      <c r="P131" s="97" t="str">
        <f t="shared" si="21"/>
        <v>n.a.</v>
      </c>
      <c r="Q131" s="97">
        <f t="shared" si="19"/>
        <v>3.457732062903518</v>
      </c>
      <c r="R131" s="97" t="str">
        <f t="shared" si="24"/>
        <v>n.a.</v>
      </c>
      <c r="S131" s="97" t="str">
        <f t="shared" si="24"/>
        <v>n.a.</v>
      </c>
      <c r="T131" s="97" t="str">
        <f t="shared" si="24"/>
        <v>n.a.</v>
      </c>
      <c r="U131" s="97">
        <f t="shared" si="23"/>
        <v>3.8961038961038863</v>
      </c>
      <c r="V131" s="96"/>
      <c r="W131" s="9"/>
      <c r="X131" s="9"/>
      <c r="Y131" s="9"/>
      <c r="Z131" s="9"/>
      <c r="AA131" s="9"/>
      <c r="AB131" s="9"/>
      <c r="AC131" s="9"/>
      <c r="AD131" s="9"/>
      <c r="AE131" s="9"/>
      <c r="AF131" s="9"/>
    </row>
    <row r="132" spans="1:32">
      <c r="A132" s="103">
        <f t="shared" si="26"/>
        <v>1956</v>
      </c>
      <c r="B132" s="109">
        <v>27039</v>
      </c>
      <c r="C132" s="106">
        <v>20956</v>
      </c>
      <c r="D132" s="106">
        <v>351449</v>
      </c>
      <c r="E132" s="105">
        <v>5.96</v>
      </c>
      <c r="F132" s="97">
        <f t="shared" si="25"/>
        <v>129.02748616148119</v>
      </c>
      <c r="G132" s="97">
        <f t="shared" si="22"/>
        <v>-23.130682169807869</v>
      </c>
      <c r="H132" s="97">
        <f t="shared" si="20"/>
        <v>0.9281568677003138</v>
      </c>
      <c r="I132" s="97">
        <f t="shared" si="20"/>
        <v>6.4285714285714279</v>
      </c>
      <c r="J132" s="96">
        <f t="shared" si="15"/>
        <v>0</v>
      </c>
      <c r="K132" s="96">
        <f t="shared" si="16"/>
        <v>0</v>
      </c>
      <c r="L132" s="96">
        <f t="shared" si="17"/>
        <v>0</v>
      </c>
      <c r="M132" s="96">
        <f t="shared" si="18"/>
        <v>1</v>
      </c>
      <c r="N132" s="97" t="str">
        <f t="shared" si="21"/>
        <v>n.a.</v>
      </c>
      <c r="O132" s="97" t="str">
        <f t="shared" si="21"/>
        <v>n.a.</v>
      </c>
      <c r="P132" s="97" t="str">
        <f t="shared" si="21"/>
        <v>n.a.</v>
      </c>
      <c r="Q132" s="97">
        <f t="shared" si="19"/>
        <v>0.9281568677003138</v>
      </c>
      <c r="R132" s="97" t="str">
        <f t="shared" si="24"/>
        <v>n.a.</v>
      </c>
      <c r="S132" s="97" t="str">
        <f t="shared" si="24"/>
        <v>n.a.</v>
      </c>
      <c r="T132" s="97" t="str">
        <f t="shared" si="24"/>
        <v>n.a.</v>
      </c>
      <c r="U132" s="97">
        <f t="shared" si="23"/>
        <v>6.4285714285714279</v>
      </c>
      <c r="V132" s="96"/>
      <c r="W132" s="9"/>
      <c r="X132" s="9"/>
      <c r="Y132" s="9"/>
      <c r="Z132" s="9"/>
      <c r="AA132" s="9"/>
      <c r="AB132" s="9"/>
      <c r="AC132" s="9"/>
      <c r="AD132" s="9"/>
      <c r="AE132" s="9"/>
      <c r="AF132" s="9"/>
    </row>
    <row r="133" spans="1:32">
      <c r="A133" s="103">
        <f t="shared" si="26"/>
        <v>1957</v>
      </c>
      <c r="B133" s="109">
        <v>27008</v>
      </c>
      <c r="C133" s="106">
        <v>22105</v>
      </c>
      <c r="D133" s="106">
        <v>357279</v>
      </c>
      <c r="E133" s="105">
        <v>6.19</v>
      </c>
      <c r="F133" s="97">
        <f t="shared" si="25"/>
        <v>122.1805021488351</v>
      </c>
      <c r="G133" s="107">
        <f t="shared" si="22"/>
        <v>-24.476234031237709</v>
      </c>
      <c r="H133" s="97">
        <f t="shared" si="20"/>
        <v>1.658846660539659</v>
      </c>
      <c r="I133" s="97">
        <f t="shared" si="20"/>
        <v>3.8590604026845776</v>
      </c>
      <c r="J133" s="96">
        <f t="shared" si="15"/>
        <v>0</v>
      </c>
      <c r="K133" s="96">
        <f t="shared" si="16"/>
        <v>0</v>
      </c>
      <c r="L133" s="96">
        <f t="shared" si="17"/>
        <v>0</v>
      </c>
      <c r="M133" s="96">
        <f t="shared" si="18"/>
        <v>1</v>
      </c>
      <c r="N133" s="97" t="str">
        <f t="shared" si="21"/>
        <v>n.a.</v>
      </c>
      <c r="O133" s="97" t="str">
        <f t="shared" si="21"/>
        <v>n.a.</v>
      </c>
      <c r="P133" s="97" t="str">
        <f t="shared" si="21"/>
        <v>n.a.</v>
      </c>
      <c r="Q133" s="97">
        <f t="shared" si="19"/>
        <v>1.658846660539659</v>
      </c>
      <c r="R133" s="97" t="str">
        <f t="shared" si="24"/>
        <v>n.a.</v>
      </c>
      <c r="S133" s="97" t="str">
        <f t="shared" si="24"/>
        <v>n.a.</v>
      </c>
      <c r="T133" s="97" t="str">
        <f t="shared" si="24"/>
        <v>n.a.</v>
      </c>
      <c r="U133" s="97">
        <f t="shared" si="23"/>
        <v>3.8590604026845776</v>
      </c>
      <c r="V133" s="96"/>
      <c r="W133" s="9"/>
      <c r="X133" s="9"/>
      <c r="Y133" s="9"/>
      <c r="Z133" s="9"/>
      <c r="AA133" s="9"/>
      <c r="AB133" s="9"/>
      <c r="AC133" s="9"/>
      <c r="AD133" s="9"/>
      <c r="AE133" s="9"/>
      <c r="AF133" s="9"/>
    </row>
    <row r="134" spans="1:32">
      <c r="A134" s="103">
        <f t="shared" si="26"/>
        <v>1958</v>
      </c>
      <c r="B134" s="109">
        <v>27232</v>
      </c>
      <c r="C134" s="106">
        <v>23050</v>
      </c>
      <c r="D134" s="106">
        <v>358420</v>
      </c>
      <c r="E134" s="105">
        <v>6.43</v>
      </c>
      <c r="F134" s="97">
        <f t="shared" ref="F134:F165" si="27">100*B134/C134</f>
        <v>118.14316702819957</v>
      </c>
      <c r="G134" s="97">
        <f t="shared" si="22"/>
        <v>-20.050778584935358</v>
      </c>
      <c r="H134" s="97">
        <f t="shared" si="20"/>
        <v>0.31935826063105299</v>
      </c>
      <c r="I134" s="97">
        <f t="shared" si="20"/>
        <v>3.8772213247172838</v>
      </c>
      <c r="J134" s="96">
        <f t="shared" si="15"/>
        <v>0</v>
      </c>
      <c r="K134" s="96">
        <f t="shared" si="16"/>
        <v>0</v>
      </c>
      <c r="L134" s="96">
        <f t="shared" si="17"/>
        <v>0</v>
      </c>
      <c r="M134" s="96">
        <f t="shared" si="18"/>
        <v>1</v>
      </c>
      <c r="N134" s="97" t="str">
        <f t="shared" si="21"/>
        <v>n.a.</v>
      </c>
      <c r="O134" s="97" t="str">
        <f t="shared" si="21"/>
        <v>n.a.</v>
      </c>
      <c r="P134" s="97" t="str">
        <f t="shared" si="21"/>
        <v>n.a.</v>
      </c>
      <c r="Q134" s="97">
        <f t="shared" si="19"/>
        <v>0.31935826063105299</v>
      </c>
      <c r="R134" s="97" t="str">
        <f t="shared" si="24"/>
        <v>n.a.</v>
      </c>
      <c r="S134" s="97" t="str">
        <f t="shared" si="24"/>
        <v>n.a.</v>
      </c>
      <c r="T134" s="97" t="str">
        <f t="shared" si="24"/>
        <v>n.a.</v>
      </c>
      <c r="U134" s="97">
        <f t="shared" si="23"/>
        <v>3.8772213247172838</v>
      </c>
      <c r="V134" s="96"/>
      <c r="W134" s="9"/>
      <c r="X134" s="9"/>
      <c r="Y134" s="9"/>
      <c r="Z134" s="9"/>
      <c r="AA134" s="9"/>
      <c r="AB134" s="9"/>
      <c r="AC134" s="9"/>
      <c r="AD134" s="9"/>
      <c r="AE134" s="9"/>
      <c r="AF134" s="9"/>
    </row>
    <row r="135" spans="1:32">
      <c r="A135" s="103">
        <f t="shared" si="26"/>
        <v>1959</v>
      </c>
      <c r="B135" s="109">
        <v>27376</v>
      </c>
      <c r="C135" s="106">
        <v>24348</v>
      </c>
      <c r="D135" s="106">
        <v>373764</v>
      </c>
      <c r="E135" s="105">
        <v>6.51</v>
      </c>
      <c r="F135" s="97">
        <f t="shared" si="27"/>
        <v>112.43633974043043</v>
      </c>
      <c r="G135" s="97">
        <f t="shared" si="22"/>
        <v>-16.591146421050766</v>
      </c>
      <c r="H135" s="97">
        <f t="shared" si="20"/>
        <v>4.2810111042910659</v>
      </c>
      <c r="I135" s="97">
        <f t="shared" si="20"/>
        <v>1.2441679626749691</v>
      </c>
      <c r="J135" s="96">
        <f t="shared" ref="J135:J185" si="28">IF(AND($F135&gt;0,$F135&lt;30),1,0)</f>
        <v>0</v>
      </c>
      <c r="K135" s="96">
        <f t="shared" ref="K135:K185" si="29">IF(AND($F135&gt;30,$F135&lt;60),1,0)</f>
        <v>0</v>
      </c>
      <c r="L135" s="96">
        <f t="shared" ref="L135:L185" si="30">IF(AND($F135&gt;60,$F135&lt;90),1,0)</f>
        <v>0</v>
      </c>
      <c r="M135" s="96">
        <f t="shared" ref="M135:M185" si="31">IF($F135&gt;90,1,0)</f>
        <v>1</v>
      </c>
      <c r="N135" s="97" t="str">
        <f t="shared" si="21"/>
        <v>n.a.</v>
      </c>
      <c r="O135" s="97" t="str">
        <f t="shared" si="21"/>
        <v>n.a.</v>
      </c>
      <c r="P135" s="97" t="str">
        <f t="shared" si="21"/>
        <v>n.a.</v>
      </c>
      <c r="Q135" s="97">
        <f t="shared" si="21"/>
        <v>4.2810111042910659</v>
      </c>
      <c r="R135" s="97" t="str">
        <f t="shared" si="24"/>
        <v>n.a.</v>
      </c>
      <c r="S135" s="97" t="str">
        <f t="shared" si="24"/>
        <v>n.a.</v>
      </c>
      <c r="T135" s="97" t="str">
        <f t="shared" si="24"/>
        <v>n.a.</v>
      </c>
      <c r="U135" s="97">
        <f t="shared" si="23"/>
        <v>1.2441679626749691</v>
      </c>
      <c r="V135" s="96"/>
      <c r="W135" s="9"/>
      <c r="X135" s="9"/>
      <c r="Y135" s="9"/>
      <c r="Z135" s="9"/>
      <c r="AA135" s="9"/>
      <c r="AB135" s="9"/>
      <c r="AC135" s="9"/>
      <c r="AD135" s="9"/>
      <c r="AE135" s="9"/>
      <c r="AF135" s="9"/>
    </row>
    <row r="136" spans="1:32">
      <c r="A136" s="103">
        <f t="shared" si="26"/>
        <v>1960</v>
      </c>
      <c r="B136" s="109">
        <v>27733</v>
      </c>
      <c r="C136" s="106">
        <v>25977</v>
      </c>
      <c r="D136" s="106">
        <v>393686</v>
      </c>
      <c r="E136" s="105">
        <v>6.6</v>
      </c>
      <c r="F136" s="97">
        <f t="shared" si="27"/>
        <v>106.75982599992301</v>
      </c>
      <c r="G136" s="97">
        <f t="shared" si="22"/>
        <v>-15.420676148912094</v>
      </c>
      <c r="H136" s="97">
        <f t="shared" ref="H136:I184" si="32">100*(D136/D135-1)</f>
        <v>5.3301013473742831</v>
      </c>
      <c r="I136" s="97">
        <f t="shared" si="32"/>
        <v>1.3824884792626779</v>
      </c>
      <c r="J136" s="96">
        <f t="shared" si="28"/>
        <v>0</v>
      </c>
      <c r="K136" s="96">
        <f t="shared" si="29"/>
        <v>0</v>
      </c>
      <c r="L136" s="96">
        <f t="shared" si="30"/>
        <v>0</v>
      </c>
      <c r="M136" s="96">
        <f t="shared" si="31"/>
        <v>1</v>
      </c>
      <c r="N136" s="97" t="str">
        <f t="shared" ref="N136:Q185" si="33">IF(J136=1,$H136,"n.a.")</f>
        <v>n.a.</v>
      </c>
      <c r="O136" s="97" t="str">
        <f t="shared" si="33"/>
        <v>n.a.</v>
      </c>
      <c r="P136" s="97" t="str">
        <f t="shared" si="33"/>
        <v>n.a.</v>
      </c>
      <c r="Q136" s="97">
        <f t="shared" si="33"/>
        <v>5.3301013473742831</v>
      </c>
      <c r="R136" s="97" t="str">
        <f t="shared" si="24"/>
        <v>n.a.</v>
      </c>
      <c r="S136" s="97" t="str">
        <f t="shared" si="24"/>
        <v>n.a.</v>
      </c>
      <c r="T136" s="97" t="str">
        <f t="shared" si="24"/>
        <v>n.a.</v>
      </c>
      <c r="U136" s="97">
        <f t="shared" si="23"/>
        <v>1.3824884792626779</v>
      </c>
      <c r="V136" s="96"/>
      <c r="W136" s="9"/>
      <c r="X136" s="9"/>
      <c r="Y136" s="9"/>
      <c r="Z136" s="9"/>
      <c r="AA136" s="9"/>
      <c r="AB136" s="9"/>
      <c r="AC136" s="9"/>
      <c r="AD136" s="9"/>
      <c r="AE136" s="9"/>
      <c r="AF136" s="9"/>
    </row>
    <row r="137" spans="1:32">
      <c r="A137" s="103">
        <f t="shared" si="26"/>
        <v>1961</v>
      </c>
      <c r="B137" s="109">
        <v>28252</v>
      </c>
      <c r="C137" s="106">
        <v>27413</v>
      </c>
      <c r="D137" s="106">
        <v>402872</v>
      </c>
      <c r="E137" s="105">
        <v>6.8</v>
      </c>
      <c r="F137" s="97">
        <f t="shared" si="27"/>
        <v>103.06059169007405</v>
      </c>
      <c r="G137" s="97">
        <f t="shared" ref="G137:G185" si="34">F137-F134</f>
        <v>-15.082575338125523</v>
      </c>
      <c r="H137" s="97">
        <f t="shared" si="32"/>
        <v>2.3333316399363868</v>
      </c>
      <c r="I137" s="97">
        <f t="shared" si="32"/>
        <v>3.0303030303030276</v>
      </c>
      <c r="J137" s="96">
        <f t="shared" si="28"/>
        <v>0</v>
      </c>
      <c r="K137" s="96">
        <f t="shared" si="29"/>
        <v>0</v>
      </c>
      <c r="L137" s="96">
        <f t="shared" si="30"/>
        <v>0</v>
      </c>
      <c r="M137" s="96">
        <f t="shared" si="31"/>
        <v>1</v>
      </c>
      <c r="N137" s="97" t="str">
        <f t="shared" si="33"/>
        <v>n.a.</v>
      </c>
      <c r="O137" s="97" t="str">
        <f t="shared" si="33"/>
        <v>n.a.</v>
      </c>
      <c r="P137" s="97" t="str">
        <f t="shared" si="33"/>
        <v>n.a.</v>
      </c>
      <c r="Q137" s="97">
        <f t="shared" si="33"/>
        <v>2.3333316399363868</v>
      </c>
      <c r="R137" s="97" t="str">
        <f t="shared" si="24"/>
        <v>n.a.</v>
      </c>
      <c r="S137" s="97" t="str">
        <f t="shared" si="24"/>
        <v>n.a.</v>
      </c>
      <c r="T137" s="97" t="str">
        <f t="shared" si="24"/>
        <v>n.a.</v>
      </c>
      <c r="U137" s="97">
        <f t="shared" si="23"/>
        <v>3.0303030303030276</v>
      </c>
      <c r="V137" s="96"/>
      <c r="W137" s="9"/>
      <c r="X137" s="9"/>
      <c r="Y137" s="9"/>
      <c r="Z137" s="9"/>
      <c r="AA137" s="9"/>
      <c r="AB137" s="9"/>
      <c r="AC137" s="9"/>
      <c r="AD137" s="9"/>
      <c r="AE137" s="9"/>
      <c r="AF137" s="9"/>
    </row>
    <row r="138" spans="1:32">
      <c r="A138" s="103">
        <f t="shared" si="26"/>
        <v>1962</v>
      </c>
      <c r="B138" s="109">
        <v>28674</v>
      </c>
      <c r="C138" s="106">
        <v>28711</v>
      </c>
      <c r="D138" s="106">
        <v>407228</v>
      </c>
      <c r="E138" s="105">
        <v>7.05</v>
      </c>
      <c r="F138" s="97">
        <f t="shared" si="27"/>
        <v>99.871129532235031</v>
      </c>
      <c r="G138" s="97">
        <f t="shared" si="34"/>
        <v>-12.565210208195396</v>
      </c>
      <c r="H138" s="97">
        <f t="shared" si="32"/>
        <v>1.0812367203479001</v>
      </c>
      <c r="I138" s="97">
        <f t="shared" si="32"/>
        <v>3.6764705882353033</v>
      </c>
      <c r="J138" s="96">
        <f t="shared" si="28"/>
        <v>0</v>
      </c>
      <c r="K138" s="96">
        <f t="shared" si="29"/>
        <v>0</v>
      </c>
      <c r="L138" s="96">
        <f t="shared" si="30"/>
        <v>0</v>
      </c>
      <c r="M138" s="96">
        <f t="shared" si="31"/>
        <v>1</v>
      </c>
      <c r="N138" s="97" t="str">
        <f t="shared" si="33"/>
        <v>n.a.</v>
      </c>
      <c r="O138" s="97" t="str">
        <f t="shared" si="33"/>
        <v>n.a.</v>
      </c>
      <c r="P138" s="97" t="str">
        <f t="shared" si="33"/>
        <v>n.a.</v>
      </c>
      <c r="Q138" s="97">
        <f t="shared" si="33"/>
        <v>1.0812367203479001</v>
      </c>
      <c r="R138" s="97" t="str">
        <f t="shared" si="24"/>
        <v>n.a.</v>
      </c>
      <c r="S138" s="97" t="str">
        <f t="shared" si="24"/>
        <v>n.a.</v>
      </c>
      <c r="T138" s="97" t="str">
        <f t="shared" si="24"/>
        <v>n.a.</v>
      </c>
      <c r="U138" s="97">
        <f t="shared" si="23"/>
        <v>3.6764705882353033</v>
      </c>
      <c r="V138" s="96"/>
      <c r="W138" s="9"/>
      <c r="X138" s="9"/>
      <c r="Y138" s="9"/>
      <c r="Z138" s="9"/>
      <c r="AA138" s="9"/>
      <c r="AB138" s="9"/>
      <c r="AC138" s="9"/>
      <c r="AD138" s="9"/>
      <c r="AE138" s="9"/>
      <c r="AF138" s="9"/>
    </row>
    <row r="139" spans="1:32">
      <c r="A139" s="103">
        <f t="shared" si="26"/>
        <v>1963</v>
      </c>
      <c r="B139" s="109">
        <v>29848</v>
      </c>
      <c r="C139" s="106">
        <v>30409</v>
      </c>
      <c r="D139" s="106">
        <v>424733</v>
      </c>
      <c r="E139" s="105">
        <v>7.16</v>
      </c>
      <c r="F139" s="97">
        <f t="shared" si="27"/>
        <v>98.155151435430298</v>
      </c>
      <c r="G139" s="97">
        <f t="shared" si="34"/>
        <v>-8.6046745644927114</v>
      </c>
      <c r="H139" s="97">
        <f t="shared" si="32"/>
        <v>4.2985747541917529</v>
      </c>
      <c r="I139" s="97">
        <f t="shared" si="32"/>
        <v>1.5602836879432758</v>
      </c>
      <c r="J139" s="96">
        <f t="shared" si="28"/>
        <v>0</v>
      </c>
      <c r="K139" s="96">
        <f t="shared" si="29"/>
        <v>0</v>
      </c>
      <c r="L139" s="96">
        <f t="shared" si="30"/>
        <v>0</v>
      </c>
      <c r="M139" s="96">
        <f t="shared" si="31"/>
        <v>1</v>
      </c>
      <c r="N139" s="97" t="str">
        <f t="shared" si="33"/>
        <v>n.a.</v>
      </c>
      <c r="O139" s="97" t="str">
        <f t="shared" si="33"/>
        <v>n.a.</v>
      </c>
      <c r="P139" s="97" t="str">
        <f t="shared" si="33"/>
        <v>n.a.</v>
      </c>
      <c r="Q139" s="97">
        <f t="shared" si="33"/>
        <v>4.2985747541917529</v>
      </c>
      <c r="R139" s="97" t="str">
        <f t="shared" si="24"/>
        <v>n.a.</v>
      </c>
      <c r="S139" s="97" t="str">
        <f t="shared" si="24"/>
        <v>n.a.</v>
      </c>
      <c r="T139" s="97" t="str">
        <f t="shared" si="24"/>
        <v>n.a.</v>
      </c>
      <c r="U139" s="97">
        <f t="shared" si="23"/>
        <v>1.5602836879432758</v>
      </c>
      <c r="V139" s="96"/>
      <c r="W139" s="9"/>
      <c r="X139" s="9"/>
      <c r="Y139" s="9"/>
      <c r="Z139" s="9"/>
      <c r="AA139" s="9"/>
      <c r="AB139" s="9"/>
      <c r="AC139" s="9"/>
      <c r="AD139" s="9"/>
      <c r="AE139" s="9"/>
      <c r="AF139" s="9"/>
    </row>
    <row r="140" spans="1:32">
      <c r="A140" s="103">
        <f t="shared" si="26"/>
        <v>1964</v>
      </c>
      <c r="B140" s="109">
        <v>30226</v>
      </c>
      <c r="C140" s="106">
        <v>33228</v>
      </c>
      <c r="D140" s="106">
        <v>448010</v>
      </c>
      <c r="E140" s="105">
        <v>7.42</v>
      </c>
      <c r="F140" s="97">
        <f t="shared" si="27"/>
        <v>90.965450824605753</v>
      </c>
      <c r="G140" s="97">
        <f t="shared" si="34"/>
        <v>-12.095140865468295</v>
      </c>
      <c r="H140" s="97">
        <f t="shared" si="32"/>
        <v>5.4803841472171877</v>
      </c>
      <c r="I140" s="97">
        <f t="shared" si="32"/>
        <v>3.6312849162011052</v>
      </c>
      <c r="J140" s="96">
        <f t="shared" si="28"/>
        <v>0</v>
      </c>
      <c r="K140" s="96">
        <f t="shared" si="29"/>
        <v>0</v>
      </c>
      <c r="L140" s="96">
        <f t="shared" si="30"/>
        <v>0</v>
      </c>
      <c r="M140" s="96">
        <f t="shared" si="31"/>
        <v>1</v>
      </c>
      <c r="N140" s="97" t="str">
        <f t="shared" si="33"/>
        <v>n.a.</v>
      </c>
      <c r="O140" s="97" t="str">
        <f t="shared" si="33"/>
        <v>n.a.</v>
      </c>
      <c r="P140" s="97" t="str">
        <f t="shared" si="33"/>
        <v>n.a.</v>
      </c>
      <c r="Q140" s="97">
        <f t="shared" si="33"/>
        <v>5.4803841472171877</v>
      </c>
      <c r="R140" s="97" t="str">
        <f t="shared" si="24"/>
        <v>n.a.</v>
      </c>
      <c r="S140" s="97" t="str">
        <f t="shared" si="24"/>
        <v>n.a.</v>
      </c>
      <c r="T140" s="97" t="str">
        <f t="shared" si="24"/>
        <v>n.a.</v>
      </c>
      <c r="U140" s="97">
        <f t="shared" si="23"/>
        <v>3.6312849162011052</v>
      </c>
      <c r="V140" s="96"/>
      <c r="W140" s="9"/>
      <c r="X140" s="9"/>
      <c r="Y140" s="9"/>
      <c r="Z140" s="9"/>
      <c r="AA140" s="9"/>
      <c r="AB140" s="9"/>
      <c r="AC140" s="9"/>
      <c r="AD140" s="9"/>
      <c r="AE140" s="9"/>
      <c r="AF140" s="9"/>
    </row>
    <row r="141" spans="1:32">
      <c r="A141" s="103">
        <f t="shared" si="26"/>
        <v>1965</v>
      </c>
      <c r="B141" s="109">
        <v>30441</v>
      </c>
      <c r="C141" s="106">
        <v>35888</v>
      </c>
      <c r="D141" s="106">
        <v>457987</v>
      </c>
      <c r="E141" s="105">
        <v>7.84</v>
      </c>
      <c r="F141" s="97">
        <f t="shared" si="27"/>
        <v>84.822224699063753</v>
      </c>
      <c r="G141" s="97">
        <f t="shared" si="34"/>
        <v>-15.048904833171278</v>
      </c>
      <c r="H141" s="97">
        <f t="shared" si="32"/>
        <v>2.2269592196602739</v>
      </c>
      <c r="I141" s="97">
        <f t="shared" si="32"/>
        <v>5.6603773584905648</v>
      </c>
      <c r="J141" s="96">
        <f t="shared" si="28"/>
        <v>0</v>
      </c>
      <c r="K141" s="96">
        <f t="shared" si="29"/>
        <v>0</v>
      </c>
      <c r="L141" s="96">
        <f t="shared" si="30"/>
        <v>1</v>
      </c>
      <c r="M141" s="96">
        <f t="shared" si="31"/>
        <v>0</v>
      </c>
      <c r="N141" s="97" t="str">
        <f t="shared" si="33"/>
        <v>n.a.</v>
      </c>
      <c r="O141" s="97" t="str">
        <f t="shared" si="33"/>
        <v>n.a.</v>
      </c>
      <c r="P141" s="97">
        <f t="shared" si="33"/>
        <v>2.2269592196602739</v>
      </c>
      <c r="Q141" s="97" t="str">
        <f t="shared" si="33"/>
        <v>n.a.</v>
      </c>
      <c r="R141" s="97" t="str">
        <f t="shared" si="24"/>
        <v>n.a.</v>
      </c>
      <c r="S141" s="97" t="str">
        <f t="shared" si="24"/>
        <v>n.a.</v>
      </c>
      <c r="T141" s="97">
        <f t="shared" si="24"/>
        <v>5.6603773584905648</v>
      </c>
      <c r="U141" s="97" t="str">
        <f t="shared" si="23"/>
        <v>n.a.</v>
      </c>
      <c r="V141" s="96"/>
      <c r="W141" s="9"/>
      <c r="X141" s="9"/>
      <c r="Y141" s="9"/>
      <c r="Z141" s="9"/>
      <c r="AA141" s="9"/>
      <c r="AB141" s="9"/>
      <c r="AC141" s="9"/>
      <c r="AD141" s="9"/>
      <c r="AE141" s="9"/>
      <c r="AF141" s="9"/>
    </row>
    <row r="142" spans="1:32">
      <c r="A142" s="103">
        <f t="shared" si="26"/>
        <v>1966</v>
      </c>
      <c r="B142" s="109">
        <v>31341</v>
      </c>
      <c r="C142" s="106">
        <v>38189</v>
      </c>
      <c r="D142" s="106">
        <v>466804</v>
      </c>
      <c r="E142" s="105">
        <v>8.18</v>
      </c>
      <c r="F142" s="97">
        <f t="shared" si="27"/>
        <v>82.068134803215585</v>
      </c>
      <c r="G142" s="97">
        <f t="shared" si="34"/>
        <v>-16.087016632214713</v>
      </c>
      <c r="H142" s="97">
        <f t="shared" si="32"/>
        <v>1.9251638146934313</v>
      </c>
      <c r="I142" s="97">
        <f t="shared" si="32"/>
        <v>4.336734693877542</v>
      </c>
      <c r="J142" s="96">
        <f t="shared" si="28"/>
        <v>0</v>
      </c>
      <c r="K142" s="96">
        <f t="shared" si="29"/>
        <v>0</v>
      </c>
      <c r="L142" s="96">
        <f t="shared" si="30"/>
        <v>1</v>
      </c>
      <c r="M142" s="96">
        <f t="shared" si="31"/>
        <v>0</v>
      </c>
      <c r="N142" s="97" t="str">
        <f t="shared" si="33"/>
        <v>n.a.</v>
      </c>
      <c r="O142" s="97" t="str">
        <f t="shared" si="33"/>
        <v>n.a.</v>
      </c>
      <c r="P142" s="97">
        <f t="shared" si="33"/>
        <v>1.9251638146934313</v>
      </c>
      <c r="Q142" s="97" t="str">
        <f t="shared" si="33"/>
        <v>n.a.</v>
      </c>
      <c r="R142" s="97" t="str">
        <f t="shared" si="24"/>
        <v>n.a.</v>
      </c>
      <c r="S142" s="97" t="str">
        <f t="shared" si="24"/>
        <v>n.a.</v>
      </c>
      <c r="T142" s="97">
        <f t="shared" si="24"/>
        <v>4.336734693877542</v>
      </c>
      <c r="U142" s="97" t="str">
        <f t="shared" si="23"/>
        <v>n.a.</v>
      </c>
      <c r="V142" s="96"/>
      <c r="W142" s="9"/>
      <c r="X142" s="9"/>
      <c r="Y142" s="9"/>
      <c r="Z142" s="9"/>
      <c r="AA142" s="9"/>
      <c r="AB142" s="9"/>
      <c r="AC142" s="9"/>
      <c r="AD142" s="9"/>
      <c r="AE142" s="9"/>
      <c r="AF142" s="9"/>
    </row>
    <row r="143" spans="1:32">
      <c r="A143" s="103">
        <f t="shared" si="26"/>
        <v>1967</v>
      </c>
      <c r="B143" s="109">
        <v>31986</v>
      </c>
      <c r="C143" s="106">
        <v>40281</v>
      </c>
      <c r="D143" s="106">
        <v>478305</v>
      </c>
      <c r="E143" s="105">
        <v>8.42</v>
      </c>
      <c r="F143" s="97">
        <f t="shared" si="27"/>
        <v>79.407164668205851</v>
      </c>
      <c r="G143" s="97">
        <f t="shared" si="34"/>
        <v>-11.558286156399902</v>
      </c>
      <c r="H143" s="97">
        <f t="shared" si="32"/>
        <v>2.4637749462301128</v>
      </c>
      <c r="I143" s="97">
        <f t="shared" si="32"/>
        <v>2.9339853300733632</v>
      </c>
      <c r="J143" s="96">
        <f t="shared" si="28"/>
        <v>0</v>
      </c>
      <c r="K143" s="96">
        <f t="shared" si="29"/>
        <v>0</v>
      </c>
      <c r="L143" s="96">
        <f t="shared" si="30"/>
        <v>1</v>
      </c>
      <c r="M143" s="96">
        <f t="shared" si="31"/>
        <v>0</v>
      </c>
      <c r="N143" s="97" t="str">
        <f t="shared" si="33"/>
        <v>n.a.</v>
      </c>
      <c r="O143" s="97" t="str">
        <f t="shared" si="33"/>
        <v>n.a.</v>
      </c>
      <c r="P143" s="97">
        <f t="shared" si="33"/>
        <v>2.4637749462301128</v>
      </c>
      <c r="Q143" s="97" t="str">
        <f t="shared" si="33"/>
        <v>n.a.</v>
      </c>
      <c r="R143" s="97" t="str">
        <f t="shared" si="24"/>
        <v>n.a.</v>
      </c>
      <c r="S143" s="97" t="str">
        <f t="shared" si="24"/>
        <v>n.a.</v>
      </c>
      <c r="T143" s="97">
        <f t="shared" si="24"/>
        <v>2.9339853300733632</v>
      </c>
      <c r="U143" s="97" t="str">
        <f t="shared" si="23"/>
        <v>n.a.</v>
      </c>
      <c r="V143" s="96"/>
      <c r="W143" s="9"/>
      <c r="X143" s="9"/>
      <c r="Y143" s="9"/>
      <c r="Z143" s="9"/>
      <c r="AA143" s="9"/>
      <c r="AB143" s="9"/>
      <c r="AC143" s="9"/>
      <c r="AD143" s="9"/>
      <c r="AE143" s="9"/>
      <c r="AF143" s="9"/>
    </row>
    <row r="144" spans="1:32">
      <c r="A144" s="103">
        <f t="shared" si="26"/>
        <v>1968</v>
      </c>
      <c r="B144" s="109">
        <v>34194</v>
      </c>
      <c r="C144" s="106">
        <v>43656</v>
      </c>
      <c r="D144" s="106">
        <v>498385</v>
      </c>
      <c r="E144" s="105">
        <v>8.76</v>
      </c>
      <c r="F144" s="97">
        <f t="shared" si="27"/>
        <v>78.326003298515673</v>
      </c>
      <c r="G144" s="97">
        <f t="shared" si="34"/>
        <v>-6.4962214005480803</v>
      </c>
      <c r="H144" s="97">
        <f t="shared" si="32"/>
        <v>4.198158079049974</v>
      </c>
      <c r="I144" s="97">
        <f t="shared" si="32"/>
        <v>4.0380047505938155</v>
      </c>
      <c r="J144" s="96">
        <f t="shared" si="28"/>
        <v>0</v>
      </c>
      <c r="K144" s="96">
        <f t="shared" si="29"/>
        <v>0</v>
      </c>
      <c r="L144" s="96">
        <f t="shared" si="30"/>
        <v>1</v>
      </c>
      <c r="M144" s="96">
        <f t="shared" si="31"/>
        <v>0</v>
      </c>
      <c r="N144" s="97" t="str">
        <f t="shared" si="33"/>
        <v>n.a.</v>
      </c>
      <c r="O144" s="97" t="str">
        <f t="shared" si="33"/>
        <v>n.a.</v>
      </c>
      <c r="P144" s="97">
        <f t="shared" si="33"/>
        <v>4.198158079049974</v>
      </c>
      <c r="Q144" s="97" t="str">
        <f t="shared" si="33"/>
        <v>n.a.</v>
      </c>
      <c r="R144" s="97" t="str">
        <f t="shared" si="24"/>
        <v>n.a.</v>
      </c>
      <c r="S144" s="97" t="str">
        <f t="shared" si="24"/>
        <v>n.a.</v>
      </c>
      <c r="T144" s="97">
        <f t="shared" si="24"/>
        <v>4.0380047505938155</v>
      </c>
      <c r="U144" s="97" t="str">
        <f t="shared" si="23"/>
        <v>n.a.</v>
      </c>
      <c r="V144" s="96"/>
      <c r="W144" s="9"/>
      <c r="X144" s="9"/>
      <c r="Y144" s="9"/>
      <c r="Z144" s="9"/>
      <c r="AA144" s="9"/>
      <c r="AB144" s="9"/>
      <c r="AC144" s="9"/>
      <c r="AD144" s="9"/>
      <c r="AE144" s="9"/>
      <c r="AF144" s="9"/>
    </row>
    <row r="145" spans="1:32">
      <c r="A145" s="103">
        <f t="shared" si="26"/>
        <v>1969</v>
      </c>
      <c r="B145" s="109">
        <v>33984</v>
      </c>
      <c r="C145" s="106">
        <v>47023</v>
      </c>
      <c r="D145" s="106">
        <v>508724</v>
      </c>
      <c r="E145" s="105">
        <v>9.24</v>
      </c>
      <c r="F145" s="97">
        <f t="shared" si="27"/>
        <v>72.271016311166875</v>
      </c>
      <c r="G145" s="97">
        <f t="shared" si="34"/>
        <v>-9.7971184920487104</v>
      </c>
      <c r="H145" s="97">
        <f t="shared" si="32"/>
        <v>2.0745006370576968</v>
      </c>
      <c r="I145" s="97">
        <f t="shared" si="32"/>
        <v>5.4794520547945202</v>
      </c>
      <c r="J145" s="96">
        <f t="shared" si="28"/>
        <v>0</v>
      </c>
      <c r="K145" s="96">
        <f t="shared" si="29"/>
        <v>0</v>
      </c>
      <c r="L145" s="96">
        <f t="shared" si="30"/>
        <v>1</v>
      </c>
      <c r="M145" s="96">
        <f t="shared" si="31"/>
        <v>0</v>
      </c>
      <c r="N145" s="97" t="str">
        <f t="shared" si="33"/>
        <v>n.a.</v>
      </c>
      <c r="O145" s="97" t="str">
        <f t="shared" si="33"/>
        <v>n.a.</v>
      </c>
      <c r="P145" s="97">
        <f t="shared" si="33"/>
        <v>2.0745006370576968</v>
      </c>
      <c r="Q145" s="97" t="str">
        <f t="shared" si="33"/>
        <v>n.a.</v>
      </c>
      <c r="R145" s="97" t="str">
        <f t="shared" si="24"/>
        <v>n.a.</v>
      </c>
      <c r="S145" s="97" t="str">
        <f t="shared" si="24"/>
        <v>n.a.</v>
      </c>
      <c r="T145" s="97">
        <f t="shared" si="24"/>
        <v>5.4794520547945202</v>
      </c>
      <c r="U145" s="97" t="str">
        <f t="shared" si="23"/>
        <v>n.a.</v>
      </c>
      <c r="V145" s="96"/>
      <c r="W145" s="9"/>
      <c r="X145" s="9"/>
      <c r="Y145" s="9"/>
      <c r="Z145" s="9"/>
      <c r="AA145" s="9"/>
      <c r="AB145" s="9"/>
      <c r="AC145" s="9"/>
      <c r="AD145" s="9"/>
      <c r="AE145" s="9"/>
      <c r="AF145" s="9"/>
    </row>
    <row r="146" spans="1:32">
      <c r="A146" s="103">
        <f t="shared" si="26"/>
        <v>1970</v>
      </c>
      <c r="B146" s="109">
        <v>33079</v>
      </c>
      <c r="C146" s="106">
        <v>51696</v>
      </c>
      <c r="D146" s="106">
        <v>520141</v>
      </c>
      <c r="E146" s="105">
        <v>9.94</v>
      </c>
      <c r="F146" s="97">
        <f t="shared" si="27"/>
        <v>63.987542556484058</v>
      </c>
      <c r="G146" s="97">
        <f t="shared" si="34"/>
        <v>-15.419622111721793</v>
      </c>
      <c r="H146" s="97">
        <f t="shared" si="32"/>
        <v>2.2442424575997988</v>
      </c>
      <c r="I146" s="97">
        <f t="shared" si="32"/>
        <v>7.575757575757569</v>
      </c>
      <c r="J146" s="96">
        <f t="shared" si="28"/>
        <v>0</v>
      </c>
      <c r="K146" s="96">
        <f t="shared" si="29"/>
        <v>0</v>
      </c>
      <c r="L146" s="96">
        <f t="shared" si="30"/>
        <v>1</v>
      </c>
      <c r="M146" s="96">
        <f t="shared" si="31"/>
        <v>0</v>
      </c>
      <c r="N146" s="97" t="str">
        <f t="shared" si="33"/>
        <v>n.a.</v>
      </c>
      <c r="O146" s="97" t="str">
        <f t="shared" si="33"/>
        <v>n.a.</v>
      </c>
      <c r="P146" s="97">
        <f t="shared" si="33"/>
        <v>2.2442424575997988</v>
      </c>
      <c r="Q146" s="97" t="str">
        <f t="shared" si="33"/>
        <v>n.a.</v>
      </c>
      <c r="R146" s="97" t="str">
        <f t="shared" si="24"/>
        <v>n.a.</v>
      </c>
      <c r="S146" s="97" t="str">
        <f t="shared" si="24"/>
        <v>n.a.</v>
      </c>
      <c r="T146" s="97">
        <f t="shared" si="24"/>
        <v>7.575757575757569</v>
      </c>
      <c r="U146" s="97" t="str">
        <f t="shared" si="23"/>
        <v>n.a.</v>
      </c>
      <c r="V146" s="96"/>
      <c r="W146" s="9"/>
      <c r="X146" s="9"/>
      <c r="Y146" s="9"/>
      <c r="Z146" s="9"/>
      <c r="AA146" s="9"/>
      <c r="AB146" s="9"/>
      <c r="AC146" s="9"/>
      <c r="AD146" s="9"/>
      <c r="AE146" s="9"/>
      <c r="AF146" s="9"/>
    </row>
    <row r="147" spans="1:32">
      <c r="A147" s="103">
        <f t="shared" si="26"/>
        <v>1971</v>
      </c>
      <c r="B147" s="109">
        <v>33442</v>
      </c>
      <c r="C147" s="106">
        <v>57670</v>
      </c>
      <c r="D147" s="106">
        <v>531029</v>
      </c>
      <c r="E147" s="105">
        <v>10.86</v>
      </c>
      <c r="F147" s="97">
        <f t="shared" si="27"/>
        <v>57.988555574822264</v>
      </c>
      <c r="G147" s="97">
        <f t="shared" si="34"/>
        <v>-20.337447723693408</v>
      </c>
      <c r="H147" s="97">
        <f t="shared" si="32"/>
        <v>2.0932785533153586</v>
      </c>
      <c r="I147" s="97">
        <f t="shared" si="32"/>
        <v>9.255533199195165</v>
      </c>
      <c r="J147" s="96">
        <f t="shared" si="28"/>
        <v>0</v>
      </c>
      <c r="K147" s="96">
        <f t="shared" si="29"/>
        <v>1</v>
      </c>
      <c r="L147" s="96">
        <f t="shared" si="30"/>
        <v>0</v>
      </c>
      <c r="M147" s="96">
        <f t="shared" si="31"/>
        <v>0</v>
      </c>
      <c r="N147" s="97" t="str">
        <f t="shared" si="33"/>
        <v>n.a.</v>
      </c>
      <c r="O147" s="97">
        <f t="shared" si="33"/>
        <v>2.0932785533153586</v>
      </c>
      <c r="P147" s="97" t="str">
        <f t="shared" si="33"/>
        <v>n.a.</v>
      </c>
      <c r="Q147" s="97" t="str">
        <f t="shared" si="33"/>
        <v>n.a.</v>
      </c>
      <c r="R147" s="97" t="str">
        <f t="shared" si="24"/>
        <v>n.a.</v>
      </c>
      <c r="S147" s="97">
        <f t="shared" si="24"/>
        <v>9.255533199195165</v>
      </c>
      <c r="T147" s="97" t="str">
        <f t="shared" si="24"/>
        <v>n.a.</v>
      </c>
      <c r="U147" s="97" t="str">
        <f t="shared" si="23"/>
        <v>n.a.</v>
      </c>
      <c r="V147" s="96"/>
      <c r="W147" s="9"/>
      <c r="X147" s="9"/>
      <c r="Y147" s="9"/>
      <c r="Z147" s="9"/>
      <c r="AA147" s="9"/>
      <c r="AB147" s="9"/>
      <c r="AC147" s="9"/>
      <c r="AD147" s="9"/>
      <c r="AE147" s="9"/>
      <c r="AF147" s="9"/>
    </row>
    <row r="148" spans="1:32">
      <c r="A148" s="103">
        <f t="shared" si="26"/>
        <v>1972</v>
      </c>
      <c r="B148" s="110">
        <v>35840</v>
      </c>
      <c r="C148" s="106">
        <v>64621</v>
      </c>
      <c r="D148" s="106">
        <v>550441</v>
      </c>
      <c r="E148" s="105">
        <v>11.74</v>
      </c>
      <c r="F148" s="97">
        <f t="shared" si="27"/>
        <v>55.461846768078487</v>
      </c>
      <c r="G148" s="97">
        <f t="shared" si="34"/>
        <v>-16.809169543088387</v>
      </c>
      <c r="H148" s="97">
        <f t="shared" si="32"/>
        <v>3.6555442358138679</v>
      </c>
      <c r="I148" s="97">
        <f t="shared" si="32"/>
        <v>8.1031307550644591</v>
      </c>
      <c r="J148" s="96">
        <f t="shared" si="28"/>
        <v>0</v>
      </c>
      <c r="K148" s="96">
        <f t="shared" si="29"/>
        <v>1</v>
      </c>
      <c r="L148" s="96">
        <f t="shared" si="30"/>
        <v>0</v>
      </c>
      <c r="M148" s="96">
        <f t="shared" si="31"/>
        <v>0</v>
      </c>
      <c r="N148" s="97" t="str">
        <f t="shared" si="33"/>
        <v>n.a.</v>
      </c>
      <c r="O148" s="97">
        <f t="shared" si="33"/>
        <v>3.6555442358138679</v>
      </c>
      <c r="P148" s="97" t="str">
        <f t="shared" si="33"/>
        <v>n.a.</v>
      </c>
      <c r="Q148" s="97" t="str">
        <f t="shared" si="33"/>
        <v>n.a.</v>
      </c>
      <c r="R148" s="97" t="str">
        <f t="shared" si="24"/>
        <v>n.a.</v>
      </c>
      <c r="S148" s="97">
        <f t="shared" si="24"/>
        <v>8.1031307550644591</v>
      </c>
      <c r="T148" s="97" t="str">
        <f t="shared" si="24"/>
        <v>n.a.</v>
      </c>
      <c r="U148" s="97" t="str">
        <f t="shared" si="23"/>
        <v>n.a.</v>
      </c>
      <c r="V148" s="96"/>
      <c r="W148" s="9"/>
      <c r="X148" s="9"/>
      <c r="Y148" s="9"/>
      <c r="Z148" s="9"/>
      <c r="AA148" s="9"/>
      <c r="AB148" s="9"/>
      <c r="AC148" s="9"/>
      <c r="AD148" s="9"/>
      <c r="AE148" s="9"/>
      <c r="AF148" s="9"/>
    </row>
    <row r="149" spans="1:32">
      <c r="A149" s="103">
        <f t="shared" si="26"/>
        <v>1973</v>
      </c>
      <c r="B149" s="109">
        <v>36885</v>
      </c>
      <c r="C149" s="106">
        <v>74545</v>
      </c>
      <c r="D149" s="106">
        <v>590050</v>
      </c>
      <c r="E149" s="105">
        <v>12.63</v>
      </c>
      <c r="F149" s="97">
        <f t="shared" si="27"/>
        <v>49.480179757193639</v>
      </c>
      <c r="G149" s="97">
        <f t="shared" si="34"/>
        <v>-14.507362799290419</v>
      </c>
      <c r="H149" s="97">
        <f t="shared" si="32"/>
        <v>7.1958665869729987</v>
      </c>
      <c r="I149" s="97">
        <f t="shared" si="32"/>
        <v>7.5809199318568998</v>
      </c>
      <c r="J149" s="96">
        <f t="shared" si="28"/>
        <v>0</v>
      </c>
      <c r="K149" s="96">
        <f t="shared" si="29"/>
        <v>1</v>
      </c>
      <c r="L149" s="96">
        <f t="shared" si="30"/>
        <v>0</v>
      </c>
      <c r="M149" s="96">
        <f t="shared" si="31"/>
        <v>0</v>
      </c>
      <c r="N149" s="97" t="str">
        <f t="shared" si="33"/>
        <v>n.a.</v>
      </c>
      <c r="O149" s="97">
        <f t="shared" si="33"/>
        <v>7.1958665869729987</v>
      </c>
      <c r="P149" s="97" t="str">
        <f t="shared" si="33"/>
        <v>n.a.</v>
      </c>
      <c r="Q149" s="97" t="str">
        <f t="shared" si="33"/>
        <v>n.a.</v>
      </c>
      <c r="R149" s="97" t="str">
        <f t="shared" si="24"/>
        <v>n.a.</v>
      </c>
      <c r="S149" s="97">
        <f t="shared" si="24"/>
        <v>7.5809199318568998</v>
      </c>
      <c r="T149" s="97" t="str">
        <f t="shared" si="24"/>
        <v>n.a.</v>
      </c>
      <c r="U149" s="97" t="str">
        <f t="shared" si="23"/>
        <v>n.a.</v>
      </c>
      <c r="V149" s="96"/>
      <c r="W149" s="9"/>
      <c r="X149" s="9"/>
      <c r="Y149" s="9"/>
      <c r="Z149" s="9"/>
      <c r="AA149" s="9"/>
      <c r="AB149" s="9"/>
      <c r="AC149" s="9"/>
      <c r="AD149" s="9"/>
      <c r="AE149" s="9"/>
      <c r="AF149" s="9"/>
    </row>
    <row r="150" spans="1:32">
      <c r="A150" s="103">
        <f t="shared" si="26"/>
        <v>1974</v>
      </c>
      <c r="B150" s="109">
        <v>40125</v>
      </c>
      <c r="C150" s="106">
        <v>84513</v>
      </c>
      <c r="D150" s="106">
        <v>582303</v>
      </c>
      <c r="E150" s="105">
        <v>14.51</v>
      </c>
      <c r="F150" s="97">
        <f t="shared" si="27"/>
        <v>47.477902807852047</v>
      </c>
      <c r="G150" s="97">
        <f t="shared" si="34"/>
        <v>-10.510652766970217</v>
      </c>
      <c r="H150" s="97">
        <f t="shared" si="32"/>
        <v>-1.3129395813914035</v>
      </c>
      <c r="I150" s="97">
        <f t="shared" si="32"/>
        <v>14.885193982581146</v>
      </c>
      <c r="J150" s="96">
        <f t="shared" si="28"/>
        <v>0</v>
      </c>
      <c r="K150" s="96">
        <f t="shared" si="29"/>
        <v>1</v>
      </c>
      <c r="L150" s="96">
        <f t="shared" si="30"/>
        <v>0</v>
      </c>
      <c r="M150" s="96">
        <f t="shared" si="31"/>
        <v>0</v>
      </c>
      <c r="N150" s="97" t="str">
        <f t="shared" si="33"/>
        <v>n.a.</v>
      </c>
      <c r="O150" s="97">
        <f t="shared" si="33"/>
        <v>-1.3129395813914035</v>
      </c>
      <c r="P150" s="97" t="str">
        <f t="shared" si="33"/>
        <v>n.a.</v>
      </c>
      <c r="Q150" s="97" t="str">
        <f t="shared" si="33"/>
        <v>n.a.</v>
      </c>
      <c r="R150" s="97" t="str">
        <f t="shared" si="24"/>
        <v>n.a.</v>
      </c>
      <c r="S150" s="97">
        <f t="shared" si="24"/>
        <v>14.885193982581146</v>
      </c>
      <c r="T150" s="97" t="str">
        <f t="shared" si="24"/>
        <v>n.a.</v>
      </c>
      <c r="U150" s="97" t="str">
        <f t="shared" si="24"/>
        <v>n.a.</v>
      </c>
      <c r="V150" s="96"/>
      <c r="W150" s="9"/>
      <c r="X150" s="9"/>
      <c r="Y150" s="9"/>
      <c r="Z150" s="9"/>
      <c r="AA150" s="9"/>
      <c r="AB150" s="9"/>
      <c r="AC150" s="9"/>
      <c r="AD150" s="9"/>
      <c r="AE150" s="9"/>
      <c r="AF150" s="9"/>
    </row>
    <row r="151" spans="1:32">
      <c r="A151" s="103">
        <f t="shared" si="26"/>
        <v>1975</v>
      </c>
      <c r="B151" s="109">
        <v>45260</v>
      </c>
      <c r="C151" s="106">
        <v>106717</v>
      </c>
      <c r="D151" s="106">
        <v>578680</v>
      </c>
      <c r="E151" s="105">
        <v>18.440000000000001</v>
      </c>
      <c r="F151" s="97">
        <f t="shared" si="27"/>
        <v>42.411237197447456</v>
      </c>
      <c r="G151" s="97">
        <f t="shared" si="34"/>
        <v>-13.050609570631032</v>
      </c>
      <c r="H151" s="97">
        <f t="shared" si="32"/>
        <v>-0.62218467018030355</v>
      </c>
      <c r="I151" s="97">
        <f t="shared" si="32"/>
        <v>27.084769124741559</v>
      </c>
      <c r="J151" s="96">
        <f t="shared" si="28"/>
        <v>0</v>
      </c>
      <c r="K151" s="96">
        <f t="shared" si="29"/>
        <v>1</v>
      </c>
      <c r="L151" s="96">
        <f t="shared" si="30"/>
        <v>0</v>
      </c>
      <c r="M151" s="96">
        <f t="shared" si="31"/>
        <v>0</v>
      </c>
      <c r="N151" s="97" t="str">
        <f t="shared" si="33"/>
        <v>n.a.</v>
      </c>
      <c r="O151" s="97">
        <f t="shared" si="33"/>
        <v>-0.62218467018030355</v>
      </c>
      <c r="P151" s="97" t="str">
        <f t="shared" si="33"/>
        <v>n.a.</v>
      </c>
      <c r="Q151" s="97" t="str">
        <f t="shared" si="33"/>
        <v>n.a.</v>
      </c>
      <c r="R151" s="97" t="str">
        <f t="shared" ref="R151:U185" si="35">IF(J151=1,$I151,"n.a.")</f>
        <v>n.a.</v>
      </c>
      <c r="S151" s="97">
        <f t="shared" si="35"/>
        <v>27.084769124741559</v>
      </c>
      <c r="T151" s="97" t="str">
        <f t="shared" si="35"/>
        <v>n.a.</v>
      </c>
      <c r="U151" s="97" t="str">
        <f t="shared" si="35"/>
        <v>n.a.</v>
      </c>
      <c r="V151" s="96"/>
      <c r="W151" s="9"/>
      <c r="X151" s="9"/>
      <c r="Y151" s="9"/>
      <c r="Z151" s="9"/>
      <c r="AA151" s="9"/>
      <c r="AB151" s="9"/>
      <c r="AC151" s="9"/>
      <c r="AD151" s="9"/>
      <c r="AE151" s="9"/>
      <c r="AF151" s="9"/>
    </row>
    <row r="152" spans="1:32">
      <c r="A152" s="103">
        <f t="shared" si="26"/>
        <v>1976</v>
      </c>
      <c r="B152" s="109">
        <v>56585</v>
      </c>
      <c r="C152" s="106">
        <v>126274</v>
      </c>
      <c r="D152" s="106">
        <v>593928</v>
      </c>
      <c r="E152" s="105">
        <v>21.26</v>
      </c>
      <c r="F152" s="97">
        <f t="shared" si="27"/>
        <v>44.811283399591368</v>
      </c>
      <c r="G152" s="97">
        <f t="shared" si="34"/>
        <v>-4.6688963576022715</v>
      </c>
      <c r="H152" s="97">
        <f t="shared" si="32"/>
        <v>2.6349623280569556</v>
      </c>
      <c r="I152" s="97">
        <f t="shared" si="32"/>
        <v>15.292841648590016</v>
      </c>
      <c r="J152" s="96">
        <f t="shared" si="28"/>
        <v>0</v>
      </c>
      <c r="K152" s="96">
        <f t="shared" si="29"/>
        <v>1</v>
      </c>
      <c r="L152" s="96">
        <f t="shared" si="30"/>
        <v>0</v>
      </c>
      <c r="M152" s="96">
        <f t="shared" si="31"/>
        <v>0</v>
      </c>
      <c r="N152" s="97" t="str">
        <f t="shared" si="33"/>
        <v>n.a.</v>
      </c>
      <c r="O152" s="97">
        <f t="shared" si="33"/>
        <v>2.6349623280569556</v>
      </c>
      <c r="P152" s="97" t="str">
        <f t="shared" si="33"/>
        <v>n.a.</v>
      </c>
      <c r="Q152" s="97" t="str">
        <f t="shared" si="33"/>
        <v>n.a.</v>
      </c>
      <c r="R152" s="97" t="str">
        <f t="shared" si="35"/>
        <v>n.a.</v>
      </c>
      <c r="S152" s="97">
        <f t="shared" si="35"/>
        <v>15.292841648590016</v>
      </c>
      <c r="T152" s="97" t="str">
        <f t="shared" si="35"/>
        <v>n.a.</v>
      </c>
      <c r="U152" s="97" t="str">
        <f t="shared" si="35"/>
        <v>n.a.</v>
      </c>
      <c r="V152" s="96"/>
      <c r="W152" s="9"/>
      <c r="X152" s="9"/>
      <c r="Y152" s="9"/>
      <c r="Z152" s="9"/>
      <c r="AA152" s="9"/>
      <c r="AB152" s="9"/>
      <c r="AC152" s="9"/>
      <c r="AD152" s="9"/>
      <c r="AE152" s="9"/>
      <c r="AF152" s="9"/>
    </row>
    <row r="153" spans="1:32">
      <c r="A153" s="103">
        <f t="shared" si="26"/>
        <v>1977</v>
      </c>
      <c r="B153" s="109">
        <v>67166</v>
      </c>
      <c r="C153" s="106">
        <v>146973</v>
      </c>
      <c r="D153" s="106">
        <v>608032</v>
      </c>
      <c r="E153" s="105">
        <v>24.17</v>
      </c>
      <c r="F153" s="97">
        <f t="shared" si="27"/>
        <v>45.699550257530298</v>
      </c>
      <c r="G153" s="97">
        <f t="shared" si="34"/>
        <v>-1.778352550321749</v>
      </c>
      <c r="H153" s="97">
        <f t="shared" si="32"/>
        <v>2.3746986166673478</v>
      </c>
      <c r="I153" s="97">
        <f t="shared" si="32"/>
        <v>13.687676387582304</v>
      </c>
      <c r="J153" s="96">
        <f t="shared" si="28"/>
        <v>0</v>
      </c>
      <c r="K153" s="96">
        <f t="shared" si="29"/>
        <v>1</v>
      </c>
      <c r="L153" s="96">
        <f t="shared" si="30"/>
        <v>0</v>
      </c>
      <c r="M153" s="96">
        <f t="shared" si="31"/>
        <v>0</v>
      </c>
      <c r="N153" s="97" t="str">
        <f t="shared" si="33"/>
        <v>n.a.</v>
      </c>
      <c r="O153" s="97">
        <f t="shared" si="33"/>
        <v>2.3746986166673478</v>
      </c>
      <c r="P153" s="97" t="str">
        <f t="shared" si="33"/>
        <v>n.a.</v>
      </c>
      <c r="Q153" s="97" t="str">
        <f t="shared" si="33"/>
        <v>n.a.</v>
      </c>
      <c r="R153" s="97" t="str">
        <f t="shared" si="35"/>
        <v>n.a.</v>
      </c>
      <c r="S153" s="97">
        <f t="shared" si="35"/>
        <v>13.687676387582304</v>
      </c>
      <c r="T153" s="97" t="str">
        <f t="shared" si="35"/>
        <v>n.a.</v>
      </c>
      <c r="U153" s="97" t="str">
        <f t="shared" si="35"/>
        <v>n.a.</v>
      </c>
      <c r="V153" s="96"/>
      <c r="W153" s="9"/>
      <c r="X153" s="9"/>
      <c r="Y153" s="9"/>
      <c r="Z153" s="9"/>
      <c r="AA153" s="9"/>
      <c r="AB153" s="9"/>
      <c r="AC153" s="9"/>
      <c r="AD153" s="9"/>
      <c r="AE153" s="9"/>
      <c r="AF153" s="9"/>
    </row>
    <row r="154" spans="1:32">
      <c r="A154" s="103">
        <f t="shared" si="26"/>
        <v>1978</v>
      </c>
      <c r="B154" s="109">
        <v>79180</v>
      </c>
      <c r="C154" s="106">
        <v>169344</v>
      </c>
      <c r="D154" s="106">
        <v>627669</v>
      </c>
      <c r="E154" s="105">
        <v>26.98</v>
      </c>
      <c r="F154" s="97">
        <f t="shared" si="27"/>
        <v>46.756897203325778</v>
      </c>
      <c r="G154" s="97">
        <f t="shared" si="34"/>
        <v>4.3456600058783224</v>
      </c>
      <c r="H154" s="97">
        <f t="shared" si="32"/>
        <v>3.2295997579074864</v>
      </c>
      <c r="I154" s="97">
        <f t="shared" si="32"/>
        <v>11.625982623086472</v>
      </c>
      <c r="J154" s="96">
        <f t="shared" si="28"/>
        <v>0</v>
      </c>
      <c r="K154" s="96">
        <f t="shared" si="29"/>
        <v>1</v>
      </c>
      <c r="L154" s="96">
        <f t="shared" si="30"/>
        <v>0</v>
      </c>
      <c r="M154" s="96">
        <f t="shared" si="31"/>
        <v>0</v>
      </c>
      <c r="N154" s="97" t="str">
        <f t="shared" si="33"/>
        <v>n.a.</v>
      </c>
      <c r="O154" s="97">
        <f t="shared" si="33"/>
        <v>3.2295997579074864</v>
      </c>
      <c r="P154" s="97" t="str">
        <f t="shared" si="33"/>
        <v>n.a.</v>
      </c>
      <c r="Q154" s="97" t="str">
        <f t="shared" si="33"/>
        <v>n.a.</v>
      </c>
      <c r="R154" s="97" t="str">
        <f t="shared" si="35"/>
        <v>n.a.</v>
      </c>
      <c r="S154" s="97">
        <f t="shared" si="35"/>
        <v>11.625982623086472</v>
      </c>
      <c r="T154" s="97" t="str">
        <f t="shared" si="35"/>
        <v>n.a.</v>
      </c>
      <c r="U154" s="97" t="str">
        <f t="shared" si="35"/>
        <v>n.a.</v>
      </c>
      <c r="V154" s="96"/>
      <c r="W154" s="9"/>
      <c r="X154" s="9"/>
      <c r="Y154" s="9"/>
      <c r="Z154" s="9"/>
      <c r="AA154" s="9"/>
      <c r="AB154" s="9"/>
      <c r="AC154" s="9"/>
      <c r="AD154" s="9"/>
      <c r="AE154" s="9"/>
      <c r="AF154" s="9"/>
    </row>
    <row r="155" spans="1:32">
      <c r="A155" s="103">
        <f t="shared" si="26"/>
        <v>1979</v>
      </c>
      <c r="B155" s="109">
        <v>86885</v>
      </c>
      <c r="C155" s="106">
        <v>199220</v>
      </c>
      <c r="D155" s="106">
        <v>644491</v>
      </c>
      <c r="E155" s="105">
        <v>30.91</v>
      </c>
      <c r="F155" s="97">
        <f t="shared" si="27"/>
        <v>43.612589097480175</v>
      </c>
      <c r="G155" s="97">
        <f t="shared" si="34"/>
        <v>-1.1986943021111927</v>
      </c>
      <c r="H155" s="97">
        <f t="shared" si="32"/>
        <v>2.680075007687166</v>
      </c>
      <c r="I155" s="97">
        <f t="shared" si="32"/>
        <v>14.566345441067451</v>
      </c>
      <c r="J155" s="96">
        <f t="shared" si="28"/>
        <v>0</v>
      </c>
      <c r="K155" s="96">
        <f t="shared" si="29"/>
        <v>1</v>
      </c>
      <c r="L155" s="96">
        <f t="shared" si="30"/>
        <v>0</v>
      </c>
      <c r="M155" s="96">
        <f t="shared" si="31"/>
        <v>0</v>
      </c>
      <c r="N155" s="97" t="str">
        <f t="shared" si="33"/>
        <v>n.a.</v>
      </c>
      <c r="O155" s="97">
        <f t="shared" si="33"/>
        <v>2.680075007687166</v>
      </c>
      <c r="P155" s="97" t="str">
        <f t="shared" si="33"/>
        <v>n.a.</v>
      </c>
      <c r="Q155" s="97" t="str">
        <f t="shared" si="33"/>
        <v>n.a.</v>
      </c>
      <c r="R155" s="97" t="str">
        <f t="shared" si="35"/>
        <v>n.a.</v>
      </c>
      <c r="S155" s="97">
        <f t="shared" si="35"/>
        <v>14.566345441067451</v>
      </c>
      <c r="T155" s="97" t="str">
        <f t="shared" si="35"/>
        <v>n.a.</v>
      </c>
      <c r="U155" s="97" t="str">
        <f t="shared" si="35"/>
        <v>n.a.</v>
      </c>
      <c r="V155" s="96"/>
      <c r="W155" s="9"/>
      <c r="X155" s="9"/>
      <c r="Y155" s="9"/>
      <c r="Z155" s="9"/>
      <c r="AA155" s="9"/>
      <c r="AB155" s="9"/>
      <c r="AC155" s="9"/>
      <c r="AD155" s="9"/>
      <c r="AE155" s="9"/>
      <c r="AF155" s="9"/>
    </row>
    <row r="156" spans="1:32">
      <c r="A156" s="103">
        <f t="shared" si="26"/>
        <v>1980</v>
      </c>
      <c r="B156" s="109">
        <v>95314</v>
      </c>
      <c r="C156" s="106">
        <v>233184</v>
      </c>
      <c r="D156" s="106">
        <v>631074</v>
      </c>
      <c r="E156" s="105">
        <v>36.950000000000003</v>
      </c>
      <c r="F156" s="97">
        <f t="shared" si="27"/>
        <v>40.8750171538356</v>
      </c>
      <c r="G156" s="97">
        <f t="shared" si="34"/>
        <v>-4.8245331036946979</v>
      </c>
      <c r="H156" s="97">
        <f t="shared" si="32"/>
        <v>-2.0817978839114848</v>
      </c>
      <c r="I156" s="97">
        <f t="shared" si="32"/>
        <v>19.540601747007447</v>
      </c>
      <c r="J156" s="96">
        <f t="shared" si="28"/>
        <v>0</v>
      </c>
      <c r="K156" s="96">
        <f t="shared" si="29"/>
        <v>1</v>
      </c>
      <c r="L156" s="96">
        <f t="shared" si="30"/>
        <v>0</v>
      </c>
      <c r="M156" s="96">
        <f t="shared" si="31"/>
        <v>0</v>
      </c>
      <c r="N156" s="97" t="str">
        <f t="shared" si="33"/>
        <v>n.a.</v>
      </c>
      <c r="O156" s="97">
        <f t="shared" si="33"/>
        <v>-2.0817978839114848</v>
      </c>
      <c r="P156" s="97" t="str">
        <f t="shared" si="33"/>
        <v>n.a.</v>
      </c>
      <c r="Q156" s="97" t="str">
        <f t="shared" si="33"/>
        <v>n.a.</v>
      </c>
      <c r="R156" s="97" t="str">
        <f t="shared" si="35"/>
        <v>n.a.</v>
      </c>
      <c r="S156" s="97">
        <f t="shared" si="35"/>
        <v>19.540601747007447</v>
      </c>
      <c r="T156" s="97" t="str">
        <f t="shared" si="35"/>
        <v>n.a.</v>
      </c>
      <c r="U156" s="97" t="str">
        <f t="shared" si="35"/>
        <v>n.a.</v>
      </c>
      <c r="V156" s="96"/>
      <c r="W156" s="9"/>
      <c r="X156" s="9"/>
      <c r="Y156" s="9"/>
      <c r="Z156" s="9"/>
      <c r="AA156" s="9"/>
      <c r="AB156" s="9"/>
      <c r="AC156" s="9"/>
      <c r="AD156" s="9"/>
      <c r="AE156" s="9"/>
      <c r="AF156" s="9"/>
    </row>
    <row r="157" spans="1:32">
      <c r="A157" s="103">
        <f t="shared" si="26"/>
        <v>1981</v>
      </c>
      <c r="B157" s="109">
        <v>113036</v>
      </c>
      <c r="C157" s="106">
        <v>256279</v>
      </c>
      <c r="D157" s="106">
        <v>622722</v>
      </c>
      <c r="E157" s="105">
        <v>41.15</v>
      </c>
      <c r="F157" s="97">
        <f t="shared" si="27"/>
        <v>44.106618177845242</v>
      </c>
      <c r="G157" s="97">
        <f t="shared" si="34"/>
        <v>-2.6502790254805362</v>
      </c>
      <c r="H157" s="97">
        <f t="shared" si="32"/>
        <v>-1.3234581047547489</v>
      </c>
      <c r="I157" s="97">
        <f t="shared" si="32"/>
        <v>11.366711772665749</v>
      </c>
      <c r="J157" s="96">
        <f t="shared" si="28"/>
        <v>0</v>
      </c>
      <c r="K157" s="96">
        <f t="shared" si="29"/>
        <v>1</v>
      </c>
      <c r="L157" s="96">
        <f t="shared" si="30"/>
        <v>0</v>
      </c>
      <c r="M157" s="96">
        <f t="shared" si="31"/>
        <v>0</v>
      </c>
      <c r="N157" s="97" t="str">
        <f t="shared" si="33"/>
        <v>n.a.</v>
      </c>
      <c r="O157" s="97">
        <f t="shared" si="33"/>
        <v>-1.3234581047547489</v>
      </c>
      <c r="P157" s="97" t="str">
        <f t="shared" si="33"/>
        <v>n.a.</v>
      </c>
      <c r="Q157" s="97" t="str">
        <f t="shared" si="33"/>
        <v>n.a.</v>
      </c>
      <c r="R157" s="97" t="str">
        <f t="shared" si="35"/>
        <v>n.a.</v>
      </c>
      <c r="S157" s="97">
        <f t="shared" si="35"/>
        <v>11.366711772665749</v>
      </c>
      <c r="T157" s="97" t="str">
        <f t="shared" si="35"/>
        <v>n.a.</v>
      </c>
      <c r="U157" s="97" t="str">
        <f t="shared" si="35"/>
        <v>n.a.</v>
      </c>
      <c r="V157" s="96"/>
      <c r="W157" s="9"/>
      <c r="X157" s="9"/>
      <c r="Y157" s="9"/>
      <c r="Z157" s="9"/>
      <c r="AA157" s="9"/>
      <c r="AB157" s="9"/>
      <c r="AC157" s="9"/>
      <c r="AD157" s="9"/>
      <c r="AE157" s="9"/>
      <c r="AF157" s="9"/>
    </row>
    <row r="158" spans="1:32">
      <c r="A158" s="103">
        <f t="shared" si="26"/>
        <v>1982</v>
      </c>
      <c r="B158" s="109">
        <v>118390</v>
      </c>
      <c r="C158" s="106">
        <v>281024</v>
      </c>
      <c r="D158" s="106">
        <v>635756</v>
      </c>
      <c r="E158" s="105">
        <v>44.2</v>
      </c>
      <c r="F158" s="97">
        <f t="shared" si="27"/>
        <v>42.128074470507855</v>
      </c>
      <c r="G158" s="97">
        <f t="shared" si="34"/>
        <v>-1.4845146269723202</v>
      </c>
      <c r="H158" s="97">
        <f t="shared" si="32"/>
        <v>2.0930688172250189</v>
      </c>
      <c r="I158" s="97">
        <f t="shared" si="32"/>
        <v>7.411907654921035</v>
      </c>
      <c r="J158" s="96">
        <f t="shared" si="28"/>
        <v>0</v>
      </c>
      <c r="K158" s="96">
        <f t="shared" si="29"/>
        <v>1</v>
      </c>
      <c r="L158" s="96">
        <f t="shared" si="30"/>
        <v>0</v>
      </c>
      <c r="M158" s="96">
        <f t="shared" si="31"/>
        <v>0</v>
      </c>
      <c r="N158" s="97" t="str">
        <f t="shared" si="33"/>
        <v>n.a.</v>
      </c>
      <c r="O158" s="97">
        <f t="shared" si="33"/>
        <v>2.0930688172250189</v>
      </c>
      <c r="P158" s="97" t="str">
        <f t="shared" si="33"/>
        <v>n.a.</v>
      </c>
      <c r="Q158" s="97" t="str">
        <f t="shared" si="33"/>
        <v>n.a.</v>
      </c>
      <c r="R158" s="97" t="str">
        <f t="shared" si="35"/>
        <v>n.a.</v>
      </c>
      <c r="S158" s="97">
        <f t="shared" si="35"/>
        <v>7.411907654921035</v>
      </c>
      <c r="T158" s="97" t="str">
        <f t="shared" si="35"/>
        <v>n.a.</v>
      </c>
      <c r="U158" s="97" t="str">
        <f t="shared" si="35"/>
        <v>n.a.</v>
      </c>
      <c r="V158" s="96"/>
      <c r="W158" s="9"/>
      <c r="X158" s="9"/>
      <c r="Y158" s="9"/>
      <c r="Z158" s="9"/>
      <c r="AA158" s="9"/>
      <c r="AB158" s="9"/>
      <c r="AC158" s="9"/>
      <c r="AD158" s="9"/>
      <c r="AE158" s="9"/>
      <c r="AF158" s="9"/>
    </row>
    <row r="159" spans="1:32">
      <c r="A159" s="103">
        <f t="shared" si="26"/>
        <v>1983</v>
      </c>
      <c r="B159" s="109">
        <v>127927</v>
      </c>
      <c r="C159" s="106">
        <v>307207</v>
      </c>
      <c r="D159" s="106">
        <v>658798</v>
      </c>
      <c r="E159" s="105">
        <v>46.63</v>
      </c>
      <c r="F159" s="97">
        <f t="shared" si="27"/>
        <v>41.641954773165978</v>
      </c>
      <c r="G159" s="97">
        <f t="shared" si="34"/>
        <v>0.76693761933037763</v>
      </c>
      <c r="H159" s="97">
        <f t="shared" si="32"/>
        <v>3.6243464473791898</v>
      </c>
      <c r="I159" s="97">
        <f t="shared" si="32"/>
        <v>5.4977375565610886</v>
      </c>
      <c r="J159" s="96">
        <f t="shared" si="28"/>
        <v>0</v>
      </c>
      <c r="K159" s="96">
        <f t="shared" si="29"/>
        <v>1</v>
      </c>
      <c r="L159" s="96">
        <f t="shared" si="30"/>
        <v>0</v>
      </c>
      <c r="M159" s="96">
        <f t="shared" si="31"/>
        <v>0</v>
      </c>
      <c r="N159" s="97" t="str">
        <f t="shared" si="33"/>
        <v>n.a.</v>
      </c>
      <c r="O159" s="97">
        <f t="shared" si="33"/>
        <v>3.6243464473791898</v>
      </c>
      <c r="P159" s="97" t="str">
        <f t="shared" si="33"/>
        <v>n.a.</v>
      </c>
      <c r="Q159" s="97" t="str">
        <f t="shared" si="33"/>
        <v>n.a.</v>
      </c>
      <c r="R159" s="97" t="str">
        <f t="shared" si="35"/>
        <v>n.a.</v>
      </c>
      <c r="S159" s="97">
        <f t="shared" si="35"/>
        <v>5.4977375565610886</v>
      </c>
      <c r="T159" s="97" t="str">
        <f t="shared" si="35"/>
        <v>n.a.</v>
      </c>
      <c r="U159" s="97" t="str">
        <f t="shared" si="35"/>
        <v>n.a.</v>
      </c>
      <c r="V159" s="96"/>
      <c r="W159" s="9"/>
      <c r="X159" s="9"/>
      <c r="Y159" s="9"/>
      <c r="Z159" s="9"/>
      <c r="AA159" s="9"/>
      <c r="AB159" s="9"/>
      <c r="AC159" s="9"/>
      <c r="AD159" s="9"/>
      <c r="AE159" s="9"/>
      <c r="AF159" s="9"/>
    </row>
    <row r="160" spans="1:32">
      <c r="A160" s="103">
        <f t="shared" si="26"/>
        <v>1984</v>
      </c>
      <c r="B160" s="109">
        <v>142995</v>
      </c>
      <c r="C160" s="106">
        <v>329913</v>
      </c>
      <c r="D160" s="106">
        <v>676394</v>
      </c>
      <c r="E160" s="105">
        <v>48.78</v>
      </c>
      <c r="F160" s="97">
        <f t="shared" si="27"/>
        <v>43.343245037328025</v>
      </c>
      <c r="G160" s="97">
        <f t="shared" si="34"/>
        <v>-0.76337314051721705</v>
      </c>
      <c r="H160" s="97">
        <f t="shared" si="32"/>
        <v>2.6709249269123436</v>
      </c>
      <c r="I160" s="97">
        <f t="shared" si="32"/>
        <v>4.6107656015440757</v>
      </c>
      <c r="J160" s="96">
        <f t="shared" si="28"/>
        <v>0</v>
      </c>
      <c r="K160" s="96">
        <f t="shared" si="29"/>
        <v>1</v>
      </c>
      <c r="L160" s="96">
        <f t="shared" si="30"/>
        <v>0</v>
      </c>
      <c r="M160" s="96">
        <f t="shared" si="31"/>
        <v>0</v>
      </c>
      <c r="N160" s="97" t="str">
        <f t="shared" si="33"/>
        <v>n.a.</v>
      </c>
      <c r="O160" s="97">
        <f t="shared" si="33"/>
        <v>2.6709249269123436</v>
      </c>
      <c r="P160" s="97" t="str">
        <f t="shared" si="33"/>
        <v>n.a.</v>
      </c>
      <c r="Q160" s="97" t="str">
        <f t="shared" si="33"/>
        <v>n.a.</v>
      </c>
      <c r="R160" s="97" t="str">
        <f t="shared" si="35"/>
        <v>n.a.</v>
      </c>
      <c r="S160" s="97">
        <f t="shared" si="35"/>
        <v>4.6107656015440757</v>
      </c>
      <c r="T160" s="97" t="str">
        <f t="shared" si="35"/>
        <v>n.a.</v>
      </c>
      <c r="U160" s="97" t="str">
        <f t="shared" si="35"/>
        <v>n.a.</v>
      </c>
      <c r="V160" s="96"/>
      <c r="W160" s="9"/>
      <c r="X160" s="9"/>
      <c r="Y160" s="9"/>
      <c r="Z160" s="9"/>
      <c r="AA160" s="9"/>
      <c r="AB160" s="9"/>
      <c r="AC160" s="9"/>
      <c r="AD160" s="9"/>
      <c r="AE160" s="9"/>
      <c r="AF160" s="9"/>
    </row>
    <row r="161" spans="1:32">
      <c r="A161" s="103">
        <f t="shared" si="26"/>
        <v>1985</v>
      </c>
      <c r="B161" s="109">
        <v>158029</v>
      </c>
      <c r="C161" s="106">
        <v>361758</v>
      </c>
      <c r="D161" s="106">
        <v>700740</v>
      </c>
      <c r="E161" s="105">
        <v>51.63</v>
      </c>
      <c r="F161" s="97">
        <f t="shared" si="27"/>
        <v>43.683622753332337</v>
      </c>
      <c r="G161" s="97">
        <f t="shared" si="34"/>
        <v>1.555548282824482</v>
      </c>
      <c r="H161" s="97">
        <f t="shared" si="32"/>
        <v>3.5993814256187973</v>
      </c>
      <c r="I161" s="97">
        <f t="shared" si="32"/>
        <v>5.8425584255842544</v>
      </c>
      <c r="J161" s="96">
        <f t="shared" si="28"/>
        <v>0</v>
      </c>
      <c r="K161" s="96">
        <f t="shared" si="29"/>
        <v>1</v>
      </c>
      <c r="L161" s="96">
        <f t="shared" si="30"/>
        <v>0</v>
      </c>
      <c r="M161" s="96">
        <f t="shared" si="31"/>
        <v>0</v>
      </c>
      <c r="N161" s="97" t="str">
        <f t="shared" si="33"/>
        <v>n.a.</v>
      </c>
      <c r="O161" s="97">
        <f t="shared" si="33"/>
        <v>3.5993814256187973</v>
      </c>
      <c r="P161" s="97" t="str">
        <f t="shared" si="33"/>
        <v>n.a.</v>
      </c>
      <c r="Q161" s="97" t="str">
        <f t="shared" si="33"/>
        <v>n.a.</v>
      </c>
      <c r="R161" s="97" t="str">
        <f t="shared" si="35"/>
        <v>n.a.</v>
      </c>
      <c r="S161" s="97">
        <f t="shared" si="35"/>
        <v>5.8425584255842544</v>
      </c>
      <c r="T161" s="97" t="str">
        <f t="shared" si="35"/>
        <v>n.a.</v>
      </c>
      <c r="U161" s="97" t="str">
        <f t="shared" si="35"/>
        <v>n.a.</v>
      </c>
      <c r="V161" s="96"/>
      <c r="W161" s="9"/>
      <c r="X161" s="9"/>
      <c r="Y161" s="9"/>
      <c r="Z161" s="9"/>
      <c r="AA161" s="9"/>
      <c r="AB161" s="9"/>
      <c r="AC161" s="9"/>
      <c r="AD161" s="9"/>
      <c r="AE161" s="9"/>
      <c r="AF161" s="9"/>
    </row>
    <row r="162" spans="1:32">
      <c r="A162" s="103">
        <f t="shared" si="26"/>
        <v>1986</v>
      </c>
      <c r="B162" s="109">
        <v>171367</v>
      </c>
      <c r="C162" s="106">
        <v>389149</v>
      </c>
      <c r="D162" s="106">
        <v>728856</v>
      </c>
      <c r="E162" s="105">
        <v>53.39</v>
      </c>
      <c r="F162" s="97">
        <f t="shared" si="27"/>
        <v>44.036345975448995</v>
      </c>
      <c r="G162" s="97">
        <f t="shared" si="34"/>
        <v>2.3943912022830176</v>
      </c>
      <c r="H162" s="97">
        <f t="shared" si="32"/>
        <v>4.0123298227588089</v>
      </c>
      <c r="I162" s="97">
        <f t="shared" si="32"/>
        <v>3.4088708115436628</v>
      </c>
      <c r="J162" s="96">
        <f t="shared" si="28"/>
        <v>0</v>
      </c>
      <c r="K162" s="96">
        <f t="shared" si="29"/>
        <v>1</v>
      </c>
      <c r="L162" s="96">
        <f t="shared" si="30"/>
        <v>0</v>
      </c>
      <c r="M162" s="96">
        <f t="shared" si="31"/>
        <v>0</v>
      </c>
      <c r="N162" s="97" t="str">
        <f t="shared" si="33"/>
        <v>n.a.</v>
      </c>
      <c r="O162" s="97">
        <f t="shared" si="33"/>
        <v>4.0123298227588089</v>
      </c>
      <c r="P162" s="97" t="str">
        <f t="shared" si="33"/>
        <v>n.a.</v>
      </c>
      <c r="Q162" s="97" t="str">
        <f t="shared" si="33"/>
        <v>n.a.</v>
      </c>
      <c r="R162" s="97" t="str">
        <f t="shared" si="35"/>
        <v>n.a.</v>
      </c>
      <c r="S162" s="97">
        <f t="shared" si="35"/>
        <v>3.4088708115436628</v>
      </c>
      <c r="T162" s="97" t="str">
        <f t="shared" si="35"/>
        <v>n.a.</v>
      </c>
      <c r="U162" s="97" t="str">
        <f t="shared" si="35"/>
        <v>n.a.</v>
      </c>
      <c r="V162" s="96"/>
      <c r="W162" s="9"/>
      <c r="X162" s="9"/>
      <c r="Y162" s="9"/>
      <c r="Z162" s="9"/>
      <c r="AA162" s="9"/>
      <c r="AB162" s="9"/>
      <c r="AC162" s="9"/>
      <c r="AD162" s="9"/>
      <c r="AE162" s="9"/>
      <c r="AF162" s="9"/>
    </row>
    <row r="163" spans="1:32">
      <c r="A163" s="103">
        <f t="shared" si="26"/>
        <v>1987</v>
      </c>
      <c r="B163" s="109">
        <v>185814</v>
      </c>
      <c r="C163" s="106">
        <v>428665</v>
      </c>
      <c r="D163" s="106">
        <v>762107</v>
      </c>
      <c r="E163" s="105">
        <v>56.25</v>
      </c>
      <c r="F163" s="97">
        <f t="shared" si="27"/>
        <v>43.347135875333883</v>
      </c>
      <c r="G163" s="97">
        <f t="shared" si="34"/>
        <v>3.8908380058586545E-3</v>
      </c>
      <c r="H163" s="97">
        <f t="shared" si="32"/>
        <v>4.5620808499895693</v>
      </c>
      <c r="I163" s="97">
        <f t="shared" si="32"/>
        <v>5.3568083910844777</v>
      </c>
      <c r="J163" s="96">
        <f t="shared" si="28"/>
        <v>0</v>
      </c>
      <c r="K163" s="96">
        <f t="shared" si="29"/>
        <v>1</v>
      </c>
      <c r="L163" s="96">
        <f t="shared" si="30"/>
        <v>0</v>
      </c>
      <c r="M163" s="96">
        <f t="shared" si="31"/>
        <v>0</v>
      </c>
      <c r="N163" s="97" t="str">
        <f t="shared" si="33"/>
        <v>n.a.</v>
      </c>
      <c r="O163" s="97">
        <f t="shared" si="33"/>
        <v>4.5620808499895693</v>
      </c>
      <c r="P163" s="97" t="str">
        <f t="shared" si="33"/>
        <v>n.a.</v>
      </c>
      <c r="Q163" s="97" t="str">
        <f t="shared" si="33"/>
        <v>n.a.</v>
      </c>
      <c r="R163" s="97" t="str">
        <f t="shared" si="35"/>
        <v>n.a.</v>
      </c>
      <c r="S163" s="97">
        <f t="shared" si="35"/>
        <v>5.3568083910844777</v>
      </c>
      <c r="T163" s="97" t="str">
        <f t="shared" si="35"/>
        <v>n.a.</v>
      </c>
      <c r="U163" s="97" t="str">
        <f t="shared" si="35"/>
        <v>n.a.</v>
      </c>
      <c r="V163" s="96"/>
      <c r="W163" s="9"/>
      <c r="X163" s="9"/>
      <c r="Y163" s="9"/>
      <c r="Z163" s="9"/>
      <c r="AA163" s="9"/>
      <c r="AB163" s="9"/>
      <c r="AC163" s="9"/>
      <c r="AD163" s="9"/>
      <c r="AE163" s="9"/>
      <c r="AF163" s="9"/>
    </row>
    <row r="164" spans="1:32">
      <c r="A164" s="103">
        <f t="shared" si="26"/>
        <v>1988</v>
      </c>
      <c r="B164" s="109">
        <v>197430</v>
      </c>
      <c r="C164" s="106">
        <v>478510</v>
      </c>
      <c r="D164" s="106">
        <v>800457</v>
      </c>
      <c r="E164" s="105">
        <v>59.78</v>
      </c>
      <c r="F164" s="97">
        <f t="shared" si="27"/>
        <v>41.259325823911723</v>
      </c>
      <c r="G164" s="97">
        <f t="shared" si="34"/>
        <v>-2.4242969294206134</v>
      </c>
      <c r="H164" s="97">
        <f t="shared" si="32"/>
        <v>5.0321017914807253</v>
      </c>
      <c r="I164" s="97">
        <f t="shared" si="32"/>
        <v>6.2755555555555675</v>
      </c>
      <c r="J164" s="96">
        <f t="shared" si="28"/>
        <v>0</v>
      </c>
      <c r="K164" s="96">
        <f t="shared" si="29"/>
        <v>1</v>
      </c>
      <c r="L164" s="96">
        <f t="shared" si="30"/>
        <v>0</v>
      </c>
      <c r="M164" s="96">
        <f t="shared" si="31"/>
        <v>0</v>
      </c>
      <c r="N164" s="97" t="str">
        <f t="shared" si="33"/>
        <v>n.a.</v>
      </c>
      <c r="O164" s="97">
        <f t="shared" si="33"/>
        <v>5.0321017914807253</v>
      </c>
      <c r="P164" s="97" t="str">
        <f t="shared" si="33"/>
        <v>n.a.</v>
      </c>
      <c r="Q164" s="97" t="str">
        <f t="shared" si="33"/>
        <v>n.a.</v>
      </c>
      <c r="R164" s="97" t="str">
        <f t="shared" si="35"/>
        <v>n.a.</v>
      </c>
      <c r="S164" s="97">
        <f t="shared" si="35"/>
        <v>6.2755555555555675</v>
      </c>
      <c r="T164" s="97" t="str">
        <f t="shared" si="35"/>
        <v>n.a.</v>
      </c>
      <c r="U164" s="97" t="str">
        <f t="shared" si="35"/>
        <v>n.a.</v>
      </c>
      <c r="V164" s="96"/>
      <c r="W164" s="9"/>
      <c r="X164" s="9"/>
      <c r="Y164" s="9"/>
      <c r="Z164" s="9"/>
      <c r="AA164" s="9"/>
      <c r="AB164" s="9"/>
      <c r="AC164" s="9"/>
      <c r="AD164" s="9"/>
      <c r="AE164" s="9"/>
      <c r="AF164" s="9"/>
    </row>
    <row r="165" spans="1:32">
      <c r="A165" s="103">
        <f t="shared" si="26"/>
        <v>1989</v>
      </c>
      <c r="B165" s="109">
        <v>197320</v>
      </c>
      <c r="C165" s="106">
        <v>525274</v>
      </c>
      <c r="D165" s="106">
        <v>818719</v>
      </c>
      <c r="E165" s="105">
        <v>64.16</v>
      </c>
      <c r="F165" s="97">
        <f t="shared" si="27"/>
        <v>37.565156470718136</v>
      </c>
      <c r="G165" s="97">
        <f t="shared" si="34"/>
        <v>-6.4711895047308587</v>
      </c>
      <c r="H165" s="97">
        <f t="shared" si="32"/>
        <v>2.2814467235591662</v>
      </c>
      <c r="I165" s="97">
        <f t="shared" si="32"/>
        <v>7.3268651722984135</v>
      </c>
      <c r="J165" s="96">
        <f t="shared" si="28"/>
        <v>0</v>
      </c>
      <c r="K165" s="96">
        <f t="shared" si="29"/>
        <v>1</v>
      </c>
      <c r="L165" s="96">
        <f t="shared" si="30"/>
        <v>0</v>
      </c>
      <c r="M165" s="96">
        <f t="shared" si="31"/>
        <v>0</v>
      </c>
      <c r="N165" s="97" t="str">
        <f t="shared" si="33"/>
        <v>n.a.</v>
      </c>
      <c r="O165" s="97">
        <f t="shared" si="33"/>
        <v>2.2814467235591662</v>
      </c>
      <c r="P165" s="97" t="str">
        <f t="shared" si="33"/>
        <v>n.a.</v>
      </c>
      <c r="Q165" s="97" t="str">
        <f t="shared" si="33"/>
        <v>n.a.</v>
      </c>
      <c r="R165" s="97" t="str">
        <f t="shared" si="35"/>
        <v>n.a.</v>
      </c>
      <c r="S165" s="97">
        <f t="shared" si="35"/>
        <v>7.3268651722984135</v>
      </c>
      <c r="T165" s="97" t="str">
        <f t="shared" si="35"/>
        <v>n.a.</v>
      </c>
      <c r="U165" s="97" t="str">
        <f t="shared" si="35"/>
        <v>n.a.</v>
      </c>
      <c r="V165" s="96"/>
      <c r="W165" s="9"/>
      <c r="X165" s="9"/>
      <c r="Y165" s="9"/>
      <c r="Z165" s="9"/>
      <c r="AA165" s="9"/>
      <c r="AB165" s="9"/>
      <c r="AC165" s="9"/>
      <c r="AD165" s="9"/>
      <c r="AE165" s="9"/>
      <c r="AF165" s="9"/>
    </row>
    <row r="166" spans="1:32">
      <c r="A166" s="103">
        <f t="shared" si="26"/>
        <v>1990</v>
      </c>
      <c r="B166" s="109">
        <v>192981</v>
      </c>
      <c r="C166" s="106">
        <v>570283</v>
      </c>
      <c r="D166" s="106">
        <v>825099</v>
      </c>
      <c r="E166" s="105">
        <v>69.12</v>
      </c>
      <c r="F166" s="97">
        <f t="shared" ref="F166:F185" si="36">100*B166/C166</f>
        <v>33.839514767229602</v>
      </c>
      <c r="G166" s="97">
        <f t="shared" si="34"/>
        <v>-9.5076211081042814</v>
      </c>
      <c r="H166" s="97">
        <f t="shared" si="32"/>
        <v>0.77926614626020463</v>
      </c>
      <c r="I166" s="97">
        <f t="shared" si="32"/>
        <v>7.7306733167082475</v>
      </c>
      <c r="J166" s="96">
        <f t="shared" si="28"/>
        <v>0</v>
      </c>
      <c r="K166" s="96">
        <f t="shared" si="29"/>
        <v>1</v>
      </c>
      <c r="L166" s="96">
        <f t="shared" si="30"/>
        <v>0</v>
      </c>
      <c r="M166" s="96">
        <f t="shared" si="31"/>
        <v>0</v>
      </c>
      <c r="N166" s="97" t="str">
        <f t="shared" si="33"/>
        <v>n.a.</v>
      </c>
      <c r="O166" s="97">
        <f t="shared" si="33"/>
        <v>0.77926614626020463</v>
      </c>
      <c r="P166" s="97" t="str">
        <f t="shared" si="33"/>
        <v>n.a.</v>
      </c>
      <c r="Q166" s="97" t="str">
        <f t="shared" si="33"/>
        <v>n.a.</v>
      </c>
      <c r="R166" s="97" t="str">
        <f t="shared" si="35"/>
        <v>n.a.</v>
      </c>
      <c r="S166" s="97">
        <f t="shared" si="35"/>
        <v>7.7306733167082475</v>
      </c>
      <c r="T166" s="97" t="str">
        <f t="shared" si="35"/>
        <v>n.a.</v>
      </c>
      <c r="U166" s="97" t="str">
        <f t="shared" si="35"/>
        <v>n.a.</v>
      </c>
      <c r="V166" s="96"/>
      <c r="W166" s="9"/>
      <c r="X166" s="9"/>
      <c r="Y166" s="9"/>
      <c r="Z166" s="9"/>
      <c r="AA166" s="9"/>
      <c r="AB166" s="9"/>
      <c r="AC166" s="9"/>
      <c r="AD166" s="9"/>
      <c r="AE166" s="9"/>
      <c r="AF166" s="9"/>
    </row>
    <row r="167" spans="1:32">
      <c r="A167" s="103">
        <f t="shared" si="26"/>
        <v>1991</v>
      </c>
      <c r="B167" s="109">
        <v>198703</v>
      </c>
      <c r="C167" s="106">
        <v>598664</v>
      </c>
      <c r="D167" s="106">
        <v>813610</v>
      </c>
      <c r="E167" s="105">
        <v>73.58</v>
      </c>
      <c r="F167" s="97">
        <f t="shared" si="36"/>
        <v>33.191072120588508</v>
      </c>
      <c r="G167" s="97">
        <f t="shared" si="34"/>
        <v>-8.0682537033232151</v>
      </c>
      <c r="H167" s="97">
        <f t="shared" si="32"/>
        <v>-1.3924389679299098</v>
      </c>
      <c r="I167" s="97">
        <f t="shared" si="32"/>
        <v>6.4525462962962798</v>
      </c>
      <c r="J167" s="96">
        <f t="shared" si="28"/>
        <v>0</v>
      </c>
      <c r="K167" s="96">
        <f t="shared" si="29"/>
        <v>1</v>
      </c>
      <c r="L167" s="96">
        <f t="shared" si="30"/>
        <v>0</v>
      </c>
      <c r="M167" s="96">
        <f t="shared" si="31"/>
        <v>0</v>
      </c>
      <c r="N167" s="97" t="str">
        <f t="shared" si="33"/>
        <v>n.a.</v>
      </c>
      <c r="O167" s="97">
        <f t="shared" si="33"/>
        <v>-1.3924389679299098</v>
      </c>
      <c r="P167" s="97" t="str">
        <f t="shared" si="33"/>
        <v>n.a.</v>
      </c>
      <c r="Q167" s="97" t="str">
        <f t="shared" si="33"/>
        <v>n.a.</v>
      </c>
      <c r="R167" s="97" t="str">
        <f t="shared" si="35"/>
        <v>n.a.</v>
      </c>
      <c r="S167" s="97">
        <f t="shared" si="35"/>
        <v>6.4525462962962798</v>
      </c>
      <c r="T167" s="97" t="str">
        <f t="shared" si="35"/>
        <v>n.a.</v>
      </c>
      <c r="U167" s="97" t="str">
        <f t="shared" si="35"/>
        <v>n.a.</v>
      </c>
      <c r="V167" s="96"/>
      <c r="W167" s="9"/>
      <c r="X167" s="9"/>
      <c r="Y167" s="9"/>
      <c r="Z167" s="9"/>
      <c r="AA167" s="9"/>
      <c r="AB167" s="9"/>
      <c r="AC167" s="9"/>
      <c r="AD167" s="9"/>
      <c r="AE167" s="9"/>
      <c r="AF167" s="9"/>
    </row>
    <row r="168" spans="1:32">
      <c r="A168" s="103">
        <f t="shared" si="26"/>
        <v>1992</v>
      </c>
      <c r="B168" s="109">
        <v>214528</v>
      </c>
      <c r="C168" s="106">
        <v>622080</v>
      </c>
      <c r="D168" s="106">
        <v>814803</v>
      </c>
      <c r="E168" s="105">
        <v>76.349999999999994</v>
      </c>
      <c r="F168" s="97">
        <f t="shared" si="36"/>
        <v>34.485596707818928</v>
      </c>
      <c r="G168" s="97">
        <f t="shared" si="34"/>
        <v>-3.0795597628992084</v>
      </c>
      <c r="H168" s="97">
        <f t="shared" si="32"/>
        <v>0.14663044947824666</v>
      </c>
      <c r="I168" s="97">
        <f t="shared" si="32"/>
        <v>3.764609948355524</v>
      </c>
      <c r="J168" s="96">
        <f t="shared" si="28"/>
        <v>0</v>
      </c>
      <c r="K168" s="96">
        <f t="shared" si="29"/>
        <v>1</v>
      </c>
      <c r="L168" s="96">
        <f t="shared" si="30"/>
        <v>0</v>
      </c>
      <c r="M168" s="96">
        <f t="shared" si="31"/>
        <v>0</v>
      </c>
      <c r="N168" s="97" t="str">
        <f t="shared" si="33"/>
        <v>n.a.</v>
      </c>
      <c r="O168" s="97">
        <f t="shared" si="33"/>
        <v>0.14663044947824666</v>
      </c>
      <c r="P168" s="97" t="str">
        <f t="shared" si="33"/>
        <v>n.a.</v>
      </c>
      <c r="Q168" s="97" t="str">
        <f t="shared" si="33"/>
        <v>n.a.</v>
      </c>
      <c r="R168" s="97" t="str">
        <f t="shared" si="35"/>
        <v>n.a.</v>
      </c>
      <c r="S168" s="97">
        <f t="shared" si="35"/>
        <v>3.764609948355524</v>
      </c>
      <c r="T168" s="97" t="str">
        <f t="shared" si="35"/>
        <v>n.a.</v>
      </c>
      <c r="U168" s="97" t="str">
        <f t="shared" si="35"/>
        <v>n.a.</v>
      </c>
      <c r="V168" s="96"/>
      <c r="W168" s="9"/>
      <c r="X168" s="9"/>
      <c r="Y168" s="9"/>
      <c r="Z168" s="9"/>
      <c r="AA168" s="9"/>
      <c r="AB168" s="9"/>
      <c r="AC168" s="9"/>
      <c r="AD168" s="9"/>
      <c r="AE168" s="9"/>
      <c r="AF168" s="9"/>
    </row>
    <row r="169" spans="1:32">
      <c r="A169" s="103">
        <f t="shared" si="26"/>
        <v>1993</v>
      </c>
      <c r="B169" s="109">
        <v>248839</v>
      </c>
      <c r="C169" s="106">
        <v>654196</v>
      </c>
      <c r="D169" s="106">
        <v>832910</v>
      </c>
      <c r="E169" s="105">
        <v>78.540000000000006</v>
      </c>
      <c r="F169" s="97">
        <f t="shared" si="36"/>
        <v>38.037377177481979</v>
      </c>
      <c r="G169" s="97">
        <f t="shared" si="34"/>
        <v>4.1978624102523767</v>
      </c>
      <c r="H169" s="97">
        <f t="shared" si="32"/>
        <v>2.2222549499695043</v>
      </c>
      <c r="I169" s="97">
        <f t="shared" si="32"/>
        <v>2.8683693516699638</v>
      </c>
      <c r="J169" s="96">
        <f t="shared" si="28"/>
        <v>0</v>
      </c>
      <c r="K169" s="96">
        <f t="shared" si="29"/>
        <v>1</v>
      </c>
      <c r="L169" s="96">
        <f t="shared" si="30"/>
        <v>0</v>
      </c>
      <c r="M169" s="96">
        <f t="shared" si="31"/>
        <v>0</v>
      </c>
      <c r="N169" s="97" t="str">
        <f t="shared" si="33"/>
        <v>n.a.</v>
      </c>
      <c r="O169" s="97">
        <f t="shared" si="33"/>
        <v>2.2222549499695043</v>
      </c>
      <c r="P169" s="97" t="str">
        <f t="shared" si="33"/>
        <v>n.a.</v>
      </c>
      <c r="Q169" s="97" t="str">
        <f t="shared" si="33"/>
        <v>n.a.</v>
      </c>
      <c r="R169" s="97" t="str">
        <f t="shared" si="35"/>
        <v>n.a.</v>
      </c>
      <c r="S169" s="97">
        <f t="shared" si="35"/>
        <v>2.8683693516699638</v>
      </c>
      <c r="T169" s="97" t="str">
        <f t="shared" si="35"/>
        <v>n.a.</v>
      </c>
      <c r="U169" s="97" t="str">
        <f t="shared" si="35"/>
        <v>n.a.</v>
      </c>
      <c r="V169" s="96"/>
      <c r="W169" s="9"/>
      <c r="X169" s="9"/>
      <c r="Y169" s="9"/>
      <c r="Z169" s="9"/>
      <c r="AA169" s="9"/>
      <c r="AB169" s="9"/>
      <c r="AC169" s="9"/>
      <c r="AD169" s="9"/>
      <c r="AE169" s="9"/>
      <c r="AF169" s="9"/>
    </row>
    <row r="170" spans="1:32">
      <c r="A170" s="103">
        <f t="shared" si="26"/>
        <v>1994</v>
      </c>
      <c r="B170" s="109">
        <v>306871</v>
      </c>
      <c r="C170" s="106">
        <v>692987</v>
      </c>
      <c r="D170" s="106">
        <v>868560</v>
      </c>
      <c r="E170" s="105">
        <v>79.790000000000006</v>
      </c>
      <c r="F170" s="97">
        <f t="shared" si="36"/>
        <v>44.282360275156677</v>
      </c>
      <c r="G170" s="97">
        <f t="shared" si="34"/>
        <v>11.091288154568169</v>
      </c>
      <c r="H170" s="97">
        <f t="shared" si="32"/>
        <v>4.2801743285589167</v>
      </c>
      <c r="I170" s="97">
        <f t="shared" si="32"/>
        <v>1.5915457091927765</v>
      </c>
      <c r="J170" s="96">
        <f t="shared" si="28"/>
        <v>0</v>
      </c>
      <c r="K170" s="96">
        <f t="shared" si="29"/>
        <v>1</v>
      </c>
      <c r="L170" s="96">
        <f t="shared" si="30"/>
        <v>0</v>
      </c>
      <c r="M170" s="96">
        <f t="shared" si="31"/>
        <v>0</v>
      </c>
      <c r="N170" s="97" t="str">
        <f t="shared" si="33"/>
        <v>n.a.</v>
      </c>
      <c r="O170" s="97">
        <f t="shared" si="33"/>
        <v>4.2801743285589167</v>
      </c>
      <c r="P170" s="97" t="str">
        <f t="shared" si="33"/>
        <v>n.a.</v>
      </c>
      <c r="Q170" s="97" t="str">
        <f t="shared" si="33"/>
        <v>n.a.</v>
      </c>
      <c r="R170" s="97" t="str">
        <f t="shared" si="35"/>
        <v>n.a.</v>
      </c>
      <c r="S170" s="97">
        <f t="shared" si="35"/>
        <v>1.5915457091927765</v>
      </c>
      <c r="T170" s="97" t="str">
        <f t="shared" si="35"/>
        <v>n.a.</v>
      </c>
      <c r="U170" s="97" t="str">
        <f t="shared" si="35"/>
        <v>n.a.</v>
      </c>
      <c r="V170" s="96"/>
      <c r="W170" s="9"/>
      <c r="X170" s="9"/>
      <c r="Y170" s="9"/>
      <c r="Z170" s="9"/>
      <c r="AA170" s="9"/>
      <c r="AB170" s="9"/>
      <c r="AC170" s="9"/>
      <c r="AD170" s="9"/>
      <c r="AE170" s="9"/>
      <c r="AF170" s="9"/>
    </row>
    <row r="171" spans="1:32">
      <c r="A171" s="103">
        <f t="shared" si="26"/>
        <v>1995</v>
      </c>
      <c r="B171" s="109">
        <v>349163</v>
      </c>
      <c r="C171" s="106">
        <v>733266</v>
      </c>
      <c r="D171" s="106">
        <v>894988</v>
      </c>
      <c r="E171" s="105">
        <v>81.93</v>
      </c>
      <c r="F171" s="97">
        <f t="shared" si="36"/>
        <v>47.617508516691075</v>
      </c>
      <c r="G171" s="97">
        <f t="shared" si="34"/>
        <v>13.131911808872147</v>
      </c>
      <c r="H171" s="97">
        <f t="shared" si="32"/>
        <v>3.0427374044395217</v>
      </c>
      <c r="I171" s="97">
        <f t="shared" si="32"/>
        <v>2.6820403559343342</v>
      </c>
      <c r="J171" s="96">
        <f t="shared" si="28"/>
        <v>0</v>
      </c>
      <c r="K171" s="96">
        <f t="shared" si="29"/>
        <v>1</v>
      </c>
      <c r="L171" s="96">
        <f t="shared" si="30"/>
        <v>0</v>
      </c>
      <c r="M171" s="96">
        <f t="shared" si="31"/>
        <v>0</v>
      </c>
      <c r="N171" s="97" t="str">
        <f t="shared" si="33"/>
        <v>n.a.</v>
      </c>
      <c r="O171" s="97">
        <f t="shared" si="33"/>
        <v>3.0427374044395217</v>
      </c>
      <c r="P171" s="97" t="str">
        <f t="shared" si="33"/>
        <v>n.a.</v>
      </c>
      <c r="Q171" s="97" t="str">
        <f t="shared" si="33"/>
        <v>n.a.</v>
      </c>
      <c r="R171" s="97" t="str">
        <f t="shared" si="35"/>
        <v>n.a.</v>
      </c>
      <c r="S171" s="97">
        <f t="shared" si="35"/>
        <v>2.6820403559343342</v>
      </c>
      <c r="T171" s="97" t="str">
        <f t="shared" si="35"/>
        <v>n.a.</v>
      </c>
      <c r="U171" s="97" t="str">
        <f t="shared" si="35"/>
        <v>n.a.</v>
      </c>
      <c r="V171" s="96"/>
      <c r="W171" s="9"/>
      <c r="X171" s="9"/>
      <c r="Y171" s="9"/>
      <c r="Z171" s="9"/>
      <c r="AA171" s="9"/>
      <c r="AB171" s="9"/>
      <c r="AC171" s="9"/>
      <c r="AD171" s="9"/>
      <c r="AE171" s="9"/>
      <c r="AF171" s="9"/>
    </row>
    <row r="172" spans="1:32">
      <c r="A172" s="103">
        <f t="shared" si="26"/>
        <v>1996</v>
      </c>
      <c r="B172" s="109">
        <v>390683</v>
      </c>
      <c r="C172" s="106">
        <v>781726</v>
      </c>
      <c r="D172" s="106">
        <v>920757</v>
      </c>
      <c r="E172" s="105">
        <v>84.9</v>
      </c>
      <c r="F172" s="97">
        <f t="shared" si="36"/>
        <v>49.976974029263452</v>
      </c>
      <c r="G172" s="97">
        <f t="shared" si="34"/>
        <v>11.939596851781474</v>
      </c>
      <c r="H172" s="97">
        <f t="shared" si="32"/>
        <v>2.879256481651149</v>
      </c>
      <c r="I172" s="97">
        <f t="shared" si="32"/>
        <v>3.6250457707799333</v>
      </c>
      <c r="J172" s="96">
        <f t="shared" si="28"/>
        <v>0</v>
      </c>
      <c r="K172" s="96">
        <f t="shared" si="29"/>
        <v>1</v>
      </c>
      <c r="L172" s="96">
        <f t="shared" si="30"/>
        <v>0</v>
      </c>
      <c r="M172" s="96">
        <f t="shared" si="31"/>
        <v>0</v>
      </c>
      <c r="N172" s="97" t="str">
        <f t="shared" si="33"/>
        <v>n.a.</v>
      </c>
      <c r="O172" s="97">
        <f t="shared" si="33"/>
        <v>2.879256481651149</v>
      </c>
      <c r="P172" s="97" t="str">
        <f t="shared" si="33"/>
        <v>n.a.</v>
      </c>
      <c r="Q172" s="97" t="str">
        <f t="shared" si="33"/>
        <v>n.a.</v>
      </c>
      <c r="R172" s="97" t="str">
        <f t="shared" si="35"/>
        <v>n.a.</v>
      </c>
      <c r="S172" s="97">
        <f t="shared" si="35"/>
        <v>3.6250457707799333</v>
      </c>
      <c r="T172" s="97" t="str">
        <f t="shared" si="35"/>
        <v>n.a.</v>
      </c>
      <c r="U172" s="97" t="str">
        <f t="shared" si="35"/>
        <v>n.a.</v>
      </c>
      <c r="V172" s="96"/>
      <c r="W172" s="9"/>
      <c r="X172" s="9"/>
      <c r="Y172" s="9"/>
      <c r="Z172" s="9"/>
      <c r="AA172" s="9"/>
      <c r="AB172" s="9"/>
      <c r="AC172" s="9"/>
      <c r="AD172" s="9"/>
      <c r="AE172" s="9"/>
      <c r="AF172" s="9"/>
    </row>
    <row r="173" spans="1:32">
      <c r="A173" s="103">
        <f t="shared" si="26"/>
        <v>1997</v>
      </c>
      <c r="B173" s="109">
        <v>419546</v>
      </c>
      <c r="C173" s="106">
        <v>830094</v>
      </c>
      <c r="D173" s="106">
        <v>951208</v>
      </c>
      <c r="E173" s="105">
        <v>87.27</v>
      </c>
      <c r="F173" s="97">
        <f t="shared" si="36"/>
        <v>50.541986811132233</v>
      </c>
      <c r="G173" s="97">
        <f t="shared" si="34"/>
        <v>6.2596265359755563</v>
      </c>
      <c r="H173" s="97">
        <f t="shared" si="32"/>
        <v>3.3071700785332059</v>
      </c>
      <c r="I173" s="97">
        <f t="shared" si="32"/>
        <v>2.791519434628964</v>
      </c>
      <c r="J173" s="96">
        <f t="shared" si="28"/>
        <v>0</v>
      </c>
      <c r="K173" s="96">
        <f t="shared" si="29"/>
        <v>1</v>
      </c>
      <c r="L173" s="96">
        <f t="shared" si="30"/>
        <v>0</v>
      </c>
      <c r="M173" s="96">
        <f t="shared" si="31"/>
        <v>0</v>
      </c>
      <c r="N173" s="97" t="str">
        <f t="shared" si="33"/>
        <v>n.a.</v>
      </c>
      <c r="O173" s="97">
        <f t="shared" si="33"/>
        <v>3.3071700785332059</v>
      </c>
      <c r="P173" s="97" t="str">
        <f t="shared" si="33"/>
        <v>n.a.</v>
      </c>
      <c r="Q173" s="97" t="str">
        <f t="shared" si="33"/>
        <v>n.a.</v>
      </c>
      <c r="R173" s="97" t="str">
        <f t="shared" si="35"/>
        <v>n.a.</v>
      </c>
      <c r="S173" s="97">
        <f t="shared" si="35"/>
        <v>2.791519434628964</v>
      </c>
      <c r="T173" s="97" t="str">
        <f t="shared" si="35"/>
        <v>n.a.</v>
      </c>
      <c r="U173" s="97" t="str">
        <f t="shared" si="35"/>
        <v>n.a.</v>
      </c>
      <c r="V173" s="96"/>
      <c r="W173" s="9"/>
      <c r="X173" s="9"/>
      <c r="Y173" s="9"/>
      <c r="Z173" s="9"/>
      <c r="AA173" s="9"/>
      <c r="AB173" s="9"/>
      <c r="AC173" s="9"/>
      <c r="AD173" s="9"/>
      <c r="AE173" s="9"/>
      <c r="AF173" s="9"/>
    </row>
    <row r="174" spans="1:32">
      <c r="A174" s="103">
        <f t="shared" si="26"/>
        <v>1998</v>
      </c>
      <c r="B174" s="109">
        <v>418430</v>
      </c>
      <c r="C174" s="106">
        <v>879102</v>
      </c>
      <c r="D174" s="106">
        <v>985506</v>
      </c>
      <c r="E174" s="105">
        <v>89.2</v>
      </c>
      <c r="F174" s="97">
        <f t="shared" si="36"/>
        <v>47.597434654909215</v>
      </c>
      <c r="G174" s="97">
        <f t="shared" si="34"/>
        <v>-2.0073861781860103E-2</v>
      </c>
      <c r="H174" s="97">
        <f t="shared" si="32"/>
        <v>3.6057308180755365</v>
      </c>
      <c r="I174" s="97">
        <f t="shared" si="32"/>
        <v>2.2115274435659638</v>
      </c>
      <c r="J174" s="96">
        <f t="shared" si="28"/>
        <v>0</v>
      </c>
      <c r="K174" s="96">
        <f t="shared" si="29"/>
        <v>1</v>
      </c>
      <c r="L174" s="96">
        <f t="shared" si="30"/>
        <v>0</v>
      </c>
      <c r="M174" s="96">
        <f t="shared" si="31"/>
        <v>0</v>
      </c>
      <c r="N174" s="97" t="str">
        <f t="shared" si="33"/>
        <v>n.a.</v>
      </c>
      <c r="O174" s="97">
        <f t="shared" si="33"/>
        <v>3.6057308180755365</v>
      </c>
      <c r="P174" s="97" t="str">
        <f t="shared" si="33"/>
        <v>n.a.</v>
      </c>
      <c r="Q174" s="97" t="str">
        <f t="shared" si="33"/>
        <v>n.a.</v>
      </c>
      <c r="R174" s="97" t="str">
        <f t="shared" si="35"/>
        <v>n.a.</v>
      </c>
      <c r="S174" s="97">
        <f t="shared" si="35"/>
        <v>2.2115274435659638</v>
      </c>
      <c r="T174" s="97" t="str">
        <f t="shared" si="35"/>
        <v>n.a.</v>
      </c>
      <c r="U174" s="97" t="str">
        <f t="shared" si="35"/>
        <v>n.a.</v>
      </c>
      <c r="V174" s="96"/>
      <c r="W174" s="9"/>
      <c r="X174" s="9"/>
      <c r="Y174" s="9"/>
      <c r="Z174" s="9"/>
      <c r="AA174" s="9"/>
      <c r="AB174" s="9"/>
      <c r="AC174" s="9"/>
      <c r="AD174" s="9"/>
      <c r="AE174" s="9"/>
      <c r="AF174" s="9"/>
    </row>
    <row r="175" spans="1:32">
      <c r="A175" s="103">
        <f t="shared" si="26"/>
        <v>1999</v>
      </c>
      <c r="B175" s="109">
        <v>421632</v>
      </c>
      <c r="C175" s="106">
        <v>928730</v>
      </c>
      <c r="D175" s="106">
        <v>1019735</v>
      </c>
      <c r="E175" s="105">
        <v>91.08</v>
      </c>
      <c r="F175" s="97">
        <f t="shared" si="36"/>
        <v>45.398770363830174</v>
      </c>
      <c r="G175" s="97">
        <f t="shared" si="34"/>
        <v>-4.5782036654332785</v>
      </c>
      <c r="H175" s="97">
        <f t="shared" si="32"/>
        <v>3.4732411573344057</v>
      </c>
      <c r="I175" s="97">
        <f t="shared" si="32"/>
        <v>2.1076233183856541</v>
      </c>
      <c r="J175" s="96">
        <f t="shared" si="28"/>
        <v>0</v>
      </c>
      <c r="K175" s="96">
        <f t="shared" si="29"/>
        <v>1</v>
      </c>
      <c r="L175" s="96">
        <f t="shared" si="30"/>
        <v>0</v>
      </c>
      <c r="M175" s="96">
        <f t="shared" si="31"/>
        <v>0</v>
      </c>
      <c r="N175" s="97" t="str">
        <f t="shared" si="33"/>
        <v>n.a.</v>
      </c>
      <c r="O175" s="97">
        <f t="shared" si="33"/>
        <v>3.4732411573344057</v>
      </c>
      <c r="P175" s="97" t="str">
        <f t="shared" si="33"/>
        <v>n.a.</v>
      </c>
      <c r="Q175" s="97" t="str">
        <f t="shared" si="33"/>
        <v>n.a.</v>
      </c>
      <c r="R175" s="97" t="str">
        <f t="shared" si="35"/>
        <v>n.a.</v>
      </c>
      <c r="S175" s="97">
        <f t="shared" si="35"/>
        <v>2.1076233183856541</v>
      </c>
      <c r="T175" s="97" t="str">
        <f t="shared" si="35"/>
        <v>n.a.</v>
      </c>
      <c r="U175" s="97" t="str">
        <f t="shared" si="35"/>
        <v>n.a.</v>
      </c>
      <c r="V175" s="96"/>
      <c r="W175" s="9"/>
      <c r="X175" s="9"/>
      <c r="Y175" s="9"/>
      <c r="Z175" s="9"/>
      <c r="AA175" s="9"/>
      <c r="AB175" s="9"/>
      <c r="AC175" s="9"/>
      <c r="AD175" s="9"/>
      <c r="AE175" s="9"/>
      <c r="AF175" s="9"/>
    </row>
    <row r="176" spans="1:32">
      <c r="A176" s="103">
        <f t="shared" si="26"/>
        <v>2000</v>
      </c>
      <c r="B176" s="109">
        <v>426240</v>
      </c>
      <c r="C176" s="106">
        <v>976533</v>
      </c>
      <c r="D176" s="106">
        <v>1059658</v>
      </c>
      <c r="E176" s="105">
        <v>92.16</v>
      </c>
      <c r="F176" s="97">
        <f t="shared" si="36"/>
        <v>43.648294527681095</v>
      </c>
      <c r="G176" s="97">
        <f t="shared" si="34"/>
        <v>-6.8936922834511378</v>
      </c>
      <c r="H176" s="97">
        <f t="shared" si="32"/>
        <v>3.9150367497438054</v>
      </c>
      <c r="I176" s="97">
        <f t="shared" si="32"/>
        <v>1.1857707509881354</v>
      </c>
      <c r="J176" s="96">
        <f t="shared" si="28"/>
        <v>0</v>
      </c>
      <c r="K176" s="96">
        <f t="shared" si="29"/>
        <v>1</v>
      </c>
      <c r="L176" s="96">
        <f t="shared" si="30"/>
        <v>0</v>
      </c>
      <c r="M176" s="96">
        <f t="shared" si="31"/>
        <v>0</v>
      </c>
      <c r="N176" s="97" t="str">
        <f t="shared" si="33"/>
        <v>n.a.</v>
      </c>
      <c r="O176" s="97">
        <f t="shared" si="33"/>
        <v>3.9150367497438054</v>
      </c>
      <c r="P176" s="97" t="str">
        <f t="shared" si="33"/>
        <v>n.a.</v>
      </c>
      <c r="Q176" s="97" t="str">
        <f t="shared" si="33"/>
        <v>n.a.</v>
      </c>
      <c r="R176" s="97" t="str">
        <f t="shared" si="35"/>
        <v>n.a.</v>
      </c>
      <c r="S176" s="97">
        <f t="shared" si="35"/>
        <v>1.1857707509881354</v>
      </c>
      <c r="T176" s="97" t="str">
        <f t="shared" si="35"/>
        <v>n.a.</v>
      </c>
      <c r="U176" s="97" t="str">
        <f t="shared" si="35"/>
        <v>n.a.</v>
      </c>
      <c r="V176" s="96"/>
      <c r="W176" s="9"/>
      <c r="X176" s="9"/>
      <c r="Y176" s="9"/>
      <c r="Z176" s="9"/>
      <c r="AA176" s="9"/>
      <c r="AB176" s="9"/>
      <c r="AC176" s="9"/>
      <c r="AD176" s="9"/>
      <c r="AE176" s="9"/>
      <c r="AF176" s="9"/>
    </row>
    <row r="177" spans="1:32">
      <c r="A177" s="103">
        <f t="shared" si="26"/>
        <v>2001</v>
      </c>
      <c r="B177" s="109">
        <v>425956</v>
      </c>
      <c r="C177" s="106">
        <v>1021828</v>
      </c>
      <c r="D177" s="106">
        <v>1085745</v>
      </c>
      <c r="E177" s="105">
        <v>94.11</v>
      </c>
      <c r="F177" s="97">
        <f t="shared" si="36"/>
        <v>41.685684870643591</v>
      </c>
      <c r="G177" s="97">
        <f t="shared" si="34"/>
        <v>-5.9117497842656235</v>
      </c>
      <c r="H177" s="97">
        <f t="shared" si="32"/>
        <v>2.4618320250495929</v>
      </c>
      <c r="I177" s="97">
        <f t="shared" si="32"/>
        <v>2.1158854166666741</v>
      </c>
      <c r="J177" s="96">
        <f t="shared" si="28"/>
        <v>0</v>
      </c>
      <c r="K177" s="96">
        <f t="shared" si="29"/>
        <v>1</v>
      </c>
      <c r="L177" s="96">
        <f t="shared" si="30"/>
        <v>0</v>
      </c>
      <c r="M177" s="96">
        <f t="shared" si="31"/>
        <v>0</v>
      </c>
      <c r="N177" s="97" t="str">
        <f t="shared" si="33"/>
        <v>n.a.</v>
      </c>
      <c r="O177" s="97">
        <f t="shared" si="33"/>
        <v>2.4618320250495929</v>
      </c>
      <c r="P177" s="97" t="str">
        <f t="shared" si="33"/>
        <v>n.a.</v>
      </c>
      <c r="Q177" s="97" t="str">
        <f t="shared" si="33"/>
        <v>n.a.</v>
      </c>
      <c r="R177" s="97" t="str">
        <f t="shared" si="35"/>
        <v>n.a.</v>
      </c>
      <c r="S177" s="97">
        <f t="shared" si="35"/>
        <v>2.1158854166666741</v>
      </c>
      <c r="T177" s="97" t="str">
        <f t="shared" si="35"/>
        <v>n.a.</v>
      </c>
      <c r="U177" s="97" t="str">
        <f t="shared" si="35"/>
        <v>n.a.</v>
      </c>
      <c r="V177" s="96"/>
      <c r="W177" s="9"/>
      <c r="X177" s="9"/>
      <c r="Y177" s="9"/>
      <c r="Z177" s="9"/>
      <c r="AA177" s="9"/>
      <c r="AB177" s="9"/>
      <c r="AC177" s="9"/>
      <c r="AD177" s="9"/>
      <c r="AE177" s="9"/>
      <c r="AF177" s="9"/>
    </row>
    <row r="178" spans="1:32">
      <c r="A178" s="103">
        <f t="shared" si="26"/>
        <v>2002</v>
      </c>
      <c r="B178" s="109">
        <v>434544</v>
      </c>
      <c r="C178" s="106">
        <v>1075564</v>
      </c>
      <c r="D178" s="106">
        <v>1108508</v>
      </c>
      <c r="E178" s="105">
        <v>97.03</v>
      </c>
      <c r="F178" s="97">
        <f t="shared" si="36"/>
        <v>40.401500979950981</v>
      </c>
      <c r="G178" s="97">
        <f t="shared" si="34"/>
        <v>-4.9972693838791926</v>
      </c>
      <c r="H178" s="97">
        <f t="shared" si="32"/>
        <v>2.0965327954538093</v>
      </c>
      <c r="I178" s="97">
        <f t="shared" si="32"/>
        <v>3.1027520986080193</v>
      </c>
      <c r="J178" s="96">
        <f t="shared" si="28"/>
        <v>0</v>
      </c>
      <c r="K178" s="96">
        <f t="shared" si="29"/>
        <v>1</v>
      </c>
      <c r="L178" s="96">
        <f t="shared" si="30"/>
        <v>0</v>
      </c>
      <c r="M178" s="96">
        <f t="shared" si="31"/>
        <v>0</v>
      </c>
      <c r="N178" s="97" t="str">
        <f t="shared" si="33"/>
        <v>n.a.</v>
      </c>
      <c r="O178" s="97">
        <f t="shared" si="33"/>
        <v>2.0965327954538093</v>
      </c>
      <c r="P178" s="97" t="str">
        <f t="shared" si="33"/>
        <v>n.a.</v>
      </c>
      <c r="Q178" s="97" t="str">
        <f t="shared" si="33"/>
        <v>n.a.</v>
      </c>
      <c r="R178" s="97" t="str">
        <f t="shared" si="35"/>
        <v>n.a.</v>
      </c>
      <c r="S178" s="97">
        <f t="shared" si="35"/>
        <v>3.1027520986080193</v>
      </c>
      <c r="T178" s="97" t="str">
        <f t="shared" si="35"/>
        <v>n.a.</v>
      </c>
      <c r="U178" s="97" t="str">
        <f t="shared" si="35"/>
        <v>n.a.</v>
      </c>
      <c r="V178" s="96"/>
      <c r="W178" s="9"/>
      <c r="X178" s="9"/>
      <c r="Y178" s="9"/>
      <c r="Z178" s="9"/>
      <c r="AA178" s="9"/>
      <c r="AB178" s="9"/>
      <c r="AC178" s="9"/>
      <c r="AD178" s="9"/>
      <c r="AE178" s="9"/>
      <c r="AF178" s="9"/>
    </row>
    <row r="179" spans="1:32">
      <c r="A179" s="103">
        <f t="shared" si="26"/>
        <v>2003</v>
      </c>
      <c r="B179" s="101">
        <v>448006</v>
      </c>
      <c r="C179" s="106">
        <v>1139746</v>
      </c>
      <c r="D179" s="106">
        <v>1139746</v>
      </c>
      <c r="E179" s="105">
        <v>100</v>
      </c>
      <c r="F179" s="97">
        <f t="shared" si="36"/>
        <v>39.307529923333796</v>
      </c>
      <c r="G179" s="97">
        <f t="shared" si="34"/>
        <v>-4.3407646043472994</v>
      </c>
      <c r="H179" s="97">
        <f t="shared" si="32"/>
        <v>2.8180220620870555</v>
      </c>
      <c r="I179" s="97">
        <f t="shared" si="32"/>
        <v>3.0609089972173598</v>
      </c>
      <c r="J179" s="96">
        <f t="shared" si="28"/>
        <v>0</v>
      </c>
      <c r="K179" s="96">
        <f t="shared" si="29"/>
        <v>1</v>
      </c>
      <c r="L179" s="96">
        <f t="shared" si="30"/>
        <v>0</v>
      </c>
      <c r="M179" s="96">
        <f t="shared" si="31"/>
        <v>0</v>
      </c>
      <c r="N179" s="97" t="str">
        <f t="shared" si="33"/>
        <v>n.a.</v>
      </c>
      <c r="O179" s="97">
        <f t="shared" si="33"/>
        <v>2.8180220620870555</v>
      </c>
      <c r="P179" s="97" t="str">
        <f t="shared" si="33"/>
        <v>n.a.</v>
      </c>
      <c r="Q179" s="97" t="str">
        <f t="shared" si="33"/>
        <v>n.a.</v>
      </c>
      <c r="R179" s="97" t="str">
        <f t="shared" si="35"/>
        <v>n.a.</v>
      </c>
      <c r="S179" s="97">
        <f t="shared" si="35"/>
        <v>3.0609089972173598</v>
      </c>
      <c r="T179" s="97" t="str">
        <f t="shared" si="35"/>
        <v>n.a.</v>
      </c>
      <c r="U179" s="97" t="str">
        <f t="shared" si="35"/>
        <v>n.a.</v>
      </c>
      <c r="V179" s="96"/>
      <c r="W179" s="9"/>
      <c r="X179" s="9"/>
      <c r="Y179" s="9"/>
      <c r="Z179" s="9"/>
      <c r="AA179" s="9"/>
      <c r="AB179" s="9"/>
      <c r="AC179" s="9"/>
      <c r="AD179" s="9"/>
      <c r="AE179" s="9"/>
      <c r="AF179" s="9"/>
    </row>
    <row r="180" spans="1:32">
      <c r="A180" s="103">
        <f t="shared" si="26"/>
        <v>2004</v>
      </c>
      <c r="B180" s="111">
        <v>497145</v>
      </c>
      <c r="C180" s="106">
        <v>1202960</v>
      </c>
      <c r="D180" s="106">
        <v>1171178</v>
      </c>
      <c r="E180" s="105">
        <v>102.51</v>
      </c>
      <c r="F180" s="97">
        <f t="shared" si="36"/>
        <v>41.326810534016097</v>
      </c>
      <c r="G180" s="97">
        <f t="shared" si="34"/>
        <v>-0.35887433662749402</v>
      </c>
      <c r="H180" s="97">
        <f t="shared" si="32"/>
        <v>2.7578074413070919</v>
      </c>
      <c r="I180" s="97">
        <f t="shared" si="32"/>
        <v>2.5100000000000122</v>
      </c>
      <c r="J180" s="96">
        <f t="shared" si="28"/>
        <v>0</v>
      </c>
      <c r="K180" s="96">
        <f t="shared" si="29"/>
        <v>1</v>
      </c>
      <c r="L180" s="96">
        <f t="shared" si="30"/>
        <v>0</v>
      </c>
      <c r="M180" s="96">
        <f t="shared" si="31"/>
        <v>0</v>
      </c>
      <c r="N180" s="97" t="str">
        <f t="shared" si="33"/>
        <v>n.a.</v>
      </c>
      <c r="O180" s="97">
        <f t="shared" si="33"/>
        <v>2.7578074413070919</v>
      </c>
      <c r="P180" s="97" t="str">
        <f t="shared" si="33"/>
        <v>n.a.</v>
      </c>
      <c r="Q180" s="97" t="str">
        <f t="shared" si="33"/>
        <v>n.a.</v>
      </c>
      <c r="R180" s="97" t="str">
        <f t="shared" si="35"/>
        <v>n.a.</v>
      </c>
      <c r="S180" s="97">
        <f t="shared" si="35"/>
        <v>2.5100000000000122</v>
      </c>
      <c r="T180" s="97" t="str">
        <f t="shared" si="35"/>
        <v>n.a.</v>
      </c>
      <c r="U180" s="97" t="str">
        <f t="shared" si="35"/>
        <v>n.a.</v>
      </c>
      <c r="V180" s="96"/>
      <c r="W180" s="9"/>
      <c r="X180" s="9"/>
      <c r="Y180" s="9"/>
      <c r="Z180" s="9"/>
      <c r="AA180" s="9"/>
      <c r="AB180" s="9"/>
      <c r="AC180" s="9"/>
      <c r="AD180" s="9"/>
      <c r="AE180" s="9"/>
      <c r="AF180" s="9"/>
    </row>
    <row r="181" spans="1:32">
      <c r="A181" s="103">
        <f t="shared" si="26"/>
        <v>2005</v>
      </c>
      <c r="B181" s="111">
        <v>484000</v>
      </c>
      <c r="C181" s="106">
        <v>1254060</v>
      </c>
      <c r="D181" s="106">
        <v>1195276</v>
      </c>
      <c r="E181" s="105">
        <v>104.79</v>
      </c>
      <c r="F181" s="97">
        <f t="shared" si="36"/>
        <v>38.594644594357526</v>
      </c>
      <c r="G181" s="97">
        <f t="shared" si="34"/>
        <v>-1.8068563855934556</v>
      </c>
      <c r="H181" s="97">
        <f t="shared" si="32"/>
        <v>2.0575864642266239</v>
      </c>
      <c r="I181" s="97">
        <f t="shared" si="32"/>
        <v>2.2241732513901047</v>
      </c>
      <c r="J181" s="96">
        <f t="shared" si="28"/>
        <v>0</v>
      </c>
      <c r="K181" s="96">
        <f t="shared" si="29"/>
        <v>1</v>
      </c>
      <c r="L181" s="96">
        <f t="shared" si="30"/>
        <v>0</v>
      </c>
      <c r="M181" s="96">
        <f t="shared" si="31"/>
        <v>0</v>
      </c>
      <c r="N181" s="97" t="str">
        <f t="shared" si="33"/>
        <v>n.a.</v>
      </c>
      <c r="O181" s="97">
        <f t="shared" si="33"/>
        <v>2.0575864642266239</v>
      </c>
      <c r="P181" s="97" t="str">
        <f t="shared" si="33"/>
        <v>n.a.</v>
      </c>
      <c r="Q181" s="97" t="str">
        <f t="shared" si="33"/>
        <v>n.a.</v>
      </c>
      <c r="R181" s="97" t="str">
        <f t="shared" si="35"/>
        <v>n.a.</v>
      </c>
      <c r="S181" s="97">
        <f t="shared" si="35"/>
        <v>2.2241732513901047</v>
      </c>
      <c r="T181" s="97" t="str">
        <f t="shared" si="35"/>
        <v>n.a.</v>
      </c>
      <c r="U181" s="97" t="str">
        <f t="shared" si="35"/>
        <v>n.a.</v>
      </c>
      <c r="V181" s="96"/>
      <c r="W181" s="9"/>
      <c r="X181" s="9"/>
      <c r="Y181" s="9"/>
      <c r="Z181" s="9"/>
      <c r="AA181" s="9"/>
      <c r="AB181" s="9"/>
      <c r="AC181" s="9"/>
      <c r="AD181" s="9"/>
      <c r="AE181" s="9"/>
      <c r="AF181" s="9"/>
    </row>
    <row r="182" spans="1:32">
      <c r="A182" s="103">
        <f t="shared" si="26"/>
        <v>2006</v>
      </c>
      <c r="B182" s="111">
        <v>531000</v>
      </c>
      <c r="C182" s="106">
        <v>1325800</v>
      </c>
      <c r="D182" s="106">
        <v>1229196</v>
      </c>
      <c r="E182" s="105">
        <v>107.54</v>
      </c>
      <c r="F182" s="97">
        <f t="shared" si="36"/>
        <v>40.051289787298238</v>
      </c>
      <c r="G182" s="97">
        <f t="shared" si="34"/>
        <v>0.74375986396444205</v>
      </c>
      <c r="H182" s="97">
        <f t="shared" si="32"/>
        <v>2.8378382900685617</v>
      </c>
      <c r="I182" s="97">
        <f t="shared" si="32"/>
        <v>2.6242962114705559</v>
      </c>
      <c r="J182" s="96">
        <f t="shared" si="28"/>
        <v>0</v>
      </c>
      <c r="K182" s="96">
        <f t="shared" si="29"/>
        <v>1</v>
      </c>
      <c r="L182" s="96">
        <f t="shared" si="30"/>
        <v>0</v>
      </c>
      <c r="M182" s="96">
        <f t="shared" si="31"/>
        <v>0</v>
      </c>
      <c r="N182" s="97" t="str">
        <f t="shared" si="33"/>
        <v>n.a.</v>
      </c>
      <c r="O182" s="97">
        <f t="shared" si="33"/>
        <v>2.8378382900685617</v>
      </c>
      <c r="P182" s="97" t="str">
        <f t="shared" si="33"/>
        <v>n.a.</v>
      </c>
      <c r="Q182" s="97" t="str">
        <f t="shared" si="33"/>
        <v>n.a.</v>
      </c>
      <c r="R182" s="97" t="str">
        <f t="shared" si="35"/>
        <v>n.a.</v>
      </c>
      <c r="S182" s="97">
        <f t="shared" si="35"/>
        <v>2.6242962114705559</v>
      </c>
      <c r="T182" s="97" t="str">
        <f t="shared" si="35"/>
        <v>n.a.</v>
      </c>
      <c r="U182" s="97" t="str">
        <f t="shared" si="35"/>
        <v>n.a.</v>
      </c>
      <c r="V182" s="96"/>
      <c r="W182" s="9"/>
      <c r="X182" s="9"/>
      <c r="Y182" s="9"/>
      <c r="Z182" s="9"/>
      <c r="AA182" s="9"/>
      <c r="AB182" s="9"/>
      <c r="AC182" s="9"/>
      <c r="AD182" s="9"/>
      <c r="AE182" s="9"/>
      <c r="AF182" s="9"/>
    </row>
    <row r="183" spans="1:32">
      <c r="A183" s="103">
        <f t="shared" si="26"/>
        <v>2007</v>
      </c>
      <c r="B183" s="111">
        <v>574000</v>
      </c>
      <c r="C183" s="106">
        <v>1398880</v>
      </c>
      <c r="D183" s="106">
        <v>1266347</v>
      </c>
      <c r="E183" s="105">
        <v>110.6</v>
      </c>
      <c r="F183" s="97">
        <f t="shared" si="36"/>
        <v>41.032826261008807</v>
      </c>
      <c r="G183" s="97">
        <f t="shared" si="34"/>
        <v>-0.29398427300728969</v>
      </c>
      <c r="H183" s="97">
        <f t="shared" si="32"/>
        <v>3.0223821099320203</v>
      </c>
      <c r="I183" s="97">
        <f t="shared" si="32"/>
        <v>2.8454528547517066</v>
      </c>
      <c r="J183" s="96">
        <f t="shared" si="28"/>
        <v>0</v>
      </c>
      <c r="K183" s="96">
        <f t="shared" si="29"/>
        <v>1</v>
      </c>
      <c r="L183" s="96">
        <f t="shared" si="30"/>
        <v>0</v>
      </c>
      <c r="M183" s="96">
        <f t="shared" si="31"/>
        <v>0</v>
      </c>
      <c r="N183" s="97" t="str">
        <f t="shared" si="33"/>
        <v>n.a.</v>
      </c>
      <c r="O183" s="97">
        <f t="shared" si="33"/>
        <v>3.0223821099320203</v>
      </c>
      <c r="P183" s="97" t="str">
        <f t="shared" si="33"/>
        <v>n.a.</v>
      </c>
      <c r="Q183" s="97" t="str">
        <f t="shared" si="33"/>
        <v>n.a.</v>
      </c>
      <c r="R183" s="97" t="str">
        <f t="shared" si="35"/>
        <v>n.a.</v>
      </c>
      <c r="S183" s="97">
        <f t="shared" si="35"/>
        <v>2.8454528547517066</v>
      </c>
      <c r="T183" s="97" t="str">
        <f t="shared" si="35"/>
        <v>n.a.</v>
      </c>
      <c r="U183" s="97" t="str">
        <f t="shared" si="35"/>
        <v>n.a.</v>
      </c>
      <c r="V183" s="96"/>
      <c r="W183" s="9"/>
      <c r="X183" s="9"/>
      <c r="Y183" s="9"/>
      <c r="Z183" s="9"/>
      <c r="AA183" s="9"/>
      <c r="AB183" s="9"/>
      <c r="AC183" s="9"/>
      <c r="AD183" s="9"/>
      <c r="AE183" s="9"/>
      <c r="AF183" s="9"/>
    </row>
    <row r="184" spans="1:32">
      <c r="A184" s="103">
        <f t="shared" si="26"/>
        <v>2008</v>
      </c>
      <c r="B184" s="111">
        <v>613900</v>
      </c>
      <c r="C184" s="106">
        <v>1446110</v>
      </c>
      <c r="D184" s="106">
        <v>1275299</v>
      </c>
      <c r="E184" s="105">
        <v>113.14</v>
      </c>
      <c r="F184" s="97">
        <f t="shared" si="36"/>
        <v>42.451819017917032</v>
      </c>
      <c r="G184" s="97">
        <f t="shared" si="34"/>
        <v>3.8571744235595062</v>
      </c>
      <c r="H184" s="97">
        <f t="shared" si="32"/>
        <v>0.70691524518950999</v>
      </c>
      <c r="I184" s="97">
        <f t="shared" si="32"/>
        <v>2.2965641952983784</v>
      </c>
      <c r="J184" s="96">
        <f t="shared" si="28"/>
        <v>0</v>
      </c>
      <c r="K184" s="96">
        <f t="shared" si="29"/>
        <v>1</v>
      </c>
      <c r="L184" s="96">
        <f t="shared" si="30"/>
        <v>0</v>
      </c>
      <c r="M184" s="96">
        <f t="shared" si="31"/>
        <v>0</v>
      </c>
      <c r="N184" s="97" t="str">
        <f t="shared" si="33"/>
        <v>n.a.</v>
      </c>
      <c r="O184" s="97">
        <f t="shared" si="33"/>
        <v>0.70691524518950999</v>
      </c>
      <c r="P184" s="97" t="str">
        <f t="shared" si="33"/>
        <v>n.a.</v>
      </c>
      <c r="Q184" s="97" t="str">
        <f t="shared" si="33"/>
        <v>n.a.</v>
      </c>
      <c r="R184" s="97" t="str">
        <f t="shared" si="35"/>
        <v>n.a.</v>
      </c>
      <c r="S184" s="97">
        <f t="shared" si="35"/>
        <v>2.2965641952983784</v>
      </c>
      <c r="T184" s="97" t="str">
        <f t="shared" si="35"/>
        <v>n.a.</v>
      </c>
      <c r="U184" s="97" t="str">
        <f t="shared" si="35"/>
        <v>n.a.</v>
      </c>
      <c r="V184" s="96"/>
      <c r="W184" s="9"/>
      <c r="X184" s="9"/>
      <c r="Y184" s="9"/>
      <c r="Z184" s="9"/>
      <c r="AA184" s="9"/>
      <c r="AB184" s="9"/>
      <c r="AC184" s="9"/>
      <c r="AD184" s="9"/>
      <c r="AE184" s="9"/>
      <c r="AF184" s="9"/>
    </row>
    <row r="185" spans="1:32">
      <c r="A185" s="103">
        <v>2009</v>
      </c>
      <c r="B185" s="111">
        <v>769900</v>
      </c>
      <c r="C185" s="112">
        <v>1400980</v>
      </c>
      <c r="D185" s="96"/>
      <c r="E185" s="96"/>
      <c r="F185" s="97">
        <f t="shared" si="36"/>
        <v>54.954389070507787</v>
      </c>
      <c r="G185" s="97">
        <f t="shared" si="34"/>
        <v>14.903099283209549</v>
      </c>
      <c r="H185" s="96">
        <v>-4.4000000000000004</v>
      </c>
      <c r="I185" s="96">
        <v>1.9</v>
      </c>
      <c r="J185" s="96">
        <f t="shared" si="28"/>
        <v>0</v>
      </c>
      <c r="K185" s="96">
        <f t="shared" si="29"/>
        <v>1</v>
      </c>
      <c r="L185" s="96">
        <f t="shared" si="30"/>
        <v>0</v>
      </c>
      <c r="M185" s="96">
        <f t="shared" si="31"/>
        <v>0</v>
      </c>
      <c r="N185" s="97" t="str">
        <f t="shared" si="33"/>
        <v>n.a.</v>
      </c>
      <c r="O185" s="97">
        <f t="shared" si="33"/>
        <v>-4.4000000000000004</v>
      </c>
      <c r="P185" s="97" t="str">
        <f t="shared" si="33"/>
        <v>n.a.</v>
      </c>
      <c r="Q185" s="97" t="str">
        <f t="shared" si="33"/>
        <v>n.a.</v>
      </c>
      <c r="R185" s="97" t="str">
        <f t="shared" si="35"/>
        <v>n.a.</v>
      </c>
      <c r="S185" s="97">
        <f t="shared" si="35"/>
        <v>1.9</v>
      </c>
      <c r="T185" s="97" t="str">
        <f t="shared" si="35"/>
        <v>n.a.</v>
      </c>
      <c r="U185" s="97" t="str">
        <f t="shared" si="35"/>
        <v>n.a.</v>
      </c>
      <c r="V185" s="96"/>
      <c r="W185" s="9"/>
      <c r="X185" s="9"/>
      <c r="Y185" s="9"/>
      <c r="Z185" s="9"/>
      <c r="AA185" s="9"/>
      <c r="AB185" s="9"/>
      <c r="AC185" s="9"/>
      <c r="AD185" s="9"/>
      <c r="AE185" s="9"/>
      <c r="AF185" s="9"/>
    </row>
    <row r="186" spans="1:32">
      <c r="A186" s="103">
        <v>2010</v>
      </c>
      <c r="B186" s="111">
        <v>1014000</v>
      </c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"/>
      <c r="X186" s="9"/>
      <c r="Y186" s="9"/>
      <c r="Z186" s="9"/>
      <c r="AA186" s="9"/>
      <c r="AB186" s="9"/>
      <c r="AC186" s="9"/>
      <c r="AD186" s="9"/>
      <c r="AE186" s="9"/>
      <c r="AF186" s="9"/>
    </row>
    <row r="187" spans="1:32">
      <c r="A187" s="115" t="s">
        <v>163</v>
      </c>
      <c r="B187" s="96"/>
      <c r="C187" s="96"/>
      <c r="D187" s="96"/>
      <c r="E187" s="96"/>
      <c r="F187" s="96"/>
      <c r="G187" s="96"/>
      <c r="H187" s="96"/>
      <c r="I187" s="96"/>
      <c r="J187" s="96">
        <f>SUM(J6:J185)</f>
        <v>3</v>
      </c>
      <c r="K187" s="96">
        <f>SUM(K6:K185)</f>
        <v>68</v>
      </c>
      <c r="L187" s="96">
        <f>SUM(L6:L185)</f>
        <v>27</v>
      </c>
      <c r="M187" s="96">
        <f>SUM(M6:M185)</f>
        <v>82</v>
      </c>
      <c r="N187" s="97">
        <f>AVERAGE(N6:N184)</f>
        <v>2.5338180709375768</v>
      </c>
      <c r="O187" s="97">
        <f t="shared" ref="O187:U187" si="37">AVERAGE(O6:O184)</f>
        <v>2.2139643393698849</v>
      </c>
      <c r="P187" s="97">
        <f t="shared" si="37"/>
        <v>2.0723788623596371</v>
      </c>
      <c r="Q187" s="97">
        <f t="shared" si="37"/>
        <v>1.804699708569474</v>
      </c>
      <c r="R187" s="97">
        <f t="shared" si="37"/>
        <v>0.8494454692446104</v>
      </c>
      <c r="S187" s="97">
        <f t="shared" si="37"/>
        <v>4.1741428698532879</v>
      </c>
      <c r="T187" s="97">
        <f t="shared" si="37"/>
        <v>1.4317873411615436</v>
      </c>
      <c r="U187" s="97">
        <f t="shared" si="37"/>
        <v>2.0251617455472206</v>
      </c>
      <c r="V187" s="96"/>
      <c r="W187" s="9"/>
      <c r="X187" s="9"/>
      <c r="Y187" s="9"/>
      <c r="Z187" s="9"/>
      <c r="AA187" s="9"/>
      <c r="AB187" s="9"/>
      <c r="AC187" s="9"/>
      <c r="AD187" s="9"/>
      <c r="AE187" s="9"/>
      <c r="AF187" s="9"/>
    </row>
    <row r="188" spans="1:32">
      <c r="A188" s="115" t="s">
        <v>164</v>
      </c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7">
        <f>MEDIAN(N6:N184)</f>
        <v>2.00428039639311</v>
      </c>
      <c r="O188" s="113">
        <f t="shared" ref="O188:U188" si="38">MEDIAN(O6:O184)</f>
        <v>2.6349623280569556</v>
      </c>
      <c r="P188" s="97">
        <f t="shared" si="38"/>
        <v>1.7856502992009471</v>
      </c>
      <c r="Q188" s="97">
        <f t="shared" si="38"/>
        <v>2.3333316399363868</v>
      </c>
      <c r="R188" s="97">
        <f t="shared" si="38"/>
        <v>0</v>
      </c>
      <c r="S188" s="97">
        <f t="shared" si="38"/>
        <v>2.6242962114705559</v>
      </c>
      <c r="T188" s="97">
        <f t="shared" si="38"/>
        <v>0</v>
      </c>
      <c r="U188" s="97">
        <f t="shared" si="38"/>
        <v>1.3824884792626779</v>
      </c>
      <c r="V188" s="96"/>
      <c r="W188" s="9"/>
      <c r="X188" s="9"/>
      <c r="Y188" s="9"/>
      <c r="Z188" s="9"/>
      <c r="AA188" s="9"/>
      <c r="AB188" s="9"/>
      <c r="AC188" s="9"/>
      <c r="AD188" s="9"/>
      <c r="AE188" s="9"/>
      <c r="AF188" s="9"/>
    </row>
    <row r="189" spans="1:32">
      <c r="A189" s="115" t="s">
        <v>25</v>
      </c>
      <c r="B189" s="96"/>
      <c r="C189" s="96"/>
      <c r="D189" s="96"/>
      <c r="E189" s="96"/>
      <c r="F189" s="96"/>
      <c r="G189" s="96"/>
      <c r="H189" s="96"/>
      <c r="I189" s="96"/>
      <c r="J189" s="96">
        <f>SUM(J122:J185)</f>
        <v>0</v>
      </c>
      <c r="K189" s="96">
        <f>SUM(K122:K185)</f>
        <v>39</v>
      </c>
      <c r="L189" s="96">
        <f>SUM(L122:L185)</f>
        <v>6</v>
      </c>
      <c r="M189" s="96">
        <f>SUM(M122:M185)</f>
        <v>19</v>
      </c>
      <c r="N189" s="97" t="s">
        <v>6</v>
      </c>
      <c r="O189" s="97">
        <f>AVERAGE(O122:O184)</f>
        <v>2.4057184652772552</v>
      </c>
      <c r="P189" s="97">
        <f t="shared" ref="P189:U189" si="39">AVERAGE(P122:P184)</f>
        <v>2.5221331923818813</v>
      </c>
      <c r="Q189" s="97">
        <f t="shared" si="39"/>
        <v>2.3990957872956176</v>
      </c>
      <c r="R189" s="97" t="s">
        <v>6</v>
      </c>
      <c r="S189" s="97">
        <f t="shared" si="39"/>
        <v>6.7503179080115743</v>
      </c>
      <c r="T189" s="97">
        <f t="shared" si="39"/>
        <v>5.0040519605978959</v>
      </c>
      <c r="U189" s="97">
        <f t="shared" si="39"/>
        <v>4.127571337145814</v>
      </c>
      <c r="V189" s="96"/>
      <c r="W189" s="9"/>
      <c r="X189" s="9"/>
      <c r="Y189" s="9"/>
      <c r="Z189" s="9"/>
      <c r="AA189" s="9"/>
      <c r="AB189" s="9"/>
      <c r="AC189" s="9"/>
      <c r="AD189" s="9"/>
      <c r="AE189" s="9"/>
      <c r="AF189" s="9"/>
    </row>
    <row r="190" spans="1:32">
      <c r="A190" s="115" t="s">
        <v>26</v>
      </c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7" t="s">
        <v>6</v>
      </c>
      <c r="O190" s="97">
        <f>MEDIAN(O122:O184)</f>
        <v>2.7189412244971289</v>
      </c>
      <c r="P190" s="97">
        <f t="shared" ref="P190:U190" si="40">MEDIAN(P122:P184)</f>
        <v>2.2356008386300363</v>
      </c>
      <c r="Q190" s="97">
        <f t="shared" si="40"/>
        <v>2.9241100534619813</v>
      </c>
      <c r="R190" s="97" t="s">
        <v>6</v>
      </c>
      <c r="S190" s="97">
        <f t="shared" si="40"/>
        <v>4.9837869963142767</v>
      </c>
      <c r="T190" s="97">
        <f t="shared" si="40"/>
        <v>4.9080933743360315</v>
      </c>
      <c r="U190" s="97">
        <f t="shared" si="40"/>
        <v>3.6312849162011052</v>
      </c>
      <c r="V190" s="96"/>
      <c r="W190" s="9"/>
      <c r="X190" s="9"/>
      <c r="Y190" s="9"/>
      <c r="Z190" s="9"/>
      <c r="AA190" s="9"/>
      <c r="AB190" s="9"/>
      <c r="AC190" s="9"/>
      <c r="AD190" s="9"/>
      <c r="AE190" s="9"/>
      <c r="AF190" s="9"/>
    </row>
    <row r="191" spans="1:32">
      <c r="A191" s="115" t="s">
        <v>216</v>
      </c>
      <c r="C191" s="9"/>
      <c r="D191" s="9"/>
      <c r="E191" s="9"/>
      <c r="F191" s="9"/>
      <c r="G191" s="9"/>
      <c r="H191" s="9"/>
      <c r="I191" s="9"/>
      <c r="J191" s="96">
        <f>SUM(J6:J115, J122:J185)</f>
        <v>3</v>
      </c>
      <c r="K191" s="96">
        <f>SUM(K6:K115, K122:K185)</f>
        <v>68</v>
      </c>
      <c r="L191" s="96">
        <f>SUM(L6:L115, L122:L185)</f>
        <v>27</v>
      </c>
      <c r="M191" s="96">
        <f>SUM(M6:M115, M122:M185)</f>
        <v>76</v>
      </c>
      <c r="N191" s="97">
        <f>AVERAGE(N6:N115, N122:N185)</f>
        <v>2.5338180709375768</v>
      </c>
      <c r="O191" s="97">
        <f t="shared" ref="O191:U191" si="41">AVERAGE(O6:O115, O122:O185)</f>
        <v>2.1167001579085629</v>
      </c>
      <c r="P191" s="97">
        <f t="shared" si="41"/>
        <v>2.0723788623596371</v>
      </c>
      <c r="Q191" s="97">
        <f t="shared" si="41"/>
        <v>1.7734984081557414</v>
      </c>
      <c r="R191" s="97">
        <f t="shared" si="41"/>
        <v>0.8494454692446104</v>
      </c>
      <c r="S191" s="97">
        <f t="shared" si="41"/>
        <v>4.1406995923554453</v>
      </c>
      <c r="T191" s="97">
        <f t="shared" si="41"/>
        <v>1.4317873411615436</v>
      </c>
      <c r="U191" s="97">
        <f t="shared" si="41"/>
        <v>1.6385439779723303</v>
      </c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</row>
    <row r="192" spans="1:32">
      <c r="A192" s="115" t="s">
        <v>217</v>
      </c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7">
        <f>MEDIAN(N6:N115, N122:N185)</f>
        <v>2.00428039639311</v>
      </c>
      <c r="O192" s="97">
        <f t="shared" ref="O192:U192" si="42">MEDIAN(O6:O115, O122:O185)</f>
        <v>2.633778941604259</v>
      </c>
      <c r="P192" s="97">
        <f t="shared" si="42"/>
        <v>1.7856502992009471</v>
      </c>
      <c r="Q192" s="97">
        <f t="shared" si="42"/>
        <v>2.4493786158131581</v>
      </c>
      <c r="R192" s="97">
        <f t="shared" si="42"/>
        <v>0</v>
      </c>
      <c r="S192" s="97">
        <f t="shared" si="42"/>
        <v>2.5671481057352841</v>
      </c>
      <c r="T192" s="97">
        <f t="shared" si="42"/>
        <v>0</v>
      </c>
      <c r="U192" s="97">
        <f t="shared" si="42"/>
        <v>0.94339622641510523</v>
      </c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</row>
    <row r="193" spans="1:32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</row>
    <row r="194" spans="1:32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</row>
    <row r="195" spans="1:32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</row>
    <row r="196" spans="1:32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</row>
    <row r="197" spans="1:32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</row>
    <row r="198" spans="1:32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</row>
    <row r="199" spans="1:32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</row>
    <row r="200" spans="1:32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</row>
    <row r="201" spans="1:32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</row>
    <row r="202" spans="1:3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</row>
    <row r="203" spans="1:32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</row>
    <row r="204" spans="1:32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</row>
    <row r="205" spans="1:32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</row>
    <row r="206" spans="1:32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</row>
    <row r="207" spans="1:32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</row>
    <row r="208" spans="1:32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</row>
    <row r="209" spans="1:32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</row>
    <row r="210" spans="1:32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</row>
    <row r="211" spans="1:32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</row>
    <row r="212" spans="1:3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</row>
    <row r="213" spans="1:32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</row>
    <row r="214" spans="1:32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</row>
    <row r="215" spans="1:32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</row>
    <row r="216" spans="1:32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</row>
    <row r="217" spans="1:32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</row>
    <row r="218" spans="1:32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</row>
    <row r="219" spans="1:32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</row>
    <row r="220" spans="1:32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</row>
    <row r="221" spans="1:32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</row>
    <row r="222" spans="1:3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</row>
    <row r="223" spans="1:32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</row>
    <row r="224" spans="1:32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</row>
    <row r="225" spans="1:32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</row>
    <row r="226" spans="1:32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</row>
    <row r="227" spans="1:32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</row>
    <row r="228" spans="1:32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</row>
    <row r="229" spans="1:32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</row>
    <row r="230" spans="1:32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</row>
    <row r="231" spans="1:32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</row>
    <row r="232" spans="1: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</row>
    <row r="233" spans="1:32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</row>
    <row r="234" spans="1:32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</row>
    <row r="235" spans="1:32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</row>
    <row r="236" spans="1:32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</row>
    <row r="237" spans="1:32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</row>
    <row r="238" spans="1:32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</row>
    <row r="239" spans="1:32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</row>
    <row r="240" spans="1:32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</row>
    <row r="241" spans="1:32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</row>
    <row r="242" spans="1:3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</row>
    <row r="243" spans="1:32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</row>
    <row r="244" spans="1:32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</row>
    <row r="245" spans="1:32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</row>
    <row r="246" spans="1:32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</row>
    <row r="247" spans="1:32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</row>
    <row r="248" spans="1:32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</row>
    <row r="249" spans="1:32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</row>
    <row r="250" spans="1:32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</row>
    <row r="251" spans="1:32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</row>
    <row r="252" spans="1:3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</row>
    <row r="253" spans="1:32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</row>
    <row r="254" spans="1:32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</row>
    <row r="255" spans="1:32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</row>
    <row r="256" spans="1:32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</row>
    <row r="257" spans="1:32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</row>
    <row r="258" spans="1:32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</row>
    <row r="259" spans="1:32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</row>
    <row r="260" spans="1:32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</row>
    <row r="261" spans="1:32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</row>
    <row r="262" spans="1:3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</row>
    <row r="263" spans="1:32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</row>
    <row r="264" spans="1:32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</row>
    <row r="265" spans="1:32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</row>
    <row r="266" spans="1:32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</row>
    <row r="267" spans="1:32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</row>
    <row r="268" spans="1:32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</row>
    <row r="269" spans="1:32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</row>
    <row r="270" spans="1:32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</row>
    <row r="271" spans="1:32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</row>
    <row r="272" spans="1:3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</row>
    <row r="273" spans="1:32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</row>
    <row r="274" spans="1:32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</row>
    <row r="275" spans="1:32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</row>
    <row r="276" spans="1:32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</row>
    <row r="277" spans="1:32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</row>
    <row r="278" spans="1:32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</row>
    <row r="279" spans="1:32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</row>
    <row r="280" spans="1:32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1:32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</row>
    <row r="282" spans="1:3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</row>
    <row r="283" spans="1:32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</row>
    <row r="284" spans="1:32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</row>
    <row r="285" spans="1:32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</row>
    <row r="286" spans="1:32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</row>
    <row r="287" spans="1:32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</row>
    <row r="288" spans="1:32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</row>
    <row r="289" spans="1:32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</row>
    <row r="290" spans="1:32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</row>
    <row r="291" spans="1:32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</row>
    <row r="292" spans="1:3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</row>
    <row r="293" spans="1:32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</row>
    <row r="294" spans="1:32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</row>
    <row r="295" spans="1:32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</row>
    <row r="296" spans="1:32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</row>
    <row r="297" spans="1:32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</row>
    <row r="298" spans="1:32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</row>
    <row r="299" spans="1:32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</row>
    <row r="300" spans="1:32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</row>
    <row r="301" spans="1:32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</row>
    <row r="302" spans="1:3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</row>
    <row r="303" spans="1:32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</row>
    <row r="304" spans="1:32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</row>
    <row r="305" spans="1:32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</row>
    <row r="306" spans="1:32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</row>
    <row r="307" spans="1:32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</row>
    <row r="308" spans="1:32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</row>
    <row r="309" spans="1:32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</row>
    <row r="310" spans="1:32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</row>
    <row r="311" spans="1:32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</row>
    <row r="312" spans="1:3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</row>
    <row r="313" spans="1:32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</row>
    <row r="314" spans="1:32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</row>
    <row r="315" spans="1:32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</row>
    <row r="316" spans="1:32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</row>
    <row r="317" spans="1:32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</row>
    <row r="318" spans="1:32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</row>
    <row r="319" spans="1:32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</row>
    <row r="320" spans="1:32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</row>
    <row r="321" spans="1:32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</row>
    <row r="322" spans="1:3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</row>
    <row r="323" spans="1:32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</row>
    <row r="324" spans="1:32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</row>
    <row r="325" spans="1:32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</row>
    <row r="326" spans="1:32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</row>
    <row r="327" spans="1:32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</row>
    <row r="328" spans="1:32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</row>
    <row r="329" spans="1:32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</row>
    <row r="330" spans="1:32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</row>
  </sheetData>
  <mergeCells count="6">
    <mergeCell ref="N2:Q2"/>
    <mergeCell ref="R2:U2"/>
    <mergeCell ref="J3:M3"/>
    <mergeCell ref="N3:Q3"/>
    <mergeCell ref="R3:U3"/>
    <mergeCell ref="J2:M2"/>
  </mergeCells>
  <phoneticPr fontId="1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81"/>
  <sheetViews>
    <sheetView tabSelected="1" topLeftCell="E213" workbookViewId="0">
      <selection activeCell="O234" sqref="O234:V234"/>
    </sheetView>
  </sheetViews>
  <sheetFormatPr defaultRowHeight="15"/>
  <sheetData>
    <row r="1" spans="1:28">
      <c r="A1" s="36" t="s">
        <v>211</v>
      </c>
      <c r="C1" s="19"/>
      <c r="D1" s="19"/>
      <c r="E1" s="19"/>
      <c r="F1" s="19"/>
      <c r="G1" s="36"/>
      <c r="H1" s="36"/>
      <c r="I1" s="36"/>
      <c r="J1" s="36"/>
      <c r="K1" s="36"/>
      <c r="L1" s="36"/>
      <c r="M1" s="36"/>
      <c r="N1" s="36"/>
      <c r="O1" s="215" t="s">
        <v>18</v>
      </c>
      <c r="P1" s="216"/>
      <c r="Q1" s="216"/>
      <c r="R1" s="216"/>
      <c r="S1" s="215" t="s">
        <v>15</v>
      </c>
      <c r="T1" s="216"/>
      <c r="U1" s="216"/>
      <c r="V1" s="216"/>
      <c r="W1" s="18"/>
      <c r="X1" s="18"/>
    </row>
    <row r="2" spans="1:28">
      <c r="A2" s="36" t="s">
        <v>210</v>
      </c>
      <c r="B2" s="19"/>
      <c r="C2" s="19"/>
      <c r="D2" s="19"/>
      <c r="E2" s="19"/>
      <c r="F2" s="19"/>
      <c r="G2" s="36"/>
      <c r="H2" s="36"/>
      <c r="I2" s="36"/>
      <c r="J2" s="36"/>
      <c r="K2" s="215" t="s">
        <v>11</v>
      </c>
      <c r="L2" s="216"/>
      <c r="M2" s="216"/>
      <c r="N2" s="216"/>
      <c r="O2" s="215" t="s">
        <v>11</v>
      </c>
      <c r="P2" s="216"/>
      <c r="Q2" s="216"/>
      <c r="R2" s="216"/>
      <c r="S2" s="215" t="s">
        <v>11</v>
      </c>
      <c r="T2" s="216"/>
      <c r="U2" s="216"/>
      <c r="V2" s="216"/>
      <c r="W2" s="18"/>
      <c r="X2" s="18"/>
    </row>
    <row r="3" spans="1:28" ht="15" customHeight="1">
      <c r="A3" s="36"/>
      <c r="B3" s="76" t="s">
        <v>12</v>
      </c>
      <c r="C3" s="95" t="s">
        <v>43</v>
      </c>
      <c r="D3" s="95" t="s">
        <v>44</v>
      </c>
      <c r="E3" s="95" t="s">
        <v>45</v>
      </c>
      <c r="F3" s="95" t="s">
        <v>46</v>
      </c>
      <c r="G3" s="43" t="s">
        <v>11</v>
      </c>
      <c r="H3" s="19" t="s">
        <v>47</v>
      </c>
      <c r="I3" s="94" t="s">
        <v>45</v>
      </c>
      <c r="J3" s="94" t="s">
        <v>15</v>
      </c>
      <c r="K3" s="19" t="s">
        <v>19</v>
      </c>
      <c r="L3" s="19" t="s">
        <v>20</v>
      </c>
      <c r="M3" s="19" t="s">
        <v>21</v>
      </c>
      <c r="N3" s="19" t="s">
        <v>22</v>
      </c>
      <c r="O3" s="19" t="s">
        <v>19</v>
      </c>
      <c r="P3" s="19" t="s">
        <v>20</v>
      </c>
      <c r="Q3" s="19" t="s">
        <v>21</v>
      </c>
      <c r="R3" s="19" t="s">
        <v>22</v>
      </c>
      <c r="S3" s="19" t="s">
        <v>19</v>
      </c>
      <c r="T3" s="19" t="s">
        <v>20</v>
      </c>
      <c r="U3" s="19" t="s">
        <v>21</v>
      </c>
      <c r="V3" s="19" t="s">
        <v>22</v>
      </c>
      <c r="W3" s="18"/>
      <c r="X3" s="18"/>
    </row>
    <row r="4" spans="1:28">
      <c r="A4" s="36"/>
      <c r="B4" s="76" t="s">
        <v>48</v>
      </c>
      <c r="C4" s="94"/>
      <c r="D4" s="95" t="s">
        <v>1</v>
      </c>
      <c r="E4" s="95" t="s">
        <v>7</v>
      </c>
      <c r="F4" s="95" t="s">
        <v>49</v>
      </c>
      <c r="G4" s="19" t="s">
        <v>7</v>
      </c>
      <c r="H4" s="19" t="s">
        <v>17</v>
      </c>
      <c r="I4" s="19" t="s">
        <v>13</v>
      </c>
      <c r="J4" s="19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18"/>
      <c r="X4" s="18"/>
    </row>
    <row r="5" spans="1:28">
      <c r="A5" s="36"/>
      <c r="B5" s="19" t="s">
        <v>50</v>
      </c>
      <c r="C5" s="94"/>
      <c r="D5" s="95" t="s">
        <v>50</v>
      </c>
      <c r="F5" s="95" t="s">
        <v>51</v>
      </c>
      <c r="G5" s="36"/>
      <c r="H5" s="36"/>
      <c r="I5" s="36"/>
      <c r="J5" s="36"/>
      <c r="K5" s="36"/>
      <c r="L5" s="36"/>
      <c r="M5" s="36"/>
      <c r="N5" s="96"/>
      <c r="O5" s="96"/>
      <c r="P5" s="96"/>
      <c r="Q5" s="96"/>
      <c r="R5" s="96"/>
      <c r="S5" s="96"/>
      <c r="T5" s="96"/>
      <c r="U5" s="96"/>
      <c r="V5" s="96"/>
      <c r="W5" s="48"/>
      <c r="X5" s="48"/>
      <c r="Y5" s="48"/>
      <c r="Z5" s="48"/>
      <c r="AA5" s="48"/>
      <c r="AB5" s="48"/>
    </row>
    <row r="6" spans="1:28" ht="15" customHeight="1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96"/>
      <c r="O6" s="96"/>
      <c r="P6" s="96"/>
      <c r="Q6" s="96"/>
      <c r="R6" s="96"/>
      <c r="S6" s="96"/>
      <c r="T6" s="96"/>
      <c r="U6" s="96"/>
      <c r="V6" s="96"/>
      <c r="W6" s="48"/>
      <c r="X6" s="48"/>
      <c r="Y6" s="48"/>
      <c r="Z6" s="48"/>
      <c r="AA6" s="48"/>
      <c r="AB6" s="48"/>
    </row>
    <row r="7" spans="1:28">
      <c r="A7" s="54" t="s">
        <v>52</v>
      </c>
      <c r="B7" s="55">
        <v>7.5463476520000003E-2</v>
      </c>
      <c r="C7" s="46">
        <v>1790</v>
      </c>
      <c r="D7" s="56">
        <v>0.19</v>
      </c>
      <c r="E7" s="56">
        <v>4.03</v>
      </c>
      <c r="F7" s="56">
        <f>100*D7/E7</f>
        <v>4.7146401985111659</v>
      </c>
      <c r="G7" s="44">
        <f t="shared" ref="G7:G70" si="0">100*B7/D7</f>
        <v>39.717619221052637</v>
      </c>
      <c r="H7" s="36"/>
      <c r="I7" s="36"/>
      <c r="J7" s="36"/>
      <c r="K7" s="36">
        <f>IF(AND($G7&gt;0,$G7&lt;30),1,0)</f>
        <v>0</v>
      </c>
      <c r="L7" s="36">
        <f>IF(AND($G7&gt;30,$G7&lt;60),1,0)</f>
        <v>1</v>
      </c>
      <c r="M7" s="36">
        <f>IF(AND($G7&gt;60,$G7&lt;90),1,0)</f>
        <v>0</v>
      </c>
      <c r="N7" s="96">
        <f>IF($G7&gt;90,1,0)</f>
        <v>0</v>
      </c>
      <c r="O7" s="96"/>
      <c r="P7" s="96"/>
      <c r="Q7" s="96"/>
      <c r="R7" s="96"/>
      <c r="S7" s="96"/>
      <c r="T7" s="96"/>
      <c r="U7" s="96"/>
      <c r="V7" s="96"/>
      <c r="W7" s="48"/>
      <c r="X7" s="48"/>
      <c r="Y7" s="48"/>
      <c r="Z7" s="48"/>
      <c r="AA7" s="48"/>
      <c r="AB7" s="48"/>
    </row>
    <row r="8" spans="1:28">
      <c r="A8" s="54" t="s">
        <v>53</v>
      </c>
      <c r="B8" s="55">
        <v>7.7227924660000002E-2</v>
      </c>
      <c r="C8" s="46">
        <v>1791</v>
      </c>
      <c r="D8" s="56">
        <v>0.2</v>
      </c>
      <c r="E8" s="56">
        <v>4.2699999999999996</v>
      </c>
      <c r="F8" s="56">
        <f t="shared" ref="F8:F71" si="1">100*D8/E8</f>
        <v>4.6838407494145207</v>
      </c>
      <c r="G8" s="44">
        <f t="shared" si="0"/>
        <v>38.61396233</v>
      </c>
      <c r="H8" s="36"/>
      <c r="I8" s="38">
        <f>100*(E8/E7-1)</f>
        <v>5.9553349875930417</v>
      </c>
      <c r="J8" s="38">
        <f>100*(F8/F7-1)</f>
        <v>-0.65327252557620952</v>
      </c>
      <c r="K8" s="36">
        <f t="shared" ref="K8:K71" si="2">IF(AND(G8&gt;0,G8&lt;30),1,0)</f>
        <v>0</v>
      </c>
      <c r="L8" s="36">
        <f t="shared" ref="L8:L71" si="3">IF(AND($G8&gt;30,$G8&lt;60),1,0)</f>
        <v>1</v>
      </c>
      <c r="M8" s="36">
        <f t="shared" ref="M8:M71" si="4">IF(AND($G8&gt;60,$G8&lt;90),1,0)</f>
        <v>0</v>
      </c>
      <c r="N8" s="96">
        <f t="shared" ref="N8:N71" si="5">IF($G8&gt;90,1,0)</f>
        <v>0</v>
      </c>
      <c r="O8" s="97" t="str">
        <f t="shared" ref="O8:O39" si="6">IF(K8=1,$I8,"n.a.")</f>
        <v>n.a.</v>
      </c>
      <c r="P8" s="97">
        <f t="shared" ref="P8:R71" si="7">IF(L8=1,$I8,"n.a.")</f>
        <v>5.9553349875930417</v>
      </c>
      <c r="Q8" s="97" t="str">
        <f t="shared" si="7"/>
        <v>n.a.</v>
      </c>
      <c r="R8" s="97" t="str">
        <f t="shared" si="7"/>
        <v>n.a.</v>
      </c>
      <c r="S8" s="97" t="str">
        <f t="shared" ref="S8:S39" si="8">IF(K8=1,$J8,"n.a.")</f>
        <v>n.a.</v>
      </c>
      <c r="T8" s="97">
        <f t="shared" ref="T8:V71" si="9">IF(L8=1,$J8,"n.a.")</f>
        <v>-0.65327252557620952</v>
      </c>
      <c r="U8" s="97" t="str">
        <f t="shared" si="9"/>
        <v>n.a.</v>
      </c>
      <c r="V8" s="97" t="str">
        <f t="shared" si="9"/>
        <v>n.a.</v>
      </c>
      <c r="W8" s="48"/>
      <c r="X8" s="48"/>
      <c r="Y8" s="48"/>
      <c r="Z8" s="48"/>
      <c r="AA8" s="48"/>
      <c r="AB8" s="48"/>
    </row>
    <row r="9" spans="1:28">
      <c r="A9" s="54" t="s">
        <v>54</v>
      </c>
      <c r="B9" s="55">
        <v>8.0358634040000015E-2</v>
      </c>
      <c r="C9" s="46">
        <v>1792</v>
      </c>
      <c r="D9" s="56">
        <v>0.22</v>
      </c>
      <c r="E9" s="56">
        <v>4.58</v>
      </c>
      <c r="F9" s="56">
        <f t="shared" si="1"/>
        <v>4.8034934497816595</v>
      </c>
      <c r="G9" s="44">
        <f t="shared" si="0"/>
        <v>36.526651836363648</v>
      </c>
      <c r="H9" s="36"/>
      <c r="I9" s="38">
        <f t="shared" ref="I9:J72" si="10">100*(E9/E8-1)</f>
        <v>7.2599531615925139</v>
      </c>
      <c r="J9" s="38">
        <f t="shared" si="10"/>
        <v>2.5545851528384178</v>
      </c>
      <c r="K9" s="36">
        <f t="shared" si="2"/>
        <v>0</v>
      </c>
      <c r="L9" s="36">
        <f t="shared" si="3"/>
        <v>1</v>
      </c>
      <c r="M9" s="36">
        <f t="shared" si="4"/>
        <v>0</v>
      </c>
      <c r="N9" s="96">
        <f t="shared" si="5"/>
        <v>0</v>
      </c>
      <c r="O9" s="97" t="str">
        <f t="shared" si="6"/>
        <v>n.a.</v>
      </c>
      <c r="P9" s="97">
        <f t="shared" si="7"/>
        <v>7.2599531615925139</v>
      </c>
      <c r="Q9" s="97" t="str">
        <f t="shared" si="7"/>
        <v>n.a.</v>
      </c>
      <c r="R9" s="97" t="str">
        <f t="shared" si="7"/>
        <v>n.a.</v>
      </c>
      <c r="S9" s="97" t="str">
        <f t="shared" si="8"/>
        <v>n.a.</v>
      </c>
      <c r="T9" s="97">
        <f t="shared" si="9"/>
        <v>2.5545851528384178</v>
      </c>
      <c r="U9" s="97" t="str">
        <f t="shared" si="9"/>
        <v>n.a.</v>
      </c>
      <c r="V9" s="97" t="str">
        <f t="shared" si="9"/>
        <v>n.a.</v>
      </c>
      <c r="W9" s="48"/>
      <c r="X9" s="48"/>
      <c r="Y9" s="48"/>
      <c r="Z9" s="48"/>
      <c r="AA9" s="48"/>
      <c r="AB9" s="48"/>
    </row>
    <row r="10" spans="1:28">
      <c r="A10" s="54" t="s">
        <v>55</v>
      </c>
      <c r="B10" s="55">
        <v>7.842740477E-2</v>
      </c>
      <c r="C10" s="46">
        <v>1793</v>
      </c>
      <c r="D10" s="56">
        <v>0.25</v>
      </c>
      <c r="E10" s="56">
        <v>4.95</v>
      </c>
      <c r="F10" s="56">
        <f t="shared" si="1"/>
        <v>5.0505050505050502</v>
      </c>
      <c r="G10" s="44">
        <f t="shared" si="0"/>
        <v>31.370961908000002</v>
      </c>
      <c r="H10" s="38">
        <f>G10-G7</f>
        <v>-8.3466573130526349</v>
      </c>
      <c r="I10" s="38">
        <f t="shared" si="10"/>
        <v>8.0786026200873486</v>
      </c>
      <c r="J10" s="38">
        <f t="shared" si="10"/>
        <v>5.1423324150596805</v>
      </c>
      <c r="K10" s="36">
        <f t="shared" si="2"/>
        <v>0</v>
      </c>
      <c r="L10" s="36">
        <f t="shared" si="3"/>
        <v>1</v>
      </c>
      <c r="M10" s="36">
        <f t="shared" si="4"/>
        <v>0</v>
      </c>
      <c r="N10" s="96">
        <f t="shared" si="5"/>
        <v>0</v>
      </c>
      <c r="O10" s="97" t="str">
        <f t="shared" si="6"/>
        <v>n.a.</v>
      </c>
      <c r="P10" s="97">
        <f t="shared" si="7"/>
        <v>8.0786026200873486</v>
      </c>
      <c r="Q10" s="97" t="str">
        <f t="shared" si="7"/>
        <v>n.a.</v>
      </c>
      <c r="R10" s="97" t="str">
        <f t="shared" si="7"/>
        <v>n.a.</v>
      </c>
      <c r="S10" s="97" t="str">
        <f t="shared" si="8"/>
        <v>n.a.</v>
      </c>
      <c r="T10" s="97">
        <f t="shared" si="9"/>
        <v>5.1423324150596805</v>
      </c>
      <c r="U10" s="97" t="str">
        <f t="shared" si="9"/>
        <v>n.a.</v>
      </c>
      <c r="V10" s="97" t="str">
        <f t="shared" si="9"/>
        <v>n.a.</v>
      </c>
      <c r="W10" s="48"/>
      <c r="X10" s="48"/>
      <c r="Y10" s="48"/>
      <c r="Z10" s="48"/>
      <c r="AA10" s="48"/>
      <c r="AB10" s="48"/>
    </row>
    <row r="11" spans="1:28">
      <c r="A11" s="54" t="s">
        <v>56</v>
      </c>
      <c r="B11" s="55">
        <v>8.074758739E-2</v>
      </c>
      <c r="C11" s="46">
        <v>1794</v>
      </c>
      <c r="D11" s="56">
        <v>0.31</v>
      </c>
      <c r="E11" s="56">
        <v>5.6</v>
      </c>
      <c r="F11" s="56">
        <f t="shared" si="1"/>
        <v>5.5357142857142865</v>
      </c>
      <c r="G11" s="44">
        <f t="shared" si="0"/>
        <v>26.047608835483871</v>
      </c>
      <c r="H11" s="38">
        <f t="shared" ref="H11:H74" si="11">G11-G8</f>
        <v>-12.566353494516129</v>
      </c>
      <c r="I11" s="38">
        <f t="shared" si="10"/>
        <v>13.131313131313128</v>
      </c>
      <c r="J11" s="38">
        <f t="shared" si="10"/>
        <v>9.6071428571428807</v>
      </c>
      <c r="K11" s="36">
        <f t="shared" si="2"/>
        <v>1</v>
      </c>
      <c r="L11" s="36">
        <f t="shared" si="3"/>
        <v>0</v>
      </c>
      <c r="M11" s="36">
        <f t="shared" si="4"/>
        <v>0</v>
      </c>
      <c r="N11" s="96">
        <f t="shared" si="5"/>
        <v>0</v>
      </c>
      <c r="O11" s="97">
        <f t="shared" si="6"/>
        <v>13.131313131313128</v>
      </c>
      <c r="P11" s="97" t="str">
        <f t="shared" si="7"/>
        <v>n.a.</v>
      </c>
      <c r="Q11" s="97" t="str">
        <f t="shared" si="7"/>
        <v>n.a.</v>
      </c>
      <c r="R11" s="97" t="str">
        <f t="shared" si="7"/>
        <v>n.a.</v>
      </c>
      <c r="S11" s="97">
        <f t="shared" si="8"/>
        <v>9.6071428571428807</v>
      </c>
      <c r="T11" s="97" t="str">
        <f t="shared" si="9"/>
        <v>n.a.</v>
      </c>
      <c r="U11" s="97" t="str">
        <f t="shared" si="9"/>
        <v>n.a.</v>
      </c>
      <c r="V11" s="97" t="str">
        <f t="shared" si="9"/>
        <v>n.a.</v>
      </c>
      <c r="W11" s="48"/>
      <c r="X11" s="48"/>
      <c r="Y11" s="48"/>
      <c r="Z11" s="48"/>
      <c r="AA11" s="48"/>
      <c r="AB11" s="48"/>
    </row>
    <row r="12" spans="1:28">
      <c r="A12" s="54" t="s">
        <v>57</v>
      </c>
      <c r="B12" s="55">
        <v>8.3762172069999988E-2</v>
      </c>
      <c r="C12" s="46">
        <v>1795</v>
      </c>
      <c r="D12" s="56">
        <v>0.38</v>
      </c>
      <c r="E12" s="56">
        <v>5.96</v>
      </c>
      <c r="F12" s="56">
        <f t="shared" si="1"/>
        <v>6.375838926174497</v>
      </c>
      <c r="G12" s="44">
        <f t="shared" si="0"/>
        <v>22.04267686052631</v>
      </c>
      <c r="H12" s="38">
        <f t="shared" si="11"/>
        <v>-14.483974975837338</v>
      </c>
      <c r="I12" s="38">
        <f t="shared" si="10"/>
        <v>6.4285714285714279</v>
      </c>
      <c r="J12" s="38">
        <f t="shared" si="10"/>
        <v>15.1764451179909</v>
      </c>
      <c r="K12" s="36">
        <f t="shared" si="2"/>
        <v>1</v>
      </c>
      <c r="L12" s="36">
        <f t="shared" si="3"/>
        <v>0</v>
      </c>
      <c r="M12" s="36">
        <f t="shared" si="4"/>
        <v>0</v>
      </c>
      <c r="N12" s="96">
        <f t="shared" si="5"/>
        <v>0</v>
      </c>
      <c r="O12" s="97">
        <f t="shared" si="6"/>
        <v>6.4285714285714279</v>
      </c>
      <c r="P12" s="97" t="str">
        <f t="shared" si="7"/>
        <v>n.a.</v>
      </c>
      <c r="Q12" s="97" t="str">
        <f t="shared" si="7"/>
        <v>n.a.</v>
      </c>
      <c r="R12" s="97" t="str">
        <f t="shared" si="7"/>
        <v>n.a.</v>
      </c>
      <c r="S12" s="97">
        <f t="shared" si="8"/>
        <v>15.1764451179909</v>
      </c>
      <c r="T12" s="97" t="str">
        <f t="shared" si="9"/>
        <v>n.a.</v>
      </c>
      <c r="U12" s="97" t="str">
        <f t="shared" si="9"/>
        <v>n.a.</v>
      </c>
      <c r="V12" s="97" t="str">
        <f t="shared" si="9"/>
        <v>n.a.</v>
      </c>
      <c r="W12" s="48"/>
      <c r="X12" s="48"/>
      <c r="Y12" s="48"/>
      <c r="Z12" s="48"/>
      <c r="AA12" s="48"/>
      <c r="AB12" s="48"/>
    </row>
    <row r="13" spans="1:28">
      <c r="A13" s="54" t="s">
        <v>58</v>
      </c>
      <c r="B13" s="55">
        <v>8.2064479329999995E-2</v>
      </c>
      <c r="C13" s="46">
        <v>1796</v>
      </c>
      <c r="D13" s="56">
        <v>0.41</v>
      </c>
      <c r="E13" s="56">
        <v>6.15</v>
      </c>
      <c r="F13" s="56">
        <f t="shared" si="1"/>
        <v>6.6666666666666661</v>
      </c>
      <c r="G13" s="44">
        <f t="shared" si="0"/>
        <v>20.015726665853659</v>
      </c>
      <c r="H13" s="38">
        <f t="shared" si="11"/>
        <v>-11.355235242146343</v>
      </c>
      <c r="I13" s="38">
        <f t="shared" si="10"/>
        <v>3.187919463087252</v>
      </c>
      <c r="J13" s="38">
        <f t="shared" si="10"/>
        <v>4.5614035087719218</v>
      </c>
      <c r="K13" s="36">
        <f t="shared" si="2"/>
        <v>1</v>
      </c>
      <c r="L13" s="36">
        <f t="shared" si="3"/>
        <v>0</v>
      </c>
      <c r="M13" s="36">
        <f t="shared" si="4"/>
        <v>0</v>
      </c>
      <c r="N13" s="96">
        <f t="shared" si="5"/>
        <v>0</v>
      </c>
      <c r="O13" s="97">
        <f t="shared" si="6"/>
        <v>3.187919463087252</v>
      </c>
      <c r="P13" s="97" t="str">
        <f t="shared" si="7"/>
        <v>n.a.</v>
      </c>
      <c r="Q13" s="97" t="str">
        <f t="shared" si="7"/>
        <v>n.a.</v>
      </c>
      <c r="R13" s="97" t="str">
        <f t="shared" si="7"/>
        <v>n.a.</v>
      </c>
      <c r="S13" s="97">
        <f t="shared" si="8"/>
        <v>4.5614035087719218</v>
      </c>
      <c r="T13" s="97" t="str">
        <f t="shared" si="9"/>
        <v>n.a.</v>
      </c>
      <c r="U13" s="97" t="str">
        <f t="shared" si="9"/>
        <v>n.a.</v>
      </c>
      <c r="V13" s="97" t="str">
        <f t="shared" si="9"/>
        <v>n.a.</v>
      </c>
      <c r="W13" s="48"/>
      <c r="X13" s="48"/>
      <c r="Y13" s="48"/>
      <c r="Z13" s="48"/>
      <c r="AA13" s="48"/>
      <c r="AB13" s="48"/>
    </row>
    <row r="14" spans="1:28">
      <c r="A14" s="54" t="s">
        <v>59</v>
      </c>
      <c r="B14" s="55">
        <v>7.9228529120000002E-2</v>
      </c>
      <c r="C14" s="46">
        <v>1797</v>
      </c>
      <c r="D14" s="56">
        <v>0.41</v>
      </c>
      <c r="E14" s="56">
        <v>6.27</v>
      </c>
      <c r="F14" s="56">
        <f t="shared" si="1"/>
        <v>6.5390749601275919</v>
      </c>
      <c r="G14" s="44">
        <f t="shared" si="0"/>
        <v>19.324031492682927</v>
      </c>
      <c r="H14" s="38">
        <f t="shared" si="11"/>
        <v>-6.7235773428009438</v>
      </c>
      <c r="I14" s="38">
        <f t="shared" si="10"/>
        <v>1.9512195121951015</v>
      </c>
      <c r="J14" s="38">
        <f t="shared" si="10"/>
        <v>-1.9138755980861122</v>
      </c>
      <c r="K14" s="36">
        <f t="shared" si="2"/>
        <v>1</v>
      </c>
      <c r="L14" s="36">
        <f t="shared" si="3"/>
        <v>0</v>
      </c>
      <c r="M14" s="36">
        <f t="shared" si="4"/>
        <v>0</v>
      </c>
      <c r="N14" s="96">
        <f t="shared" si="5"/>
        <v>0</v>
      </c>
      <c r="O14" s="97">
        <f t="shared" si="6"/>
        <v>1.9512195121951015</v>
      </c>
      <c r="P14" s="97" t="str">
        <f t="shared" si="7"/>
        <v>n.a.</v>
      </c>
      <c r="Q14" s="97" t="str">
        <f t="shared" si="7"/>
        <v>n.a.</v>
      </c>
      <c r="R14" s="97" t="str">
        <f t="shared" si="7"/>
        <v>n.a.</v>
      </c>
      <c r="S14" s="97">
        <f t="shared" si="8"/>
        <v>-1.9138755980861122</v>
      </c>
      <c r="T14" s="97" t="str">
        <f t="shared" si="9"/>
        <v>n.a.</v>
      </c>
      <c r="U14" s="97" t="str">
        <f t="shared" si="9"/>
        <v>n.a.</v>
      </c>
      <c r="V14" s="97" t="str">
        <f t="shared" si="9"/>
        <v>n.a.</v>
      </c>
      <c r="W14" s="48"/>
      <c r="X14" s="48"/>
      <c r="Y14" s="48"/>
      <c r="Z14" s="48"/>
      <c r="AA14" s="48"/>
      <c r="AB14" s="48"/>
    </row>
    <row r="15" spans="1:28">
      <c r="A15" s="54" t="s">
        <v>60</v>
      </c>
      <c r="B15" s="55">
        <v>7.8408669769999995E-2</v>
      </c>
      <c r="C15" s="46">
        <v>1798</v>
      </c>
      <c r="D15" s="56">
        <v>0.41</v>
      </c>
      <c r="E15" s="56">
        <v>6.54</v>
      </c>
      <c r="F15" s="56">
        <f t="shared" si="1"/>
        <v>6.2691131498470947</v>
      </c>
      <c r="G15" s="44">
        <f t="shared" si="0"/>
        <v>19.124065797560974</v>
      </c>
      <c r="H15" s="38">
        <f t="shared" si="11"/>
        <v>-2.9186110629653363</v>
      </c>
      <c r="I15" s="38">
        <f t="shared" si="10"/>
        <v>4.3062200956937913</v>
      </c>
      <c r="J15" s="38">
        <f t="shared" si="10"/>
        <v>-4.1284403669724856</v>
      </c>
      <c r="K15" s="36">
        <f t="shared" si="2"/>
        <v>1</v>
      </c>
      <c r="L15" s="36">
        <f t="shared" si="3"/>
        <v>0</v>
      </c>
      <c r="M15" s="36">
        <f t="shared" si="4"/>
        <v>0</v>
      </c>
      <c r="N15" s="96">
        <f t="shared" si="5"/>
        <v>0</v>
      </c>
      <c r="O15" s="97">
        <f t="shared" si="6"/>
        <v>4.3062200956937913</v>
      </c>
      <c r="P15" s="97" t="str">
        <f t="shared" si="7"/>
        <v>n.a.</v>
      </c>
      <c r="Q15" s="97" t="str">
        <f t="shared" si="7"/>
        <v>n.a.</v>
      </c>
      <c r="R15" s="97" t="str">
        <f t="shared" si="7"/>
        <v>n.a.</v>
      </c>
      <c r="S15" s="97">
        <f t="shared" si="8"/>
        <v>-4.1284403669724856</v>
      </c>
      <c r="T15" s="97" t="str">
        <f t="shared" si="9"/>
        <v>n.a.</v>
      </c>
      <c r="U15" s="97" t="str">
        <f t="shared" si="9"/>
        <v>n.a.</v>
      </c>
      <c r="V15" s="97" t="str">
        <f t="shared" si="9"/>
        <v>n.a.</v>
      </c>
      <c r="W15" s="48"/>
      <c r="X15" s="48"/>
      <c r="Y15" s="48"/>
      <c r="Z15" s="48"/>
      <c r="AA15" s="48"/>
      <c r="AB15" s="48"/>
    </row>
    <row r="16" spans="1:28">
      <c r="A16" s="54" t="s">
        <v>61</v>
      </c>
      <c r="B16" s="55">
        <v>8.2976294349999993E-2</v>
      </c>
      <c r="C16" s="46">
        <v>1799</v>
      </c>
      <c r="D16" s="56">
        <v>0.44</v>
      </c>
      <c r="E16" s="56">
        <v>7</v>
      </c>
      <c r="F16" s="56">
        <f t="shared" si="1"/>
        <v>6.2857142857142856</v>
      </c>
      <c r="G16" s="44">
        <f t="shared" si="0"/>
        <v>18.858248715909088</v>
      </c>
      <c r="H16" s="38">
        <f t="shared" si="11"/>
        <v>-1.1574779499445711</v>
      </c>
      <c r="I16" s="38">
        <f t="shared" si="10"/>
        <v>7.0336391437308965</v>
      </c>
      <c r="J16" s="38">
        <f t="shared" si="10"/>
        <v>0.2648083623693287</v>
      </c>
      <c r="K16" s="36">
        <f t="shared" si="2"/>
        <v>1</v>
      </c>
      <c r="L16" s="36">
        <f t="shared" si="3"/>
        <v>0</v>
      </c>
      <c r="M16" s="36">
        <f t="shared" si="4"/>
        <v>0</v>
      </c>
      <c r="N16" s="96">
        <f t="shared" si="5"/>
        <v>0</v>
      </c>
      <c r="O16" s="97">
        <f t="shared" si="6"/>
        <v>7.0336391437308965</v>
      </c>
      <c r="P16" s="97" t="str">
        <f t="shared" si="7"/>
        <v>n.a.</v>
      </c>
      <c r="Q16" s="97" t="str">
        <f t="shared" si="7"/>
        <v>n.a.</v>
      </c>
      <c r="R16" s="97" t="str">
        <f t="shared" si="7"/>
        <v>n.a.</v>
      </c>
      <c r="S16" s="97">
        <f t="shared" si="8"/>
        <v>0.2648083623693287</v>
      </c>
      <c r="T16" s="97" t="str">
        <f t="shared" si="9"/>
        <v>n.a.</v>
      </c>
      <c r="U16" s="97" t="str">
        <f t="shared" si="9"/>
        <v>n.a.</v>
      </c>
      <c r="V16" s="97" t="str">
        <f t="shared" si="9"/>
        <v>n.a.</v>
      </c>
      <c r="W16" s="48"/>
      <c r="X16" s="48"/>
      <c r="Y16" s="48"/>
      <c r="Z16" s="48"/>
      <c r="AA16" s="48"/>
      <c r="AB16" s="48"/>
    </row>
    <row r="17" spans="1:28">
      <c r="A17" s="54" t="s">
        <v>62</v>
      </c>
      <c r="B17" s="55">
        <v>8.3038050799999999E-2</v>
      </c>
      <c r="C17" s="46">
        <v>1800</v>
      </c>
      <c r="D17" s="56">
        <v>0.48</v>
      </c>
      <c r="E17" s="56">
        <v>7.4</v>
      </c>
      <c r="F17" s="56">
        <f t="shared" si="1"/>
        <v>6.486486486486486</v>
      </c>
      <c r="G17" s="44">
        <f t="shared" si="0"/>
        <v>17.299593916666666</v>
      </c>
      <c r="H17" s="38">
        <f t="shared" si="11"/>
        <v>-2.0244375760162612</v>
      </c>
      <c r="I17" s="38">
        <f t="shared" si="10"/>
        <v>5.7142857142857162</v>
      </c>
      <c r="J17" s="38">
        <f t="shared" si="10"/>
        <v>3.1941031941031817</v>
      </c>
      <c r="K17" s="36">
        <f t="shared" si="2"/>
        <v>1</v>
      </c>
      <c r="L17" s="36">
        <f t="shared" si="3"/>
        <v>0</v>
      </c>
      <c r="M17" s="36">
        <f t="shared" si="4"/>
        <v>0</v>
      </c>
      <c r="N17" s="96">
        <f t="shared" si="5"/>
        <v>0</v>
      </c>
      <c r="O17" s="97">
        <f t="shared" si="6"/>
        <v>5.7142857142857162</v>
      </c>
      <c r="P17" s="97" t="str">
        <f t="shared" si="7"/>
        <v>n.a.</v>
      </c>
      <c r="Q17" s="97" t="str">
        <f t="shared" si="7"/>
        <v>n.a.</v>
      </c>
      <c r="R17" s="97" t="str">
        <f t="shared" si="7"/>
        <v>n.a.</v>
      </c>
      <c r="S17" s="97">
        <f t="shared" si="8"/>
        <v>3.1941031941031817</v>
      </c>
      <c r="T17" s="97" t="str">
        <f t="shared" si="9"/>
        <v>n.a.</v>
      </c>
      <c r="U17" s="97" t="str">
        <f t="shared" si="9"/>
        <v>n.a.</v>
      </c>
      <c r="V17" s="97" t="str">
        <f t="shared" si="9"/>
        <v>n.a.</v>
      </c>
      <c r="W17" s="48"/>
      <c r="X17" s="48"/>
      <c r="Y17" s="48"/>
      <c r="Z17" s="48"/>
      <c r="AA17" s="48"/>
      <c r="AB17" s="48"/>
    </row>
    <row r="18" spans="1:28">
      <c r="A18" s="54" t="s">
        <v>63</v>
      </c>
      <c r="B18" s="55">
        <v>8.0712632249999999E-2</v>
      </c>
      <c r="C18" s="46">
        <v>1801</v>
      </c>
      <c r="D18" s="56">
        <v>0.51</v>
      </c>
      <c r="E18" s="56">
        <v>7.76</v>
      </c>
      <c r="F18" s="56">
        <f t="shared" si="1"/>
        <v>6.572164948453608</v>
      </c>
      <c r="G18" s="44">
        <f t="shared" si="0"/>
        <v>15.826006323529409</v>
      </c>
      <c r="H18" s="38">
        <f t="shared" si="11"/>
        <v>-3.2980594740315645</v>
      </c>
      <c r="I18" s="38">
        <f t="shared" si="10"/>
        <v>4.8648648648648596</v>
      </c>
      <c r="J18" s="38">
        <f t="shared" si="10"/>
        <v>1.3208762886598002</v>
      </c>
      <c r="K18" s="36">
        <f t="shared" si="2"/>
        <v>1</v>
      </c>
      <c r="L18" s="36">
        <f t="shared" si="3"/>
        <v>0</v>
      </c>
      <c r="M18" s="36">
        <f t="shared" si="4"/>
        <v>0</v>
      </c>
      <c r="N18" s="96">
        <f t="shared" si="5"/>
        <v>0</v>
      </c>
      <c r="O18" s="97">
        <f t="shared" si="6"/>
        <v>4.8648648648648596</v>
      </c>
      <c r="P18" s="97" t="str">
        <f t="shared" si="7"/>
        <v>n.a.</v>
      </c>
      <c r="Q18" s="97" t="str">
        <f t="shared" si="7"/>
        <v>n.a.</v>
      </c>
      <c r="R18" s="97" t="str">
        <f t="shared" si="7"/>
        <v>n.a.</v>
      </c>
      <c r="S18" s="97">
        <f t="shared" si="8"/>
        <v>1.3208762886598002</v>
      </c>
      <c r="T18" s="97" t="str">
        <f t="shared" si="9"/>
        <v>n.a.</v>
      </c>
      <c r="U18" s="97" t="str">
        <f t="shared" si="9"/>
        <v>n.a.</v>
      </c>
      <c r="V18" s="97" t="str">
        <f t="shared" si="9"/>
        <v>n.a.</v>
      </c>
      <c r="W18" s="48"/>
      <c r="X18" s="48"/>
      <c r="Y18" s="48"/>
      <c r="Z18" s="48"/>
      <c r="AA18" s="48"/>
      <c r="AB18" s="48"/>
    </row>
    <row r="19" spans="1:28">
      <c r="A19" s="54" t="s">
        <v>64</v>
      </c>
      <c r="B19" s="55">
        <v>7.7054686400000003E-2</v>
      </c>
      <c r="C19" s="46">
        <v>1802</v>
      </c>
      <c r="D19" s="56">
        <v>0.45</v>
      </c>
      <c r="E19" s="56">
        <v>8</v>
      </c>
      <c r="F19" s="56">
        <f t="shared" si="1"/>
        <v>5.625</v>
      </c>
      <c r="G19" s="44">
        <f t="shared" si="0"/>
        <v>17.123263644444446</v>
      </c>
      <c r="H19" s="38">
        <f t="shared" si="11"/>
        <v>-1.7349850714646422</v>
      </c>
      <c r="I19" s="38">
        <f t="shared" si="10"/>
        <v>3.0927835051546504</v>
      </c>
      <c r="J19" s="38">
        <f t="shared" si="10"/>
        <v>-14.411764705882346</v>
      </c>
      <c r="K19" s="36">
        <f t="shared" si="2"/>
        <v>1</v>
      </c>
      <c r="L19" s="36">
        <f t="shared" si="3"/>
        <v>0</v>
      </c>
      <c r="M19" s="36">
        <f t="shared" si="4"/>
        <v>0</v>
      </c>
      <c r="N19" s="96">
        <f t="shared" si="5"/>
        <v>0</v>
      </c>
      <c r="O19" s="97">
        <f t="shared" si="6"/>
        <v>3.0927835051546504</v>
      </c>
      <c r="P19" s="97" t="str">
        <f t="shared" si="7"/>
        <v>n.a.</v>
      </c>
      <c r="Q19" s="97" t="str">
        <f t="shared" si="7"/>
        <v>n.a.</v>
      </c>
      <c r="R19" s="97" t="str">
        <f t="shared" si="7"/>
        <v>n.a.</v>
      </c>
      <c r="S19" s="97">
        <f t="shared" si="8"/>
        <v>-14.411764705882346</v>
      </c>
      <c r="T19" s="97" t="str">
        <f t="shared" si="9"/>
        <v>n.a.</v>
      </c>
      <c r="U19" s="97" t="str">
        <f t="shared" si="9"/>
        <v>n.a.</v>
      </c>
      <c r="V19" s="97" t="str">
        <f t="shared" si="9"/>
        <v>n.a.</v>
      </c>
      <c r="W19" s="48"/>
      <c r="X19" s="48"/>
      <c r="Y19" s="48"/>
      <c r="Z19" s="48"/>
      <c r="AA19" s="48"/>
      <c r="AB19" s="48"/>
    </row>
    <row r="20" spans="1:28">
      <c r="A20" s="54" t="s">
        <v>65</v>
      </c>
      <c r="B20" s="55">
        <v>8.6427120879999986E-2</v>
      </c>
      <c r="C20" s="46">
        <v>1803</v>
      </c>
      <c r="D20" s="56">
        <v>0.48</v>
      </c>
      <c r="E20" s="56">
        <v>8.14</v>
      </c>
      <c r="F20" s="56">
        <f t="shared" si="1"/>
        <v>5.8968058968058967</v>
      </c>
      <c r="G20" s="44">
        <f t="shared" si="0"/>
        <v>18.00565018333333</v>
      </c>
      <c r="H20" s="38">
        <f t="shared" si="11"/>
        <v>0.7060562666666641</v>
      </c>
      <c r="I20" s="38">
        <f t="shared" si="10"/>
        <v>1.7500000000000071</v>
      </c>
      <c r="J20" s="38">
        <f t="shared" si="10"/>
        <v>4.8321048321048332</v>
      </c>
      <c r="K20" s="36">
        <f t="shared" si="2"/>
        <v>1</v>
      </c>
      <c r="L20" s="36">
        <f t="shared" si="3"/>
        <v>0</v>
      </c>
      <c r="M20" s="36">
        <f t="shared" si="4"/>
        <v>0</v>
      </c>
      <c r="N20" s="96">
        <f t="shared" si="5"/>
        <v>0</v>
      </c>
      <c r="O20" s="97">
        <f t="shared" si="6"/>
        <v>1.7500000000000071</v>
      </c>
      <c r="P20" s="97" t="str">
        <f t="shared" si="7"/>
        <v>n.a.</v>
      </c>
      <c r="Q20" s="97" t="str">
        <f t="shared" si="7"/>
        <v>n.a.</v>
      </c>
      <c r="R20" s="97" t="str">
        <f t="shared" si="7"/>
        <v>n.a.</v>
      </c>
      <c r="S20" s="97">
        <f t="shared" si="8"/>
        <v>4.8321048321048332</v>
      </c>
      <c r="T20" s="97" t="str">
        <f t="shared" si="9"/>
        <v>n.a.</v>
      </c>
      <c r="U20" s="97" t="str">
        <f t="shared" si="9"/>
        <v>n.a.</v>
      </c>
      <c r="V20" s="97" t="str">
        <f t="shared" si="9"/>
        <v>n.a.</v>
      </c>
      <c r="W20" s="48"/>
      <c r="X20" s="48"/>
      <c r="Y20" s="48"/>
      <c r="Z20" s="48"/>
      <c r="AA20" s="48"/>
      <c r="AB20" s="48"/>
    </row>
    <row r="21" spans="1:28">
      <c r="A21" s="54" t="s">
        <v>66</v>
      </c>
      <c r="B21" s="55">
        <v>8.23121505E-2</v>
      </c>
      <c r="C21" s="46">
        <v>1804</v>
      </c>
      <c r="D21" s="56">
        <v>0.53</v>
      </c>
      <c r="E21" s="56">
        <v>8.4499999999999993</v>
      </c>
      <c r="F21" s="56">
        <f t="shared" si="1"/>
        <v>6.272189349112427</v>
      </c>
      <c r="G21" s="44">
        <f t="shared" si="0"/>
        <v>15.530594433962262</v>
      </c>
      <c r="H21" s="38">
        <f t="shared" si="11"/>
        <v>-0.2954118895671467</v>
      </c>
      <c r="I21" s="38">
        <f t="shared" si="10"/>
        <v>3.8083538083537816</v>
      </c>
      <c r="J21" s="38">
        <f t="shared" si="10"/>
        <v>6.3658777120315646</v>
      </c>
      <c r="K21" s="36">
        <f t="shared" si="2"/>
        <v>1</v>
      </c>
      <c r="L21" s="36">
        <f t="shared" si="3"/>
        <v>0</v>
      </c>
      <c r="M21" s="36">
        <f t="shared" si="4"/>
        <v>0</v>
      </c>
      <c r="N21" s="96">
        <f t="shared" si="5"/>
        <v>0</v>
      </c>
      <c r="O21" s="97">
        <f t="shared" si="6"/>
        <v>3.8083538083537816</v>
      </c>
      <c r="P21" s="97" t="str">
        <f t="shared" si="7"/>
        <v>n.a.</v>
      </c>
      <c r="Q21" s="97" t="str">
        <f t="shared" si="7"/>
        <v>n.a.</v>
      </c>
      <c r="R21" s="97" t="str">
        <f t="shared" si="7"/>
        <v>n.a.</v>
      </c>
      <c r="S21" s="97">
        <f t="shared" si="8"/>
        <v>6.3658777120315646</v>
      </c>
      <c r="T21" s="97" t="str">
        <f t="shared" si="9"/>
        <v>n.a.</v>
      </c>
      <c r="U21" s="97" t="str">
        <f t="shared" si="9"/>
        <v>n.a.</v>
      </c>
      <c r="V21" s="97" t="str">
        <f t="shared" si="9"/>
        <v>n.a.</v>
      </c>
      <c r="W21" s="48"/>
      <c r="X21" s="48"/>
      <c r="Y21" s="48"/>
      <c r="Z21" s="48"/>
      <c r="AA21" s="48"/>
      <c r="AB21" s="48"/>
    </row>
    <row r="22" spans="1:28">
      <c r="A22" s="54" t="s">
        <v>67</v>
      </c>
      <c r="B22" s="55">
        <v>7.5723270659999994E-2</v>
      </c>
      <c r="C22" s="46">
        <v>1805</v>
      </c>
      <c r="D22" s="56">
        <v>0.56000000000000005</v>
      </c>
      <c r="E22" s="56">
        <v>8.9</v>
      </c>
      <c r="F22" s="56">
        <f t="shared" si="1"/>
        <v>6.2921348314606744</v>
      </c>
      <c r="G22" s="44">
        <f t="shared" si="0"/>
        <v>13.522012617857142</v>
      </c>
      <c r="H22" s="38">
        <f t="shared" si="11"/>
        <v>-3.6012510265873043</v>
      </c>
      <c r="I22" s="38">
        <f t="shared" si="10"/>
        <v>5.3254437869822535</v>
      </c>
      <c r="J22" s="38">
        <f t="shared" si="10"/>
        <v>0.31799872800508666</v>
      </c>
      <c r="K22" s="36">
        <f t="shared" si="2"/>
        <v>1</v>
      </c>
      <c r="L22" s="36">
        <f t="shared" si="3"/>
        <v>0</v>
      </c>
      <c r="M22" s="36">
        <f t="shared" si="4"/>
        <v>0</v>
      </c>
      <c r="N22" s="96">
        <f t="shared" si="5"/>
        <v>0</v>
      </c>
      <c r="O22" s="97">
        <f t="shared" si="6"/>
        <v>5.3254437869822535</v>
      </c>
      <c r="P22" s="97" t="str">
        <f t="shared" si="7"/>
        <v>n.a.</v>
      </c>
      <c r="Q22" s="97" t="str">
        <f t="shared" si="7"/>
        <v>n.a.</v>
      </c>
      <c r="R22" s="97" t="str">
        <f t="shared" si="7"/>
        <v>n.a.</v>
      </c>
      <c r="S22" s="97">
        <f t="shared" si="8"/>
        <v>0.31799872800508666</v>
      </c>
      <c r="T22" s="97" t="str">
        <f t="shared" si="9"/>
        <v>n.a.</v>
      </c>
      <c r="U22" s="97" t="str">
        <f t="shared" si="9"/>
        <v>n.a.</v>
      </c>
      <c r="V22" s="97" t="str">
        <f t="shared" si="9"/>
        <v>n.a.</v>
      </c>
      <c r="W22" s="48"/>
      <c r="X22" s="48"/>
      <c r="Y22" s="48"/>
      <c r="Z22" s="48"/>
      <c r="AA22" s="48"/>
      <c r="AB22" s="48"/>
    </row>
    <row r="23" spans="1:28">
      <c r="A23" s="54" t="s">
        <v>68</v>
      </c>
      <c r="B23" s="55">
        <v>6.9218398639999998E-2</v>
      </c>
      <c r="C23" s="46">
        <v>1806</v>
      </c>
      <c r="D23" s="56">
        <v>0.61</v>
      </c>
      <c r="E23" s="56">
        <v>9.32</v>
      </c>
      <c r="F23" s="56">
        <f t="shared" si="1"/>
        <v>6.5450643776824036</v>
      </c>
      <c r="G23" s="44">
        <f t="shared" si="0"/>
        <v>11.347278465573771</v>
      </c>
      <c r="H23" s="38">
        <f t="shared" si="11"/>
        <v>-6.6583717177595592</v>
      </c>
      <c r="I23" s="38">
        <f t="shared" si="10"/>
        <v>4.7191011235955038</v>
      </c>
      <c r="J23" s="38">
        <f t="shared" si="10"/>
        <v>4.019773145309613</v>
      </c>
      <c r="K23" s="36">
        <f t="shared" si="2"/>
        <v>1</v>
      </c>
      <c r="L23" s="36">
        <f t="shared" si="3"/>
        <v>0</v>
      </c>
      <c r="M23" s="36">
        <f t="shared" si="4"/>
        <v>0</v>
      </c>
      <c r="N23" s="96">
        <f t="shared" si="5"/>
        <v>0</v>
      </c>
      <c r="O23" s="97">
        <f t="shared" si="6"/>
        <v>4.7191011235955038</v>
      </c>
      <c r="P23" s="97" t="str">
        <f t="shared" si="7"/>
        <v>n.a.</v>
      </c>
      <c r="Q23" s="97" t="str">
        <f t="shared" si="7"/>
        <v>n.a.</v>
      </c>
      <c r="R23" s="97" t="str">
        <f t="shared" si="7"/>
        <v>n.a.</v>
      </c>
      <c r="S23" s="97">
        <f t="shared" si="8"/>
        <v>4.019773145309613</v>
      </c>
      <c r="T23" s="97" t="str">
        <f t="shared" si="9"/>
        <v>n.a.</v>
      </c>
      <c r="U23" s="97" t="str">
        <f t="shared" si="9"/>
        <v>n.a.</v>
      </c>
      <c r="V23" s="97" t="str">
        <f t="shared" si="9"/>
        <v>n.a.</v>
      </c>
      <c r="W23" s="48"/>
      <c r="X23" s="48"/>
      <c r="Y23" s="48"/>
      <c r="Z23" s="48"/>
      <c r="AA23" s="48"/>
      <c r="AB23" s="48"/>
    </row>
    <row r="24" spans="1:28">
      <c r="A24" s="54" t="s">
        <v>69</v>
      </c>
      <c r="B24" s="55">
        <v>6.5196317970000001E-2</v>
      </c>
      <c r="C24" s="46">
        <v>1807</v>
      </c>
      <c r="D24" s="56">
        <v>0.57999999999999996</v>
      </c>
      <c r="E24" s="56">
        <v>9.33</v>
      </c>
      <c r="F24" s="56">
        <f t="shared" si="1"/>
        <v>6.2165058949624861</v>
      </c>
      <c r="G24" s="44">
        <f t="shared" si="0"/>
        <v>11.240744477586206</v>
      </c>
      <c r="H24" s="38">
        <f t="shared" si="11"/>
        <v>-4.2898499563760559</v>
      </c>
      <c r="I24" s="38">
        <f t="shared" si="10"/>
        <v>0.10729613733906351</v>
      </c>
      <c r="J24" s="38">
        <f t="shared" si="10"/>
        <v>-5.0199427195895545</v>
      </c>
      <c r="K24" s="36">
        <f t="shared" si="2"/>
        <v>1</v>
      </c>
      <c r="L24" s="36">
        <f t="shared" si="3"/>
        <v>0</v>
      </c>
      <c r="M24" s="36">
        <f t="shared" si="4"/>
        <v>0</v>
      </c>
      <c r="N24" s="96">
        <f t="shared" si="5"/>
        <v>0</v>
      </c>
      <c r="O24" s="97">
        <f t="shared" si="6"/>
        <v>0.10729613733906351</v>
      </c>
      <c r="P24" s="97" t="str">
        <f t="shared" si="7"/>
        <v>n.a.</v>
      </c>
      <c r="Q24" s="97" t="str">
        <f t="shared" si="7"/>
        <v>n.a.</v>
      </c>
      <c r="R24" s="97" t="str">
        <f t="shared" si="7"/>
        <v>n.a.</v>
      </c>
      <c r="S24" s="97">
        <f t="shared" si="8"/>
        <v>-5.0199427195895545</v>
      </c>
      <c r="T24" s="97" t="str">
        <f t="shared" si="9"/>
        <v>n.a.</v>
      </c>
      <c r="U24" s="97" t="str">
        <f t="shared" si="9"/>
        <v>n.a.</v>
      </c>
      <c r="V24" s="97" t="str">
        <f t="shared" si="9"/>
        <v>n.a.</v>
      </c>
      <c r="W24" s="48"/>
      <c r="X24" s="48"/>
      <c r="Y24" s="48"/>
      <c r="Z24" s="48"/>
      <c r="AA24" s="48"/>
      <c r="AB24" s="48"/>
    </row>
    <row r="25" spans="1:28">
      <c r="A25" s="54" t="s">
        <v>70</v>
      </c>
      <c r="B25" s="55">
        <v>5.7023192090000001E-2</v>
      </c>
      <c r="C25" s="46">
        <v>1808</v>
      </c>
      <c r="D25" s="56">
        <v>0.64</v>
      </c>
      <c r="E25" s="56">
        <v>9.35</v>
      </c>
      <c r="F25" s="56">
        <f t="shared" si="1"/>
        <v>6.8449197860962565</v>
      </c>
      <c r="G25" s="44">
        <f t="shared" si="0"/>
        <v>8.9098737640624996</v>
      </c>
      <c r="H25" s="38">
        <f t="shared" si="11"/>
        <v>-4.6121388537946419</v>
      </c>
      <c r="I25" s="38">
        <f t="shared" si="10"/>
        <v>0.2143622722400762</v>
      </c>
      <c r="J25" s="38">
        <f t="shared" si="10"/>
        <v>10.108795869444954</v>
      </c>
      <c r="K25" s="36">
        <f t="shared" si="2"/>
        <v>1</v>
      </c>
      <c r="L25" s="36">
        <f t="shared" si="3"/>
        <v>0</v>
      </c>
      <c r="M25" s="36">
        <f t="shared" si="4"/>
        <v>0</v>
      </c>
      <c r="N25" s="96">
        <f t="shared" si="5"/>
        <v>0</v>
      </c>
      <c r="O25" s="97">
        <f t="shared" si="6"/>
        <v>0.2143622722400762</v>
      </c>
      <c r="P25" s="97" t="str">
        <f t="shared" si="7"/>
        <v>n.a.</v>
      </c>
      <c r="Q25" s="97" t="str">
        <f t="shared" si="7"/>
        <v>n.a.</v>
      </c>
      <c r="R25" s="97" t="str">
        <f t="shared" si="7"/>
        <v>n.a.</v>
      </c>
      <c r="S25" s="97">
        <f t="shared" si="8"/>
        <v>10.108795869444954</v>
      </c>
      <c r="T25" s="97" t="str">
        <f t="shared" si="9"/>
        <v>n.a.</v>
      </c>
      <c r="U25" s="97" t="str">
        <f t="shared" si="9"/>
        <v>n.a.</v>
      </c>
      <c r="V25" s="97" t="str">
        <f t="shared" si="9"/>
        <v>n.a.</v>
      </c>
      <c r="W25" s="48"/>
      <c r="X25" s="48"/>
      <c r="Y25" s="48"/>
      <c r="Z25" s="48"/>
      <c r="AA25" s="48"/>
      <c r="AB25" s="48"/>
    </row>
    <row r="26" spans="1:28">
      <c r="A26" s="54" t="s">
        <v>71</v>
      </c>
      <c r="B26" s="55">
        <v>5.3173217520000003E-2</v>
      </c>
      <c r="C26" s="46">
        <v>1809</v>
      </c>
      <c r="D26" s="56">
        <v>0.68</v>
      </c>
      <c r="E26" s="56">
        <v>10.07</v>
      </c>
      <c r="F26" s="56">
        <f t="shared" si="1"/>
        <v>6.7527308838133067</v>
      </c>
      <c r="G26" s="44">
        <f t="shared" si="0"/>
        <v>7.8195908117647059</v>
      </c>
      <c r="H26" s="38">
        <f t="shared" si="11"/>
        <v>-3.5276876538090649</v>
      </c>
      <c r="I26" s="38">
        <f t="shared" si="10"/>
        <v>7.7005347593583018</v>
      </c>
      <c r="J26" s="38">
        <f t="shared" si="10"/>
        <v>-1.3468222442899691</v>
      </c>
      <c r="K26" s="36">
        <f t="shared" si="2"/>
        <v>1</v>
      </c>
      <c r="L26" s="36">
        <f t="shared" si="3"/>
        <v>0</v>
      </c>
      <c r="M26" s="36">
        <f t="shared" si="4"/>
        <v>0</v>
      </c>
      <c r="N26" s="96">
        <f t="shared" si="5"/>
        <v>0</v>
      </c>
      <c r="O26" s="97">
        <f t="shared" si="6"/>
        <v>7.7005347593583018</v>
      </c>
      <c r="P26" s="97" t="str">
        <f t="shared" si="7"/>
        <v>n.a.</v>
      </c>
      <c r="Q26" s="97" t="str">
        <f t="shared" si="7"/>
        <v>n.a.</v>
      </c>
      <c r="R26" s="97" t="str">
        <f t="shared" si="7"/>
        <v>n.a.</v>
      </c>
      <c r="S26" s="97">
        <f t="shared" si="8"/>
        <v>-1.3468222442899691</v>
      </c>
      <c r="T26" s="97" t="str">
        <f t="shared" si="9"/>
        <v>n.a.</v>
      </c>
      <c r="U26" s="97" t="str">
        <f t="shared" si="9"/>
        <v>n.a.</v>
      </c>
      <c r="V26" s="97" t="str">
        <f t="shared" si="9"/>
        <v>n.a.</v>
      </c>
      <c r="W26" s="48"/>
      <c r="X26" s="48"/>
      <c r="Y26" s="48"/>
      <c r="Z26" s="48"/>
      <c r="AA26" s="48"/>
      <c r="AB26" s="48"/>
    </row>
    <row r="27" spans="1:28">
      <c r="A27" s="54" t="s">
        <v>72</v>
      </c>
      <c r="B27" s="55">
        <v>4.8005587759999996E-2</v>
      </c>
      <c r="C27" s="46">
        <v>1810</v>
      </c>
      <c r="D27" s="56">
        <v>0.7</v>
      </c>
      <c r="E27" s="56">
        <v>10.63</v>
      </c>
      <c r="F27" s="56">
        <f t="shared" si="1"/>
        <v>6.5851364063969893</v>
      </c>
      <c r="G27" s="44">
        <f t="shared" si="0"/>
        <v>6.8579411085714286</v>
      </c>
      <c r="H27" s="38">
        <f t="shared" si="11"/>
        <v>-4.3828033690147779</v>
      </c>
      <c r="I27" s="38">
        <f t="shared" si="10"/>
        <v>5.5610724925521327</v>
      </c>
      <c r="J27" s="38">
        <f t="shared" si="10"/>
        <v>-2.4818770405622304</v>
      </c>
      <c r="K27" s="36">
        <f t="shared" si="2"/>
        <v>1</v>
      </c>
      <c r="L27" s="36">
        <f t="shared" si="3"/>
        <v>0</v>
      </c>
      <c r="M27" s="36">
        <f t="shared" si="4"/>
        <v>0</v>
      </c>
      <c r="N27" s="96">
        <f t="shared" si="5"/>
        <v>0</v>
      </c>
      <c r="O27" s="97">
        <f t="shared" si="6"/>
        <v>5.5610724925521327</v>
      </c>
      <c r="P27" s="97" t="str">
        <f t="shared" si="7"/>
        <v>n.a.</v>
      </c>
      <c r="Q27" s="97" t="str">
        <f t="shared" si="7"/>
        <v>n.a.</v>
      </c>
      <c r="R27" s="97" t="str">
        <f t="shared" si="7"/>
        <v>n.a.</v>
      </c>
      <c r="S27" s="97">
        <f t="shared" si="8"/>
        <v>-2.4818770405622304</v>
      </c>
      <c r="T27" s="97" t="str">
        <f t="shared" si="9"/>
        <v>n.a.</v>
      </c>
      <c r="U27" s="97" t="str">
        <f t="shared" si="9"/>
        <v>n.a.</v>
      </c>
      <c r="V27" s="97" t="str">
        <f t="shared" si="9"/>
        <v>n.a.</v>
      </c>
      <c r="W27" s="48"/>
      <c r="X27" s="48"/>
      <c r="Y27" s="48"/>
      <c r="Z27" s="48"/>
      <c r="AA27" s="48"/>
      <c r="AB27" s="48"/>
    </row>
    <row r="28" spans="1:28">
      <c r="A28" s="54" t="s">
        <v>73</v>
      </c>
      <c r="B28" s="55">
        <v>4.5209737899999998E-2</v>
      </c>
      <c r="C28" s="46">
        <v>1811</v>
      </c>
      <c r="D28" s="56">
        <v>0.76</v>
      </c>
      <c r="E28" s="56">
        <v>11.11</v>
      </c>
      <c r="F28" s="56">
        <f t="shared" si="1"/>
        <v>6.8406840684068406</v>
      </c>
      <c r="G28" s="44">
        <f t="shared" si="0"/>
        <v>5.9486497236842109</v>
      </c>
      <c r="H28" s="38">
        <f t="shared" si="11"/>
        <v>-2.9612240403782888</v>
      </c>
      <c r="I28" s="38">
        <f t="shared" si="10"/>
        <v>4.5155221072436413</v>
      </c>
      <c r="J28" s="38">
        <f t="shared" si="10"/>
        <v>3.8806737816638792</v>
      </c>
      <c r="K28" s="36">
        <f t="shared" si="2"/>
        <v>1</v>
      </c>
      <c r="L28" s="36">
        <f t="shared" si="3"/>
        <v>0</v>
      </c>
      <c r="M28" s="36">
        <f t="shared" si="4"/>
        <v>0</v>
      </c>
      <c r="N28" s="96">
        <f t="shared" si="5"/>
        <v>0</v>
      </c>
      <c r="O28" s="97">
        <f t="shared" si="6"/>
        <v>4.5155221072436413</v>
      </c>
      <c r="P28" s="97" t="str">
        <f t="shared" si="7"/>
        <v>n.a.</v>
      </c>
      <c r="Q28" s="97" t="str">
        <f t="shared" si="7"/>
        <v>n.a.</v>
      </c>
      <c r="R28" s="97" t="str">
        <f t="shared" si="7"/>
        <v>n.a.</v>
      </c>
      <c r="S28" s="97">
        <f t="shared" si="8"/>
        <v>3.8806737816638792</v>
      </c>
      <c r="T28" s="97" t="str">
        <f t="shared" si="9"/>
        <v>n.a.</v>
      </c>
      <c r="U28" s="97" t="str">
        <f t="shared" si="9"/>
        <v>n.a.</v>
      </c>
      <c r="V28" s="97" t="str">
        <f t="shared" si="9"/>
        <v>n.a.</v>
      </c>
      <c r="W28" s="48"/>
      <c r="X28" s="48"/>
      <c r="Y28" s="48"/>
      <c r="Z28" s="48"/>
      <c r="AA28" s="48"/>
      <c r="AB28" s="48"/>
    </row>
    <row r="29" spans="1:28">
      <c r="A29" s="54" t="s">
        <v>74</v>
      </c>
      <c r="B29" s="55">
        <v>5.5962827569999998E-2</v>
      </c>
      <c r="C29" s="46">
        <v>1812</v>
      </c>
      <c r="D29" s="56">
        <v>0.78</v>
      </c>
      <c r="E29" s="56">
        <v>11.55</v>
      </c>
      <c r="F29" s="56">
        <f t="shared" si="1"/>
        <v>6.7532467532467528</v>
      </c>
      <c r="G29" s="44">
        <f t="shared" si="0"/>
        <v>7.1747214833333333</v>
      </c>
      <c r="H29" s="38">
        <f t="shared" si="11"/>
        <v>-0.64486932843137268</v>
      </c>
      <c r="I29" s="38">
        <f t="shared" si="10"/>
        <v>3.9603960396039639</v>
      </c>
      <c r="J29" s="38">
        <f t="shared" si="10"/>
        <v>-1.2781954887218117</v>
      </c>
      <c r="K29" s="36">
        <f t="shared" si="2"/>
        <v>1</v>
      </c>
      <c r="L29" s="36">
        <f t="shared" si="3"/>
        <v>0</v>
      </c>
      <c r="M29" s="36">
        <f t="shared" si="4"/>
        <v>0</v>
      </c>
      <c r="N29" s="96">
        <f t="shared" si="5"/>
        <v>0</v>
      </c>
      <c r="O29" s="97">
        <f t="shared" si="6"/>
        <v>3.9603960396039639</v>
      </c>
      <c r="P29" s="97" t="str">
        <f t="shared" si="7"/>
        <v>n.a.</v>
      </c>
      <c r="Q29" s="97" t="str">
        <f t="shared" si="7"/>
        <v>n.a.</v>
      </c>
      <c r="R29" s="97" t="str">
        <f t="shared" si="7"/>
        <v>n.a.</v>
      </c>
      <c r="S29" s="97">
        <f t="shared" si="8"/>
        <v>-1.2781954887218117</v>
      </c>
      <c r="T29" s="97" t="str">
        <f t="shared" si="9"/>
        <v>n.a.</v>
      </c>
      <c r="U29" s="97" t="str">
        <f t="shared" si="9"/>
        <v>n.a.</v>
      </c>
      <c r="V29" s="97" t="str">
        <f t="shared" si="9"/>
        <v>n.a.</v>
      </c>
      <c r="W29" s="48"/>
      <c r="X29" s="48"/>
      <c r="Y29" s="48"/>
      <c r="Z29" s="48"/>
      <c r="AA29" s="48"/>
      <c r="AB29" s="48"/>
    </row>
    <row r="30" spans="1:28">
      <c r="A30" s="54" t="s">
        <v>75</v>
      </c>
      <c r="B30" s="55">
        <v>8.1487846239999995E-2</v>
      </c>
      <c r="C30" s="46">
        <v>1813</v>
      </c>
      <c r="D30" s="56">
        <v>0.96</v>
      </c>
      <c r="E30" s="56">
        <v>12.21</v>
      </c>
      <c r="F30" s="56">
        <f t="shared" si="1"/>
        <v>7.8624078624078617</v>
      </c>
      <c r="G30" s="44">
        <f t="shared" si="0"/>
        <v>8.4883173166666666</v>
      </c>
      <c r="H30" s="38">
        <f t="shared" si="11"/>
        <v>1.630376208095238</v>
      </c>
      <c r="I30" s="38">
        <f t="shared" si="10"/>
        <v>5.7142857142857162</v>
      </c>
      <c r="J30" s="38">
        <f t="shared" si="10"/>
        <v>16.424116424116431</v>
      </c>
      <c r="K30" s="36">
        <f t="shared" si="2"/>
        <v>1</v>
      </c>
      <c r="L30" s="36">
        <f t="shared" si="3"/>
        <v>0</v>
      </c>
      <c r="M30" s="36">
        <f t="shared" si="4"/>
        <v>0</v>
      </c>
      <c r="N30" s="96">
        <f t="shared" si="5"/>
        <v>0</v>
      </c>
      <c r="O30" s="97">
        <f t="shared" si="6"/>
        <v>5.7142857142857162</v>
      </c>
      <c r="P30" s="97" t="str">
        <f t="shared" si="7"/>
        <v>n.a.</v>
      </c>
      <c r="Q30" s="97" t="str">
        <f t="shared" si="7"/>
        <v>n.a.</v>
      </c>
      <c r="R30" s="97" t="str">
        <f t="shared" si="7"/>
        <v>n.a.</v>
      </c>
      <c r="S30" s="97">
        <f t="shared" si="8"/>
        <v>16.424116424116431</v>
      </c>
      <c r="T30" s="97" t="str">
        <f t="shared" si="9"/>
        <v>n.a.</v>
      </c>
      <c r="U30" s="97" t="str">
        <f t="shared" si="9"/>
        <v>n.a.</v>
      </c>
      <c r="V30" s="97" t="str">
        <f t="shared" si="9"/>
        <v>n.a.</v>
      </c>
      <c r="W30" s="48"/>
      <c r="X30" s="48"/>
      <c r="Y30" s="48"/>
      <c r="Z30" s="48"/>
      <c r="AA30" s="48"/>
      <c r="AB30" s="48"/>
    </row>
    <row r="31" spans="1:28">
      <c r="A31" s="54" t="s">
        <v>76</v>
      </c>
      <c r="B31" s="55">
        <v>9.9833660150000003E-2</v>
      </c>
      <c r="C31" s="46">
        <v>1814</v>
      </c>
      <c r="D31" s="56">
        <v>1.07</v>
      </c>
      <c r="E31" s="56">
        <v>12.72</v>
      </c>
      <c r="F31" s="56">
        <f t="shared" si="1"/>
        <v>8.4119496855345908</v>
      </c>
      <c r="G31" s="44">
        <f t="shared" si="0"/>
        <v>9.3302486121495321</v>
      </c>
      <c r="H31" s="38">
        <f t="shared" si="11"/>
        <v>3.3815988884653212</v>
      </c>
      <c r="I31" s="38">
        <f t="shared" si="10"/>
        <v>4.1769041769041726</v>
      </c>
      <c r="J31" s="38">
        <f t="shared" si="10"/>
        <v>6.9894850628930749</v>
      </c>
      <c r="K31" s="36">
        <f t="shared" si="2"/>
        <v>1</v>
      </c>
      <c r="L31" s="36">
        <f t="shared" si="3"/>
        <v>0</v>
      </c>
      <c r="M31" s="36">
        <f t="shared" si="4"/>
        <v>0</v>
      </c>
      <c r="N31" s="96">
        <f t="shared" si="5"/>
        <v>0</v>
      </c>
      <c r="O31" s="97">
        <f t="shared" si="6"/>
        <v>4.1769041769041726</v>
      </c>
      <c r="P31" s="97" t="str">
        <f t="shared" si="7"/>
        <v>n.a.</v>
      </c>
      <c r="Q31" s="97" t="str">
        <f t="shared" si="7"/>
        <v>n.a.</v>
      </c>
      <c r="R31" s="97" t="str">
        <f t="shared" si="7"/>
        <v>n.a.</v>
      </c>
      <c r="S31" s="97">
        <f t="shared" si="8"/>
        <v>6.9894850628930749</v>
      </c>
      <c r="T31" s="97" t="str">
        <f t="shared" si="9"/>
        <v>n.a.</v>
      </c>
      <c r="U31" s="97" t="str">
        <f t="shared" si="9"/>
        <v>n.a.</v>
      </c>
      <c r="V31" s="97" t="str">
        <f t="shared" si="9"/>
        <v>n.a.</v>
      </c>
      <c r="W31" s="48"/>
      <c r="X31" s="48"/>
      <c r="Y31" s="48"/>
      <c r="Z31" s="48"/>
      <c r="AA31" s="48"/>
      <c r="AB31" s="48"/>
    </row>
    <row r="32" spans="1:28">
      <c r="A32" s="54" t="s">
        <v>77</v>
      </c>
      <c r="B32" s="55">
        <v>0.12733493373999999</v>
      </c>
      <c r="C32" s="46">
        <v>1815</v>
      </c>
      <c r="D32" s="56">
        <v>0.92</v>
      </c>
      <c r="E32" s="56">
        <v>12.82</v>
      </c>
      <c r="F32" s="56">
        <f t="shared" si="1"/>
        <v>7.1762870514820589</v>
      </c>
      <c r="G32" s="44">
        <f t="shared" si="0"/>
        <v>13.840753667391303</v>
      </c>
      <c r="H32" s="38">
        <f t="shared" si="11"/>
        <v>6.6660321840579693</v>
      </c>
      <c r="I32" s="38">
        <f t="shared" si="10"/>
        <v>0.78616352201257289</v>
      </c>
      <c r="J32" s="38">
        <f t="shared" si="10"/>
        <v>-14.689372621633833</v>
      </c>
      <c r="K32" s="36">
        <f t="shared" si="2"/>
        <v>1</v>
      </c>
      <c r="L32" s="36">
        <f t="shared" si="3"/>
        <v>0</v>
      </c>
      <c r="M32" s="36">
        <f t="shared" si="4"/>
        <v>0</v>
      </c>
      <c r="N32" s="96">
        <f t="shared" si="5"/>
        <v>0</v>
      </c>
      <c r="O32" s="97">
        <f t="shared" si="6"/>
        <v>0.78616352201257289</v>
      </c>
      <c r="P32" s="97" t="str">
        <f t="shared" si="7"/>
        <v>n.a.</v>
      </c>
      <c r="Q32" s="97" t="str">
        <f t="shared" si="7"/>
        <v>n.a.</v>
      </c>
      <c r="R32" s="97" t="str">
        <f t="shared" si="7"/>
        <v>n.a.</v>
      </c>
      <c r="S32" s="97">
        <f t="shared" si="8"/>
        <v>-14.689372621633833</v>
      </c>
      <c r="T32" s="97" t="str">
        <f t="shared" si="9"/>
        <v>n.a.</v>
      </c>
      <c r="U32" s="97" t="str">
        <f t="shared" si="9"/>
        <v>n.a.</v>
      </c>
      <c r="V32" s="97" t="str">
        <f t="shared" si="9"/>
        <v>n.a.</v>
      </c>
      <c r="W32" s="48"/>
      <c r="X32" s="48"/>
      <c r="Y32" s="48"/>
      <c r="Z32" s="48"/>
      <c r="AA32" s="48"/>
      <c r="AB32" s="48"/>
    </row>
    <row r="33" spans="1:28">
      <c r="A33" s="54" t="s">
        <v>78</v>
      </c>
      <c r="B33" s="55">
        <v>0.12349196515999999</v>
      </c>
      <c r="C33" s="46">
        <v>1816</v>
      </c>
      <c r="D33" s="56">
        <v>0.81</v>
      </c>
      <c r="E33" s="56">
        <v>12.82</v>
      </c>
      <c r="F33" s="56">
        <f t="shared" si="1"/>
        <v>6.3182527301092044</v>
      </c>
      <c r="G33" s="44">
        <f t="shared" si="0"/>
        <v>15.245921624691356</v>
      </c>
      <c r="H33" s="38">
        <f t="shared" si="11"/>
        <v>6.757604308024689</v>
      </c>
      <c r="I33" s="38">
        <f t="shared" si="10"/>
        <v>0</v>
      </c>
      <c r="J33" s="38">
        <f t="shared" si="10"/>
        <v>-11.956521739130432</v>
      </c>
      <c r="K33" s="36">
        <f t="shared" si="2"/>
        <v>1</v>
      </c>
      <c r="L33" s="36">
        <f t="shared" si="3"/>
        <v>0</v>
      </c>
      <c r="M33" s="36">
        <f t="shared" si="4"/>
        <v>0</v>
      </c>
      <c r="N33" s="96">
        <f t="shared" si="5"/>
        <v>0</v>
      </c>
      <c r="O33" s="97">
        <f t="shared" si="6"/>
        <v>0</v>
      </c>
      <c r="P33" s="97" t="str">
        <f t="shared" si="7"/>
        <v>n.a.</v>
      </c>
      <c r="Q33" s="97" t="str">
        <f t="shared" si="7"/>
        <v>n.a.</v>
      </c>
      <c r="R33" s="97" t="str">
        <f t="shared" si="7"/>
        <v>n.a.</v>
      </c>
      <c r="S33" s="97">
        <f t="shared" si="8"/>
        <v>-11.956521739130432</v>
      </c>
      <c r="T33" s="97" t="str">
        <f t="shared" si="9"/>
        <v>n.a.</v>
      </c>
      <c r="U33" s="97" t="str">
        <f t="shared" si="9"/>
        <v>n.a.</v>
      </c>
      <c r="V33" s="97" t="str">
        <f t="shared" si="9"/>
        <v>n.a.</v>
      </c>
      <c r="W33" s="48"/>
      <c r="X33" s="48"/>
      <c r="Y33" s="48"/>
      <c r="Z33" s="48"/>
      <c r="AA33" s="48"/>
      <c r="AB33" s="48"/>
    </row>
    <row r="34" spans="1:28">
      <c r="A34" s="54" t="s">
        <v>79</v>
      </c>
      <c r="B34" s="55">
        <v>0.10346663382999999</v>
      </c>
      <c r="C34" s="46">
        <v>1817</v>
      </c>
      <c r="D34" s="56">
        <v>0.76</v>
      </c>
      <c r="E34" s="56">
        <v>13.12</v>
      </c>
      <c r="F34" s="56">
        <f t="shared" si="1"/>
        <v>5.7926829268292686</v>
      </c>
      <c r="G34" s="44">
        <f t="shared" si="0"/>
        <v>13.614030767105262</v>
      </c>
      <c r="H34" s="38">
        <f t="shared" si="11"/>
        <v>4.2837821549557304</v>
      </c>
      <c r="I34" s="38">
        <f t="shared" si="10"/>
        <v>2.3400936037441422</v>
      </c>
      <c r="J34" s="38">
        <f t="shared" si="10"/>
        <v>-8.3182776272207164</v>
      </c>
      <c r="K34" s="36">
        <f t="shared" si="2"/>
        <v>1</v>
      </c>
      <c r="L34" s="36">
        <f t="shared" si="3"/>
        <v>0</v>
      </c>
      <c r="M34" s="36">
        <f t="shared" si="4"/>
        <v>0</v>
      </c>
      <c r="N34" s="96">
        <f t="shared" si="5"/>
        <v>0</v>
      </c>
      <c r="O34" s="97">
        <f t="shared" si="6"/>
        <v>2.3400936037441422</v>
      </c>
      <c r="P34" s="97" t="str">
        <f t="shared" si="7"/>
        <v>n.a.</v>
      </c>
      <c r="Q34" s="97" t="str">
        <f t="shared" si="7"/>
        <v>n.a.</v>
      </c>
      <c r="R34" s="97" t="str">
        <f t="shared" si="7"/>
        <v>n.a.</v>
      </c>
      <c r="S34" s="97">
        <f t="shared" si="8"/>
        <v>-8.3182776272207164</v>
      </c>
      <c r="T34" s="97" t="str">
        <f t="shared" si="9"/>
        <v>n.a.</v>
      </c>
      <c r="U34" s="97" t="str">
        <f t="shared" si="9"/>
        <v>n.a.</v>
      </c>
      <c r="V34" s="97" t="str">
        <f t="shared" si="9"/>
        <v>n.a.</v>
      </c>
      <c r="W34" s="48"/>
      <c r="X34" s="48"/>
      <c r="Y34" s="48"/>
      <c r="Z34" s="48"/>
      <c r="AA34" s="48"/>
      <c r="AB34" s="48"/>
    </row>
    <row r="35" spans="1:28">
      <c r="A35" s="54" t="s">
        <v>80</v>
      </c>
      <c r="B35" s="55">
        <v>9.5529648280000004E-2</v>
      </c>
      <c r="C35" s="46">
        <v>1818</v>
      </c>
      <c r="D35" s="56">
        <v>0.73</v>
      </c>
      <c r="E35" s="56">
        <v>13.6</v>
      </c>
      <c r="F35" s="56">
        <f t="shared" si="1"/>
        <v>5.3676470588235299</v>
      </c>
      <c r="G35" s="44">
        <f t="shared" si="0"/>
        <v>13.086253189041097</v>
      </c>
      <c r="H35" s="38">
        <f t="shared" si="11"/>
        <v>-0.75450047835020584</v>
      </c>
      <c r="I35" s="38">
        <f t="shared" si="10"/>
        <v>3.6585365853658569</v>
      </c>
      <c r="J35" s="38">
        <f t="shared" si="10"/>
        <v>-7.337461300309589</v>
      </c>
      <c r="K35" s="36">
        <f t="shared" si="2"/>
        <v>1</v>
      </c>
      <c r="L35" s="36">
        <f t="shared" si="3"/>
        <v>0</v>
      </c>
      <c r="M35" s="36">
        <f t="shared" si="4"/>
        <v>0</v>
      </c>
      <c r="N35" s="96">
        <f t="shared" si="5"/>
        <v>0</v>
      </c>
      <c r="O35" s="97">
        <f t="shared" si="6"/>
        <v>3.6585365853658569</v>
      </c>
      <c r="P35" s="97" t="str">
        <f t="shared" si="7"/>
        <v>n.a.</v>
      </c>
      <c r="Q35" s="97" t="str">
        <f t="shared" si="7"/>
        <v>n.a.</v>
      </c>
      <c r="R35" s="97" t="str">
        <f t="shared" si="7"/>
        <v>n.a.</v>
      </c>
      <c r="S35" s="97">
        <f t="shared" si="8"/>
        <v>-7.337461300309589</v>
      </c>
      <c r="T35" s="97" t="str">
        <f t="shared" si="9"/>
        <v>n.a.</v>
      </c>
      <c r="U35" s="97" t="str">
        <f t="shared" si="9"/>
        <v>n.a.</v>
      </c>
      <c r="V35" s="97" t="str">
        <f t="shared" si="9"/>
        <v>n.a.</v>
      </c>
      <c r="W35" s="48"/>
      <c r="X35" s="48"/>
      <c r="Y35" s="48"/>
      <c r="Z35" s="48"/>
      <c r="AA35" s="48"/>
      <c r="AB35" s="48"/>
    </row>
    <row r="36" spans="1:28">
      <c r="A36" s="54" t="s">
        <v>81</v>
      </c>
      <c r="B36" s="55">
        <v>9.1015566150000018E-2</v>
      </c>
      <c r="C36" s="46">
        <v>1819</v>
      </c>
      <c r="D36" s="56">
        <v>0.72</v>
      </c>
      <c r="E36" s="56">
        <v>13.86</v>
      </c>
      <c r="F36" s="56">
        <f t="shared" si="1"/>
        <v>5.1948051948051948</v>
      </c>
      <c r="G36" s="44">
        <f t="shared" si="0"/>
        <v>12.64105085416667</v>
      </c>
      <c r="H36" s="38">
        <f t="shared" si="11"/>
        <v>-2.6048707705246859</v>
      </c>
      <c r="I36" s="38">
        <f t="shared" si="10"/>
        <v>1.9117647058823461</v>
      </c>
      <c r="J36" s="38">
        <f t="shared" si="10"/>
        <v>-3.2200676036292619</v>
      </c>
      <c r="K36" s="36">
        <f t="shared" si="2"/>
        <v>1</v>
      </c>
      <c r="L36" s="36">
        <f t="shared" si="3"/>
        <v>0</v>
      </c>
      <c r="M36" s="36">
        <f t="shared" si="4"/>
        <v>0</v>
      </c>
      <c r="N36" s="96">
        <f t="shared" si="5"/>
        <v>0</v>
      </c>
      <c r="O36" s="97">
        <f t="shared" si="6"/>
        <v>1.9117647058823461</v>
      </c>
      <c r="P36" s="97" t="str">
        <f t="shared" si="7"/>
        <v>n.a.</v>
      </c>
      <c r="Q36" s="97" t="str">
        <f t="shared" si="7"/>
        <v>n.a.</v>
      </c>
      <c r="R36" s="97" t="str">
        <f t="shared" si="7"/>
        <v>n.a.</v>
      </c>
      <c r="S36" s="97">
        <f t="shared" si="8"/>
        <v>-3.2200676036292619</v>
      </c>
      <c r="T36" s="97" t="str">
        <f t="shared" si="9"/>
        <v>n.a.</v>
      </c>
      <c r="U36" s="97" t="str">
        <f t="shared" si="9"/>
        <v>n.a.</v>
      </c>
      <c r="V36" s="97" t="str">
        <f t="shared" si="9"/>
        <v>n.a.</v>
      </c>
      <c r="W36" s="48"/>
      <c r="X36" s="48"/>
      <c r="Y36" s="48"/>
      <c r="Z36" s="48"/>
      <c r="AA36" s="48"/>
      <c r="AB36" s="48"/>
    </row>
    <row r="37" spans="1:28">
      <c r="A37" s="54" t="s">
        <v>82</v>
      </c>
      <c r="B37" s="55">
        <v>8.9987427659999994E-2</v>
      </c>
      <c r="C37" s="46">
        <v>1820</v>
      </c>
      <c r="D37" s="56">
        <v>0.7</v>
      </c>
      <c r="E37" s="56">
        <v>14.41</v>
      </c>
      <c r="F37" s="56">
        <f t="shared" si="1"/>
        <v>4.8577376821651628</v>
      </c>
      <c r="G37" s="44">
        <f t="shared" si="0"/>
        <v>12.855346808571429</v>
      </c>
      <c r="H37" s="38">
        <f t="shared" si="11"/>
        <v>-0.75868395853383319</v>
      </c>
      <c r="I37" s="38">
        <f t="shared" si="10"/>
        <v>3.9682539682539764</v>
      </c>
      <c r="J37" s="38">
        <f t="shared" si="10"/>
        <v>-6.4885496183206159</v>
      </c>
      <c r="K37" s="36">
        <f t="shared" si="2"/>
        <v>1</v>
      </c>
      <c r="L37" s="36">
        <f t="shared" si="3"/>
        <v>0</v>
      </c>
      <c r="M37" s="36">
        <f t="shared" si="4"/>
        <v>0</v>
      </c>
      <c r="N37" s="96">
        <f t="shared" si="5"/>
        <v>0</v>
      </c>
      <c r="O37" s="97">
        <f t="shared" si="6"/>
        <v>3.9682539682539764</v>
      </c>
      <c r="P37" s="97" t="str">
        <f t="shared" si="7"/>
        <v>n.a.</v>
      </c>
      <c r="Q37" s="97" t="str">
        <f t="shared" si="7"/>
        <v>n.a.</v>
      </c>
      <c r="R37" s="97" t="str">
        <f t="shared" si="7"/>
        <v>n.a.</v>
      </c>
      <c r="S37" s="97">
        <f t="shared" si="8"/>
        <v>-6.4885496183206159</v>
      </c>
      <c r="T37" s="97" t="str">
        <f t="shared" si="9"/>
        <v>n.a.</v>
      </c>
      <c r="U37" s="97" t="str">
        <f t="shared" si="9"/>
        <v>n.a.</v>
      </c>
      <c r="V37" s="97" t="str">
        <f t="shared" si="9"/>
        <v>n.a.</v>
      </c>
      <c r="W37" s="48"/>
      <c r="X37" s="48"/>
      <c r="Y37" s="48"/>
      <c r="Z37" s="48"/>
      <c r="AA37" s="48"/>
      <c r="AB37" s="48"/>
    </row>
    <row r="38" spans="1:28">
      <c r="A38" s="54" t="s">
        <v>83</v>
      </c>
      <c r="B38" s="55">
        <v>9.3546676980000007E-2</v>
      </c>
      <c r="C38" s="46">
        <v>1821</v>
      </c>
      <c r="D38" s="56">
        <v>0.73</v>
      </c>
      <c r="E38" s="56">
        <v>15.18</v>
      </c>
      <c r="F38" s="56">
        <f t="shared" si="1"/>
        <v>4.8089591567852441</v>
      </c>
      <c r="G38" s="44">
        <f t="shared" si="0"/>
        <v>12.814613284931507</v>
      </c>
      <c r="H38" s="38">
        <f t="shared" si="11"/>
        <v>-0.27163990410958938</v>
      </c>
      <c r="I38" s="38">
        <f t="shared" si="10"/>
        <v>5.3435114503816772</v>
      </c>
      <c r="J38" s="38">
        <f t="shared" si="10"/>
        <v>-1.0041407867494634</v>
      </c>
      <c r="K38" s="36">
        <f t="shared" si="2"/>
        <v>1</v>
      </c>
      <c r="L38" s="36">
        <f t="shared" si="3"/>
        <v>0</v>
      </c>
      <c r="M38" s="36">
        <f t="shared" si="4"/>
        <v>0</v>
      </c>
      <c r="N38" s="96">
        <f t="shared" si="5"/>
        <v>0</v>
      </c>
      <c r="O38" s="97">
        <f t="shared" si="6"/>
        <v>5.3435114503816772</v>
      </c>
      <c r="P38" s="97" t="str">
        <f t="shared" si="7"/>
        <v>n.a.</v>
      </c>
      <c r="Q38" s="97" t="str">
        <f t="shared" si="7"/>
        <v>n.a.</v>
      </c>
      <c r="R38" s="97" t="str">
        <f t="shared" si="7"/>
        <v>n.a.</v>
      </c>
      <c r="S38" s="97">
        <f t="shared" si="8"/>
        <v>-1.0041407867494634</v>
      </c>
      <c r="T38" s="97" t="str">
        <f t="shared" si="9"/>
        <v>n.a.</v>
      </c>
      <c r="U38" s="97" t="str">
        <f t="shared" si="9"/>
        <v>n.a.</v>
      </c>
      <c r="V38" s="97" t="str">
        <f t="shared" si="9"/>
        <v>n.a.</v>
      </c>
      <c r="W38" s="48"/>
      <c r="X38" s="48"/>
      <c r="Y38" s="48"/>
      <c r="Z38" s="48"/>
      <c r="AA38" s="48"/>
      <c r="AB38" s="48"/>
    </row>
    <row r="39" spans="1:28">
      <c r="A39" s="54" t="s">
        <v>84</v>
      </c>
      <c r="B39" s="55">
        <v>9.0875877280000003E-2</v>
      </c>
      <c r="C39" s="46">
        <v>1822</v>
      </c>
      <c r="D39" s="56">
        <v>0.8</v>
      </c>
      <c r="E39" s="56">
        <v>15.76</v>
      </c>
      <c r="F39" s="56">
        <f t="shared" si="1"/>
        <v>5.0761421319796955</v>
      </c>
      <c r="G39" s="44">
        <f t="shared" si="0"/>
        <v>11.35948466</v>
      </c>
      <c r="H39" s="38">
        <f t="shared" si="11"/>
        <v>-1.2815661941666701</v>
      </c>
      <c r="I39" s="38">
        <f t="shared" si="10"/>
        <v>3.8208168642951179</v>
      </c>
      <c r="J39" s="38">
        <f t="shared" si="10"/>
        <v>5.5559418677421535</v>
      </c>
      <c r="K39" s="36">
        <f t="shared" si="2"/>
        <v>1</v>
      </c>
      <c r="L39" s="36">
        <f t="shared" si="3"/>
        <v>0</v>
      </c>
      <c r="M39" s="36">
        <f t="shared" si="4"/>
        <v>0</v>
      </c>
      <c r="N39" s="96">
        <f t="shared" si="5"/>
        <v>0</v>
      </c>
      <c r="O39" s="97">
        <f t="shared" si="6"/>
        <v>3.8208168642951179</v>
      </c>
      <c r="P39" s="97" t="str">
        <f t="shared" si="7"/>
        <v>n.a.</v>
      </c>
      <c r="Q39" s="97" t="str">
        <f t="shared" si="7"/>
        <v>n.a.</v>
      </c>
      <c r="R39" s="97" t="str">
        <f t="shared" si="7"/>
        <v>n.a.</v>
      </c>
      <c r="S39" s="97">
        <f t="shared" si="8"/>
        <v>5.5559418677421535</v>
      </c>
      <c r="T39" s="97" t="str">
        <f t="shared" si="9"/>
        <v>n.a.</v>
      </c>
      <c r="U39" s="97" t="str">
        <f t="shared" si="9"/>
        <v>n.a.</v>
      </c>
      <c r="V39" s="97" t="str">
        <f t="shared" si="9"/>
        <v>n.a.</v>
      </c>
      <c r="W39" s="48"/>
      <c r="X39" s="48"/>
      <c r="Y39" s="48"/>
      <c r="Z39" s="48"/>
      <c r="AA39" s="48"/>
      <c r="AB39" s="48"/>
    </row>
    <row r="40" spans="1:28">
      <c r="A40" s="54" t="s">
        <v>85</v>
      </c>
      <c r="B40" s="55">
        <v>9.026977776999999E-2</v>
      </c>
      <c r="C40" s="46">
        <v>1823</v>
      </c>
      <c r="D40" s="56">
        <v>0.75</v>
      </c>
      <c r="E40" s="56">
        <v>16.329999999999998</v>
      </c>
      <c r="F40" s="56">
        <f t="shared" si="1"/>
        <v>4.5927740355174533</v>
      </c>
      <c r="G40" s="44">
        <f t="shared" si="0"/>
        <v>12.035970369333333</v>
      </c>
      <c r="H40" s="38">
        <f t="shared" si="11"/>
        <v>-0.81937643923809667</v>
      </c>
      <c r="I40" s="38">
        <f t="shared" si="10"/>
        <v>3.6167512690355341</v>
      </c>
      <c r="J40" s="38">
        <f t="shared" si="10"/>
        <v>-9.5223515003061703</v>
      </c>
      <c r="K40" s="36">
        <f t="shared" si="2"/>
        <v>1</v>
      </c>
      <c r="L40" s="36">
        <f t="shared" si="3"/>
        <v>0</v>
      </c>
      <c r="M40" s="36">
        <f t="shared" si="4"/>
        <v>0</v>
      </c>
      <c r="N40" s="96">
        <f t="shared" si="5"/>
        <v>0</v>
      </c>
      <c r="O40" s="97">
        <f t="shared" ref="O40:O72" si="12">IF(K40=1,$I40,"n.a.")</f>
        <v>3.6167512690355341</v>
      </c>
      <c r="P40" s="97" t="str">
        <f t="shared" si="7"/>
        <v>n.a.</v>
      </c>
      <c r="Q40" s="97" t="str">
        <f t="shared" si="7"/>
        <v>n.a.</v>
      </c>
      <c r="R40" s="97" t="str">
        <f t="shared" si="7"/>
        <v>n.a.</v>
      </c>
      <c r="S40" s="97">
        <f t="shared" ref="S40:S72" si="13">IF(K40=1,$J40,"n.a.")</f>
        <v>-9.5223515003061703</v>
      </c>
      <c r="T40" s="97" t="str">
        <f t="shared" si="9"/>
        <v>n.a.</v>
      </c>
      <c r="U40" s="97" t="str">
        <f t="shared" si="9"/>
        <v>n.a.</v>
      </c>
      <c r="V40" s="97" t="str">
        <f t="shared" si="9"/>
        <v>n.a.</v>
      </c>
      <c r="W40" s="48"/>
      <c r="X40" s="48"/>
      <c r="Y40" s="48"/>
      <c r="Z40" s="48"/>
      <c r="AA40" s="48"/>
      <c r="AB40" s="48"/>
    </row>
    <row r="41" spans="1:28">
      <c r="A41" s="54" t="s">
        <v>86</v>
      </c>
      <c r="B41" s="55">
        <v>8.3788432709999999E-2</v>
      </c>
      <c r="C41" s="46">
        <v>1824</v>
      </c>
      <c r="D41" s="56">
        <v>0.75</v>
      </c>
      <c r="E41" s="56">
        <v>17.3</v>
      </c>
      <c r="F41" s="56">
        <f t="shared" si="1"/>
        <v>4.3352601156069364</v>
      </c>
      <c r="G41" s="44">
        <f t="shared" si="0"/>
        <v>11.171791027999999</v>
      </c>
      <c r="H41" s="38">
        <f t="shared" si="11"/>
        <v>-1.6428222569315079</v>
      </c>
      <c r="I41" s="38">
        <f t="shared" si="10"/>
        <v>5.9399877526025824</v>
      </c>
      <c r="J41" s="38">
        <f t="shared" si="10"/>
        <v>-5.6069364161849933</v>
      </c>
      <c r="K41" s="36">
        <f t="shared" si="2"/>
        <v>1</v>
      </c>
      <c r="L41" s="36">
        <f t="shared" si="3"/>
        <v>0</v>
      </c>
      <c r="M41" s="36">
        <f t="shared" si="4"/>
        <v>0</v>
      </c>
      <c r="N41" s="96">
        <f t="shared" si="5"/>
        <v>0</v>
      </c>
      <c r="O41" s="97">
        <f t="shared" si="12"/>
        <v>5.9399877526025824</v>
      </c>
      <c r="P41" s="97" t="str">
        <f t="shared" si="7"/>
        <v>n.a.</v>
      </c>
      <c r="Q41" s="97" t="str">
        <f t="shared" si="7"/>
        <v>n.a.</v>
      </c>
      <c r="R41" s="97" t="str">
        <f t="shared" si="7"/>
        <v>n.a.</v>
      </c>
      <c r="S41" s="97">
        <f t="shared" si="13"/>
        <v>-5.6069364161849933</v>
      </c>
      <c r="T41" s="97" t="str">
        <f t="shared" si="9"/>
        <v>n.a.</v>
      </c>
      <c r="U41" s="97" t="str">
        <f t="shared" si="9"/>
        <v>n.a.</v>
      </c>
      <c r="V41" s="97" t="str">
        <f t="shared" si="9"/>
        <v>n.a.</v>
      </c>
      <c r="W41" s="48"/>
      <c r="X41" s="48"/>
      <c r="Y41" s="48"/>
      <c r="Z41" s="48"/>
      <c r="AA41" s="48"/>
      <c r="AB41" s="48"/>
    </row>
    <row r="42" spans="1:28">
      <c r="A42" s="54" t="s">
        <v>87</v>
      </c>
      <c r="B42" s="55">
        <v>8.1054059989999996E-2</v>
      </c>
      <c r="C42" s="46">
        <v>1825</v>
      </c>
      <c r="D42" s="56">
        <v>0.81</v>
      </c>
      <c r="E42" s="56">
        <v>18.07</v>
      </c>
      <c r="F42" s="56">
        <f t="shared" si="1"/>
        <v>4.4825677919203102</v>
      </c>
      <c r="G42" s="44">
        <f t="shared" si="0"/>
        <v>10.006674072839505</v>
      </c>
      <c r="H42" s="38">
        <f t="shared" si="11"/>
        <v>-1.3528105871604943</v>
      </c>
      <c r="I42" s="38">
        <f t="shared" si="10"/>
        <v>4.4508670520231108</v>
      </c>
      <c r="J42" s="38">
        <f t="shared" si="10"/>
        <v>3.3978970669618302</v>
      </c>
      <c r="K42" s="36">
        <f t="shared" si="2"/>
        <v>1</v>
      </c>
      <c r="L42" s="36">
        <f t="shared" si="3"/>
        <v>0</v>
      </c>
      <c r="M42" s="36">
        <f t="shared" si="4"/>
        <v>0</v>
      </c>
      <c r="N42" s="96">
        <f t="shared" si="5"/>
        <v>0</v>
      </c>
      <c r="O42" s="97">
        <f t="shared" si="12"/>
        <v>4.4508670520231108</v>
      </c>
      <c r="P42" s="97" t="str">
        <f t="shared" si="7"/>
        <v>n.a.</v>
      </c>
      <c r="Q42" s="97" t="str">
        <f t="shared" si="7"/>
        <v>n.a.</v>
      </c>
      <c r="R42" s="97" t="str">
        <f t="shared" si="7"/>
        <v>n.a.</v>
      </c>
      <c r="S42" s="97">
        <f t="shared" si="13"/>
        <v>3.3978970669618302</v>
      </c>
      <c r="T42" s="97" t="str">
        <f t="shared" si="9"/>
        <v>n.a.</v>
      </c>
      <c r="U42" s="97" t="str">
        <f t="shared" si="9"/>
        <v>n.a.</v>
      </c>
      <c r="V42" s="97" t="str">
        <f t="shared" si="9"/>
        <v>n.a.</v>
      </c>
      <c r="W42" s="48"/>
      <c r="X42" s="48"/>
      <c r="Y42" s="48"/>
      <c r="Z42" s="48"/>
      <c r="AA42" s="48"/>
      <c r="AB42" s="48"/>
    </row>
    <row r="43" spans="1:28">
      <c r="A43" s="54" t="s">
        <v>88</v>
      </c>
      <c r="B43" s="55">
        <v>7.3987357200000006E-2</v>
      </c>
      <c r="C43" s="46">
        <v>1826</v>
      </c>
      <c r="D43" s="56">
        <v>0.86</v>
      </c>
      <c r="E43" s="56">
        <v>18.71</v>
      </c>
      <c r="F43" s="56">
        <f t="shared" si="1"/>
        <v>4.5964724746125061</v>
      </c>
      <c r="G43" s="44">
        <f t="shared" si="0"/>
        <v>8.6031810697674427</v>
      </c>
      <c r="H43" s="38">
        <f t="shared" si="11"/>
        <v>-3.43278929956589</v>
      </c>
      <c r="I43" s="38">
        <f t="shared" si="10"/>
        <v>3.5417819590481514</v>
      </c>
      <c r="J43" s="38">
        <f t="shared" si="10"/>
        <v>2.5410587854913347</v>
      </c>
      <c r="K43" s="36">
        <f t="shared" si="2"/>
        <v>1</v>
      </c>
      <c r="L43" s="36">
        <f t="shared" si="3"/>
        <v>0</v>
      </c>
      <c r="M43" s="36">
        <f t="shared" si="4"/>
        <v>0</v>
      </c>
      <c r="N43" s="96">
        <f t="shared" si="5"/>
        <v>0</v>
      </c>
      <c r="O43" s="97">
        <f t="shared" si="12"/>
        <v>3.5417819590481514</v>
      </c>
      <c r="P43" s="97" t="str">
        <f t="shared" si="7"/>
        <v>n.a.</v>
      </c>
      <c r="Q43" s="97" t="str">
        <f t="shared" si="7"/>
        <v>n.a.</v>
      </c>
      <c r="R43" s="97" t="str">
        <f t="shared" si="7"/>
        <v>n.a.</v>
      </c>
      <c r="S43" s="97">
        <f t="shared" si="13"/>
        <v>2.5410587854913347</v>
      </c>
      <c r="T43" s="97" t="str">
        <f t="shared" si="9"/>
        <v>n.a.</v>
      </c>
      <c r="U43" s="97" t="str">
        <f t="shared" si="9"/>
        <v>n.a.</v>
      </c>
      <c r="V43" s="97" t="str">
        <f t="shared" si="9"/>
        <v>n.a.</v>
      </c>
      <c r="W43" s="48"/>
      <c r="X43" s="48"/>
      <c r="Y43" s="48"/>
      <c r="Z43" s="48"/>
      <c r="AA43" s="48"/>
      <c r="AB43" s="48"/>
    </row>
    <row r="44" spans="1:28">
      <c r="A44" s="54" t="s">
        <v>89</v>
      </c>
      <c r="B44" s="55">
        <v>6.7475043870000001E-2</v>
      </c>
      <c r="C44" s="46">
        <v>1827</v>
      </c>
      <c r="D44" s="56">
        <v>0.91</v>
      </c>
      <c r="E44" s="56">
        <v>19.29</v>
      </c>
      <c r="F44" s="56">
        <f t="shared" si="1"/>
        <v>4.7174701918092277</v>
      </c>
      <c r="G44" s="44">
        <f t="shared" si="0"/>
        <v>7.4148399857142859</v>
      </c>
      <c r="H44" s="38">
        <f t="shared" si="11"/>
        <v>-3.7569510422857135</v>
      </c>
      <c r="I44" s="38">
        <f t="shared" si="10"/>
        <v>3.0999465526456271</v>
      </c>
      <c r="J44" s="38">
        <f t="shared" si="10"/>
        <v>2.6324038241286818</v>
      </c>
      <c r="K44" s="36">
        <f t="shared" si="2"/>
        <v>1</v>
      </c>
      <c r="L44" s="36">
        <f t="shared" si="3"/>
        <v>0</v>
      </c>
      <c r="M44" s="36">
        <f t="shared" si="4"/>
        <v>0</v>
      </c>
      <c r="N44" s="96">
        <f t="shared" si="5"/>
        <v>0</v>
      </c>
      <c r="O44" s="97">
        <f t="shared" si="12"/>
        <v>3.0999465526456271</v>
      </c>
      <c r="P44" s="97" t="str">
        <f t="shared" si="7"/>
        <v>n.a.</v>
      </c>
      <c r="Q44" s="97" t="str">
        <f t="shared" si="7"/>
        <v>n.a.</v>
      </c>
      <c r="R44" s="97" t="str">
        <f t="shared" si="7"/>
        <v>n.a.</v>
      </c>
      <c r="S44" s="97">
        <f t="shared" si="13"/>
        <v>2.6324038241286818</v>
      </c>
      <c r="T44" s="97" t="str">
        <f t="shared" si="9"/>
        <v>n.a.</v>
      </c>
      <c r="U44" s="97" t="str">
        <f t="shared" si="9"/>
        <v>n.a.</v>
      </c>
      <c r="V44" s="97" t="str">
        <f t="shared" si="9"/>
        <v>n.a.</v>
      </c>
      <c r="W44" s="48"/>
      <c r="X44" s="48"/>
      <c r="Y44" s="48"/>
      <c r="Z44" s="48"/>
      <c r="AA44" s="48"/>
      <c r="AB44" s="48"/>
    </row>
    <row r="45" spans="1:28">
      <c r="A45" s="54" t="s">
        <v>90</v>
      </c>
      <c r="B45" s="55">
        <v>5.8421413669999998E-2</v>
      </c>
      <c r="C45" s="46">
        <v>1828</v>
      </c>
      <c r="D45" s="56">
        <v>0.89</v>
      </c>
      <c r="E45" s="56">
        <v>19.55</v>
      </c>
      <c r="F45" s="56">
        <f t="shared" si="1"/>
        <v>4.5524296675191813</v>
      </c>
      <c r="G45" s="44">
        <f t="shared" si="0"/>
        <v>6.5642037831460671</v>
      </c>
      <c r="H45" s="38">
        <f t="shared" si="11"/>
        <v>-3.4424702896934383</v>
      </c>
      <c r="I45" s="38">
        <f t="shared" si="10"/>
        <v>1.3478486262312073</v>
      </c>
      <c r="J45" s="38">
        <f t="shared" si="10"/>
        <v>-3.4984963885219766</v>
      </c>
      <c r="K45" s="36">
        <f t="shared" si="2"/>
        <v>1</v>
      </c>
      <c r="L45" s="36">
        <f t="shared" si="3"/>
        <v>0</v>
      </c>
      <c r="M45" s="36">
        <f t="shared" si="4"/>
        <v>0</v>
      </c>
      <c r="N45" s="96">
        <f t="shared" si="5"/>
        <v>0</v>
      </c>
      <c r="O45" s="97">
        <f t="shared" si="12"/>
        <v>1.3478486262312073</v>
      </c>
      <c r="P45" s="97" t="str">
        <f t="shared" si="7"/>
        <v>n.a.</v>
      </c>
      <c r="Q45" s="97" t="str">
        <f t="shared" si="7"/>
        <v>n.a.</v>
      </c>
      <c r="R45" s="97" t="str">
        <f t="shared" si="7"/>
        <v>n.a.</v>
      </c>
      <c r="S45" s="97">
        <f t="shared" si="13"/>
        <v>-3.4984963885219766</v>
      </c>
      <c r="T45" s="97" t="str">
        <f t="shared" si="9"/>
        <v>n.a.</v>
      </c>
      <c r="U45" s="97" t="str">
        <f t="shared" si="9"/>
        <v>n.a.</v>
      </c>
      <c r="V45" s="97" t="str">
        <f t="shared" si="9"/>
        <v>n.a.</v>
      </c>
      <c r="W45" s="48"/>
      <c r="X45" s="48"/>
      <c r="Y45" s="48"/>
      <c r="Z45" s="48"/>
      <c r="AA45" s="48"/>
      <c r="AB45" s="48"/>
    </row>
    <row r="46" spans="1:28">
      <c r="A46" s="54" t="s">
        <v>91</v>
      </c>
      <c r="B46" s="55">
        <v>4.8565406500000005E-2</v>
      </c>
      <c r="C46" s="46">
        <v>1829</v>
      </c>
      <c r="D46" s="56">
        <v>0.92</v>
      </c>
      <c r="E46" s="56">
        <v>20.3</v>
      </c>
      <c r="F46" s="56">
        <f t="shared" si="1"/>
        <v>4.5320197044334973</v>
      </c>
      <c r="G46" s="44">
        <f t="shared" si="0"/>
        <v>5.2788485326086958</v>
      </c>
      <c r="H46" s="38">
        <f t="shared" si="11"/>
        <v>-3.3243325371587469</v>
      </c>
      <c r="I46" s="38">
        <f t="shared" si="10"/>
        <v>3.8363171355498826</v>
      </c>
      <c r="J46" s="38">
        <f t="shared" si="10"/>
        <v>-0.44833121160126055</v>
      </c>
      <c r="K46" s="36">
        <f t="shared" si="2"/>
        <v>1</v>
      </c>
      <c r="L46" s="36">
        <f t="shared" si="3"/>
        <v>0</v>
      </c>
      <c r="M46" s="36">
        <f t="shared" si="4"/>
        <v>0</v>
      </c>
      <c r="N46" s="96">
        <f t="shared" si="5"/>
        <v>0</v>
      </c>
      <c r="O46" s="97">
        <f t="shared" si="12"/>
        <v>3.8363171355498826</v>
      </c>
      <c r="P46" s="97" t="str">
        <f t="shared" si="7"/>
        <v>n.a.</v>
      </c>
      <c r="Q46" s="97" t="str">
        <f t="shared" si="7"/>
        <v>n.a.</v>
      </c>
      <c r="R46" s="97" t="str">
        <f t="shared" si="7"/>
        <v>n.a.</v>
      </c>
      <c r="S46" s="97">
        <f t="shared" si="13"/>
        <v>-0.44833121160126055</v>
      </c>
      <c r="T46" s="97" t="str">
        <f t="shared" si="9"/>
        <v>n.a.</v>
      </c>
      <c r="U46" s="97" t="str">
        <f t="shared" si="9"/>
        <v>n.a.</v>
      </c>
      <c r="V46" s="97" t="str">
        <f t="shared" si="9"/>
        <v>n.a.</v>
      </c>
      <c r="W46" s="48"/>
      <c r="X46" s="48"/>
      <c r="Y46" s="48"/>
      <c r="Z46" s="48"/>
      <c r="AA46" s="48"/>
      <c r="AB46" s="48"/>
    </row>
    <row r="47" spans="1:28">
      <c r="A47" s="54" t="s">
        <v>92</v>
      </c>
      <c r="B47" s="55">
        <v>3.9123191679999995E-2</v>
      </c>
      <c r="C47" s="46">
        <v>1830</v>
      </c>
      <c r="D47" s="56">
        <v>1.01</v>
      </c>
      <c r="E47" s="56">
        <v>22.16</v>
      </c>
      <c r="F47" s="56">
        <f t="shared" si="1"/>
        <v>4.5577617328519855</v>
      </c>
      <c r="G47" s="44">
        <f t="shared" si="0"/>
        <v>3.8735833346534645</v>
      </c>
      <c r="H47" s="38">
        <f t="shared" si="11"/>
        <v>-3.5412566510608214</v>
      </c>
      <c r="I47" s="38">
        <f t="shared" si="10"/>
        <v>9.1625615763546655</v>
      </c>
      <c r="J47" s="38">
        <f t="shared" si="10"/>
        <v>0.56800345314707013</v>
      </c>
      <c r="K47" s="36">
        <f t="shared" si="2"/>
        <v>1</v>
      </c>
      <c r="L47" s="36">
        <f t="shared" si="3"/>
        <v>0</v>
      </c>
      <c r="M47" s="36">
        <f t="shared" si="4"/>
        <v>0</v>
      </c>
      <c r="N47" s="96">
        <f t="shared" si="5"/>
        <v>0</v>
      </c>
      <c r="O47" s="97">
        <f t="shared" si="12"/>
        <v>9.1625615763546655</v>
      </c>
      <c r="P47" s="97" t="str">
        <f t="shared" si="7"/>
        <v>n.a.</v>
      </c>
      <c r="Q47" s="97" t="str">
        <f t="shared" si="7"/>
        <v>n.a.</v>
      </c>
      <c r="R47" s="97" t="str">
        <f t="shared" si="7"/>
        <v>n.a.</v>
      </c>
      <c r="S47" s="97">
        <f t="shared" si="13"/>
        <v>0.56800345314707013</v>
      </c>
      <c r="T47" s="97" t="str">
        <f t="shared" si="9"/>
        <v>n.a.</v>
      </c>
      <c r="U47" s="97" t="str">
        <f t="shared" si="9"/>
        <v>n.a.</v>
      </c>
      <c r="V47" s="97" t="str">
        <f t="shared" si="9"/>
        <v>n.a.</v>
      </c>
      <c r="W47" s="48"/>
      <c r="X47" s="48"/>
      <c r="Y47" s="48"/>
      <c r="Z47" s="48"/>
      <c r="AA47" s="48"/>
      <c r="AB47" s="48"/>
    </row>
    <row r="48" spans="1:28">
      <c r="A48" s="54" t="s">
        <v>93</v>
      </c>
      <c r="B48" s="55">
        <v>2.4322235179999999E-2</v>
      </c>
      <c r="C48" s="46">
        <v>1831</v>
      </c>
      <c r="D48" s="56">
        <v>1.04</v>
      </c>
      <c r="E48" s="56">
        <v>23.99</v>
      </c>
      <c r="F48" s="56">
        <f t="shared" si="1"/>
        <v>4.3351396415172996</v>
      </c>
      <c r="G48" s="44">
        <f t="shared" si="0"/>
        <v>2.3386764596153844</v>
      </c>
      <c r="H48" s="38">
        <f t="shared" si="11"/>
        <v>-4.2255273235306827</v>
      </c>
      <c r="I48" s="38">
        <f t="shared" si="10"/>
        <v>8.2581227436822946</v>
      </c>
      <c r="J48" s="38">
        <f t="shared" si="10"/>
        <v>-4.8844609346303418</v>
      </c>
      <c r="K48" s="36">
        <f t="shared" si="2"/>
        <v>1</v>
      </c>
      <c r="L48" s="36">
        <f t="shared" si="3"/>
        <v>0</v>
      </c>
      <c r="M48" s="36">
        <f t="shared" si="4"/>
        <v>0</v>
      </c>
      <c r="N48" s="96">
        <f t="shared" si="5"/>
        <v>0</v>
      </c>
      <c r="O48" s="97">
        <f t="shared" si="12"/>
        <v>8.2581227436822946</v>
      </c>
      <c r="P48" s="97" t="str">
        <f t="shared" si="7"/>
        <v>n.a.</v>
      </c>
      <c r="Q48" s="97" t="str">
        <f t="shared" si="7"/>
        <v>n.a.</v>
      </c>
      <c r="R48" s="97" t="str">
        <f t="shared" si="7"/>
        <v>n.a.</v>
      </c>
      <c r="S48" s="97">
        <f t="shared" si="13"/>
        <v>-4.8844609346303418</v>
      </c>
      <c r="T48" s="97" t="str">
        <f t="shared" si="9"/>
        <v>n.a.</v>
      </c>
      <c r="U48" s="97" t="str">
        <f t="shared" si="9"/>
        <v>n.a.</v>
      </c>
      <c r="V48" s="97" t="str">
        <f t="shared" si="9"/>
        <v>n.a.</v>
      </c>
      <c r="W48" s="48"/>
      <c r="X48" s="48"/>
      <c r="Y48" s="48"/>
      <c r="Z48" s="48"/>
      <c r="AA48" s="48"/>
      <c r="AB48" s="48"/>
    </row>
    <row r="49" spans="1:28">
      <c r="A49" s="54" t="s">
        <v>94</v>
      </c>
      <c r="B49" s="55">
        <v>7.0016988300000008E-3</v>
      </c>
      <c r="C49" s="46">
        <v>1832</v>
      </c>
      <c r="D49" s="56">
        <v>1.1200000000000001</v>
      </c>
      <c r="E49" s="56">
        <v>25.61</v>
      </c>
      <c r="F49" s="56">
        <f t="shared" si="1"/>
        <v>4.3732916829363537</v>
      </c>
      <c r="G49" s="44">
        <f t="shared" si="0"/>
        <v>0.62515168124999998</v>
      </c>
      <c r="H49" s="38">
        <f t="shared" si="11"/>
        <v>-4.6536968513586956</v>
      </c>
      <c r="I49" s="38">
        <f t="shared" si="10"/>
        <v>6.7528136723634891</v>
      </c>
      <c r="J49" s="38">
        <f t="shared" si="10"/>
        <v>0.88006487850298409</v>
      </c>
      <c r="K49" s="36">
        <f t="shared" si="2"/>
        <v>1</v>
      </c>
      <c r="L49" s="36">
        <f t="shared" si="3"/>
        <v>0</v>
      </c>
      <c r="M49" s="36">
        <f t="shared" si="4"/>
        <v>0</v>
      </c>
      <c r="N49" s="96">
        <f t="shared" si="5"/>
        <v>0</v>
      </c>
      <c r="O49" s="97">
        <f t="shared" si="12"/>
        <v>6.7528136723634891</v>
      </c>
      <c r="P49" s="97" t="str">
        <f t="shared" si="7"/>
        <v>n.a.</v>
      </c>
      <c r="Q49" s="97" t="str">
        <f t="shared" si="7"/>
        <v>n.a.</v>
      </c>
      <c r="R49" s="97" t="str">
        <f t="shared" si="7"/>
        <v>n.a.</v>
      </c>
      <c r="S49" s="97">
        <f t="shared" si="13"/>
        <v>0.88006487850298409</v>
      </c>
      <c r="T49" s="97" t="str">
        <f t="shared" si="9"/>
        <v>n.a.</v>
      </c>
      <c r="U49" s="97" t="str">
        <f t="shared" si="9"/>
        <v>n.a.</v>
      </c>
      <c r="V49" s="97" t="str">
        <f t="shared" si="9"/>
        <v>n.a.</v>
      </c>
      <c r="W49" s="48"/>
      <c r="X49" s="48"/>
      <c r="Y49" s="48"/>
      <c r="Z49" s="48"/>
      <c r="AA49" s="48"/>
      <c r="AB49" s="48"/>
    </row>
    <row r="50" spans="1:28">
      <c r="A50" s="54" t="s">
        <v>95</v>
      </c>
      <c r="B50" s="55">
        <v>4.7600820800000002E-3</v>
      </c>
      <c r="C50" s="46">
        <v>1833</v>
      </c>
      <c r="D50" s="56">
        <v>1.1499999999999999</v>
      </c>
      <c r="E50" s="56">
        <v>26.4</v>
      </c>
      <c r="F50" s="56">
        <f t="shared" si="1"/>
        <v>4.3560606060606055</v>
      </c>
      <c r="G50" s="44">
        <f t="shared" si="0"/>
        <v>0.41392018086956528</v>
      </c>
      <c r="H50" s="38">
        <f t="shared" si="11"/>
        <v>-3.4596631537838993</v>
      </c>
      <c r="I50" s="38">
        <f t="shared" si="10"/>
        <v>3.0847325263568814</v>
      </c>
      <c r="J50" s="38">
        <f t="shared" si="10"/>
        <v>-0.3940070346320601</v>
      </c>
      <c r="K50" s="36">
        <f t="shared" si="2"/>
        <v>1</v>
      </c>
      <c r="L50" s="36">
        <f t="shared" si="3"/>
        <v>0</v>
      </c>
      <c r="M50" s="36">
        <f t="shared" si="4"/>
        <v>0</v>
      </c>
      <c r="N50" s="96">
        <f t="shared" si="5"/>
        <v>0</v>
      </c>
      <c r="O50" s="97">
        <f t="shared" si="12"/>
        <v>3.0847325263568814</v>
      </c>
      <c r="P50" s="97" t="str">
        <f t="shared" si="7"/>
        <v>n.a.</v>
      </c>
      <c r="Q50" s="97" t="str">
        <f t="shared" si="7"/>
        <v>n.a.</v>
      </c>
      <c r="R50" s="97" t="str">
        <f t="shared" si="7"/>
        <v>n.a.</v>
      </c>
      <c r="S50" s="97">
        <f t="shared" si="13"/>
        <v>-0.3940070346320601</v>
      </c>
      <c r="T50" s="97" t="str">
        <f t="shared" si="9"/>
        <v>n.a.</v>
      </c>
      <c r="U50" s="97" t="str">
        <f t="shared" si="9"/>
        <v>n.a.</v>
      </c>
      <c r="V50" s="97" t="str">
        <f t="shared" si="9"/>
        <v>n.a.</v>
      </c>
      <c r="W50" s="48"/>
      <c r="X50" s="48"/>
      <c r="Y50" s="48"/>
      <c r="Z50" s="48"/>
      <c r="AA50" s="48"/>
      <c r="AB50" s="48"/>
    </row>
    <row r="51" spans="1:28">
      <c r="A51" s="54" t="s">
        <v>96</v>
      </c>
      <c r="B51" s="55">
        <v>3.3733050000000001E-5</v>
      </c>
      <c r="C51" s="46">
        <v>1834</v>
      </c>
      <c r="D51" s="56">
        <v>1.21</v>
      </c>
      <c r="E51" s="56">
        <v>26.85</v>
      </c>
      <c r="F51" s="56">
        <f t="shared" si="1"/>
        <v>4.5065176908752322</v>
      </c>
      <c r="G51" s="44">
        <f t="shared" si="0"/>
        <v>2.7878553719008266E-3</v>
      </c>
      <c r="H51" s="38">
        <f t="shared" si="11"/>
        <v>-2.3358886042434834</v>
      </c>
      <c r="I51" s="38">
        <f t="shared" si="10"/>
        <v>1.7045454545454586</v>
      </c>
      <c r="J51" s="38">
        <f t="shared" si="10"/>
        <v>3.4539713383531678</v>
      </c>
      <c r="K51" s="36">
        <f t="shared" si="2"/>
        <v>1</v>
      </c>
      <c r="L51" s="36">
        <f t="shared" si="3"/>
        <v>0</v>
      </c>
      <c r="M51" s="36">
        <f t="shared" si="4"/>
        <v>0</v>
      </c>
      <c r="N51" s="96">
        <f t="shared" si="5"/>
        <v>0</v>
      </c>
      <c r="O51" s="97">
        <f t="shared" si="12"/>
        <v>1.7045454545454586</v>
      </c>
      <c r="P51" s="97" t="str">
        <f t="shared" si="7"/>
        <v>n.a.</v>
      </c>
      <c r="Q51" s="97" t="str">
        <f t="shared" si="7"/>
        <v>n.a.</v>
      </c>
      <c r="R51" s="97" t="str">
        <f t="shared" si="7"/>
        <v>n.a.</v>
      </c>
      <c r="S51" s="97">
        <f t="shared" si="13"/>
        <v>3.4539713383531678</v>
      </c>
      <c r="T51" s="97" t="str">
        <f t="shared" si="9"/>
        <v>n.a.</v>
      </c>
      <c r="U51" s="97" t="str">
        <f t="shared" si="9"/>
        <v>n.a.</v>
      </c>
      <c r="V51" s="97" t="str">
        <f t="shared" si="9"/>
        <v>n.a.</v>
      </c>
      <c r="W51" s="48"/>
      <c r="X51" s="48"/>
      <c r="Y51" s="48"/>
      <c r="Z51" s="48"/>
      <c r="AA51" s="48"/>
      <c r="AB51" s="48"/>
    </row>
    <row r="52" spans="1:28">
      <c r="A52" s="54" t="s">
        <v>97</v>
      </c>
      <c r="B52" s="55">
        <v>3.7513050000000008E-5</v>
      </c>
      <c r="C52" s="46">
        <v>1835</v>
      </c>
      <c r="D52" s="56">
        <v>1.33</v>
      </c>
      <c r="E52" s="56">
        <v>28.27</v>
      </c>
      <c r="F52" s="56">
        <f t="shared" si="1"/>
        <v>4.7046338875132649</v>
      </c>
      <c r="G52" s="44">
        <f t="shared" si="0"/>
        <v>2.8205300751879703E-3</v>
      </c>
      <c r="H52" s="38">
        <f t="shared" si="11"/>
        <v>-0.62233115117481197</v>
      </c>
      <c r="I52" s="38">
        <f t="shared" si="10"/>
        <v>5.2886405959031491</v>
      </c>
      <c r="J52" s="38">
        <f t="shared" si="10"/>
        <v>4.3962147766373416</v>
      </c>
      <c r="K52" s="36">
        <f t="shared" si="2"/>
        <v>1</v>
      </c>
      <c r="L52" s="36">
        <f t="shared" si="3"/>
        <v>0</v>
      </c>
      <c r="M52" s="36">
        <f t="shared" si="4"/>
        <v>0</v>
      </c>
      <c r="N52" s="96">
        <f t="shared" si="5"/>
        <v>0</v>
      </c>
      <c r="O52" s="97">
        <f t="shared" si="12"/>
        <v>5.2886405959031491</v>
      </c>
      <c r="P52" s="97" t="str">
        <f t="shared" si="7"/>
        <v>n.a.</v>
      </c>
      <c r="Q52" s="97" t="str">
        <f t="shared" si="7"/>
        <v>n.a.</v>
      </c>
      <c r="R52" s="97" t="str">
        <f t="shared" si="7"/>
        <v>n.a.</v>
      </c>
      <c r="S52" s="97">
        <f t="shared" si="13"/>
        <v>4.3962147766373416</v>
      </c>
      <c r="T52" s="97" t="str">
        <f t="shared" si="9"/>
        <v>n.a.</v>
      </c>
      <c r="U52" s="97" t="str">
        <f t="shared" si="9"/>
        <v>n.a.</v>
      </c>
      <c r="V52" s="97" t="str">
        <f t="shared" si="9"/>
        <v>n.a.</v>
      </c>
      <c r="W52" s="48"/>
      <c r="X52" s="48"/>
      <c r="Y52" s="48"/>
      <c r="Z52" s="48"/>
      <c r="AA52" s="48"/>
      <c r="AB52" s="48"/>
    </row>
    <row r="53" spans="1:28">
      <c r="A53" s="54" t="s">
        <v>98</v>
      </c>
      <c r="B53" s="55">
        <v>3.3695783000000002E-4</v>
      </c>
      <c r="C53" s="46">
        <v>1836</v>
      </c>
      <c r="D53" s="56">
        <v>1.46</v>
      </c>
      <c r="E53" s="56">
        <v>29.11</v>
      </c>
      <c r="F53" s="56">
        <f t="shared" si="1"/>
        <v>5.0154586052902781</v>
      </c>
      <c r="G53" s="44">
        <f t="shared" si="0"/>
        <v>2.3079303424657534E-2</v>
      </c>
      <c r="H53" s="38">
        <f t="shared" si="11"/>
        <v>-0.39084087744490775</v>
      </c>
      <c r="I53" s="38">
        <f t="shared" si="10"/>
        <v>2.9713477184294401</v>
      </c>
      <c r="J53" s="38">
        <f t="shared" si="10"/>
        <v>6.6067780237264451</v>
      </c>
      <c r="K53" s="36">
        <f t="shared" si="2"/>
        <v>1</v>
      </c>
      <c r="L53" s="36">
        <f t="shared" si="3"/>
        <v>0</v>
      </c>
      <c r="M53" s="36">
        <f t="shared" si="4"/>
        <v>0</v>
      </c>
      <c r="N53" s="96">
        <f t="shared" si="5"/>
        <v>0</v>
      </c>
      <c r="O53" s="97">
        <f t="shared" si="12"/>
        <v>2.9713477184294401</v>
      </c>
      <c r="P53" s="97" t="str">
        <f t="shared" si="7"/>
        <v>n.a.</v>
      </c>
      <c r="Q53" s="97" t="str">
        <f t="shared" si="7"/>
        <v>n.a.</v>
      </c>
      <c r="R53" s="97" t="str">
        <f t="shared" si="7"/>
        <v>n.a.</v>
      </c>
      <c r="S53" s="97">
        <f t="shared" si="13"/>
        <v>6.6067780237264451</v>
      </c>
      <c r="T53" s="97" t="str">
        <f t="shared" si="9"/>
        <v>n.a.</v>
      </c>
      <c r="U53" s="97" t="str">
        <f t="shared" si="9"/>
        <v>n.a.</v>
      </c>
      <c r="V53" s="97" t="str">
        <f t="shared" si="9"/>
        <v>n.a.</v>
      </c>
      <c r="W53" s="48"/>
      <c r="X53" s="48"/>
      <c r="Y53" s="48"/>
      <c r="Z53" s="48"/>
      <c r="AA53" s="48"/>
      <c r="AB53" s="48"/>
    </row>
    <row r="54" spans="1:28">
      <c r="A54" s="54" t="s">
        <v>99</v>
      </c>
      <c r="B54" s="55">
        <v>3.3081240699999997E-3</v>
      </c>
      <c r="C54" s="46">
        <v>1837</v>
      </c>
      <c r="D54" s="56">
        <v>1.54</v>
      </c>
      <c r="E54" s="56">
        <v>29.37</v>
      </c>
      <c r="F54" s="56">
        <f t="shared" si="1"/>
        <v>5.2434456928838946</v>
      </c>
      <c r="G54" s="44">
        <f t="shared" si="0"/>
        <v>0.21481325129870127</v>
      </c>
      <c r="H54" s="38">
        <f t="shared" si="11"/>
        <v>0.21202539592680045</v>
      </c>
      <c r="I54" s="38">
        <f t="shared" si="10"/>
        <v>0.89316386121607305</v>
      </c>
      <c r="J54" s="38">
        <f t="shared" si="10"/>
        <v>4.5456877533220474</v>
      </c>
      <c r="K54" s="36">
        <f t="shared" si="2"/>
        <v>1</v>
      </c>
      <c r="L54" s="36">
        <f t="shared" si="3"/>
        <v>0</v>
      </c>
      <c r="M54" s="36">
        <f t="shared" si="4"/>
        <v>0</v>
      </c>
      <c r="N54" s="96">
        <f t="shared" si="5"/>
        <v>0</v>
      </c>
      <c r="O54" s="97">
        <f t="shared" si="12"/>
        <v>0.89316386121607305</v>
      </c>
      <c r="P54" s="97" t="str">
        <f t="shared" si="7"/>
        <v>n.a.</v>
      </c>
      <c r="Q54" s="97" t="str">
        <f t="shared" si="7"/>
        <v>n.a.</v>
      </c>
      <c r="R54" s="97" t="str">
        <f t="shared" si="7"/>
        <v>n.a.</v>
      </c>
      <c r="S54" s="97">
        <f t="shared" si="13"/>
        <v>4.5456877533220474</v>
      </c>
      <c r="T54" s="97" t="str">
        <f t="shared" si="9"/>
        <v>n.a.</v>
      </c>
      <c r="U54" s="97" t="str">
        <f t="shared" si="9"/>
        <v>n.a.</v>
      </c>
      <c r="V54" s="97" t="str">
        <f t="shared" si="9"/>
        <v>n.a.</v>
      </c>
      <c r="W54" s="48"/>
      <c r="X54" s="48"/>
      <c r="Y54" s="48"/>
      <c r="Z54" s="48"/>
      <c r="AA54" s="48"/>
      <c r="AB54" s="48"/>
    </row>
    <row r="55" spans="1:28">
      <c r="A55" s="54" t="s">
        <v>100</v>
      </c>
      <c r="B55" s="55">
        <v>1.043422114E-2</v>
      </c>
      <c r="C55" s="46">
        <v>1838</v>
      </c>
      <c r="D55" s="56">
        <v>1.58</v>
      </c>
      <c r="E55" s="56">
        <v>30.59</v>
      </c>
      <c r="F55" s="56">
        <f t="shared" si="1"/>
        <v>5.1650866296175222</v>
      </c>
      <c r="G55" s="44">
        <f t="shared" si="0"/>
        <v>0.6603937430379746</v>
      </c>
      <c r="H55" s="38">
        <f t="shared" si="11"/>
        <v>0.65757321296278659</v>
      </c>
      <c r="I55" s="38">
        <f t="shared" si="10"/>
        <v>4.1538985359210079</v>
      </c>
      <c r="J55" s="38">
        <f t="shared" si="10"/>
        <v>-1.494419278008674</v>
      </c>
      <c r="K55" s="36">
        <f t="shared" si="2"/>
        <v>1</v>
      </c>
      <c r="L55" s="36">
        <f t="shared" si="3"/>
        <v>0</v>
      </c>
      <c r="M55" s="36">
        <f t="shared" si="4"/>
        <v>0</v>
      </c>
      <c r="N55" s="96">
        <f t="shared" si="5"/>
        <v>0</v>
      </c>
      <c r="O55" s="97">
        <f t="shared" si="12"/>
        <v>4.1538985359210079</v>
      </c>
      <c r="P55" s="97" t="str">
        <f t="shared" si="7"/>
        <v>n.a.</v>
      </c>
      <c r="Q55" s="97" t="str">
        <f t="shared" si="7"/>
        <v>n.a.</v>
      </c>
      <c r="R55" s="97" t="str">
        <f t="shared" si="7"/>
        <v>n.a.</v>
      </c>
      <c r="S55" s="97">
        <f t="shared" si="13"/>
        <v>-1.494419278008674</v>
      </c>
      <c r="T55" s="97" t="str">
        <f t="shared" si="9"/>
        <v>n.a.</v>
      </c>
      <c r="U55" s="97" t="str">
        <f t="shared" si="9"/>
        <v>n.a.</v>
      </c>
      <c r="V55" s="97" t="str">
        <f t="shared" si="9"/>
        <v>n.a.</v>
      </c>
      <c r="W55" s="48"/>
      <c r="X55" s="48"/>
      <c r="Y55" s="48"/>
      <c r="Z55" s="48"/>
      <c r="AA55" s="48"/>
      <c r="AB55" s="48"/>
    </row>
    <row r="56" spans="1:28">
      <c r="A56" s="54" t="s">
        <v>101</v>
      </c>
      <c r="B56" s="55">
        <v>3.5733438199999999E-3</v>
      </c>
      <c r="C56" s="46">
        <v>1839</v>
      </c>
      <c r="D56" s="56">
        <v>1.65</v>
      </c>
      <c r="E56" s="56">
        <v>31.37</v>
      </c>
      <c r="F56" s="56">
        <f t="shared" si="1"/>
        <v>5.2598023589416636</v>
      </c>
      <c r="G56" s="44">
        <f t="shared" si="0"/>
        <v>0.21656629212121215</v>
      </c>
      <c r="H56" s="38">
        <f t="shared" si="11"/>
        <v>0.19348698869655462</v>
      </c>
      <c r="I56" s="38">
        <f t="shared" si="10"/>
        <v>2.5498528931023223</v>
      </c>
      <c r="J56" s="38">
        <f t="shared" si="10"/>
        <v>1.8337684557123257</v>
      </c>
      <c r="K56" s="36">
        <f t="shared" si="2"/>
        <v>1</v>
      </c>
      <c r="L56" s="36">
        <f t="shared" si="3"/>
        <v>0</v>
      </c>
      <c r="M56" s="36">
        <f t="shared" si="4"/>
        <v>0</v>
      </c>
      <c r="N56" s="96">
        <f t="shared" si="5"/>
        <v>0</v>
      </c>
      <c r="O56" s="97">
        <f t="shared" si="12"/>
        <v>2.5498528931023223</v>
      </c>
      <c r="P56" s="97" t="str">
        <f t="shared" si="7"/>
        <v>n.a.</v>
      </c>
      <c r="Q56" s="97" t="str">
        <f t="shared" si="7"/>
        <v>n.a.</v>
      </c>
      <c r="R56" s="97" t="str">
        <f t="shared" si="7"/>
        <v>n.a.</v>
      </c>
      <c r="S56" s="97">
        <f t="shared" si="13"/>
        <v>1.8337684557123257</v>
      </c>
      <c r="T56" s="97" t="str">
        <f t="shared" si="9"/>
        <v>n.a.</v>
      </c>
      <c r="U56" s="97" t="str">
        <f t="shared" si="9"/>
        <v>n.a.</v>
      </c>
      <c r="V56" s="97" t="str">
        <f t="shared" si="9"/>
        <v>n.a.</v>
      </c>
      <c r="W56" s="48"/>
      <c r="X56" s="48"/>
      <c r="Y56" s="48"/>
      <c r="Z56" s="48"/>
      <c r="AA56" s="48"/>
      <c r="AB56" s="48"/>
    </row>
    <row r="57" spans="1:28">
      <c r="A57" s="54" t="s">
        <v>102</v>
      </c>
      <c r="B57" s="55">
        <v>5.2508755399999999E-3</v>
      </c>
      <c r="C57" s="46">
        <v>1840</v>
      </c>
      <c r="D57" s="56">
        <v>1.56</v>
      </c>
      <c r="E57" s="56">
        <v>31.46</v>
      </c>
      <c r="F57" s="56">
        <f t="shared" si="1"/>
        <v>4.9586776859504127</v>
      </c>
      <c r="G57" s="44">
        <f t="shared" si="0"/>
        <v>0.33659458589743585</v>
      </c>
      <c r="H57" s="38">
        <f t="shared" si="11"/>
        <v>0.12178133459873458</v>
      </c>
      <c r="I57" s="38">
        <f t="shared" si="10"/>
        <v>0.28689831048773762</v>
      </c>
      <c r="J57" s="38">
        <f t="shared" si="10"/>
        <v>-5.7250187828700287</v>
      </c>
      <c r="K57" s="36">
        <f t="shared" si="2"/>
        <v>1</v>
      </c>
      <c r="L57" s="36">
        <f t="shared" si="3"/>
        <v>0</v>
      </c>
      <c r="M57" s="36">
        <f t="shared" si="4"/>
        <v>0</v>
      </c>
      <c r="N57" s="96">
        <f t="shared" si="5"/>
        <v>0</v>
      </c>
      <c r="O57" s="97">
        <f t="shared" si="12"/>
        <v>0.28689831048773762</v>
      </c>
      <c r="P57" s="97" t="str">
        <f t="shared" si="7"/>
        <v>n.a.</v>
      </c>
      <c r="Q57" s="97" t="str">
        <f t="shared" si="7"/>
        <v>n.a.</v>
      </c>
      <c r="R57" s="97" t="str">
        <f t="shared" si="7"/>
        <v>n.a.</v>
      </c>
      <c r="S57" s="97">
        <f t="shared" si="13"/>
        <v>-5.7250187828700287</v>
      </c>
      <c r="T57" s="97" t="str">
        <f t="shared" si="9"/>
        <v>n.a.</v>
      </c>
      <c r="U57" s="97" t="str">
        <f t="shared" si="9"/>
        <v>n.a.</v>
      </c>
      <c r="V57" s="97" t="str">
        <f t="shared" si="9"/>
        <v>n.a.</v>
      </c>
      <c r="W57" s="48"/>
      <c r="X57" s="48"/>
      <c r="Y57" s="48"/>
      <c r="Z57" s="48"/>
      <c r="AA57" s="48"/>
      <c r="AB57" s="48"/>
    </row>
    <row r="58" spans="1:28">
      <c r="A58" s="54" t="s">
        <v>103</v>
      </c>
      <c r="B58" s="55">
        <v>1.359448073E-2</v>
      </c>
      <c r="C58" s="46">
        <v>1841</v>
      </c>
      <c r="D58" s="56">
        <v>1.64</v>
      </c>
      <c r="E58" s="56">
        <v>32.17</v>
      </c>
      <c r="F58" s="56">
        <f t="shared" si="1"/>
        <v>5.097917314267951</v>
      </c>
      <c r="G58" s="44">
        <f t="shared" si="0"/>
        <v>0.82893175182926837</v>
      </c>
      <c r="H58" s="38">
        <f t="shared" si="11"/>
        <v>0.16853800879129377</v>
      </c>
      <c r="I58" s="38">
        <f t="shared" si="10"/>
        <v>2.25683407501589</v>
      </c>
      <c r="J58" s="38">
        <f t="shared" si="10"/>
        <v>2.8079991710703522</v>
      </c>
      <c r="K58" s="36">
        <f t="shared" si="2"/>
        <v>1</v>
      </c>
      <c r="L58" s="36">
        <f t="shared" si="3"/>
        <v>0</v>
      </c>
      <c r="M58" s="36">
        <f t="shared" si="4"/>
        <v>0</v>
      </c>
      <c r="N58" s="96">
        <f t="shared" si="5"/>
        <v>0</v>
      </c>
      <c r="O58" s="97">
        <f t="shared" si="12"/>
        <v>2.25683407501589</v>
      </c>
      <c r="P58" s="97" t="str">
        <f t="shared" si="7"/>
        <v>n.a.</v>
      </c>
      <c r="Q58" s="97" t="str">
        <f t="shared" si="7"/>
        <v>n.a.</v>
      </c>
      <c r="R58" s="97" t="str">
        <f t="shared" si="7"/>
        <v>n.a.</v>
      </c>
      <c r="S58" s="97">
        <f t="shared" si="13"/>
        <v>2.8079991710703522</v>
      </c>
      <c r="T58" s="97" t="str">
        <f t="shared" si="9"/>
        <v>n.a.</v>
      </c>
      <c r="U58" s="97" t="str">
        <f t="shared" si="9"/>
        <v>n.a.</v>
      </c>
      <c r="V58" s="97" t="str">
        <f t="shared" si="9"/>
        <v>n.a.</v>
      </c>
      <c r="W58" s="48"/>
      <c r="X58" s="48"/>
      <c r="Y58" s="48"/>
      <c r="Z58" s="48"/>
      <c r="AA58" s="48"/>
      <c r="AB58" s="48"/>
    </row>
    <row r="59" spans="1:28">
      <c r="A59" s="54" t="s">
        <v>104</v>
      </c>
      <c r="B59" s="55">
        <v>2.0201226270000001E-2</v>
      </c>
      <c r="C59" s="46">
        <v>1842</v>
      </c>
      <c r="D59" s="56">
        <v>1.6</v>
      </c>
      <c r="E59" s="56">
        <v>33.19</v>
      </c>
      <c r="F59" s="56">
        <f t="shared" si="1"/>
        <v>4.8207291352817121</v>
      </c>
      <c r="G59" s="44">
        <f t="shared" si="0"/>
        <v>1.262576641875</v>
      </c>
      <c r="H59" s="38">
        <f t="shared" si="11"/>
        <v>1.0460103497537878</v>
      </c>
      <c r="I59" s="38">
        <f t="shared" si="10"/>
        <v>3.1706558905812754</v>
      </c>
      <c r="J59" s="38">
        <f t="shared" si="10"/>
        <v>-5.43728275487031</v>
      </c>
      <c r="K59" s="36">
        <f t="shared" si="2"/>
        <v>1</v>
      </c>
      <c r="L59" s="36">
        <f t="shared" si="3"/>
        <v>0</v>
      </c>
      <c r="M59" s="36">
        <f t="shared" si="4"/>
        <v>0</v>
      </c>
      <c r="N59" s="96">
        <f t="shared" si="5"/>
        <v>0</v>
      </c>
      <c r="O59" s="97">
        <f t="shared" si="12"/>
        <v>3.1706558905812754</v>
      </c>
      <c r="P59" s="97" t="str">
        <f t="shared" si="7"/>
        <v>n.a.</v>
      </c>
      <c r="Q59" s="97" t="str">
        <f t="shared" si="7"/>
        <v>n.a.</v>
      </c>
      <c r="R59" s="97" t="str">
        <f t="shared" si="7"/>
        <v>n.a.</v>
      </c>
      <c r="S59" s="97">
        <f t="shared" si="13"/>
        <v>-5.43728275487031</v>
      </c>
      <c r="T59" s="97" t="str">
        <f t="shared" si="9"/>
        <v>n.a.</v>
      </c>
      <c r="U59" s="97" t="str">
        <f t="shared" si="9"/>
        <v>n.a.</v>
      </c>
      <c r="V59" s="97" t="str">
        <f t="shared" si="9"/>
        <v>n.a.</v>
      </c>
      <c r="W59" s="48"/>
      <c r="X59" s="48"/>
      <c r="Y59" s="48"/>
      <c r="Z59" s="48"/>
      <c r="AA59" s="48"/>
      <c r="AB59" s="48"/>
    </row>
    <row r="60" spans="1:28">
      <c r="A60" s="54" t="s">
        <v>105</v>
      </c>
      <c r="B60" s="55">
        <v>3.2742922000000001E-2</v>
      </c>
      <c r="C60" s="46">
        <v>1843</v>
      </c>
      <c r="D60" s="56">
        <v>1.55</v>
      </c>
      <c r="E60" s="56">
        <v>34.840000000000003</v>
      </c>
      <c r="F60" s="56">
        <f t="shared" si="1"/>
        <v>4.4489092996555675</v>
      </c>
      <c r="G60" s="44">
        <f t="shared" si="0"/>
        <v>2.1124465806451611</v>
      </c>
      <c r="H60" s="38">
        <f t="shared" si="11"/>
        <v>1.7758519947477254</v>
      </c>
      <c r="I60" s="38">
        <f t="shared" si="10"/>
        <v>4.9713769207592851</v>
      </c>
      <c r="J60" s="38">
        <f t="shared" si="10"/>
        <v>-7.7129377152698408</v>
      </c>
      <c r="K60" s="36">
        <f t="shared" si="2"/>
        <v>1</v>
      </c>
      <c r="L60" s="36">
        <f t="shared" si="3"/>
        <v>0</v>
      </c>
      <c r="M60" s="36">
        <f t="shared" si="4"/>
        <v>0</v>
      </c>
      <c r="N60" s="96">
        <f t="shared" si="5"/>
        <v>0</v>
      </c>
      <c r="O60" s="97">
        <f t="shared" si="12"/>
        <v>4.9713769207592851</v>
      </c>
      <c r="P60" s="97" t="str">
        <f t="shared" si="7"/>
        <v>n.a.</v>
      </c>
      <c r="Q60" s="97" t="str">
        <f t="shared" si="7"/>
        <v>n.a.</v>
      </c>
      <c r="R60" s="97" t="str">
        <f t="shared" si="7"/>
        <v>n.a.</v>
      </c>
      <c r="S60" s="97">
        <f t="shared" si="13"/>
        <v>-7.7129377152698408</v>
      </c>
      <c r="T60" s="97" t="str">
        <f t="shared" si="9"/>
        <v>n.a.</v>
      </c>
      <c r="U60" s="97" t="str">
        <f t="shared" si="9"/>
        <v>n.a.</v>
      </c>
      <c r="V60" s="97" t="str">
        <f t="shared" si="9"/>
        <v>n.a.</v>
      </c>
      <c r="W60" s="48"/>
      <c r="X60" s="48"/>
      <c r="Y60" s="48"/>
      <c r="Z60" s="48"/>
      <c r="AA60" s="48"/>
      <c r="AB60" s="48"/>
    </row>
    <row r="61" spans="1:28">
      <c r="A61" s="54" t="s">
        <v>106</v>
      </c>
      <c r="B61" s="55">
        <v>2.3461652499999999E-2</v>
      </c>
      <c r="C61" s="46">
        <v>1844</v>
      </c>
      <c r="D61" s="56">
        <v>1.69</v>
      </c>
      <c r="E61" s="56">
        <v>36.82</v>
      </c>
      <c r="F61" s="56">
        <f t="shared" si="1"/>
        <v>4.5898967952199889</v>
      </c>
      <c r="G61" s="44">
        <f t="shared" si="0"/>
        <v>1.3882634615384615</v>
      </c>
      <c r="H61" s="38">
        <f t="shared" si="11"/>
        <v>0.5593317097091931</v>
      </c>
      <c r="I61" s="38">
        <f t="shared" si="10"/>
        <v>5.6831228473019468</v>
      </c>
      <c r="J61" s="38">
        <f t="shared" si="10"/>
        <v>3.1690350615899643</v>
      </c>
      <c r="K61" s="36">
        <f t="shared" si="2"/>
        <v>1</v>
      </c>
      <c r="L61" s="36">
        <f t="shared" si="3"/>
        <v>0</v>
      </c>
      <c r="M61" s="36">
        <f t="shared" si="4"/>
        <v>0</v>
      </c>
      <c r="N61" s="96">
        <f t="shared" si="5"/>
        <v>0</v>
      </c>
      <c r="O61" s="97">
        <f t="shared" si="12"/>
        <v>5.6831228473019468</v>
      </c>
      <c r="P61" s="97" t="str">
        <f t="shared" si="7"/>
        <v>n.a.</v>
      </c>
      <c r="Q61" s="97" t="str">
        <f t="shared" si="7"/>
        <v>n.a.</v>
      </c>
      <c r="R61" s="97" t="str">
        <f t="shared" si="7"/>
        <v>n.a.</v>
      </c>
      <c r="S61" s="97">
        <f t="shared" si="13"/>
        <v>3.1690350615899643</v>
      </c>
      <c r="T61" s="97" t="str">
        <f t="shared" si="9"/>
        <v>n.a.</v>
      </c>
      <c r="U61" s="97" t="str">
        <f t="shared" si="9"/>
        <v>n.a.</v>
      </c>
      <c r="V61" s="97" t="str">
        <f t="shared" si="9"/>
        <v>n.a.</v>
      </c>
      <c r="W61" s="48"/>
      <c r="X61" s="48"/>
      <c r="Y61" s="48"/>
      <c r="Z61" s="48"/>
      <c r="AA61" s="48"/>
      <c r="AB61" s="48"/>
    </row>
    <row r="62" spans="1:28">
      <c r="A62" s="54" t="s">
        <v>107</v>
      </c>
      <c r="B62" s="55">
        <v>1.5925303009999999E-2</v>
      </c>
      <c r="C62" s="46">
        <v>1845</v>
      </c>
      <c r="D62" s="56">
        <v>1.84</v>
      </c>
      <c r="E62" s="56">
        <v>39.15</v>
      </c>
      <c r="F62" s="56">
        <f t="shared" si="1"/>
        <v>4.6998722860791826</v>
      </c>
      <c r="G62" s="44">
        <f t="shared" si="0"/>
        <v>0.86550559836956509</v>
      </c>
      <c r="H62" s="38">
        <f t="shared" si="11"/>
        <v>-0.39707104350543487</v>
      </c>
      <c r="I62" s="38">
        <f t="shared" si="10"/>
        <v>6.3280825638240001</v>
      </c>
      <c r="J62" s="38">
        <f t="shared" si="10"/>
        <v>2.3960340671216107</v>
      </c>
      <c r="K62" s="36">
        <f t="shared" si="2"/>
        <v>1</v>
      </c>
      <c r="L62" s="36">
        <f t="shared" si="3"/>
        <v>0</v>
      </c>
      <c r="M62" s="36">
        <f t="shared" si="4"/>
        <v>0</v>
      </c>
      <c r="N62" s="96">
        <f t="shared" si="5"/>
        <v>0</v>
      </c>
      <c r="O62" s="97">
        <f t="shared" si="12"/>
        <v>6.3280825638240001</v>
      </c>
      <c r="P62" s="97" t="str">
        <f t="shared" si="7"/>
        <v>n.a.</v>
      </c>
      <c r="Q62" s="97" t="str">
        <f t="shared" si="7"/>
        <v>n.a.</v>
      </c>
      <c r="R62" s="97" t="str">
        <f t="shared" si="7"/>
        <v>n.a.</v>
      </c>
      <c r="S62" s="97">
        <f t="shared" si="13"/>
        <v>2.3960340671216107</v>
      </c>
      <c r="T62" s="97" t="str">
        <f t="shared" si="9"/>
        <v>n.a.</v>
      </c>
      <c r="U62" s="97" t="str">
        <f t="shared" si="9"/>
        <v>n.a.</v>
      </c>
      <c r="V62" s="97" t="str">
        <f t="shared" si="9"/>
        <v>n.a.</v>
      </c>
      <c r="W62" s="48"/>
      <c r="X62" s="48"/>
      <c r="Y62" s="48"/>
      <c r="Z62" s="48"/>
      <c r="AA62" s="48"/>
      <c r="AB62" s="48"/>
    </row>
    <row r="63" spans="1:28">
      <c r="A63" s="54" t="s">
        <v>108</v>
      </c>
      <c r="B63" s="55">
        <v>1.5550202970000001E-2</v>
      </c>
      <c r="C63" s="46">
        <v>1846</v>
      </c>
      <c r="D63" s="56">
        <v>2.04</v>
      </c>
      <c r="E63" s="56">
        <v>42.33</v>
      </c>
      <c r="F63" s="56">
        <f t="shared" si="1"/>
        <v>4.8192771084337354</v>
      </c>
      <c r="G63" s="44">
        <f t="shared" si="0"/>
        <v>0.76226485147058831</v>
      </c>
      <c r="H63" s="38">
        <f t="shared" si="11"/>
        <v>-1.3501817291745728</v>
      </c>
      <c r="I63" s="38">
        <f t="shared" si="10"/>
        <v>8.1226053639846807</v>
      </c>
      <c r="J63" s="38">
        <f t="shared" si="10"/>
        <v>2.5405971712938902</v>
      </c>
      <c r="K63" s="36">
        <f t="shared" si="2"/>
        <v>1</v>
      </c>
      <c r="L63" s="36">
        <f t="shared" si="3"/>
        <v>0</v>
      </c>
      <c r="M63" s="36">
        <f t="shared" si="4"/>
        <v>0</v>
      </c>
      <c r="N63" s="96">
        <f t="shared" si="5"/>
        <v>0</v>
      </c>
      <c r="O63" s="97">
        <f t="shared" si="12"/>
        <v>8.1226053639846807</v>
      </c>
      <c r="P63" s="97" t="str">
        <f t="shared" si="7"/>
        <v>n.a.</v>
      </c>
      <c r="Q63" s="97" t="str">
        <f t="shared" si="7"/>
        <v>n.a.</v>
      </c>
      <c r="R63" s="97" t="str">
        <f t="shared" si="7"/>
        <v>n.a.</v>
      </c>
      <c r="S63" s="97">
        <f t="shared" si="13"/>
        <v>2.5405971712938902</v>
      </c>
      <c r="T63" s="97" t="str">
        <f t="shared" si="9"/>
        <v>n.a.</v>
      </c>
      <c r="U63" s="97" t="str">
        <f t="shared" si="9"/>
        <v>n.a.</v>
      </c>
      <c r="V63" s="97" t="str">
        <f t="shared" si="9"/>
        <v>n.a.</v>
      </c>
      <c r="W63" s="48"/>
      <c r="X63" s="48"/>
      <c r="Y63" s="48"/>
      <c r="Z63" s="48"/>
      <c r="AA63" s="48"/>
      <c r="AB63" s="48"/>
    </row>
    <row r="64" spans="1:28">
      <c r="A64" s="54" t="s">
        <v>109</v>
      </c>
      <c r="B64" s="55">
        <v>3.8826534770000004E-2</v>
      </c>
      <c r="C64" s="46">
        <v>1847</v>
      </c>
      <c r="D64" s="56">
        <v>2.39</v>
      </c>
      <c r="E64" s="56">
        <v>45.21</v>
      </c>
      <c r="F64" s="56">
        <f t="shared" si="1"/>
        <v>5.2864410528644106</v>
      </c>
      <c r="G64" s="44">
        <f t="shared" si="0"/>
        <v>1.6245412037656903</v>
      </c>
      <c r="H64" s="38">
        <f t="shared" si="11"/>
        <v>0.23627774222722886</v>
      </c>
      <c r="I64" s="38">
        <f t="shared" si="10"/>
        <v>6.8036853295535105</v>
      </c>
      <c r="J64" s="38">
        <f t="shared" si="10"/>
        <v>9.6936518469365129</v>
      </c>
      <c r="K64" s="36">
        <f t="shared" si="2"/>
        <v>1</v>
      </c>
      <c r="L64" s="36">
        <f t="shared" si="3"/>
        <v>0</v>
      </c>
      <c r="M64" s="36">
        <f t="shared" si="4"/>
        <v>0</v>
      </c>
      <c r="N64" s="96">
        <f t="shared" si="5"/>
        <v>0</v>
      </c>
      <c r="O64" s="97">
        <f t="shared" si="12"/>
        <v>6.8036853295535105</v>
      </c>
      <c r="P64" s="97" t="str">
        <f t="shared" si="7"/>
        <v>n.a.</v>
      </c>
      <c r="Q64" s="97" t="str">
        <f t="shared" si="7"/>
        <v>n.a.</v>
      </c>
      <c r="R64" s="97" t="str">
        <f t="shared" si="7"/>
        <v>n.a.</v>
      </c>
      <c r="S64" s="97">
        <f t="shared" si="13"/>
        <v>9.6936518469365129</v>
      </c>
      <c r="T64" s="97" t="str">
        <f t="shared" si="9"/>
        <v>n.a.</v>
      </c>
      <c r="U64" s="97" t="str">
        <f t="shared" si="9"/>
        <v>n.a.</v>
      </c>
      <c r="V64" s="97" t="str">
        <f t="shared" si="9"/>
        <v>n.a.</v>
      </c>
      <c r="W64" s="48"/>
      <c r="X64" s="48"/>
      <c r="Y64" s="48"/>
      <c r="Z64" s="48"/>
      <c r="AA64" s="48"/>
      <c r="AB64" s="48"/>
    </row>
    <row r="65" spans="1:28">
      <c r="A65" s="54" t="s">
        <v>110</v>
      </c>
      <c r="B65" s="55">
        <v>4.7044862229999998E-2</v>
      </c>
      <c r="C65" s="46">
        <v>1848</v>
      </c>
      <c r="D65" s="56">
        <v>2.4</v>
      </c>
      <c r="E65" s="56">
        <v>46.73</v>
      </c>
      <c r="F65" s="56">
        <f t="shared" si="1"/>
        <v>5.1358870104857699</v>
      </c>
      <c r="G65" s="44">
        <f t="shared" si="0"/>
        <v>1.9602025929166667</v>
      </c>
      <c r="H65" s="38">
        <f t="shared" si="11"/>
        <v>1.0946969945471015</v>
      </c>
      <c r="I65" s="38">
        <f t="shared" si="10"/>
        <v>3.3620880336208803</v>
      </c>
      <c r="J65" s="38">
        <f t="shared" si="10"/>
        <v>-2.8479281405599743</v>
      </c>
      <c r="K65" s="36">
        <f t="shared" si="2"/>
        <v>1</v>
      </c>
      <c r="L65" s="36">
        <f t="shared" si="3"/>
        <v>0</v>
      </c>
      <c r="M65" s="36">
        <f t="shared" si="4"/>
        <v>0</v>
      </c>
      <c r="N65" s="96">
        <f t="shared" si="5"/>
        <v>0</v>
      </c>
      <c r="O65" s="97">
        <f t="shared" si="12"/>
        <v>3.3620880336208803</v>
      </c>
      <c r="P65" s="97" t="str">
        <f t="shared" si="7"/>
        <v>n.a.</v>
      </c>
      <c r="Q65" s="97" t="str">
        <f t="shared" si="7"/>
        <v>n.a.</v>
      </c>
      <c r="R65" s="97" t="str">
        <f t="shared" si="7"/>
        <v>n.a.</v>
      </c>
      <c r="S65" s="97">
        <f t="shared" si="13"/>
        <v>-2.8479281405599743</v>
      </c>
      <c r="T65" s="97" t="str">
        <f t="shared" si="9"/>
        <v>n.a.</v>
      </c>
      <c r="U65" s="97" t="str">
        <f t="shared" si="9"/>
        <v>n.a.</v>
      </c>
      <c r="V65" s="97" t="str">
        <f t="shared" si="9"/>
        <v>n.a.</v>
      </c>
      <c r="W65" s="48"/>
      <c r="X65" s="48"/>
      <c r="Y65" s="48"/>
      <c r="Z65" s="48"/>
      <c r="AA65" s="48"/>
      <c r="AB65" s="48"/>
    </row>
    <row r="66" spans="1:28">
      <c r="A66" s="54" t="s">
        <v>111</v>
      </c>
      <c r="B66" s="55">
        <v>6.306185869E-2</v>
      </c>
      <c r="C66" s="46">
        <v>1849</v>
      </c>
      <c r="D66" s="56">
        <v>2.4</v>
      </c>
      <c r="E66" s="56">
        <v>47.38</v>
      </c>
      <c r="F66" s="56">
        <f t="shared" si="1"/>
        <v>5.0654284508231315</v>
      </c>
      <c r="G66" s="44">
        <f t="shared" si="0"/>
        <v>2.6275774454166667</v>
      </c>
      <c r="H66" s="38">
        <f t="shared" si="11"/>
        <v>1.8653125939460784</v>
      </c>
      <c r="I66" s="38">
        <f t="shared" si="10"/>
        <v>1.3909693986732474</v>
      </c>
      <c r="J66" s="38">
        <f t="shared" si="10"/>
        <v>-1.3718868720979494</v>
      </c>
      <c r="K66" s="36">
        <f t="shared" si="2"/>
        <v>1</v>
      </c>
      <c r="L66" s="36">
        <f t="shared" si="3"/>
        <v>0</v>
      </c>
      <c r="M66" s="36">
        <f t="shared" si="4"/>
        <v>0</v>
      </c>
      <c r="N66" s="96">
        <f t="shared" si="5"/>
        <v>0</v>
      </c>
      <c r="O66" s="97">
        <f t="shared" si="12"/>
        <v>1.3909693986732474</v>
      </c>
      <c r="P66" s="97" t="str">
        <f t="shared" si="7"/>
        <v>n.a.</v>
      </c>
      <c r="Q66" s="97" t="str">
        <f t="shared" si="7"/>
        <v>n.a.</v>
      </c>
      <c r="R66" s="97" t="str">
        <f t="shared" si="7"/>
        <v>n.a.</v>
      </c>
      <c r="S66" s="97">
        <f t="shared" si="13"/>
        <v>-1.3718868720979494</v>
      </c>
      <c r="T66" s="97" t="str">
        <f t="shared" si="9"/>
        <v>n.a.</v>
      </c>
      <c r="U66" s="97" t="str">
        <f t="shared" si="9"/>
        <v>n.a.</v>
      </c>
      <c r="V66" s="97" t="str">
        <f t="shared" si="9"/>
        <v>n.a.</v>
      </c>
      <c r="W66" s="48"/>
      <c r="X66" s="48"/>
      <c r="Y66" s="48"/>
      <c r="Z66" s="48"/>
      <c r="AA66" s="48"/>
      <c r="AB66" s="48"/>
    </row>
    <row r="67" spans="1:28">
      <c r="A67" s="54" t="s">
        <v>112</v>
      </c>
      <c r="B67" s="55">
        <v>6.3452773549999994E-2</v>
      </c>
      <c r="C67" s="46">
        <v>1850</v>
      </c>
      <c r="D67" s="56">
        <v>2.56</v>
      </c>
      <c r="E67" s="56">
        <v>49.59</v>
      </c>
      <c r="F67" s="56">
        <f t="shared" si="1"/>
        <v>5.1623311151441822</v>
      </c>
      <c r="G67" s="44">
        <f t="shared" si="0"/>
        <v>2.4786239667968748</v>
      </c>
      <c r="H67" s="38">
        <f t="shared" si="11"/>
        <v>0.85408276303118447</v>
      </c>
      <c r="I67" s="38">
        <f t="shared" si="10"/>
        <v>4.6644153651329789</v>
      </c>
      <c r="J67" s="38">
        <f t="shared" si="10"/>
        <v>1.9130200981380741</v>
      </c>
      <c r="K67" s="36">
        <f t="shared" si="2"/>
        <v>1</v>
      </c>
      <c r="L67" s="36">
        <f t="shared" si="3"/>
        <v>0</v>
      </c>
      <c r="M67" s="36">
        <f t="shared" si="4"/>
        <v>0</v>
      </c>
      <c r="N67" s="96">
        <f t="shared" si="5"/>
        <v>0</v>
      </c>
      <c r="O67" s="97">
        <f t="shared" si="12"/>
        <v>4.6644153651329789</v>
      </c>
      <c r="P67" s="97" t="str">
        <f t="shared" si="7"/>
        <v>n.a.</v>
      </c>
      <c r="Q67" s="97" t="str">
        <f t="shared" si="7"/>
        <v>n.a.</v>
      </c>
      <c r="R67" s="97" t="str">
        <f t="shared" si="7"/>
        <v>n.a.</v>
      </c>
      <c r="S67" s="97">
        <f t="shared" si="13"/>
        <v>1.9130200981380741</v>
      </c>
      <c r="T67" s="97" t="str">
        <f t="shared" si="9"/>
        <v>n.a.</v>
      </c>
      <c r="U67" s="97" t="str">
        <f t="shared" si="9"/>
        <v>n.a.</v>
      </c>
      <c r="V67" s="97" t="str">
        <f t="shared" si="9"/>
        <v>n.a.</v>
      </c>
      <c r="W67" s="48"/>
      <c r="X67" s="48"/>
      <c r="Y67" s="48"/>
      <c r="Z67" s="48"/>
      <c r="AA67" s="48"/>
      <c r="AB67" s="48"/>
    </row>
    <row r="68" spans="1:28">
      <c r="A68" s="54" t="s">
        <v>113</v>
      </c>
      <c r="B68" s="55">
        <v>6.8304796020000003E-2</v>
      </c>
      <c r="C68" s="46">
        <v>1851</v>
      </c>
      <c r="D68" s="56">
        <v>2.7</v>
      </c>
      <c r="E68" s="56">
        <v>53.58</v>
      </c>
      <c r="F68" s="56">
        <f t="shared" si="1"/>
        <v>5.0391937290033599</v>
      </c>
      <c r="G68" s="44">
        <f t="shared" si="0"/>
        <v>2.5298072600000001</v>
      </c>
      <c r="H68" s="38">
        <f t="shared" si="11"/>
        <v>0.56960466708333346</v>
      </c>
      <c r="I68" s="38">
        <f t="shared" si="10"/>
        <v>8.0459770114942319</v>
      </c>
      <c r="J68" s="38">
        <f t="shared" si="10"/>
        <v>-2.3853058510638236</v>
      </c>
      <c r="K68" s="36">
        <f t="shared" si="2"/>
        <v>1</v>
      </c>
      <c r="L68" s="36">
        <f t="shared" si="3"/>
        <v>0</v>
      </c>
      <c r="M68" s="36">
        <f t="shared" si="4"/>
        <v>0</v>
      </c>
      <c r="N68" s="96">
        <f t="shared" si="5"/>
        <v>0</v>
      </c>
      <c r="O68" s="97">
        <f t="shared" si="12"/>
        <v>8.0459770114942319</v>
      </c>
      <c r="P68" s="97" t="str">
        <f t="shared" si="7"/>
        <v>n.a.</v>
      </c>
      <c r="Q68" s="97" t="str">
        <f t="shared" si="7"/>
        <v>n.a.</v>
      </c>
      <c r="R68" s="97" t="str">
        <f t="shared" si="7"/>
        <v>n.a.</v>
      </c>
      <c r="S68" s="97">
        <f t="shared" si="13"/>
        <v>-2.3853058510638236</v>
      </c>
      <c r="T68" s="97" t="str">
        <f t="shared" si="9"/>
        <v>n.a.</v>
      </c>
      <c r="U68" s="97" t="str">
        <f t="shared" si="9"/>
        <v>n.a.</v>
      </c>
      <c r="V68" s="97" t="str">
        <f t="shared" si="9"/>
        <v>n.a.</v>
      </c>
      <c r="W68" s="48"/>
      <c r="X68" s="48"/>
      <c r="Y68" s="48"/>
      <c r="Z68" s="48"/>
      <c r="AA68" s="48"/>
      <c r="AB68" s="48"/>
    </row>
    <row r="69" spans="1:28">
      <c r="A69" s="54" t="s">
        <v>114</v>
      </c>
      <c r="B69" s="55">
        <v>6.6199341709999998E-2</v>
      </c>
      <c r="C69" s="46">
        <v>1852</v>
      </c>
      <c r="D69" s="56">
        <v>3.04</v>
      </c>
      <c r="E69" s="56">
        <v>59.76</v>
      </c>
      <c r="F69" s="56">
        <f t="shared" si="1"/>
        <v>5.0870147255689426</v>
      </c>
      <c r="G69" s="44">
        <f t="shared" si="0"/>
        <v>2.1776099246710525</v>
      </c>
      <c r="H69" s="38">
        <f t="shared" si="11"/>
        <v>-0.44996752074561419</v>
      </c>
      <c r="I69" s="38">
        <f t="shared" si="10"/>
        <v>11.534154535274354</v>
      </c>
      <c r="J69" s="38">
        <f t="shared" si="10"/>
        <v>0.94898110962366999</v>
      </c>
      <c r="K69" s="36">
        <f t="shared" si="2"/>
        <v>1</v>
      </c>
      <c r="L69" s="36">
        <f t="shared" si="3"/>
        <v>0</v>
      </c>
      <c r="M69" s="36">
        <f t="shared" si="4"/>
        <v>0</v>
      </c>
      <c r="N69" s="96">
        <f t="shared" si="5"/>
        <v>0</v>
      </c>
      <c r="O69" s="97">
        <f t="shared" si="12"/>
        <v>11.534154535274354</v>
      </c>
      <c r="P69" s="97" t="str">
        <f t="shared" si="7"/>
        <v>n.a.</v>
      </c>
      <c r="Q69" s="97" t="str">
        <f t="shared" si="7"/>
        <v>n.a.</v>
      </c>
      <c r="R69" s="97" t="str">
        <f t="shared" si="7"/>
        <v>n.a.</v>
      </c>
      <c r="S69" s="97">
        <f t="shared" si="13"/>
        <v>0.94898110962366999</v>
      </c>
      <c r="T69" s="97" t="str">
        <f t="shared" si="9"/>
        <v>n.a.</v>
      </c>
      <c r="U69" s="97" t="str">
        <f t="shared" si="9"/>
        <v>n.a.</v>
      </c>
      <c r="V69" s="97" t="str">
        <f t="shared" si="9"/>
        <v>n.a.</v>
      </c>
      <c r="W69" s="48"/>
      <c r="X69" s="48"/>
      <c r="Y69" s="48"/>
      <c r="Z69" s="48"/>
      <c r="AA69" s="48"/>
      <c r="AB69" s="48"/>
    </row>
    <row r="70" spans="1:28">
      <c r="A70" s="54" t="s">
        <v>115</v>
      </c>
      <c r="B70" s="55">
        <v>5.9803117699999998E-2</v>
      </c>
      <c r="C70" s="46">
        <v>1853</v>
      </c>
      <c r="D70" s="56">
        <v>3.28</v>
      </c>
      <c r="E70" s="56">
        <v>64.650000000000006</v>
      </c>
      <c r="F70" s="56">
        <f t="shared" si="1"/>
        <v>5.0734725444702242</v>
      </c>
      <c r="G70" s="44">
        <f t="shared" si="0"/>
        <v>1.8232657835365855</v>
      </c>
      <c r="H70" s="38">
        <f t="shared" si="11"/>
        <v>-0.65535818326028927</v>
      </c>
      <c r="I70" s="38">
        <f t="shared" si="10"/>
        <v>8.1827309236947912</v>
      </c>
      <c r="J70" s="38">
        <f t="shared" si="10"/>
        <v>-0.26621077054586051</v>
      </c>
      <c r="K70" s="36">
        <f t="shared" si="2"/>
        <v>1</v>
      </c>
      <c r="L70" s="36">
        <f t="shared" si="3"/>
        <v>0</v>
      </c>
      <c r="M70" s="36">
        <f t="shared" si="4"/>
        <v>0</v>
      </c>
      <c r="N70" s="96">
        <f t="shared" si="5"/>
        <v>0</v>
      </c>
      <c r="O70" s="97">
        <f t="shared" si="12"/>
        <v>8.1827309236947912</v>
      </c>
      <c r="P70" s="97" t="str">
        <f t="shared" si="7"/>
        <v>n.a.</v>
      </c>
      <c r="Q70" s="97" t="str">
        <f t="shared" si="7"/>
        <v>n.a.</v>
      </c>
      <c r="R70" s="97" t="str">
        <f t="shared" si="7"/>
        <v>n.a.</v>
      </c>
      <c r="S70" s="97">
        <f t="shared" si="13"/>
        <v>-0.26621077054586051</v>
      </c>
      <c r="T70" s="97" t="str">
        <f t="shared" si="9"/>
        <v>n.a.</v>
      </c>
      <c r="U70" s="97" t="str">
        <f t="shared" si="9"/>
        <v>n.a.</v>
      </c>
      <c r="V70" s="97" t="str">
        <f t="shared" si="9"/>
        <v>n.a.</v>
      </c>
      <c r="W70" s="48"/>
      <c r="X70" s="48"/>
      <c r="Y70" s="48"/>
      <c r="Z70" s="48"/>
      <c r="AA70" s="48"/>
      <c r="AB70" s="48"/>
    </row>
    <row r="71" spans="1:28">
      <c r="A71" s="54" t="s">
        <v>116</v>
      </c>
      <c r="B71" s="55">
        <v>4.2242222420000003E-2</v>
      </c>
      <c r="C71" s="46">
        <v>1854</v>
      </c>
      <c r="D71" s="56">
        <v>3.68</v>
      </c>
      <c r="E71" s="56">
        <v>66.88</v>
      </c>
      <c r="F71" s="56">
        <f t="shared" si="1"/>
        <v>5.5023923444976077</v>
      </c>
      <c r="G71" s="44">
        <f t="shared" ref="G71:G134" si="14">100*B71/D71</f>
        <v>1.1478864788043479</v>
      </c>
      <c r="H71" s="38">
        <f t="shared" si="11"/>
        <v>-1.3819207811956522</v>
      </c>
      <c r="I71" s="38">
        <f t="shared" si="10"/>
        <v>3.4493426140757677</v>
      </c>
      <c r="J71" s="38">
        <f t="shared" si="10"/>
        <v>8.4541661804177881</v>
      </c>
      <c r="K71" s="36">
        <f t="shared" si="2"/>
        <v>1</v>
      </c>
      <c r="L71" s="36">
        <f t="shared" si="3"/>
        <v>0</v>
      </c>
      <c r="M71" s="36">
        <f t="shared" si="4"/>
        <v>0</v>
      </c>
      <c r="N71" s="96">
        <f t="shared" si="5"/>
        <v>0</v>
      </c>
      <c r="O71" s="97">
        <f t="shared" si="12"/>
        <v>3.4493426140757677</v>
      </c>
      <c r="P71" s="97" t="str">
        <f t="shared" si="7"/>
        <v>n.a.</v>
      </c>
      <c r="Q71" s="97" t="str">
        <f t="shared" si="7"/>
        <v>n.a.</v>
      </c>
      <c r="R71" s="97" t="str">
        <f t="shared" si="7"/>
        <v>n.a.</v>
      </c>
      <c r="S71" s="97">
        <f t="shared" si="13"/>
        <v>8.4541661804177881</v>
      </c>
      <c r="T71" s="97" t="str">
        <f t="shared" si="9"/>
        <v>n.a.</v>
      </c>
      <c r="U71" s="97" t="str">
        <f t="shared" si="9"/>
        <v>n.a.</v>
      </c>
      <c r="V71" s="97" t="str">
        <f t="shared" si="9"/>
        <v>n.a.</v>
      </c>
      <c r="W71" s="48"/>
      <c r="X71" s="48"/>
      <c r="Y71" s="48"/>
      <c r="Z71" s="48"/>
      <c r="AA71" s="48"/>
      <c r="AB71" s="48"/>
    </row>
    <row r="72" spans="1:28">
      <c r="A72" s="54" t="s">
        <v>117</v>
      </c>
      <c r="B72" s="55">
        <v>3.5586956560000008E-2</v>
      </c>
      <c r="C72" s="46">
        <v>1855</v>
      </c>
      <c r="D72" s="56">
        <v>3.94</v>
      </c>
      <c r="E72" s="56">
        <v>69.67</v>
      </c>
      <c r="F72" s="56">
        <f t="shared" ref="F72:F135" si="15">100*D72/E72</f>
        <v>5.6552318070905701</v>
      </c>
      <c r="G72" s="44">
        <f t="shared" si="14"/>
        <v>0.90322224771573623</v>
      </c>
      <c r="H72" s="38">
        <f t="shared" si="11"/>
        <v>-1.2743876769553162</v>
      </c>
      <c r="I72" s="38">
        <f t="shared" si="10"/>
        <v>4.1716507177033568</v>
      </c>
      <c r="J72" s="38">
        <f t="shared" si="10"/>
        <v>2.7776911027764362</v>
      </c>
      <c r="K72" s="36">
        <f t="shared" ref="K72:K135" si="16">IF(AND(G72&gt;0,G72&lt;30),1,0)</f>
        <v>1</v>
      </c>
      <c r="L72" s="36">
        <f t="shared" ref="L72:L135" si="17">IF(AND($G72&gt;30,$G72&lt;60),1,0)</f>
        <v>0</v>
      </c>
      <c r="M72" s="36">
        <f t="shared" ref="M72:M135" si="18">IF(AND($G72&gt;60,$G72&lt;90),1,0)</f>
        <v>0</v>
      </c>
      <c r="N72" s="96">
        <f t="shared" ref="N72:N135" si="19">IF($G72&gt;90,1,0)</f>
        <v>0</v>
      </c>
      <c r="O72" s="97">
        <f t="shared" si="12"/>
        <v>4.1716507177033568</v>
      </c>
      <c r="P72" s="97" t="str">
        <f>IF(L72=1,$I72,"n.a.")</f>
        <v>n.a.</v>
      </c>
      <c r="Q72" s="97" t="str">
        <f>IF(M72=1,$I72,"n.a.")</f>
        <v>n.a.</v>
      </c>
      <c r="R72" s="97" t="str">
        <f>IF(N72=1,$I72,"n.a.")</f>
        <v>n.a.</v>
      </c>
      <c r="S72" s="97">
        <f t="shared" si="13"/>
        <v>2.7776911027764362</v>
      </c>
      <c r="T72" s="97" t="str">
        <f>IF(L72=1,$J72,"n.a.")</f>
        <v>n.a.</v>
      </c>
      <c r="U72" s="97" t="str">
        <f>IF(M72=1,$J72,"n.a.")</f>
        <v>n.a.</v>
      </c>
      <c r="V72" s="97" t="str">
        <f>IF(N72=1,$J72,"n.a.")</f>
        <v>n.a.</v>
      </c>
      <c r="W72" s="48"/>
      <c r="X72" s="48"/>
      <c r="Y72" s="48"/>
      <c r="Z72" s="48"/>
      <c r="AA72" s="48"/>
      <c r="AB72" s="48"/>
    </row>
    <row r="73" spans="1:28">
      <c r="A73" s="54" t="s">
        <v>118</v>
      </c>
      <c r="B73" s="55">
        <v>3.19725379E-2</v>
      </c>
      <c r="C73" s="46">
        <v>1856</v>
      </c>
      <c r="D73" s="56">
        <v>4.01</v>
      </c>
      <c r="E73" s="56">
        <v>72.47</v>
      </c>
      <c r="F73" s="56">
        <f t="shared" si="15"/>
        <v>5.5333241341244657</v>
      </c>
      <c r="G73" s="44">
        <f t="shared" si="14"/>
        <v>0.79732014713216959</v>
      </c>
      <c r="H73" s="38">
        <f t="shared" si="11"/>
        <v>-1.0259456364044159</v>
      </c>
      <c r="I73" s="38">
        <f t="shared" ref="I73:J136" si="20">100*(E73/E72-1)</f>
        <v>4.0189464618917814</v>
      </c>
      <c r="J73" s="38">
        <f t="shared" si="20"/>
        <v>-2.1556618212052014</v>
      </c>
      <c r="K73" s="36">
        <f t="shared" si="16"/>
        <v>1</v>
      </c>
      <c r="L73" s="36">
        <f t="shared" si="17"/>
        <v>0</v>
      </c>
      <c r="M73" s="36">
        <f t="shared" si="18"/>
        <v>0</v>
      </c>
      <c r="N73" s="96">
        <f t="shared" si="19"/>
        <v>0</v>
      </c>
      <c r="O73" s="97">
        <f t="shared" ref="O73:R136" si="21">IF(K73=1,$I73,"n.a.")</f>
        <v>4.0189464618917814</v>
      </c>
      <c r="P73" s="97" t="str">
        <f t="shared" si="21"/>
        <v>n.a.</v>
      </c>
      <c r="Q73" s="97" t="str">
        <f t="shared" si="21"/>
        <v>n.a.</v>
      </c>
      <c r="R73" s="97" t="str">
        <f t="shared" si="21"/>
        <v>n.a.</v>
      </c>
      <c r="S73" s="97">
        <f t="shared" ref="S73:V136" si="22">IF(K73=1,$J73,"n.a.")</f>
        <v>-2.1556618212052014</v>
      </c>
      <c r="T73" s="97" t="str">
        <f t="shared" si="22"/>
        <v>n.a.</v>
      </c>
      <c r="U73" s="97" t="str">
        <f t="shared" si="22"/>
        <v>n.a.</v>
      </c>
      <c r="V73" s="97" t="str">
        <f t="shared" si="22"/>
        <v>n.a.</v>
      </c>
      <c r="W73" s="48"/>
      <c r="X73" s="48"/>
      <c r="Y73" s="48"/>
      <c r="Z73" s="48"/>
      <c r="AA73" s="48"/>
      <c r="AB73" s="48"/>
    </row>
    <row r="74" spans="1:28">
      <c r="A74" s="54" t="s">
        <v>119</v>
      </c>
      <c r="B74" s="55">
        <v>2.8699831850000003E-2</v>
      </c>
      <c r="C74" s="46">
        <v>1857</v>
      </c>
      <c r="D74" s="56">
        <v>4.1399999999999997</v>
      </c>
      <c r="E74" s="56">
        <v>72.84</v>
      </c>
      <c r="F74" s="56">
        <f t="shared" si="15"/>
        <v>5.683690280065897</v>
      </c>
      <c r="G74" s="44">
        <f t="shared" si="14"/>
        <v>0.69323265338164264</v>
      </c>
      <c r="H74" s="38">
        <f t="shared" si="11"/>
        <v>-0.45465382542270527</v>
      </c>
      <c r="I74" s="38">
        <f t="shared" si="20"/>
        <v>0.51055609217607323</v>
      </c>
      <c r="J74" s="38">
        <f t="shared" si="20"/>
        <v>2.7174649866273048</v>
      </c>
      <c r="K74" s="36">
        <f t="shared" si="16"/>
        <v>1</v>
      </c>
      <c r="L74" s="36">
        <f t="shared" si="17"/>
        <v>0</v>
      </c>
      <c r="M74" s="36">
        <f t="shared" si="18"/>
        <v>0</v>
      </c>
      <c r="N74" s="96">
        <f t="shared" si="19"/>
        <v>0</v>
      </c>
      <c r="O74" s="97">
        <f t="shared" si="21"/>
        <v>0.51055609217607323</v>
      </c>
      <c r="P74" s="97" t="str">
        <f t="shared" si="21"/>
        <v>n.a.</v>
      </c>
      <c r="Q74" s="97" t="str">
        <f t="shared" si="21"/>
        <v>n.a.</v>
      </c>
      <c r="R74" s="97" t="str">
        <f t="shared" si="21"/>
        <v>n.a.</v>
      </c>
      <c r="S74" s="97">
        <f t="shared" si="22"/>
        <v>2.7174649866273048</v>
      </c>
      <c r="T74" s="97" t="str">
        <f t="shared" si="22"/>
        <v>n.a.</v>
      </c>
      <c r="U74" s="97" t="str">
        <f t="shared" si="22"/>
        <v>n.a.</v>
      </c>
      <c r="V74" s="97" t="str">
        <f t="shared" si="22"/>
        <v>n.a.</v>
      </c>
      <c r="W74" s="48"/>
      <c r="X74" s="48"/>
      <c r="Y74" s="48"/>
      <c r="Z74" s="48"/>
      <c r="AA74" s="48"/>
      <c r="AB74" s="48"/>
    </row>
    <row r="75" spans="1:28">
      <c r="A75" s="54" t="s">
        <v>120</v>
      </c>
      <c r="B75" s="55">
        <v>4.4911881030000003E-2</v>
      </c>
      <c r="C75" s="46">
        <v>1858</v>
      </c>
      <c r="D75" s="56">
        <v>4.05</v>
      </c>
      <c r="E75" s="56">
        <v>75.790000000000006</v>
      </c>
      <c r="F75" s="56">
        <f t="shared" si="15"/>
        <v>5.3437128908827018</v>
      </c>
      <c r="G75" s="44">
        <f t="shared" si="14"/>
        <v>1.1089353340740744</v>
      </c>
      <c r="H75" s="38">
        <f t="shared" ref="H75:H138" si="23">G75-G72</f>
        <v>0.20571308635833818</v>
      </c>
      <c r="I75" s="38">
        <f t="shared" si="20"/>
        <v>4.0499725425590327</v>
      </c>
      <c r="J75" s="38">
        <f t="shared" si="20"/>
        <v>-5.981631166208679</v>
      </c>
      <c r="K75" s="36">
        <f t="shared" si="16"/>
        <v>1</v>
      </c>
      <c r="L75" s="36">
        <f t="shared" si="17"/>
        <v>0</v>
      </c>
      <c r="M75" s="36">
        <f t="shared" si="18"/>
        <v>0</v>
      </c>
      <c r="N75" s="96">
        <f t="shared" si="19"/>
        <v>0</v>
      </c>
      <c r="O75" s="97">
        <f t="shared" si="21"/>
        <v>4.0499725425590327</v>
      </c>
      <c r="P75" s="97" t="str">
        <f t="shared" si="21"/>
        <v>n.a.</v>
      </c>
      <c r="Q75" s="97" t="str">
        <f t="shared" si="21"/>
        <v>n.a.</v>
      </c>
      <c r="R75" s="97" t="str">
        <f t="shared" si="21"/>
        <v>n.a.</v>
      </c>
      <c r="S75" s="97">
        <f t="shared" si="22"/>
        <v>-5.981631166208679</v>
      </c>
      <c r="T75" s="97" t="str">
        <f t="shared" si="22"/>
        <v>n.a.</v>
      </c>
      <c r="U75" s="97" t="str">
        <f t="shared" si="22"/>
        <v>n.a.</v>
      </c>
      <c r="V75" s="97" t="str">
        <f t="shared" si="22"/>
        <v>n.a.</v>
      </c>
      <c r="W75" s="48"/>
      <c r="X75" s="48"/>
      <c r="Y75" s="48"/>
      <c r="Z75" s="48"/>
      <c r="AA75" s="48"/>
      <c r="AB75" s="48"/>
    </row>
    <row r="76" spans="1:28">
      <c r="A76" s="54" t="s">
        <v>121</v>
      </c>
      <c r="B76" s="55">
        <v>5.8496837879999999E-2</v>
      </c>
      <c r="C76" s="46">
        <v>1859</v>
      </c>
      <c r="D76" s="56">
        <v>4.38</v>
      </c>
      <c r="E76" s="56">
        <v>81.28</v>
      </c>
      <c r="F76" s="56">
        <f t="shared" si="15"/>
        <v>5.3887795275590546</v>
      </c>
      <c r="G76" s="44">
        <f t="shared" si="14"/>
        <v>1.3355442438356164</v>
      </c>
      <c r="H76" s="38">
        <f t="shared" si="23"/>
        <v>0.53822409670344684</v>
      </c>
      <c r="I76" s="38">
        <f t="shared" si="20"/>
        <v>7.2436996965298706</v>
      </c>
      <c r="J76" s="38">
        <f t="shared" si="20"/>
        <v>0.84335812190141635</v>
      </c>
      <c r="K76" s="36">
        <f t="shared" si="16"/>
        <v>1</v>
      </c>
      <c r="L76" s="36">
        <f t="shared" si="17"/>
        <v>0</v>
      </c>
      <c r="M76" s="36">
        <f t="shared" si="18"/>
        <v>0</v>
      </c>
      <c r="N76" s="96">
        <f t="shared" si="19"/>
        <v>0</v>
      </c>
      <c r="O76" s="97">
        <f t="shared" si="21"/>
        <v>7.2436996965298706</v>
      </c>
      <c r="P76" s="97" t="str">
        <f t="shared" si="21"/>
        <v>n.a.</v>
      </c>
      <c r="Q76" s="97" t="str">
        <f t="shared" si="21"/>
        <v>n.a.</v>
      </c>
      <c r="R76" s="97" t="str">
        <f t="shared" si="21"/>
        <v>n.a.</v>
      </c>
      <c r="S76" s="97">
        <f t="shared" si="22"/>
        <v>0.84335812190141635</v>
      </c>
      <c r="T76" s="97" t="str">
        <f t="shared" si="22"/>
        <v>n.a.</v>
      </c>
      <c r="U76" s="97" t="str">
        <f t="shared" si="22"/>
        <v>n.a.</v>
      </c>
      <c r="V76" s="97" t="str">
        <f t="shared" si="22"/>
        <v>n.a.</v>
      </c>
      <c r="W76" s="48"/>
      <c r="X76" s="48"/>
      <c r="Y76" s="48"/>
      <c r="Z76" s="48"/>
      <c r="AA76" s="48"/>
      <c r="AB76" s="48"/>
    </row>
    <row r="77" spans="1:28">
      <c r="A77" s="54" t="s">
        <v>122</v>
      </c>
      <c r="B77" s="55">
        <v>6.4842287880000002E-2</v>
      </c>
      <c r="C77" s="46">
        <v>1860</v>
      </c>
      <c r="D77" s="56">
        <v>4.3499999999999996</v>
      </c>
      <c r="E77" s="56">
        <v>82.11</v>
      </c>
      <c r="F77" s="56">
        <f t="shared" si="15"/>
        <v>5.2977712824260133</v>
      </c>
      <c r="G77" s="44">
        <f t="shared" si="14"/>
        <v>1.4906273075862071</v>
      </c>
      <c r="H77" s="38">
        <f t="shared" si="23"/>
        <v>0.79739465420456446</v>
      </c>
      <c r="I77" s="38">
        <f t="shared" si="20"/>
        <v>1.0211614173228245</v>
      </c>
      <c r="J77" s="38">
        <f t="shared" si="20"/>
        <v>-1.6888470695008206</v>
      </c>
      <c r="K77" s="36">
        <f t="shared" si="16"/>
        <v>1</v>
      </c>
      <c r="L77" s="36">
        <f t="shared" si="17"/>
        <v>0</v>
      </c>
      <c r="M77" s="36">
        <f t="shared" si="18"/>
        <v>0</v>
      </c>
      <c r="N77" s="96">
        <f t="shared" si="19"/>
        <v>0</v>
      </c>
      <c r="O77" s="97">
        <f t="shared" si="21"/>
        <v>1.0211614173228245</v>
      </c>
      <c r="P77" s="97" t="str">
        <f t="shared" si="21"/>
        <v>n.a.</v>
      </c>
      <c r="Q77" s="97" t="str">
        <f t="shared" si="21"/>
        <v>n.a.</v>
      </c>
      <c r="R77" s="97" t="str">
        <f t="shared" si="21"/>
        <v>n.a.</v>
      </c>
      <c r="S77" s="97">
        <f t="shared" si="22"/>
        <v>-1.6888470695008206</v>
      </c>
      <c r="T77" s="97" t="str">
        <f t="shared" si="22"/>
        <v>n.a.</v>
      </c>
      <c r="U77" s="97" t="str">
        <f t="shared" si="22"/>
        <v>n.a.</v>
      </c>
      <c r="V77" s="97" t="str">
        <f t="shared" si="22"/>
        <v>n.a.</v>
      </c>
      <c r="W77" s="48"/>
      <c r="X77" s="48"/>
      <c r="Y77" s="48"/>
      <c r="Z77" s="48"/>
      <c r="AA77" s="48"/>
      <c r="AB77" s="48"/>
    </row>
    <row r="78" spans="1:28">
      <c r="A78" s="54" t="s">
        <v>123</v>
      </c>
      <c r="B78" s="55">
        <v>9.0580873719999996E-2</v>
      </c>
      <c r="C78" s="46">
        <v>1861</v>
      </c>
      <c r="D78" s="56">
        <v>4.5999999999999996</v>
      </c>
      <c r="E78" s="56">
        <v>83.57</v>
      </c>
      <c r="F78" s="56">
        <f t="shared" si="15"/>
        <v>5.504367596027282</v>
      </c>
      <c r="G78" s="44">
        <f t="shared" si="14"/>
        <v>1.9691494286956521</v>
      </c>
      <c r="H78" s="38">
        <f t="shared" si="23"/>
        <v>0.86021409462157772</v>
      </c>
      <c r="I78" s="38">
        <f t="shared" si="20"/>
        <v>1.7781025453659671</v>
      </c>
      <c r="J78" s="38">
        <f t="shared" si="20"/>
        <v>3.8996835194943014</v>
      </c>
      <c r="K78" s="36">
        <f t="shared" si="16"/>
        <v>1</v>
      </c>
      <c r="L78" s="36">
        <f t="shared" si="17"/>
        <v>0</v>
      </c>
      <c r="M78" s="36">
        <f t="shared" si="18"/>
        <v>0</v>
      </c>
      <c r="N78" s="96">
        <f t="shared" si="19"/>
        <v>0</v>
      </c>
      <c r="O78" s="97">
        <f t="shared" si="21"/>
        <v>1.7781025453659671</v>
      </c>
      <c r="P78" s="97" t="str">
        <f t="shared" si="21"/>
        <v>n.a.</v>
      </c>
      <c r="Q78" s="97" t="str">
        <f t="shared" si="21"/>
        <v>n.a.</v>
      </c>
      <c r="R78" s="97" t="str">
        <f t="shared" si="21"/>
        <v>n.a.</v>
      </c>
      <c r="S78" s="97">
        <f t="shared" si="22"/>
        <v>3.8996835194943014</v>
      </c>
      <c r="T78" s="97" t="str">
        <f t="shared" si="22"/>
        <v>n.a.</v>
      </c>
      <c r="U78" s="97" t="str">
        <f t="shared" si="22"/>
        <v>n.a.</v>
      </c>
      <c r="V78" s="97" t="str">
        <f t="shared" si="22"/>
        <v>n.a.</v>
      </c>
      <c r="W78" s="48"/>
      <c r="X78" s="48"/>
      <c r="Y78" s="48"/>
      <c r="Z78" s="48"/>
      <c r="AA78" s="48"/>
      <c r="AB78" s="48"/>
    </row>
    <row r="79" spans="1:28">
      <c r="A79" s="54" t="s">
        <v>124</v>
      </c>
      <c r="B79" s="55">
        <v>0.52417641212999999</v>
      </c>
      <c r="C79" s="46">
        <v>1862</v>
      </c>
      <c r="D79" s="56">
        <v>5.79</v>
      </c>
      <c r="E79" s="56">
        <v>93.95</v>
      </c>
      <c r="F79" s="56">
        <f t="shared" si="15"/>
        <v>6.1628525811601911</v>
      </c>
      <c r="G79" s="44">
        <f t="shared" si="14"/>
        <v>9.0531331974093252</v>
      </c>
      <c r="H79" s="38">
        <f t="shared" si="23"/>
        <v>7.717588953573709</v>
      </c>
      <c r="I79" s="38">
        <f t="shared" si="20"/>
        <v>12.420725140600709</v>
      </c>
      <c r="J79" s="38">
        <f t="shared" si="20"/>
        <v>11.962954392947211</v>
      </c>
      <c r="K79" s="36">
        <f t="shared" si="16"/>
        <v>1</v>
      </c>
      <c r="L79" s="36">
        <f t="shared" si="17"/>
        <v>0</v>
      </c>
      <c r="M79" s="36">
        <f t="shared" si="18"/>
        <v>0</v>
      </c>
      <c r="N79" s="96">
        <f t="shared" si="19"/>
        <v>0</v>
      </c>
      <c r="O79" s="97">
        <f t="shared" si="21"/>
        <v>12.420725140600709</v>
      </c>
      <c r="P79" s="97" t="str">
        <f t="shared" si="21"/>
        <v>n.a.</v>
      </c>
      <c r="Q79" s="97" t="str">
        <f t="shared" si="21"/>
        <v>n.a.</v>
      </c>
      <c r="R79" s="97" t="str">
        <f t="shared" si="21"/>
        <v>n.a.</v>
      </c>
      <c r="S79" s="97">
        <f t="shared" si="22"/>
        <v>11.962954392947211</v>
      </c>
      <c r="T79" s="97" t="str">
        <f t="shared" si="22"/>
        <v>n.a.</v>
      </c>
      <c r="U79" s="97" t="str">
        <f t="shared" si="22"/>
        <v>n.a.</v>
      </c>
      <c r="V79" s="97" t="str">
        <f t="shared" si="22"/>
        <v>n.a.</v>
      </c>
      <c r="W79" s="48"/>
      <c r="X79" s="48"/>
      <c r="Y79" s="48"/>
      <c r="Z79" s="48"/>
      <c r="AA79" s="48"/>
      <c r="AB79" s="48"/>
    </row>
    <row r="80" spans="1:28">
      <c r="A80" s="54" t="s">
        <v>125</v>
      </c>
      <c r="B80" s="57">
        <v>1.1197721386300001</v>
      </c>
      <c r="C80" s="46">
        <v>1863</v>
      </c>
      <c r="D80" s="56">
        <v>7.62</v>
      </c>
      <c r="E80" s="56">
        <v>101.18</v>
      </c>
      <c r="F80" s="56">
        <f t="shared" si="15"/>
        <v>7.5311326349080838</v>
      </c>
      <c r="G80" s="44">
        <f t="shared" si="14"/>
        <v>14.69517242296588</v>
      </c>
      <c r="H80" s="38">
        <f t="shared" si="23"/>
        <v>13.204545115379673</v>
      </c>
      <c r="I80" s="38">
        <f t="shared" si="20"/>
        <v>7.6955827567855239</v>
      </c>
      <c r="J80" s="38">
        <f t="shared" si="20"/>
        <v>22.20205717609922</v>
      </c>
      <c r="K80" s="36">
        <f t="shared" si="16"/>
        <v>1</v>
      </c>
      <c r="L80" s="36">
        <f t="shared" si="17"/>
        <v>0</v>
      </c>
      <c r="M80" s="36">
        <f t="shared" si="18"/>
        <v>0</v>
      </c>
      <c r="N80" s="96">
        <f t="shared" si="19"/>
        <v>0</v>
      </c>
      <c r="O80" s="97">
        <f t="shared" si="21"/>
        <v>7.6955827567855239</v>
      </c>
      <c r="P80" s="97" t="str">
        <f t="shared" si="21"/>
        <v>n.a.</v>
      </c>
      <c r="Q80" s="97" t="str">
        <f t="shared" si="21"/>
        <v>n.a.</v>
      </c>
      <c r="R80" s="97" t="str">
        <f t="shared" si="21"/>
        <v>n.a.</v>
      </c>
      <c r="S80" s="97">
        <f t="shared" si="22"/>
        <v>22.20205717609922</v>
      </c>
      <c r="T80" s="97" t="str">
        <f t="shared" si="22"/>
        <v>n.a.</v>
      </c>
      <c r="U80" s="97" t="str">
        <f t="shared" si="22"/>
        <v>n.a.</v>
      </c>
      <c r="V80" s="97" t="str">
        <f t="shared" si="22"/>
        <v>n.a.</v>
      </c>
      <c r="W80" s="48"/>
      <c r="X80" s="48"/>
      <c r="Y80" s="48"/>
      <c r="Z80" s="48"/>
      <c r="AA80" s="48"/>
      <c r="AB80" s="48"/>
    </row>
    <row r="81" spans="1:28">
      <c r="A81" s="54" t="s">
        <v>126</v>
      </c>
      <c r="B81" s="57">
        <v>1.8157843705699999</v>
      </c>
      <c r="C81" s="46">
        <v>1864</v>
      </c>
      <c r="D81" s="56">
        <v>9.4600000000000009</v>
      </c>
      <c r="E81" s="56">
        <v>102.33</v>
      </c>
      <c r="F81" s="56">
        <f t="shared" si="15"/>
        <v>9.2446008013290353</v>
      </c>
      <c r="G81" s="44">
        <f t="shared" si="14"/>
        <v>19.194337955285409</v>
      </c>
      <c r="H81" s="38">
        <f t="shared" si="23"/>
        <v>17.225188526589758</v>
      </c>
      <c r="I81" s="38">
        <f t="shared" si="20"/>
        <v>1.1365882585491205</v>
      </c>
      <c r="J81" s="38">
        <f t="shared" si="20"/>
        <v>22.751799091662981</v>
      </c>
      <c r="K81" s="36">
        <f t="shared" si="16"/>
        <v>1</v>
      </c>
      <c r="L81" s="36">
        <f t="shared" si="17"/>
        <v>0</v>
      </c>
      <c r="M81" s="36">
        <f t="shared" si="18"/>
        <v>0</v>
      </c>
      <c r="N81" s="96">
        <f t="shared" si="19"/>
        <v>0</v>
      </c>
      <c r="O81" s="97">
        <f t="shared" si="21"/>
        <v>1.1365882585491205</v>
      </c>
      <c r="P81" s="97" t="str">
        <f t="shared" si="21"/>
        <v>n.a.</v>
      </c>
      <c r="Q81" s="97" t="str">
        <f t="shared" si="21"/>
        <v>n.a.</v>
      </c>
      <c r="R81" s="97" t="str">
        <f t="shared" si="21"/>
        <v>n.a.</v>
      </c>
      <c r="S81" s="97">
        <f t="shared" si="22"/>
        <v>22.751799091662981</v>
      </c>
      <c r="T81" s="97" t="str">
        <f t="shared" si="22"/>
        <v>n.a.</v>
      </c>
      <c r="U81" s="97" t="str">
        <f t="shared" si="22"/>
        <v>n.a.</v>
      </c>
      <c r="V81" s="97" t="str">
        <f t="shared" si="22"/>
        <v>n.a.</v>
      </c>
      <c r="W81" s="48"/>
      <c r="X81" s="48"/>
      <c r="Y81" s="48"/>
      <c r="Z81" s="48"/>
      <c r="AA81" s="48"/>
      <c r="AB81" s="48"/>
    </row>
    <row r="82" spans="1:28">
      <c r="A82" s="58" t="s">
        <v>127</v>
      </c>
      <c r="B82" s="59">
        <v>2.68064786974</v>
      </c>
      <c r="C82" s="46">
        <v>1865</v>
      </c>
      <c r="D82" s="56">
        <v>9.8800000000000008</v>
      </c>
      <c r="E82" s="56">
        <v>105.26</v>
      </c>
      <c r="F82" s="56">
        <f t="shared" si="15"/>
        <v>9.3862815884476536</v>
      </c>
      <c r="G82" s="44">
        <f t="shared" si="14"/>
        <v>27.132063458906881</v>
      </c>
      <c r="H82" s="38">
        <f t="shared" si="23"/>
        <v>18.078930261497554</v>
      </c>
      <c r="I82" s="38">
        <f t="shared" si="20"/>
        <v>2.8632854490374449</v>
      </c>
      <c r="J82" s="38">
        <f t="shared" si="20"/>
        <v>1.5325787469184116</v>
      </c>
      <c r="K82" s="36">
        <f t="shared" si="16"/>
        <v>1</v>
      </c>
      <c r="L82" s="36">
        <f t="shared" si="17"/>
        <v>0</v>
      </c>
      <c r="M82" s="36">
        <f t="shared" si="18"/>
        <v>0</v>
      </c>
      <c r="N82" s="96">
        <f t="shared" si="19"/>
        <v>0</v>
      </c>
      <c r="O82" s="97">
        <f t="shared" si="21"/>
        <v>2.8632854490374449</v>
      </c>
      <c r="P82" s="97" t="str">
        <f t="shared" si="21"/>
        <v>n.a.</v>
      </c>
      <c r="Q82" s="97" t="str">
        <f t="shared" si="21"/>
        <v>n.a.</v>
      </c>
      <c r="R82" s="97" t="str">
        <f t="shared" si="21"/>
        <v>n.a.</v>
      </c>
      <c r="S82" s="97">
        <f t="shared" si="22"/>
        <v>1.5325787469184116</v>
      </c>
      <c r="T82" s="97" t="str">
        <f t="shared" si="22"/>
        <v>n.a.</v>
      </c>
      <c r="U82" s="97" t="str">
        <f t="shared" si="22"/>
        <v>n.a.</v>
      </c>
      <c r="V82" s="97" t="str">
        <f t="shared" si="22"/>
        <v>n.a.</v>
      </c>
      <c r="W82" s="48"/>
      <c r="X82" s="48"/>
      <c r="Y82" s="48"/>
      <c r="Z82" s="48"/>
      <c r="AA82" s="48"/>
      <c r="AB82" s="48"/>
    </row>
    <row r="83" spans="1:28">
      <c r="A83" s="54" t="s">
        <v>128</v>
      </c>
      <c r="B83" s="57">
        <v>2.7732361736900004</v>
      </c>
      <c r="C83" s="46">
        <v>1866</v>
      </c>
      <c r="D83" s="56">
        <v>8.99</v>
      </c>
      <c r="E83" s="56">
        <v>100.43</v>
      </c>
      <c r="F83" s="56">
        <f t="shared" si="15"/>
        <v>8.9515085133924117</v>
      </c>
      <c r="G83" s="44">
        <f t="shared" si="14"/>
        <v>30.848010830812015</v>
      </c>
      <c r="H83" s="38">
        <f t="shared" si="23"/>
        <v>16.152838407846133</v>
      </c>
      <c r="I83" s="38">
        <f t="shared" si="20"/>
        <v>-4.588637659129768</v>
      </c>
      <c r="J83" s="38">
        <f t="shared" si="20"/>
        <v>-4.6320054534731536</v>
      </c>
      <c r="K83" s="36">
        <f t="shared" si="16"/>
        <v>0</v>
      </c>
      <c r="L83" s="36">
        <f t="shared" si="17"/>
        <v>1</v>
      </c>
      <c r="M83" s="36">
        <f t="shared" si="18"/>
        <v>0</v>
      </c>
      <c r="N83" s="96">
        <f t="shared" si="19"/>
        <v>0</v>
      </c>
      <c r="O83" s="97" t="str">
        <f t="shared" si="21"/>
        <v>n.a.</v>
      </c>
      <c r="P83" s="97">
        <f t="shared" si="21"/>
        <v>-4.588637659129768</v>
      </c>
      <c r="Q83" s="97" t="str">
        <f t="shared" si="21"/>
        <v>n.a.</v>
      </c>
      <c r="R83" s="97" t="str">
        <f t="shared" si="21"/>
        <v>n.a.</v>
      </c>
      <c r="S83" s="97" t="str">
        <f t="shared" si="22"/>
        <v>n.a.</v>
      </c>
      <c r="T83" s="97">
        <f t="shared" si="22"/>
        <v>-4.6320054534731536</v>
      </c>
      <c r="U83" s="97" t="str">
        <f t="shared" si="22"/>
        <v>n.a.</v>
      </c>
      <c r="V83" s="97" t="str">
        <f t="shared" si="22"/>
        <v>n.a.</v>
      </c>
      <c r="W83" s="48"/>
      <c r="X83" s="48"/>
      <c r="Y83" s="48"/>
      <c r="Z83" s="48"/>
      <c r="AA83" s="48"/>
      <c r="AB83" s="48"/>
    </row>
    <row r="84" spans="1:28">
      <c r="A84" s="54" t="s">
        <v>129</v>
      </c>
      <c r="B84" s="57">
        <v>2.6781261038699999</v>
      </c>
      <c r="C84" s="46">
        <v>1867</v>
      </c>
      <c r="D84" s="56">
        <v>8.34</v>
      </c>
      <c r="E84" s="56">
        <v>102.15</v>
      </c>
      <c r="F84" s="56">
        <f t="shared" si="15"/>
        <v>8.16446402349486</v>
      </c>
      <c r="G84" s="44">
        <f t="shared" si="14"/>
        <v>32.111823787410074</v>
      </c>
      <c r="H84" s="38">
        <f t="shared" si="23"/>
        <v>12.917485832124665</v>
      </c>
      <c r="I84" s="38">
        <f t="shared" si="20"/>
        <v>1.7126356666334663</v>
      </c>
      <c r="J84" s="38">
        <f t="shared" si="20"/>
        <v>-8.7923112480991268</v>
      </c>
      <c r="K84" s="36">
        <f t="shared" si="16"/>
        <v>0</v>
      </c>
      <c r="L84" s="36">
        <f t="shared" si="17"/>
        <v>1</v>
      </c>
      <c r="M84" s="36">
        <f t="shared" si="18"/>
        <v>0</v>
      </c>
      <c r="N84" s="96">
        <f t="shared" si="19"/>
        <v>0</v>
      </c>
      <c r="O84" s="97" t="str">
        <f t="shared" si="21"/>
        <v>n.a.</v>
      </c>
      <c r="P84" s="97">
        <f t="shared" si="21"/>
        <v>1.7126356666334663</v>
      </c>
      <c r="Q84" s="97" t="str">
        <f t="shared" si="21"/>
        <v>n.a.</v>
      </c>
      <c r="R84" s="97" t="str">
        <f t="shared" si="21"/>
        <v>n.a.</v>
      </c>
      <c r="S84" s="97" t="str">
        <f t="shared" si="22"/>
        <v>n.a.</v>
      </c>
      <c r="T84" s="97">
        <f t="shared" si="22"/>
        <v>-8.7923112480991268</v>
      </c>
      <c r="U84" s="97" t="str">
        <f t="shared" si="22"/>
        <v>n.a.</v>
      </c>
      <c r="V84" s="97" t="str">
        <f t="shared" si="22"/>
        <v>n.a.</v>
      </c>
      <c r="W84" s="48"/>
      <c r="X84" s="48"/>
      <c r="Y84" s="48"/>
      <c r="Z84" s="48"/>
      <c r="AA84" s="48"/>
      <c r="AB84" s="48"/>
    </row>
    <row r="85" spans="1:28">
      <c r="A85" s="54" t="s">
        <v>130</v>
      </c>
      <c r="B85" s="57">
        <v>2.6116878511900001</v>
      </c>
      <c r="C85" s="46">
        <v>1868</v>
      </c>
      <c r="D85" s="56">
        <v>8.15</v>
      </c>
      <c r="E85" s="56">
        <v>106.13</v>
      </c>
      <c r="F85" s="56">
        <f t="shared" si="15"/>
        <v>7.6792612833317628</v>
      </c>
      <c r="G85" s="44">
        <f t="shared" si="14"/>
        <v>32.045249707852761</v>
      </c>
      <c r="H85" s="38">
        <f t="shared" si="23"/>
        <v>4.9131862489458804</v>
      </c>
      <c r="I85" s="38">
        <f t="shared" si="20"/>
        <v>3.8962310327949057</v>
      </c>
      <c r="J85" s="38">
        <f t="shared" si="20"/>
        <v>-5.9428609001990873</v>
      </c>
      <c r="K85" s="36">
        <f t="shared" si="16"/>
        <v>0</v>
      </c>
      <c r="L85" s="36">
        <f t="shared" si="17"/>
        <v>1</v>
      </c>
      <c r="M85" s="36">
        <f t="shared" si="18"/>
        <v>0</v>
      </c>
      <c r="N85" s="96">
        <f t="shared" si="19"/>
        <v>0</v>
      </c>
      <c r="O85" s="97" t="str">
        <f t="shared" si="21"/>
        <v>n.a.</v>
      </c>
      <c r="P85" s="97">
        <f t="shared" si="21"/>
        <v>3.8962310327949057</v>
      </c>
      <c r="Q85" s="97" t="str">
        <f t="shared" si="21"/>
        <v>n.a.</v>
      </c>
      <c r="R85" s="97" t="str">
        <f t="shared" si="21"/>
        <v>n.a.</v>
      </c>
      <c r="S85" s="97" t="str">
        <f t="shared" si="22"/>
        <v>n.a.</v>
      </c>
      <c r="T85" s="97">
        <f t="shared" si="22"/>
        <v>-5.9428609001990873</v>
      </c>
      <c r="U85" s="97" t="str">
        <f t="shared" si="22"/>
        <v>n.a.</v>
      </c>
      <c r="V85" s="97" t="str">
        <f t="shared" si="22"/>
        <v>n.a.</v>
      </c>
      <c r="W85" s="48"/>
      <c r="X85" s="48"/>
      <c r="Y85" s="48"/>
      <c r="Z85" s="48"/>
      <c r="AA85" s="48"/>
      <c r="AB85" s="48"/>
    </row>
    <row r="86" spans="1:28">
      <c r="A86" s="54" t="s">
        <v>131</v>
      </c>
      <c r="B86" s="57">
        <v>2.5884522139400001</v>
      </c>
      <c r="C86" s="46">
        <v>1869</v>
      </c>
      <c r="D86" s="56">
        <v>7.85</v>
      </c>
      <c r="E86" s="56">
        <v>109.02</v>
      </c>
      <c r="F86" s="56">
        <f t="shared" si="15"/>
        <v>7.2005136672170247</v>
      </c>
      <c r="G86" s="44">
        <f t="shared" si="14"/>
        <v>32.973913553375802</v>
      </c>
      <c r="H86" s="38">
        <f t="shared" si="23"/>
        <v>2.1259027225637865</v>
      </c>
      <c r="I86" s="38">
        <f t="shared" si="20"/>
        <v>2.7230754734759222</v>
      </c>
      <c r="J86" s="38">
        <f t="shared" si="20"/>
        <v>-6.2342925764732655</v>
      </c>
      <c r="K86" s="36">
        <f t="shared" si="16"/>
        <v>0</v>
      </c>
      <c r="L86" s="36">
        <f t="shared" si="17"/>
        <v>1</v>
      </c>
      <c r="M86" s="36">
        <f t="shared" si="18"/>
        <v>0</v>
      </c>
      <c r="N86" s="96">
        <f t="shared" si="19"/>
        <v>0</v>
      </c>
      <c r="O86" s="97" t="str">
        <f t="shared" si="21"/>
        <v>n.a.</v>
      </c>
      <c r="P86" s="97">
        <f t="shared" si="21"/>
        <v>2.7230754734759222</v>
      </c>
      <c r="Q86" s="97" t="str">
        <f t="shared" si="21"/>
        <v>n.a.</v>
      </c>
      <c r="R86" s="97" t="str">
        <f t="shared" si="21"/>
        <v>n.a.</v>
      </c>
      <c r="S86" s="97" t="str">
        <f t="shared" si="22"/>
        <v>n.a.</v>
      </c>
      <c r="T86" s="97">
        <f t="shared" si="22"/>
        <v>-6.2342925764732655</v>
      </c>
      <c r="U86" s="97" t="str">
        <f t="shared" si="22"/>
        <v>n.a.</v>
      </c>
      <c r="V86" s="97" t="str">
        <f t="shared" si="22"/>
        <v>n.a.</v>
      </c>
      <c r="W86" s="48"/>
      <c r="X86" s="48"/>
      <c r="Y86" s="48"/>
      <c r="Z86" s="48"/>
      <c r="AA86" s="48"/>
      <c r="AB86" s="48"/>
    </row>
    <row r="87" spans="1:28">
      <c r="A87" s="54" t="s">
        <v>132</v>
      </c>
      <c r="B87" s="57">
        <v>2.4806724278100001</v>
      </c>
      <c r="C87" s="46">
        <v>1870</v>
      </c>
      <c r="D87" s="56">
        <v>7.74</v>
      </c>
      <c r="E87" s="56">
        <v>112.3</v>
      </c>
      <c r="F87" s="56">
        <f t="shared" si="15"/>
        <v>6.8922528940338381</v>
      </c>
      <c r="G87" s="44">
        <f t="shared" si="14"/>
        <v>32.050031367054267</v>
      </c>
      <c r="H87" s="38">
        <f t="shared" si="23"/>
        <v>-6.1792420355807565E-2</v>
      </c>
      <c r="I87" s="38">
        <f t="shared" si="20"/>
        <v>3.0086222711429134</v>
      </c>
      <c r="J87" s="38">
        <f t="shared" si="20"/>
        <v>-4.2810942028574495</v>
      </c>
      <c r="K87" s="36">
        <f t="shared" si="16"/>
        <v>0</v>
      </c>
      <c r="L87" s="36">
        <f t="shared" si="17"/>
        <v>1</v>
      </c>
      <c r="M87" s="36">
        <f t="shared" si="18"/>
        <v>0</v>
      </c>
      <c r="N87" s="96">
        <f t="shared" si="19"/>
        <v>0</v>
      </c>
      <c r="O87" s="97" t="str">
        <f t="shared" si="21"/>
        <v>n.a.</v>
      </c>
      <c r="P87" s="97">
        <f t="shared" si="21"/>
        <v>3.0086222711429134</v>
      </c>
      <c r="Q87" s="97" t="str">
        <f t="shared" si="21"/>
        <v>n.a.</v>
      </c>
      <c r="R87" s="97" t="str">
        <f t="shared" si="21"/>
        <v>n.a.</v>
      </c>
      <c r="S87" s="97" t="str">
        <f t="shared" si="22"/>
        <v>n.a.</v>
      </c>
      <c r="T87" s="97">
        <f t="shared" si="22"/>
        <v>-4.2810942028574495</v>
      </c>
      <c r="U87" s="97" t="str">
        <f t="shared" si="22"/>
        <v>n.a.</v>
      </c>
      <c r="V87" s="97" t="str">
        <f t="shared" si="22"/>
        <v>n.a.</v>
      </c>
      <c r="W87" s="48"/>
      <c r="X87" s="48"/>
      <c r="Y87" s="48"/>
      <c r="Z87" s="48"/>
      <c r="AA87" s="48"/>
      <c r="AB87" s="48"/>
    </row>
    <row r="88" spans="1:28">
      <c r="A88" s="54" t="s">
        <v>133</v>
      </c>
      <c r="B88" s="57">
        <v>2.3532113323199999</v>
      </c>
      <c r="C88" s="46">
        <v>1871</v>
      </c>
      <c r="D88" s="56">
        <v>7.59</v>
      </c>
      <c r="E88" s="56">
        <v>117.6</v>
      </c>
      <c r="F88" s="56">
        <f t="shared" si="15"/>
        <v>6.4540816326530619</v>
      </c>
      <c r="G88" s="44">
        <f t="shared" si="14"/>
        <v>31.004101875098815</v>
      </c>
      <c r="H88" s="38">
        <f t="shared" si="23"/>
        <v>-1.0411478327539463</v>
      </c>
      <c r="I88" s="38">
        <f t="shared" si="20"/>
        <v>4.7195013357079318</v>
      </c>
      <c r="J88" s="38">
        <f t="shared" si="20"/>
        <v>-6.3574460792068743</v>
      </c>
      <c r="K88" s="36">
        <f t="shared" si="16"/>
        <v>0</v>
      </c>
      <c r="L88" s="36">
        <f t="shared" si="17"/>
        <v>1</v>
      </c>
      <c r="M88" s="36">
        <f t="shared" si="18"/>
        <v>0</v>
      </c>
      <c r="N88" s="96">
        <f t="shared" si="19"/>
        <v>0</v>
      </c>
      <c r="O88" s="97" t="str">
        <f t="shared" si="21"/>
        <v>n.a.</v>
      </c>
      <c r="P88" s="97">
        <f t="shared" si="21"/>
        <v>4.7195013357079318</v>
      </c>
      <c r="Q88" s="97" t="str">
        <f t="shared" si="21"/>
        <v>n.a.</v>
      </c>
      <c r="R88" s="97" t="str">
        <f t="shared" si="21"/>
        <v>n.a.</v>
      </c>
      <c r="S88" s="97" t="str">
        <f t="shared" si="22"/>
        <v>n.a.</v>
      </c>
      <c r="T88" s="97">
        <f t="shared" si="22"/>
        <v>-6.3574460792068743</v>
      </c>
      <c r="U88" s="97" t="str">
        <f t="shared" si="22"/>
        <v>n.a.</v>
      </c>
      <c r="V88" s="97" t="str">
        <f t="shared" si="22"/>
        <v>n.a.</v>
      </c>
      <c r="W88" s="48"/>
      <c r="X88" s="48"/>
      <c r="Y88" s="48"/>
      <c r="Z88" s="48"/>
      <c r="AA88" s="48"/>
      <c r="AB88" s="48"/>
    </row>
    <row r="89" spans="1:28">
      <c r="A89" s="54" t="s">
        <v>134</v>
      </c>
      <c r="B89" s="57">
        <v>2.2532513287800002</v>
      </c>
      <c r="C89" s="46">
        <v>1872</v>
      </c>
      <c r="D89" s="56">
        <v>8.23</v>
      </c>
      <c r="E89" s="56">
        <v>127.5</v>
      </c>
      <c r="F89" s="56">
        <f t="shared" si="15"/>
        <v>6.4549019607843139</v>
      </c>
      <c r="G89" s="44">
        <f t="shared" si="14"/>
        <v>27.378509462697451</v>
      </c>
      <c r="H89" s="38">
        <f t="shared" si="23"/>
        <v>-5.5954040906783504</v>
      </c>
      <c r="I89" s="38">
        <f t="shared" si="20"/>
        <v>8.418367346938771</v>
      </c>
      <c r="J89" s="38">
        <f t="shared" si="20"/>
        <v>1.271022242887998E-2</v>
      </c>
      <c r="K89" s="36">
        <f t="shared" si="16"/>
        <v>1</v>
      </c>
      <c r="L89" s="36">
        <f t="shared" si="17"/>
        <v>0</v>
      </c>
      <c r="M89" s="36">
        <f t="shared" si="18"/>
        <v>0</v>
      </c>
      <c r="N89" s="96">
        <f t="shared" si="19"/>
        <v>0</v>
      </c>
      <c r="O89" s="97">
        <f t="shared" si="21"/>
        <v>8.418367346938771</v>
      </c>
      <c r="P89" s="97" t="str">
        <f t="shared" si="21"/>
        <v>n.a.</v>
      </c>
      <c r="Q89" s="97" t="str">
        <f t="shared" si="21"/>
        <v>n.a.</v>
      </c>
      <c r="R89" s="97" t="str">
        <f t="shared" si="21"/>
        <v>n.a.</v>
      </c>
      <c r="S89" s="97">
        <f t="shared" si="22"/>
        <v>1.271022242887998E-2</v>
      </c>
      <c r="T89" s="97" t="str">
        <f t="shared" si="22"/>
        <v>n.a.</v>
      </c>
      <c r="U89" s="97" t="str">
        <f t="shared" si="22"/>
        <v>n.a.</v>
      </c>
      <c r="V89" s="97" t="str">
        <f t="shared" si="22"/>
        <v>n.a.</v>
      </c>
      <c r="W89" s="48"/>
      <c r="X89" s="48"/>
      <c r="Y89" s="48"/>
      <c r="Z89" s="48"/>
      <c r="AA89" s="48"/>
      <c r="AB89" s="48"/>
    </row>
    <row r="90" spans="1:28">
      <c r="A90" s="54" t="s">
        <v>135</v>
      </c>
      <c r="B90" s="57">
        <v>2.2344829931999999</v>
      </c>
      <c r="C90" s="46">
        <v>1873</v>
      </c>
      <c r="D90" s="56">
        <v>8.75</v>
      </c>
      <c r="E90" s="56">
        <v>138.30000000000001</v>
      </c>
      <c r="F90" s="56">
        <f t="shared" si="15"/>
        <v>6.3268257411424438</v>
      </c>
      <c r="G90" s="44">
        <f t="shared" si="14"/>
        <v>25.536948493714284</v>
      </c>
      <c r="H90" s="38">
        <f t="shared" si="23"/>
        <v>-6.5130828733399824</v>
      </c>
      <c r="I90" s="38">
        <f t="shared" si="20"/>
        <v>8.4705882352941195</v>
      </c>
      <c r="J90" s="38">
        <f t="shared" si="20"/>
        <v>-1.9841698668698005</v>
      </c>
      <c r="K90" s="36">
        <f t="shared" si="16"/>
        <v>1</v>
      </c>
      <c r="L90" s="36">
        <f t="shared" si="17"/>
        <v>0</v>
      </c>
      <c r="M90" s="36">
        <f t="shared" si="18"/>
        <v>0</v>
      </c>
      <c r="N90" s="96">
        <f t="shared" si="19"/>
        <v>0</v>
      </c>
      <c r="O90" s="97">
        <f t="shared" si="21"/>
        <v>8.4705882352941195</v>
      </c>
      <c r="P90" s="97" t="str">
        <f t="shared" si="21"/>
        <v>n.a.</v>
      </c>
      <c r="Q90" s="97" t="str">
        <f t="shared" si="21"/>
        <v>n.a.</v>
      </c>
      <c r="R90" s="97" t="str">
        <f t="shared" si="21"/>
        <v>n.a.</v>
      </c>
      <c r="S90" s="97">
        <f t="shared" si="22"/>
        <v>-1.9841698668698005</v>
      </c>
      <c r="T90" s="97" t="str">
        <f t="shared" si="22"/>
        <v>n.a.</v>
      </c>
      <c r="U90" s="97" t="str">
        <f t="shared" si="22"/>
        <v>n.a.</v>
      </c>
      <c r="V90" s="97" t="str">
        <f t="shared" si="22"/>
        <v>n.a.</v>
      </c>
      <c r="W90" s="48"/>
      <c r="X90" s="48"/>
      <c r="Y90" s="48"/>
      <c r="Z90" s="48"/>
      <c r="AA90" s="48"/>
      <c r="AB90" s="48"/>
    </row>
    <row r="91" spans="1:28">
      <c r="A91" s="54" t="s">
        <v>136</v>
      </c>
      <c r="B91" s="57">
        <v>2.2516904684299996</v>
      </c>
      <c r="C91" s="46">
        <v>1874</v>
      </c>
      <c r="D91" s="56">
        <v>8.48</v>
      </c>
      <c r="E91" s="56">
        <v>140.80000000000001</v>
      </c>
      <c r="F91" s="56">
        <f t="shared" si="15"/>
        <v>6.0227272727272725</v>
      </c>
      <c r="G91" s="44">
        <f t="shared" si="14"/>
        <v>26.552953637146221</v>
      </c>
      <c r="H91" s="38">
        <f t="shared" si="23"/>
        <v>-4.4511482379525944</v>
      </c>
      <c r="I91" s="38">
        <f t="shared" si="20"/>
        <v>1.8076644974692746</v>
      </c>
      <c r="J91" s="38">
        <f t="shared" si="20"/>
        <v>-4.8064935064935028</v>
      </c>
      <c r="K91" s="36">
        <f t="shared" si="16"/>
        <v>1</v>
      </c>
      <c r="L91" s="36">
        <f t="shared" si="17"/>
        <v>0</v>
      </c>
      <c r="M91" s="36">
        <f t="shared" si="18"/>
        <v>0</v>
      </c>
      <c r="N91" s="96">
        <f t="shared" si="19"/>
        <v>0</v>
      </c>
      <c r="O91" s="97">
        <f t="shared" si="21"/>
        <v>1.8076644974692746</v>
      </c>
      <c r="P91" s="97" t="str">
        <f t="shared" si="21"/>
        <v>n.a.</v>
      </c>
      <c r="Q91" s="97" t="str">
        <f t="shared" si="21"/>
        <v>n.a.</v>
      </c>
      <c r="R91" s="97" t="str">
        <f t="shared" si="21"/>
        <v>n.a.</v>
      </c>
      <c r="S91" s="97">
        <f t="shared" si="22"/>
        <v>-4.8064935064935028</v>
      </c>
      <c r="T91" s="97" t="str">
        <f t="shared" si="22"/>
        <v>n.a.</v>
      </c>
      <c r="U91" s="97" t="str">
        <f t="shared" si="22"/>
        <v>n.a.</v>
      </c>
      <c r="V91" s="97" t="str">
        <f t="shared" si="22"/>
        <v>n.a.</v>
      </c>
      <c r="W91" s="48"/>
      <c r="X91" s="48"/>
      <c r="Y91" s="48"/>
      <c r="Z91" s="48"/>
      <c r="AA91" s="48"/>
      <c r="AB91" s="48"/>
    </row>
    <row r="92" spans="1:28">
      <c r="A92" s="54" t="s">
        <v>137</v>
      </c>
      <c r="B92" s="57">
        <v>2.2322845319499995</v>
      </c>
      <c r="C92" s="46">
        <v>1875</v>
      </c>
      <c r="D92" s="56">
        <v>8.16</v>
      </c>
      <c r="E92" s="56">
        <v>140.6</v>
      </c>
      <c r="F92" s="56">
        <f t="shared" si="15"/>
        <v>5.8036984352773828</v>
      </c>
      <c r="G92" s="44">
        <f t="shared" si="14"/>
        <v>27.356428087622543</v>
      </c>
      <c r="H92" s="38">
        <f t="shared" si="23"/>
        <v>-2.2081375074908038E-2</v>
      </c>
      <c r="I92" s="38">
        <f t="shared" si="20"/>
        <v>-0.14204545454546968</v>
      </c>
      <c r="J92" s="38">
        <f t="shared" si="20"/>
        <v>-3.6367052255830701</v>
      </c>
      <c r="K92" s="36">
        <f t="shared" si="16"/>
        <v>1</v>
      </c>
      <c r="L92" s="36">
        <f t="shared" si="17"/>
        <v>0</v>
      </c>
      <c r="M92" s="36">
        <f t="shared" si="18"/>
        <v>0</v>
      </c>
      <c r="N92" s="96">
        <f t="shared" si="19"/>
        <v>0</v>
      </c>
      <c r="O92" s="97">
        <f t="shared" si="21"/>
        <v>-0.14204545454546968</v>
      </c>
      <c r="P92" s="97" t="str">
        <f t="shared" si="21"/>
        <v>n.a.</v>
      </c>
      <c r="Q92" s="97" t="str">
        <f t="shared" si="21"/>
        <v>n.a.</v>
      </c>
      <c r="R92" s="97" t="str">
        <f t="shared" si="21"/>
        <v>n.a.</v>
      </c>
      <c r="S92" s="97">
        <f t="shared" si="22"/>
        <v>-3.6367052255830701</v>
      </c>
      <c r="T92" s="97" t="str">
        <f t="shared" si="22"/>
        <v>n.a.</v>
      </c>
      <c r="U92" s="97" t="str">
        <f t="shared" si="22"/>
        <v>n.a.</v>
      </c>
      <c r="V92" s="97" t="str">
        <f t="shared" si="22"/>
        <v>n.a.</v>
      </c>
      <c r="W92" s="48"/>
      <c r="X92" s="48"/>
      <c r="Y92" s="48"/>
      <c r="Z92" s="48"/>
      <c r="AA92" s="48"/>
      <c r="AB92" s="48"/>
    </row>
    <row r="93" spans="1:28">
      <c r="A93" s="54" t="s">
        <v>138</v>
      </c>
      <c r="B93" s="57">
        <v>2.1803950671500001</v>
      </c>
      <c r="C93" s="46">
        <v>1876</v>
      </c>
      <c r="D93" s="56">
        <v>8.31</v>
      </c>
      <c r="E93" s="56">
        <v>146.4</v>
      </c>
      <c r="F93" s="56">
        <f t="shared" si="15"/>
        <v>5.6762295081967213</v>
      </c>
      <c r="G93" s="44">
        <f t="shared" si="14"/>
        <v>26.238207787605294</v>
      </c>
      <c r="H93" s="38">
        <f t="shared" si="23"/>
        <v>0.70125929389100961</v>
      </c>
      <c r="I93" s="38">
        <f t="shared" si="20"/>
        <v>4.1251778093883473</v>
      </c>
      <c r="J93" s="38">
        <f t="shared" si="20"/>
        <v>-2.1963396014143433</v>
      </c>
      <c r="K93" s="36">
        <f t="shared" si="16"/>
        <v>1</v>
      </c>
      <c r="L93" s="36">
        <f t="shared" si="17"/>
        <v>0</v>
      </c>
      <c r="M93" s="36">
        <f t="shared" si="18"/>
        <v>0</v>
      </c>
      <c r="N93" s="96">
        <f t="shared" si="19"/>
        <v>0</v>
      </c>
      <c r="O93" s="97">
        <f t="shared" si="21"/>
        <v>4.1251778093883473</v>
      </c>
      <c r="P93" s="97" t="str">
        <f t="shared" si="21"/>
        <v>n.a.</v>
      </c>
      <c r="Q93" s="97" t="str">
        <f t="shared" si="21"/>
        <v>n.a.</v>
      </c>
      <c r="R93" s="97" t="str">
        <f t="shared" si="21"/>
        <v>n.a.</v>
      </c>
      <c r="S93" s="97">
        <f t="shared" si="22"/>
        <v>-2.1963396014143433</v>
      </c>
      <c r="T93" s="97" t="str">
        <f t="shared" si="22"/>
        <v>n.a.</v>
      </c>
      <c r="U93" s="97" t="str">
        <f t="shared" si="22"/>
        <v>n.a.</v>
      </c>
      <c r="V93" s="97" t="str">
        <f t="shared" si="22"/>
        <v>n.a.</v>
      </c>
      <c r="W93" s="48"/>
      <c r="X93" s="48"/>
      <c r="Y93" s="48"/>
      <c r="Z93" s="48"/>
      <c r="AA93" s="48"/>
      <c r="AB93" s="48"/>
    </row>
    <row r="94" spans="1:28">
      <c r="A94" s="54" t="s">
        <v>139</v>
      </c>
      <c r="B94" s="57">
        <v>2.2053013920999995</v>
      </c>
      <c r="C94" s="46">
        <v>1877</v>
      </c>
      <c r="D94" s="56">
        <v>8.52</v>
      </c>
      <c r="E94" s="56">
        <v>153.69999999999999</v>
      </c>
      <c r="F94" s="56">
        <f t="shared" si="15"/>
        <v>5.5432661027976584</v>
      </c>
      <c r="G94" s="44">
        <f t="shared" si="14"/>
        <v>25.883819156103282</v>
      </c>
      <c r="H94" s="38">
        <f t="shared" si="23"/>
        <v>-0.66913448104293849</v>
      </c>
      <c r="I94" s="38">
        <f t="shared" si="20"/>
        <v>4.9863387978142049</v>
      </c>
      <c r="J94" s="38">
        <f t="shared" si="20"/>
        <v>-2.3424599940340296</v>
      </c>
      <c r="K94" s="36">
        <f t="shared" si="16"/>
        <v>1</v>
      </c>
      <c r="L94" s="36">
        <f t="shared" si="17"/>
        <v>0</v>
      </c>
      <c r="M94" s="36">
        <f t="shared" si="18"/>
        <v>0</v>
      </c>
      <c r="N94" s="96">
        <f t="shared" si="19"/>
        <v>0</v>
      </c>
      <c r="O94" s="97">
        <f t="shared" si="21"/>
        <v>4.9863387978142049</v>
      </c>
      <c r="P94" s="97" t="str">
        <f t="shared" si="21"/>
        <v>n.a.</v>
      </c>
      <c r="Q94" s="97" t="str">
        <f t="shared" si="21"/>
        <v>n.a.</v>
      </c>
      <c r="R94" s="97" t="str">
        <f t="shared" si="21"/>
        <v>n.a.</v>
      </c>
      <c r="S94" s="97">
        <f t="shared" si="22"/>
        <v>-2.3424599940340296</v>
      </c>
      <c r="T94" s="97" t="str">
        <f t="shared" si="22"/>
        <v>n.a.</v>
      </c>
      <c r="U94" s="97" t="str">
        <f t="shared" si="22"/>
        <v>n.a.</v>
      </c>
      <c r="V94" s="97" t="str">
        <f t="shared" si="22"/>
        <v>n.a.</v>
      </c>
      <c r="W94" s="48"/>
      <c r="X94" s="48"/>
      <c r="Y94" s="48"/>
      <c r="Z94" s="48"/>
      <c r="AA94" s="48"/>
      <c r="AB94" s="48"/>
    </row>
    <row r="95" spans="1:28">
      <c r="A95" s="54" t="s">
        <v>140</v>
      </c>
      <c r="B95" s="57">
        <v>2.2562058925300001</v>
      </c>
      <c r="C95" s="46">
        <v>1878</v>
      </c>
      <c r="D95" s="56">
        <v>8.3800000000000008</v>
      </c>
      <c r="E95" s="56">
        <v>158.6</v>
      </c>
      <c r="F95" s="56">
        <f t="shared" si="15"/>
        <v>5.2837326607818422</v>
      </c>
      <c r="G95" s="44">
        <f t="shared" si="14"/>
        <v>26.923698001551312</v>
      </c>
      <c r="H95" s="38">
        <f t="shared" si="23"/>
        <v>-0.43273008607123131</v>
      </c>
      <c r="I95" s="38">
        <f t="shared" si="20"/>
        <v>3.1880286271958491</v>
      </c>
      <c r="J95" s="38">
        <f t="shared" si="20"/>
        <v>-4.6819589246280486</v>
      </c>
      <c r="K95" s="36">
        <f t="shared" si="16"/>
        <v>1</v>
      </c>
      <c r="L95" s="36">
        <f t="shared" si="17"/>
        <v>0</v>
      </c>
      <c r="M95" s="36">
        <f t="shared" si="18"/>
        <v>0</v>
      </c>
      <c r="N95" s="96">
        <f t="shared" si="19"/>
        <v>0</v>
      </c>
      <c r="O95" s="97">
        <f t="shared" si="21"/>
        <v>3.1880286271958491</v>
      </c>
      <c r="P95" s="97" t="str">
        <f t="shared" si="21"/>
        <v>n.a.</v>
      </c>
      <c r="Q95" s="97" t="str">
        <f t="shared" si="21"/>
        <v>n.a.</v>
      </c>
      <c r="R95" s="97" t="str">
        <f t="shared" si="21"/>
        <v>n.a.</v>
      </c>
      <c r="S95" s="97">
        <f t="shared" si="22"/>
        <v>-4.6819589246280486</v>
      </c>
      <c r="T95" s="97" t="str">
        <f t="shared" si="22"/>
        <v>n.a.</v>
      </c>
      <c r="U95" s="97" t="str">
        <f t="shared" si="22"/>
        <v>n.a.</v>
      </c>
      <c r="V95" s="97" t="str">
        <f t="shared" si="22"/>
        <v>n.a.</v>
      </c>
      <c r="W95" s="48"/>
      <c r="X95" s="48"/>
      <c r="Y95" s="48"/>
      <c r="Z95" s="48"/>
      <c r="AA95" s="48"/>
      <c r="AB95" s="48"/>
    </row>
    <row r="96" spans="1:28">
      <c r="A96" s="54" t="s">
        <v>141</v>
      </c>
      <c r="B96" s="57">
        <v>2.3495674820399999</v>
      </c>
      <c r="C96" s="46">
        <v>1879</v>
      </c>
      <c r="D96" s="56">
        <v>9.36</v>
      </c>
      <c r="E96" s="56">
        <v>177.1</v>
      </c>
      <c r="F96" s="56">
        <f t="shared" si="15"/>
        <v>5.2851496329757204</v>
      </c>
      <c r="G96" s="44">
        <f t="shared" si="14"/>
        <v>25.102216688461539</v>
      </c>
      <c r="H96" s="38">
        <f t="shared" si="23"/>
        <v>-1.1359910991437552</v>
      </c>
      <c r="I96" s="38">
        <f t="shared" si="20"/>
        <v>11.664564943253474</v>
      </c>
      <c r="J96" s="38">
        <f t="shared" si="20"/>
        <v>2.6817636032117065E-2</v>
      </c>
      <c r="K96" s="36">
        <f t="shared" si="16"/>
        <v>1</v>
      </c>
      <c r="L96" s="36">
        <f t="shared" si="17"/>
        <v>0</v>
      </c>
      <c r="M96" s="36">
        <f t="shared" si="18"/>
        <v>0</v>
      </c>
      <c r="N96" s="96">
        <f t="shared" si="19"/>
        <v>0</v>
      </c>
      <c r="O96" s="97">
        <f t="shared" si="21"/>
        <v>11.664564943253474</v>
      </c>
      <c r="P96" s="97" t="str">
        <f t="shared" si="21"/>
        <v>n.a.</v>
      </c>
      <c r="Q96" s="97" t="str">
        <f t="shared" si="21"/>
        <v>n.a.</v>
      </c>
      <c r="R96" s="97" t="str">
        <f t="shared" si="21"/>
        <v>n.a.</v>
      </c>
      <c r="S96" s="97">
        <f t="shared" si="22"/>
        <v>2.6817636032117065E-2</v>
      </c>
      <c r="T96" s="97" t="str">
        <f t="shared" si="22"/>
        <v>n.a.</v>
      </c>
      <c r="U96" s="97" t="str">
        <f t="shared" si="22"/>
        <v>n.a.</v>
      </c>
      <c r="V96" s="97" t="str">
        <f t="shared" si="22"/>
        <v>n.a.</v>
      </c>
      <c r="W96" s="48"/>
      <c r="X96" s="48"/>
      <c r="Y96" s="48"/>
      <c r="Z96" s="48"/>
      <c r="AA96" s="48"/>
      <c r="AB96" s="48"/>
    </row>
    <row r="97" spans="1:28">
      <c r="A97" s="54" t="s">
        <v>142</v>
      </c>
      <c r="B97" s="57">
        <v>2.1204153706300004</v>
      </c>
      <c r="C97" s="46">
        <v>1880</v>
      </c>
      <c r="D97" s="56">
        <v>10.4</v>
      </c>
      <c r="E97" s="56">
        <v>191.8</v>
      </c>
      <c r="F97" s="56">
        <f t="shared" si="15"/>
        <v>5.4223149113660059</v>
      </c>
      <c r="G97" s="44">
        <f t="shared" si="14"/>
        <v>20.388609332980774</v>
      </c>
      <c r="H97" s="38">
        <f t="shared" si="23"/>
        <v>-5.4952098231225079</v>
      </c>
      <c r="I97" s="38">
        <f t="shared" si="20"/>
        <v>8.3003952569170139</v>
      </c>
      <c r="J97" s="38">
        <f t="shared" si="20"/>
        <v>2.5952960259529423</v>
      </c>
      <c r="K97" s="36">
        <f t="shared" si="16"/>
        <v>1</v>
      </c>
      <c r="L97" s="36">
        <f t="shared" si="17"/>
        <v>0</v>
      </c>
      <c r="M97" s="36">
        <f t="shared" si="18"/>
        <v>0</v>
      </c>
      <c r="N97" s="96">
        <f t="shared" si="19"/>
        <v>0</v>
      </c>
      <c r="O97" s="97">
        <f t="shared" si="21"/>
        <v>8.3003952569170139</v>
      </c>
      <c r="P97" s="97" t="str">
        <f t="shared" si="21"/>
        <v>n.a.</v>
      </c>
      <c r="Q97" s="97" t="str">
        <f t="shared" si="21"/>
        <v>n.a.</v>
      </c>
      <c r="R97" s="97" t="str">
        <f t="shared" si="21"/>
        <v>n.a.</v>
      </c>
      <c r="S97" s="97">
        <f t="shared" si="22"/>
        <v>2.5952960259529423</v>
      </c>
      <c r="T97" s="97" t="str">
        <f t="shared" si="22"/>
        <v>n.a.</v>
      </c>
      <c r="U97" s="97" t="str">
        <f t="shared" si="22"/>
        <v>n.a.</v>
      </c>
      <c r="V97" s="97" t="str">
        <f t="shared" si="22"/>
        <v>n.a.</v>
      </c>
      <c r="W97" s="48"/>
      <c r="X97" s="48"/>
      <c r="Y97" s="48"/>
      <c r="Z97" s="48"/>
      <c r="AA97" s="48"/>
      <c r="AB97" s="48"/>
    </row>
    <row r="98" spans="1:28">
      <c r="A98" s="54" t="s">
        <v>143</v>
      </c>
      <c r="B98" s="57">
        <v>2.06901356958</v>
      </c>
      <c r="C98" s="46">
        <v>1881</v>
      </c>
      <c r="D98" s="56">
        <v>11.6</v>
      </c>
      <c r="E98" s="56">
        <v>215.8</v>
      </c>
      <c r="F98" s="56">
        <f t="shared" si="15"/>
        <v>5.3753475440222429</v>
      </c>
      <c r="G98" s="44">
        <f t="shared" si="14"/>
        <v>17.836323875689658</v>
      </c>
      <c r="H98" s="38">
        <f t="shared" si="23"/>
        <v>-9.0873741258616541</v>
      </c>
      <c r="I98" s="38">
        <f t="shared" si="20"/>
        <v>12.513034410844636</v>
      </c>
      <c r="J98" s="38">
        <f t="shared" si="20"/>
        <v>-0.86618664005132517</v>
      </c>
      <c r="K98" s="36">
        <f t="shared" si="16"/>
        <v>1</v>
      </c>
      <c r="L98" s="36">
        <f t="shared" si="17"/>
        <v>0</v>
      </c>
      <c r="M98" s="36">
        <f t="shared" si="18"/>
        <v>0</v>
      </c>
      <c r="N98" s="96">
        <f t="shared" si="19"/>
        <v>0</v>
      </c>
      <c r="O98" s="97">
        <f t="shared" si="21"/>
        <v>12.513034410844636</v>
      </c>
      <c r="P98" s="97" t="str">
        <f t="shared" si="21"/>
        <v>n.a.</v>
      </c>
      <c r="Q98" s="97" t="str">
        <f t="shared" si="21"/>
        <v>n.a.</v>
      </c>
      <c r="R98" s="97" t="str">
        <f t="shared" si="21"/>
        <v>n.a.</v>
      </c>
      <c r="S98" s="97">
        <f t="shared" si="22"/>
        <v>-0.86618664005132517</v>
      </c>
      <c r="T98" s="97" t="str">
        <f t="shared" si="22"/>
        <v>n.a.</v>
      </c>
      <c r="U98" s="97" t="str">
        <f t="shared" si="22"/>
        <v>n.a.</v>
      </c>
      <c r="V98" s="97" t="str">
        <f t="shared" si="22"/>
        <v>n.a.</v>
      </c>
      <c r="W98" s="48"/>
      <c r="X98" s="48"/>
      <c r="Y98" s="48"/>
      <c r="Z98" s="48"/>
      <c r="AA98" s="48"/>
      <c r="AB98" s="48"/>
    </row>
    <row r="99" spans="1:28">
      <c r="A99" s="54" t="s">
        <v>144</v>
      </c>
      <c r="B99" s="57">
        <v>1.9183129940300001</v>
      </c>
      <c r="C99" s="46">
        <v>1882</v>
      </c>
      <c r="D99" s="56">
        <v>12.2</v>
      </c>
      <c r="E99" s="56">
        <v>227.3</v>
      </c>
      <c r="F99" s="56">
        <f t="shared" si="15"/>
        <v>5.3673559172899248</v>
      </c>
      <c r="G99" s="44">
        <f t="shared" si="14"/>
        <v>15.723877000245903</v>
      </c>
      <c r="H99" s="38">
        <f t="shared" si="23"/>
        <v>-9.378339688215636</v>
      </c>
      <c r="I99" s="38">
        <f t="shared" si="20"/>
        <v>5.3290083410565403</v>
      </c>
      <c r="J99" s="38">
        <f t="shared" si="20"/>
        <v>-0.14867181455467948</v>
      </c>
      <c r="K99" s="36">
        <f t="shared" si="16"/>
        <v>1</v>
      </c>
      <c r="L99" s="36">
        <f t="shared" si="17"/>
        <v>0</v>
      </c>
      <c r="M99" s="36">
        <f t="shared" si="18"/>
        <v>0</v>
      </c>
      <c r="N99" s="96">
        <f t="shared" si="19"/>
        <v>0</v>
      </c>
      <c r="O99" s="97">
        <f t="shared" si="21"/>
        <v>5.3290083410565403</v>
      </c>
      <c r="P99" s="97" t="str">
        <f t="shared" si="21"/>
        <v>n.a.</v>
      </c>
      <c r="Q99" s="97" t="str">
        <f t="shared" si="21"/>
        <v>n.a.</v>
      </c>
      <c r="R99" s="97" t="str">
        <f t="shared" si="21"/>
        <v>n.a.</v>
      </c>
      <c r="S99" s="97">
        <f t="shared" si="22"/>
        <v>-0.14867181455467948</v>
      </c>
      <c r="T99" s="97" t="str">
        <f t="shared" si="22"/>
        <v>n.a.</v>
      </c>
      <c r="U99" s="97" t="str">
        <f t="shared" si="22"/>
        <v>n.a.</v>
      </c>
      <c r="V99" s="97" t="str">
        <f t="shared" si="22"/>
        <v>n.a.</v>
      </c>
      <c r="W99" s="48"/>
      <c r="X99" s="48"/>
      <c r="Y99" s="48"/>
      <c r="Z99" s="48"/>
      <c r="AA99" s="48"/>
      <c r="AB99" s="48"/>
    </row>
    <row r="100" spans="1:28">
      <c r="A100" s="54" t="s">
        <v>145</v>
      </c>
      <c r="B100" s="57">
        <v>1.8841717280699999</v>
      </c>
      <c r="C100" s="46">
        <v>1883</v>
      </c>
      <c r="D100" s="56">
        <v>12.3</v>
      </c>
      <c r="E100" s="56">
        <v>233.5</v>
      </c>
      <c r="F100" s="56">
        <f t="shared" si="15"/>
        <v>5.2676659528907921</v>
      </c>
      <c r="G100" s="44">
        <f t="shared" si="14"/>
        <v>15.318469333902437</v>
      </c>
      <c r="H100" s="38">
        <f t="shared" si="23"/>
        <v>-5.0701399990783376</v>
      </c>
      <c r="I100" s="38">
        <f t="shared" si="20"/>
        <v>2.7276726792784922</v>
      </c>
      <c r="J100" s="38">
        <f t="shared" si="20"/>
        <v>-1.8573384350756394</v>
      </c>
      <c r="K100" s="36">
        <f t="shared" si="16"/>
        <v>1</v>
      </c>
      <c r="L100" s="36">
        <f t="shared" si="17"/>
        <v>0</v>
      </c>
      <c r="M100" s="36">
        <f t="shared" si="18"/>
        <v>0</v>
      </c>
      <c r="N100" s="96">
        <f t="shared" si="19"/>
        <v>0</v>
      </c>
      <c r="O100" s="97">
        <f t="shared" si="21"/>
        <v>2.7276726792784922</v>
      </c>
      <c r="P100" s="97" t="str">
        <f t="shared" si="21"/>
        <v>n.a.</v>
      </c>
      <c r="Q100" s="97" t="str">
        <f t="shared" si="21"/>
        <v>n.a.</v>
      </c>
      <c r="R100" s="97" t="str">
        <f t="shared" si="21"/>
        <v>n.a.</v>
      </c>
      <c r="S100" s="97">
        <f t="shared" si="22"/>
        <v>-1.8573384350756394</v>
      </c>
      <c r="T100" s="97" t="str">
        <f t="shared" si="22"/>
        <v>n.a.</v>
      </c>
      <c r="U100" s="97" t="str">
        <f t="shared" si="22"/>
        <v>n.a.</v>
      </c>
      <c r="V100" s="97" t="str">
        <f t="shared" si="22"/>
        <v>n.a.</v>
      </c>
      <c r="W100" s="48"/>
      <c r="X100" s="48"/>
      <c r="Y100" s="48"/>
      <c r="Z100" s="48"/>
      <c r="AA100" s="48"/>
      <c r="AB100" s="48"/>
    </row>
    <row r="101" spans="1:28">
      <c r="A101" s="54" t="s">
        <v>146</v>
      </c>
      <c r="B101" s="57">
        <v>1.83052892357</v>
      </c>
      <c r="C101" s="46">
        <v>1884</v>
      </c>
      <c r="D101" s="56">
        <v>11.8</v>
      </c>
      <c r="E101" s="56">
        <v>229.7</v>
      </c>
      <c r="F101" s="56">
        <f t="shared" si="15"/>
        <v>5.137135393992164</v>
      </c>
      <c r="G101" s="44">
        <f t="shared" si="14"/>
        <v>15.512956979406779</v>
      </c>
      <c r="H101" s="38">
        <f t="shared" si="23"/>
        <v>-2.3233668962828791</v>
      </c>
      <c r="I101" s="38">
        <f t="shared" si="20"/>
        <v>-1.6274089935760183</v>
      </c>
      <c r="J101" s="38">
        <f t="shared" si="20"/>
        <v>-2.4779581709617582</v>
      </c>
      <c r="K101" s="36">
        <f t="shared" si="16"/>
        <v>1</v>
      </c>
      <c r="L101" s="36">
        <f t="shared" si="17"/>
        <v>0</v>
      </c>
      <c r="M101" s="36">
        <f t="shared" si="18"/>
        <v>0</v>
      </c>
      <c r="N101" s="96">
        <f t="shared" si="19"/>
        <v>0</v>
      </c>
      <c r="O101" s="97">
        <f t="shared" si="21"/>
        <v>-1.6274089935760183</v>
      </c>
      <c r="P101" s="97" t="str">
        <f t="shared" si="21"/>
        <v>n.a.</v>
      </c>
      <c r="Q101" s="97" t="str">
        <f t="shared" si="21"/>
        <v>n.a.</v>
      </c>
      <c r="R101" s="97" t="str">
        <f t="shared" si="21"/>
        <v>n.a.</v>
      </c>
      <c r="S101" s="97">
        <f t="shared" si="22"/>
        <v>-2.4779581709617582</v>
      </c>
      <c r="T101" s="97" t="str">
        <f t="shared" si="22"/>
        <v>n.a.</v>
      </c>
      <c r="U101" s="97" t="str">
        <f t="shared" si="22"/>
        <v>n.a.</v>
      </c>
      <c r="V101" s="97" t="str">
        <f t="shared" si="22"/>
        <v>n.a.</v>
      </c>
      <c r="W101" s="48"/>
      <c r="X101" s="48"/>
      <c r="Y101" s="48"/>
      <c r="Z101" s="48"/>
      <c r="AA101" s="48"/>
      <c r="AB101" s="48"/>
    </row>
    <row r="102" spans="1:28">
      <c r="A102" s="54" t="s">
        <v>147</v>
      </c>
      <c r="B102" s="57">
        <v>1.86396487314</v>
      </c>
      <c r="C102" s="46">
        <v>1885</v>
      </c>
      <c r="D102" s="56">
        <v>11.6</v>
      </c>
      <c r="E102" s="56">
        <v>230.5</v>
      </c>
      <c r="F102" s="56">
        <f t="shared" si="15"/>
        <v>5.0325379609544472</v>
      </c>
      <c r="G102" s="44">
        <f t="shared" si="14"/>
        <v>16.068662699482761</v>
      </c>
      <c r="H102" s="38">
        <f t="shared" si="23"/>
        <v>0.34478569923685853</v>
      </c>
      <c r="I102" s="38">
        <f t="shared" si="20"/>
        <v>0.3482803656943867</v>
      </c>
      <c r="J102" s="38">
        <f t="shared" si="20"/>
        <v>-2.0361042685392849</v>
      </c>
      <c r="K102" s="36">
        <f t="shared" si="16"/>
        <v>1</v>
      </c>
      <c r="L102" s="36">
        <f t="shared" si="17"/>
        <v>0</v>
      </c>
      <c r="M102" s="36">
        <f t="shared" si="18"/>
        <v>0</v>
      </c>
      <c r="N102" s="96">
        <f t="shared" si="19"/>
        <v>0</v>
      </c>
      <c r="O102" s="97">
        <f t="shared" si="21"/>
        <v>0.3482803656943867</v>
      </c>
      <c r="P102" s="97" t="str">
        <f t="shared" si="21"/>
        <v>n.a.</v>
      </c>
      <c r="Q102" s="97" t="str">
        <f t="shared" si="21"/>
        <v>n.a.</v>
      </c>
      <c r="R102" s="97" t="str">
        <f t="shared" si="21"/>
        <v>n.a.</v>
      </c>
      <c r="S102" s="97">
        <f t="shared" si="22"/>
        <v>-2.0361042685392849</v>
      </c>
      <c r="T102" s="97" t="str">
        <f t="shared" si="22"/>
        <v>n.a.</v>
      </c>
      <c r="U102" s="97" t="str">
        <f t="shared" si="22"/>
        <v>n.a.</v>
      </c>
      <c r="V102" s="97" t="str">
        <f t="shared" si="22"/>
        <v>n.a.</v>
      </c>
      <c r="W102" s="48"/>
      <c r="X102" s="48"/>
      <c r="Y102" s="48"/>
      <c r="Z102" s="48"/>
      <c r="AA102" s="48"/>
      <c r="AB102" s="48"/>
    </row>
    <row r="103" spans="1:28">
      <c r="A103" s="54" t="s">
        <v>148</v>
      </c>
      <c r="B103" s="57">
        <v>1.7750630137799999</v>
      </c>
      <c r="C103" s="46">
        <v>1886</v>
      </c>
      <c r="D103" s="56">
        <v>12.2</v>
      </c>
      <c r="E103" s="56">
        <v>249.2</v>
      </c>
      <c r="F103" s="56">
        <f t="shared" si="15"/>
        <v>4.895666131621188</v>
      </c>
      <c r="G103" s="44">
        <f t="shared" si="14"/>
        <v>14.549696834262296</v>
      </c>
      <c r="H103" s="38">
        <f t="shared" si="23"/>
        <v>-0.76877249964014105</v>
      </c>
      <c r="I103" s="38">
        <f t="shared" si="20"/>
        <v>8.112798264642084</v>
      </c>
      <c r="J103" s="38">
        <f t="shared" si="20"/>
        <v>-2.7197376432169129</v>
      </c>
      <c r="K103" s="36">
        <f t="shared" si="16"/>
        <v>1</v>
      </c>
      <c r="L103" s="36">
        <f t="shared" si="17"/>
        <v>0</v>
      </c>
      <c r="M103" s="36">
        <f t="shared" si="18"/>
        <v>0</v>
      </c>
      <c r="N103" s="96">
        <f t="shared" si="19"/>
        <v>0</v>
      </c>
      <c r="O103" s="97">
        <f t="shared" si="21"/>
        <v>8.112798264642084</v>
      </c>
      <c r="P103" s="97" t="str">
        <f t="shared" si="21"/>
        <v>n.a.</v>
      </c>
      <c r="Q103" s="97" t="str">
        <f t="shared" si="21"/>
        <v>n.a.</v>
      </c>
      <c r="R103" s="97" t="str">
        <f t="shared" si="21"/>
        <v>n.a.</v>
      </c>
      <c r="S103" s="97">
        <f t="shared" si="22"/>
        <v>-2.7197376432169129</v>
      </c>
      <c r="T103" s="97" t="str">
        <f t="shared" si="22"/>
        <v>n.a.</v>
      </c>
      <c r="U103" s="97" t="str">
        <f t="shared" si="22"/>
        <v>n.a.</v>
      </c>
      <c r="V103" s="97" t="str">
        <f t="shared" si="22"/>
        <v>n.a.</v>
      </c>
      <c r="W103" s="48"/>
      <c r="X103" s="48"/>
      <c r="Y103" s="48"/>
      <c r="Z103" s="48"/>
      <c r="AA103" s="48"/>
      <c r="AB103" s="48"/>
    </row>
    <row r="104" spans="1:28">
      <c r="A104" s="54" t="s">
        <v>149</v>
      </c>
      <c r="B104" s="57">
        <v>1.6576025926300002</v>
      </c>
      <c r="C104" s="46">
        <v>1887</v>
      </c>
      <c r="D104" s="56">
        <v>13.1</v>
      </c>
      <c r="E104" s="56">
        <v>267.3</v>
      </c>
      <c r="F104" s="56">
        <f t="shared" si="15"/>
        <v>4.9008604564160114</v>
      </c>
      <c r="G104" s="44">
        <f t="shared" si="14"/>
        <v>12.653454905572522</v>
      </c>
      <c r="H104" s="38">
        <f t="shared" si="23"/>
        <v>-2.8595020738342569</v>
      </c>
      <c r="I104" s="38">
        <f t="shared" si="20"/>
        <v>7.2632423756019415</v>
      </c>
      <c r="J104" s="38">
        <f t="shared" si="20"/>
        <v>0.10610047039918413</v>
      </c>
      <c r="K104" s="36">
        <f t="shared" si="16"/>
        <v>1</v>
      </c>
      <c r="L104" s="36">
        <f t="shared" si="17"/>
        <v>0</v>
      </c>
      <c r="M104" s="36">
        <f t="shared" si="18"/>
        <v>0</v>
      </c>
      <c r="N104" s="96">
        <f t="shared" si="19"/>
        <v>0</v>
      </c>
      <c r="O104" s="97">
        <f t="shared" si="21"/>
        <v>7.2632423756019415</v>
      </c>
      <c r="P104" s="97" t="str">
        <f t="shared" si="21"/>
        <v>n.a.</v>
      </c>
      <c r="Q104" s="97" t="str">
        <f t="shared" si="21"/>
        <v>n.a.</v>
      </c>
      <c r="R104" s="97" t="str">
        <f t="shared" si="21"/>
        <v>n.a.</v>
      </c>
      <c r="S104" s="97">
        <f t="shared" si="22"/>
        <v>0.10610047039918413</v>
      </c>
      <c r="T104" s="97" t="str">
        <f t="shared" si="22"/>
        <v>n.a.</v>
      </c>
      <c r="U104" s="97" t="str">
        <f t="shared" si="22"/>
        <v>n.a.</v>
      </c>
      <c r="V104" s="97" t="str">
        <f t="shared" si="22"/>
        <v>n.a.</v>
      </c>
      <c r="W104" s="48"/>
      <c r="X104" s="48"/>
      <c r="Y104" s="48"/>
      <c r="Z104" s="48"/>
      <c r="AA104" s="48"/>
      <c r="AB104" s="48"/>
    </row>
    <row r="105" spans="1:28">
      <c r="A105" s="54" t="s">
        <v>150</v>
      </c>
      <c r="B105" s="57">
        <v>1.6928589845799999</v>
      </c>
      <c r="C105" s="46">
        <v>1888</v>
      </c>
      <c r="D105" s="56">
        <v>13.9</v>
      </c>
      <c r="E105" s="56">
        <v>282.7</v>
      </c>
      <c r="F105" s="56">
        <f t="shared" si="15"/>
        <v>4.9168730102582243</v>
      </c>
      <c r="G105" s="44">
        <f t="shared" si="14"/>
        <v>12.178841615683453</v>
      </c>
      <c r="H105" s="38">
        <f t="shared" si="23"/>
        <v>-3.8898210837993084</v>
      </c>
      <c r="I105" s="38">
        <f t="shared" si="20"/>
        <v>5.7613168724279795</v>
      </c>
      <c r="J105" s="38">
        <f t="shared" si="20"/>
        <v>0.32672943832241508</v>
      </c>
      <c r="K105" s="36">
        <f t="shared" si="16"/>
        <v>1</v>
      </c>
      <c r="L105" s="36">
        <f t="shared" si="17"/>
        <v>0</v>
      </c>
      <c r="M105" s="36">
        <f t="shared" si="18"/>
        <v>0</v>
      </c>
      <c r="N105" s="96">
        <f t="shared" si="19"/>
        <v>0</v>
      </c>
      <c r="O105" s="97">
        <f t="shared" si="21"/>
        <v>5.7613168724279795</v>
      </c>
      <c r="P105" s="97" t="str">
        <f t="shared" si="21"/>
        <v>n.a.</v>
      </c>
      <c r="Q105" s="97" t="str">
        <f t="shared" si="21"/>
        <v>n.a.</v>
      </c>
      <c r="R105" s="97" t="str">
        <f t="shared" si="21"/>
        <v>n.a.</v>
      </c>
      <c r="S105" s="97">
        <f t="shared" si="22"/>
        <v>0.32672943832241508</v>
      </c>
      <c r="T105" s="97" t="str">
        <f t="shared" si="22"/>
        <v>n.a.</v>
      </c>
      <c r="U105" s="97" t="str">
        <f t="shared" si="22"/>
        <v>n.a.</v>
      </c>
      <c r="V105" s="97" t="str">
        <f t="shared" si="22"/>
        <v>n.a.</v>
      </c>
      <c r="W105" s="48"/>
      <c r="X105" s="48"/>
      <c r="Y105" s="48"/>
      <c r="Z105" s="48"/>
      <c r="AA105" s="48"/>
      <c r="AB105" s="48"/>
    </row>
    <row r="106" spans="1:28">
      <c r="A106" s="54" t="s">
        <v>151</v>
      </c>
      <c r="B106" s="57">
        <v>1.6190529222299999</v>
      </c>
      <c r="C106" s="46">
        <v>1889</v>
      </c>
      <c r="D106" s="56">
        <v>13.9</v>
      </c>
      <c r="E106" s="56">
        <v>290.8</v>
      </c>
      <c r="F106" s="56">
        <f t="shared" si="15"/>
        <v>4.7799174690508943</v>
      </c>
      <c r="G106" s="44">
        <f t="shared" si="14"/>
        <v>11.647862749856113</v>
      </c>
      <c r="H106" s="38">
        <f t="shared" si="23"/>
        <v>-2.9018340844061825</v>
      </c>
      <c r="I106" s="38">
        <f t="shared" si="20"/>
        <v>2.8652281570569649</v>
      </c>
      <c r="J106" s="38">
        <f t="shared" si="20"/>
        <v>-2.7854195323246178</v>
      </c>
      <c r="K106" s="36">
        <f t="shared" si="16"/>
        <v>1</v>
      </c>
      <c r="L106" s="36">
        <f t="shared" si="17"/>
        <v>0</v>
      </c>
      <c r="M106" s="36">
        <f t="shared" si="18"/>
        <v>0</v>
      </c>
      <c r="N106" s="96">
        <f t="shared" si="19"/>
        <v>0</v>
      </c>
      <c r="O106" s="97">
        <f t="shared" si="21"/>
        <v>2.8652281570569649</v>
      </c>
      <c r="P106" s="97" t="str">
        <f t="shared" si="21"/>
        <v>n.a.</v>
      </c>
      <c r="Q106" s="97" t="str">
        <f t="shared" si="21"/>
        <v>n.a.</v>
      </c>
      <c r="R106" s="97" t="str">
        <f t="shared" si="21"/>
        <v>n.a.</v>
      </c>
      <c r="S106" s="97">
        <f t="shared" si="22"/>
        <v>-2.7854195323246178</v>
      </c>
      <c r="T106" s="97" t="str">
        <f t="shared" si="22"/>
        <v>n.a.</v>
      </c>
      <c r="U106" s="97" t="str">
        <f t="shared" si="22"/>
        <v>n.a.</v>
      </c>
      <c r="V106" s="97" t="str">
        <f t="shared" si="22"/>
        <v>n.a.</v>
      </c>
      <c r="W106" s="48"/>
      <c r="X106" s="48"/>
      <c r="Y106" s="48"/>
      <c r="Z106" s="48"/>
      <c r="AA106" s="48"/>
      <c r="AB106" s="48"/>
    </row>
    <row r="107" spans="1:28">
      <c r="A107" s="54" t="s">
        <v>152</v>
      </c>
      <c r="B107" s="57">
        <v>1.5521402047300001</v>
      </c>
      <c r="C107" s="46">
        <v>1890</v>
      </c>
      <c r="D107" s="56">
        <v>15.1</v>
      </c>
      <c r="E107" s="56">
        <v>319.10000000000002</v>
      </c>
      <c r="F107" s="56">
        <f t="shared" si="15"/>
        <v>4.7320589157004074</v>
      </c>
      <c r="G107" s="44">
        <f t="shared" si="14"/>
        <v>10.279074203509934</v>
      </c>
      <c r="H107" s="38">
        <f t="shared" si="23"/>
        <v>-2.374380702062588</v>
      </c>
      <c r="I107" s="38">
        <f t="shared" si="20"/>
        <v>9.7317744154057806</v>
      </c>
      <c r="J107" s="38">
        <f t="shared" si="20"/>
        <v>-1.0012422528288933</v>
      </c>
      <c r="K107" s="36">
        <f t="shared" si="16"/>
        <v>1</v>
      </c>
      <c r="L107" s="36">
        <f t="shared" si="17"/>
        <v>0</v>
      </c>
      <c r="M107" s="36">
        <f t="shared" si="18"/>
        <v>0</v>
      </c>
      <c r="N107" s="96">
        <f t="shared" si="19"/>
        <v>0</v>
      </c>
      <c r="O107" s="97">
        <f t="shared" si="21"/>
        <v>9.7317744154057806</v>
      </c>
      <c r="P107" s="97" t="str">
        <f t="shared" si="21"/>
        <v>n.a.</v>
      </c>
      <c r="Q107" s="97" t="str">
        <f t="shared" si="21"/>
        <v>n.a.</v>
      </c>
      <c r="R107" s="97" t="str">
        <f t="shared" si="21"/>
        <v>n.a.</v>
      </c>
      <c r="S107" s="97">
        <f t="shared" si="22"/>
        <v>-1.0012422528288933</v>
      </c>
      <c r="T107" s="97" t="str">
        <f t="shared" si="22"/>
        <v>n.a.</v>
      </c>
      <c r="U107" s="97" t="str">
        <f t="shared" si="22"/>
        <v>n.a.</v>
      </c>
      <c r="V107" s="97" t="str">
        <f t="shared" si="22"/>
        <v>n.a.</v>
      </c>
      <c r="W107" s="48"/>
      <c r="X107" s="48"/>
      <c r="Y107" s="48"/>
      <c r="Z107" s="48"/>
      <c r="AA107" s="48"/>
      <c r="AB107" s="48"/>
    </row>
    <row r="108" spans="1:28">
      <c r="A108" s="54" t="s">
        <v>153</v>
      </c>
      <c r="B108" s="57">
        <v>1.54599659161</v>
      </c>
      <c r="C108" s="46">
        <v>1891</v>
      </c>
      <c r="D108" s="56">
        <v>15.4</v>
      </c>
      <c r="E108" s="56">
        <v>322.8</v>
      </c>
      <c r="F108" s="56">
        <f t="shared" si="15"/>
        <v>4.7707558859975219</v>
      </c>
      <c r="G108" s="44">
        <f t="shared" si="14"/>
        <v>10.038938906558442</v>
      </c>
      <c r="H108" s="38">
        <f t="shared" si="23"/>
        <v>-2.1399027091250105</v>
      </c>
      <c r="I108" s="38">
        <f t="shared" si="20"/>
        <v>1.1595111250391588</v>
      </c>
      <c r="J108" s="38">
        <f t="shared" si="20"/>
        <v>0.81776180276882382</v>
      </c>
      <c r="K108" s="36">
        <f t="shared" si="16"/>
        <v>1</v>
      </c>
      <c r="L108" s="36">
        <f t="shared" si="17"/>
        <v>0</v>
      </c>
      <c r="M108" s="36">
        <f t="shared" si="18"/>
        <v>0</v>
      </c>
      <c r="N108" s="96">
        <f t="shared" si="19"/>
        <v>0</v>
      </c>
      <c r="O108" s="97">
        <f t="shared" si="21"/>
        <v>1.1595111250391588</v>
      </c>
      <c r="P108" s="97" t="str">
        <f t="shared" si="21"/>
        <v>n.a.</v>
      </c>
      <c r="Q108" s="97" t="str">
        <f t="shared" si="21"/>
        <v>n.a.</v>
      </c>
      <c r="R108" s="97" t="str">
        <f t="shared" si="21"/>
        <v>n.a.</v>
      </c>
      <c r="S108" s="97">
        <f t="shared" si="22"/>
        <v>0.81776180276882382</v>
      </c>
      <c r="T108" s="97" t="str">
        <f t="shared" si="22"/>
        <v>n.a.</v>
      </c>
      <c r="U108" s="97" t="str">
        <f t="shared" si="22"/>
        <v>n.a.</v>
      </c>
      <c r="V108" s="97" t="str">
        <f t="shared" si="22"/>
        <v>n.a.</v>
      </c>
      <c r="W108" s="48"/>
      <c r="X108" s="48"/>
      <c r="Y108" s="48"/>
      <c r="Z108" s="48"/>
      <c r="AA108" s="48"/>
      <c r="AB108" s="48"/>
    </row>
    <row r="109" spans="1:28">
      <c r="A109" s="54" t="s">
        <v>154</v>
      </c>
      <c r="B109" s="57">
        <v>1.5884641446300003</v>
      </c>
      <c r="C109" s="46">
        <v>1892</v>
      </c>
      <c r="D109" s="56">
        <v>16.399999999999999</v>
      </c>
      <c r="E109" s="56">
        <v>339.3</v>
      </c>
      <c r="F109" s="56">
        <f t="shared" si="15"/>
        <v>4.8334806955496603</v>
      </c>
      <c r="G109" s="44">
        <f t="shared" si="14"/>
        <v>9.6857569794512219</v>
      </c>
      <c r="H109" s="38">
        <f t="shared" si="23"/>
        <v>-1.9621057704048912</v>
      </c>
      <c r="I109" s="38">
        <f t="shared" si="20"/>
        <v>5.1115241635687703</v>
      </c>
      <c r="J109" s="38">
        <f t="shared" si="20"/>
        <v>1.3147771768461158</v>
      </c>
      <c r="K109" s="36">
        <f t="shared" si="16"/>
        <v>1</v>
      </c>
      <c r="L109" s="36">
        <f t="shared" si="17"/>
        <v>0</v>
      </c>
      <c r="M109" s="36">
        <f t="shared" si="18"/>
        <v>0</v>
      </c>
      <c r="N109" s="96">
        <f t="shared" si="19"/>
        <v>0</v>
      </c>
      <c r="O109" s="97">
        <f t="shared" si="21"/>
        <v>5.1115241635687703</v>
      </c>
      <c r="P109" s="97" t="str">
        <f t="shared" si="21"/>
        <v>n.a.</v>
      </c>
      <c r="Q109" s="97" t="str">
        <f t="shared" si="21"/>
        <v>n.a.</v>
      </c>
      <c r="R109" s="97" t="str">
        <f t="shared" si="21"/>
        <v>n.a.</v>
      </c>
      <c r="S109" s="97">
        <f t="shared" si="22"/>
        <v>1.3147771768461158</v>
      </c>
      <c r="T109" s="97" t="str">
        <f t="shared" si="22"/>
        <v>n.a.</v>
      </c>
      <c r="U109" s="97" t="str">
        <f t="shared" si="22"/>
        <v>n.a.</v>
      </c>
      <c r="V109" s="97" t="str">
        <f t="shared" si="22"/>
        <v>n.a.</v>
      </c>
      <c r="W109" s="48"/>
      <c r="X109" s="48"/>
      <c r="Y109" s="48"/>
      <c r="Z109" s="48"/>
      <c r="AA109" s="48"/>
      <c r="AB109" s="48"/>
    </row>
    <row r="110" spans="1:28">
      <c r="A110" s="54" t="s">
        <v>155</v>
      </c>
      <c r="B110" s="57">
        <v>1.5459856861300003</v>
      </c>
      <c r="C110" s="46">
        <v>1893</v>
      </c>
      <c r="D110" s="56">
        <v>15.4</v>
      </c>
      <c r="E110" s="56">
        <v>319.60000000000002</v>
      </c>
      <c r="F110" s="56">
        <f t="shared" si="15"/>
        <v>4.8185231539424276</v>
      </c>
      <c r="G110" s="44">
        <f t="shared" si="14"/>
        <v>10.038868091753248</v>
      </c>
      <c r="H110" s="38">
        <f t="shared" si="23"/>
        <v>-0.24020611175668627</v>
      </c>
      <c r="I110" s="38">
        <f t="shared" si="20"/>
        <v>-5.8060713233127004</v>
      </c>
      <c r="J110" s="38">
        <f t="shared" si="20"/>
        <v>-0.30945694313012639</v>
      </c>
      <c r="K110" s="36">
        <f t="shared" si="16"/>
        <v>1</v>
      </c>
      <c r="L110" s="36">
        <f t="shared" si="17"/>
        <v>0</v>
      </c>
      <c r="M110" s="36">
        <f t="shared" si="18"/>
        <v>0</v>
      </c>
      <c r="N110" s="96">
        <f t="shared" si="19"/>
        <v>0</v>
      </c>
      <c r="O110" s="97">
        <f t="shared" si="21"/>
        <v>-5.8060713233127004</v>
      </c>
      <c r="P110" s="97" t="str">
        <f t="shared" si="21"/>
        <v>n.a.</v>
      </c>
      <c r="Q110" s="97" t="str">
        <f t="shared" si="21"/>
        <v>n.a.</v>
      </c>
      <c r="R110" s="97" t="str">
        <f t="shared" si="21"/>
        <v>n.a.</v>
      </c>
      <c r="S110" s="97">
        <f t="shared" si="22"/>
        <v>-0.30945694313012639</v>
      </c>
      <c r="T110" s="97" t="str">
        <f t="shared" si="22"/>
        <v>n.a.</v>
      </c>
      <c r="U110" s="97" t="str">
        <f t="shared" si="22"/>
        <v>n.a.</v>
      </c>
      <c r="V110" s="97" t="str">
        <f t="shared" si="22"/>
        <v>n.a.</v>
      </c>
      <c r="W110" s="48"/>
      <c r="X110" s="48"/>
      <c r="Y110" s="48"/>
      <c r="Z110" s="48"/>
      <c r="AA110" s="48"/>
      <c r="AB110" s="48"/>
    </row>
    <row r="111" spans="1:28">
      <c r="A111" s="54" t="s">
        <v>156</v>
      </c>
      <c r="B111" s="57">
        <v>1.63225363668</v>
      </c>
      <c r="C111" s="46">
        <v>1894</v>
      </c>
      <c r="D111" s="56">
        <v>14.1</v>
      </c>
      <c r="E111" s="56">
        <v>304.5</v>
      </c>
      <c r="F111" s="56">
        <f t="shared" si="15"/>
        <v>4.6305418719211824</v>
      </c>
      <c r="G111" s="44">
        <f t="shared" si="14"/>
        <v>11.576266926808511</v>
      </c>
      <c r="H111" s="38">
        <f t="shared" si="23"/>
        <v>1.5373280202500688</v>
      </c>
      <c r="I111" s="38">
        <f t="shared" si="20"/>
        <v>-4.7246558197747257</v>
      </c>
      <c r="J111" s="38">
        <f t="shared" si="20"/>
        <v>-3.9012219307785645</v>
      </c>
      <c r="K111" s="36">
        <f t="shared" si="16"/>
        <v>1</v>
      </c>
      <c r="L111" s="36">
        <f t="shared" si="17"/>
        <v>0</v>
      </c>
      <c r="M111" s="36">
        <f t="shared" si="18"/>
        <v>0</v>
      </c>
      <c r="N111" s="96">
        <f t="shared" si="19"/>
        <v>0</v>
      </c>
      <c r="O111" s="97">
        <f t="shared" si="21"/>
        <v>-4.7246558197747257</v>
      </c>
      <c r="P111" s="97" t="str">
        <f t="shared" si="21"/>
        <v>n.a.</v>
      </c>
      <c r="Q111" s="97" t="str">
        <f t="shared" si="21"/>
        <v>n.a.</v>
      </c>
      <c r="R111" s="97" t="str">
        <f t="shared" si="21"/>
        <v>n.a.</v>
      </c>
      <c r="S111" s="97">
        <f t="shared" si="22"/>
        <v>-3.9012219307785645</v>
      </c>
      <c r="T111" s="97" t="str">
        <f t="shared" si="22"/>
        <v>n.a.</v>
      </c>
      <c r="U111" s="97" t="str">
        <f t="shared" si="22"/>
        <v>n.a.</v>
      </c>
      <c r="V111" s="97" t="str">
        <f t="shared" si="22"/>
        <v>n.a.</v>
      </c>
      <c r="W111" s="48"/>
      <c r="X111" s="48"/>
      <c r="Y111" s="48"/>
      <c r="Z111" s="48"/>
      <c r="AA111" s="48"/>
      <c r="AB111" s="48"/>
    </row>
    <row r="112" spans="1:28">
      <c r="A112" s="54" t="s">
        <v>157</v>
      </c>
      <c r="B112" s="57">
        <v>1.6761209832500001</v>
      </c>
      <c r="C112" s="46">
        <v>1895</v>
      </c>
      <c r="D112" s="56">
        <v>15.6</v>
      </c>
      <c r="E112" s="56">
        <v>339.2</v>
      </c>
      <c r="F112" s="56">
        <f t="shared" si="15"/>
        <v>4.5990566037735849</v>
      </c>
      <c r="G112" s="44">
        <f t="shared" si="14"/>
        <v>10.74436527724359</v>
      </c>
      <c r="H112" s="38">
        <f t="shared" si="23"/>
        <v>1.0586082977923681</v>
      </c>
      <c r="I112" s="38">
        <f t="shared" si="20"/>
        <v>11.395730706075536</v>
      </c>
      <c r="J112" s="38">
        <f t="shared" si="20"/>
        <v>-0.67994781212364908</v>
      </c>
      <c r="K112" s="36">
        <f t="shared" si="16"/>
        <v>1</v>
      </c>
      <c r="L112" s="36">
        <f t="shared" si="17"/>
        <v>0</v>
      </c>
      <c r="M112" s="36">
        <f t="shared" si="18"/>
        <v>0</v>
      </c>
      <c r="N112" s="96">
        <f t="shared" si="19"/>
        <v>0</v>
      </c>
      <c r="O112" s="97">
        <f t="shared" si="21"/>
        <v>11.395730706075536</v>
      </c>
      <c r="P112" s="97" t="str">
        <f t="shared" si="21"/>
        <v>n.a.</v>
      </c>
      <c r="Q112" s="97" t="str">
        <f t="shared" si="21"/>
        <v>n.a.</v>
      </c>
      <c r="R112" s="97" t="str">
        <f t="shared" si="21"/>
        <v>n.a.</v>
      </c>
      <c r="S112" s="97">
        <f t="shared" si="22"/>
        <v>-0.67994781212364908</v>
      </c>
      <c r="T112" s="97" t="str">
        <f t="shared" si="22"/>
        <v>n.a.</v>
      </c>
      <c r="U112" s="97" t="str">
        <f t="shared" si="22"/>
        <v>n.a.</v>
      </c>
      <c r="V112" s="97" t="str">
        <f t="shared" si="22"/>
        <v>n.a.</v>
      </c>
      <c r="W112" s="48"/>
      <c r="X112" s="48"/>
      <c r="Y112" s="48"/>
      <c r="Z112" s="48"/>
      <c r="AA112" s="48"/>
      <c r="AB112" s="48"/>
    </row>
    <row r="113" spans="1:28">
      <c r="A113" s="54" t="s">
        <v>158</v>
      </c>
      <c r="B113" s="57">
        <v>1.7698403234</v>
      </c>
      <c r="C113" s="46">
        <v>1896</v>
      </c>
      <c r="D113" s="56">
        <v>15.5</v>
      </c>
      <c r="E113" s="56">
        <v>333.6</v>
      </c>
      <c r="F113" s="56">
        <f t="shared" si="15"/>
        <v>4.6462829736211031</v>
      </c>
      <c r="G113" s="44">
        <f t="shared" si="14"/>
        <v>11.418324667096774</v>
      </c>
      <c r="H113" s="38">
        <f t="shared" si="23"/>
        <v>1.3794565753435268</v>
      </c>
      <c r="I113" s="38">
        <f t="shared" si="20"/>
        <v>-1.6509433962264008</v>
      </c>
      <c r="J113" s="38">
        <f t="shared" si="20"/>
        <v>1.0268708110434677</v>
      </c>
      <c r="K113" s="36">
        <f t="shared" si="16"/>
        <v>1</v>
      </c>
      <c r="L113" s="36">
        <f t="shared" si="17"/>
        <v>0</v>
      </c>
      <c r="M113" s="36">
        <f t="shared" si="18"/>
        <v>0</v>
      </c>
      <c r="N113" s="96">
        <f t="shared" si="19"/>
        <v>0</v>
      </c>
      <c r="O113" s="97">
        <f t="shared" si="21"/>
        <v>-1.6509433962264008</v>
      </c>
      <c r="P113" s="97" t="str">
        <f t="shared" si="21"/>
        <v>n.a.</v>
      </c>
      <c r="Q113" s="97" t="str">
        <f t="shared" si="21"/>
        <v>n.a.</v>
      </c>
      <c r="R113" s="97" t="str">
        <f t="shared" si="21"/>
        <v>n.a.</v>
      </c>
      <c r="S113" s="97">
        <f t="shared" si="22"/>
        <v>1.0268708110434677</v>
      </c>
      <c r="T113" s="97" t="str">
        <f t="shared" si="22"/>
        <v>n.a.</v>
      </c>
      <c r="U113" s="97" t="str">
        <f t="shared" si="22"/>
        <v>n.a.</v>
      </c>
      <c r="V113" s="97" t="str">
        <f t="shared" si="22"/>
        <v>n.a.</v>
      </c>
      <c r="W113" s="48"/>
      <c r="X113" s="48"/>
      <c r="Y113" s="48"/>
      <c r="Z113" s="48"/>
      <c r="AA113" s="48"/>
      <c r="AB113" s="48"/>
    </row>
    <row r="114" spans="1:28">
      <c r="A114" s="54" t="s">
        <v>159</v>
      </c>
      <c r="B114" s="57">
        <v>1.8176726659</v>
      </c>
      <c r="C114" s="46">
        <v>1897</v>
      </c>
      <c r="D114" s="56">
        <v>16.2</v>
      </c>
      <c r="E114" s="56">
        <v>348</v>
      </c>
      <c r="F114" s="56">
        <f t="shared" si="15"/>
        <v>4.6551724137931032</v>
      </c>
      <c r="G114" s="44">
        <f t="shared" si="14"/>
        <v>11.220201641358024</v>
      </c>
      <c r="H114" s="38">
        <f t="shared" si="23"/>
        <v>-0.35606528545048732</v>
      </c>
      <c r="I114" s="38">
        <f t="shared" si="20"/>
        <v>4.3165467625899234</v>
      </c>
      <c r="J114" s="38">
        <f t="shared" si="20"/>
        <v>0.19132369299221796</v>
      </c>
      <c r="K114" s="36">
        <f t="shared" si="16"/>
        <v>1</v>
      </c>
      <c r="L114" s="36">
        <f t="shared" si="17"/>
        <v>0</v>
      </c>
      <c r="M114" s="36">
        <f t="shared" si="18"/>
        <v>0</v>
      </c>
      <c r="N114" s="96">
        <f t="shared" si="19"/>
        <v>0</v>
      </c>
      <c r="O114" s="97">
        <f t="shared" si="21"/>
        <v>4.3165467625899234</v>
      </c>
      <c r="P114" s="97" t="str">
        <f t="shared" si="21"/>
        <v>n.a.</v>
      </c>
      <c r="Q114" s="97" t="str">
        <f t="shared" si="21"/>
        <v>n.a.</v>
      </c>
      <c r="R114" s="97" t="str">
        <f t="shared" si="21"/>
        <v>n.a.</v>
      </c>
      <c r="S114" s="97">
        <f t="shared" si="22"/>
        <v>0.19132369299221796</v>
      </c>
      <c r="T114" s="97" t="str">
        <f t="shared" si="22"/>
        <v>n.a.</v>
      </c>
      <c r="U114" s="97" t="str">
        <f t="shared" si="22"/>
        <v>n.a.</v>
      </c>
      <c r="V114" s="97" t="str">
        <f t="shared" si="22"/>
        <v>n.a.</v>
      </c>
      <c r="W114" s="48"/>
      <c r="X114" s="48"/>
      <c r="Y114" s="48"/>
      <c r="Z114" s="48"/>
      <c r="AA114" s="48"/>
      <c r="AB114" s="48"/>
    </row>
    <row r="115" spans="1:28">
      <c r="A115" s="54" t="s">
        <v>160</v>
      </c>
      <c r="B115" s="57">
        <v>1.7965319959000001</v>
      </c>
      <c r="C115" s="46">
        <v>1898</v>
      </c>
      <c r="D115" s="56">
        <v>18.100000000000001</v>
      </c>
      <c r="E115" s="56">
        <v>386.1</v>
      </c>
      <c r="F115" s="56">
        <f t="shared" si="15"/>
        <v>4.6879046879046884</v>
      </c>
      <c r="G115" s="44">
        <f t="shared" si="14"/>
        <v>9.9255911375690609</v>
      </c>
      <c r="H115" s="38">
        <f t="shared" si="23"/>
        <v>-0.81877413967452917</v>
      </c>
      <c r="I115" s="38">
        <f t="shared" si="20"/>
        <v>10.948275862068968</v>
      </c>
      <c r="J115" s="38">
        <f t="shared" si="20"/>
        <v>0.70313774017478625</v>
      </c>
      <c r="K115" s="36">
        <f t="shared" si="16"/>
        <v>1</v>
      </c>
      <c r="L115" s="36">
        <f t="shared" si="17"/>
        <v>0</v>
      </c>
      <c r="M115" s="36">
        <f t="shared" si="18"/>
        <v>0</v>
      </c>
      <c r="N115" s="96">
        <f t="shared" si="19"/>
        <v>0</v>
      </c>
      <c r="O115" s="97">
        <f t="shared" si="21"/>
        <v>10.948275862068968</v>
      </c>
      <c r="P115" s="97" t="str">
        <f t="shared" si="21"/>
        <v>n.a.</v>
      </c>
      <c r="Q115" s="97" t="str">
        <f t="shared" si="21"/>
        <v>n.a.</v>
      </c>
      <c r="R115" s="97" t="str">
        <f t="shared" si="21"/>
        <v>n.a.</v>
      </c>
      <c r="S115" s="97">
        <f t="shared" si="22"/>
        <v>0.70313774017478625</v>
      </c>
      <c r="T115" s="97" t="str">
        <f t="shared" si="22"/>
        <v>n.a.</v>
      </c>
      <c r="U115" s="97" t="str">
        <f t="shared" si="22"/>
        <v>n.a.</v>
      </c>
      <c r="V115" s="97" t="str">
        <f t="shared" si="22"/>
        <v>n.a.</v>
      </c>
      <c r="W115" s="48"/>
      <c r="X115" s="48"/>
      <c r="Y115" s="48"/>
      <c r="Z115" s="48"/>
      <c r="AA115" s="48"/>
      <c r="AB115" s="48"/>
    </row>
    <row r="116" spans="1:28">
      <c r="A116" s="54" t="s">
        <v>161</v>
      </c>
      <c r="B116" s="57">
        <v>1.9919273069200001</v>
      </c>
      <c r="C116" s="46">
        <v>1899</v>
      </c>
      <c r="D116" s="56">
        <v>19.5</v>
      </c>
      <c r="E116" s="56">
        <v>412.5</v>
      </c>
      <c r="F116" s="56">
        <f t="shared" si="15"/>
        <v>4.7272727272727275</v>
      </c>
      <c r="G116" s="44">
        <f t="shared" si="14"/>
        <v>10.215011830358975</v>
      </c>
      <c r="H116" s="38">
        <f t="shared" si="23"/>
        <v>-1.2033128367377994</v>
      </c>
      <c r="I116" s="38">
        <f t="shared" si="20"/>
        <v>6.8376068376068355</v>
      </c>
      <c r="J116" s="38">
        <f t="shared" si="20"/>
        <v>0.8397790055248544</v>
      </c>
      <c r="K116" s="36">
        <f t="shared" si="16"/>
        <v>1</v>
      </c>
      <c r="L116" s="36">
        <f t="shared" si="17"/>
        <v>0</v>
      </c>
      <c r="M116" s="36">
        <f t="shared" si="18"/>
        <v>0</v>
      </c>
      <c r="N116" s="96">
        <f t="shared" si="19"/>
        <v>0</v>
      </c>
      <c r="O116" s="97">
        <f t="shared" si="21"/>
        <v>6.8376068376068355</v>
      </c>
      <c r="P116" s="97" t="str">
        <f t="shared" si="21"/>
        <v>n.a.</v>
      </c>
      <c r="Q116" s="97" t="str">
        <f t="shared" si="21"/>
        <v>n.a.</v>
      </c>
      <c r="R116" s="97" t="str">
        <f t="shared" si="21"/>
        <v>n.a.</v>
      </c>
      <c r="S116" s="97">
        <f t="shared" si="22"/>
        <v>0.8397790055248544</v>
      </c>
      <c r="T116" s="97" t="str">
        <f t="shared" si="22"/>
        <v>n.a.</v>
      </c>
      <c r="U116" s="97" t="str">
        <f t="shared" si="22"/>
        <v>n.a.</v>
      </c>
      <c r="V116" s="97" t="str">
        <f t="shared" si="22"/>
        <v>n.a.</v>
      </c>
      <c r="W116" s="48"/>
      <c r="X116" s="48"/>
      <c r="Y116" s="48"/>
      <c r="Z116" s="48"/>
      <c r="AA116" s="48"/>
      <c r="AB116" s="48"/>
    </row>
    <row r="117" spans="1:28">
      <c r="A117" s="60">
        <v>183</v>
      </c>
      <c r="B117" s="57">
        <v>2.1369610916699999</v>
      </c>
      <c r="C117" s="46">
        <v>1900</v>
      </c>
      <c r="D117" s="56">
        <v>20.6</v>
      </c>
      <c r="E117" s="56">
        <v>422.8</v>
      </c>
      <c r="F117" s="56">
        <f t="shared" si="15"/>
        <v>4.8722800378429518</v>
      </c>
      <c r="G117" s="44">
        <f t="shared" si="14"/>
        <v>10.373597532378641</v>
      </c>
      <c r="H117" s="38">
        <f t="shared" si="23"/>
        <v>-0.84660410897938299</v>
      </c>
      <c r="I117" s="38">
        <f t="shared" si="20"/>
        <v>2.4969696969697086</v>
      </c>
      <c r="J117" s="38">
        <f t="shared" si="20"/>
        <v>3.067462338985516</v>
      </c>
      <c r="K117" s="36">
        <f t="shared" si="16"/>
        <v>1</v>
      </c>
      <c r="L117" s="36">
        <f t="shared" si="17"/>
        <v>0</v>
      </c>
      <c r="M117" s="36">
        <f t="shared" si="18"/>
        <v>0</v>
      </c>
      <c r="N117" s="96">
        <f t="shared" si="19"/>
        <v>0</v>
      </c>
      <c r="O117" s="97">
        <f t="shared" si="21"/>
        <v>2.4969696969697086</v>
      </c>
      <c r="P117" s="97" t="str">
        <f t="shared" si="21"/>
        <v>n.a.</v>
      </c>
      <c r="Q117" s="97" t="str">
        <f t="shared" si="21"/>
        <v>n.a.</v>
      </c>
      <c r="R117" s="97" t="str">
        <f t="shared" si="21"/>
        <v>n.a.</v>
      </c>
      <c r="S117" s="97">
        <f t="shared" si="22"/>
        <v>3.067462338985516</v>
      </c>
      <c r="T117" s="97" t="str">
        <f t="shared" si="22"/>
        <v>n.a.</v>
      </c>
      <c r="U117" s="97" t="str">
        <f t="shared" si="22"/>
        <v>n.a.</v>
      </c>
      <c r="V117" s="97" t="str">
        <f t="shared" si="22"/>
        <v>n.a.</v>
      </c>
      <c r="W117" s="48"/>
      <c r="X117" s="48"/>
      <c r="Y117" s="48"/>
      <c r="Z117" s="48"/>
      <c r="AA117" s="48"/>
      <c r="AB117" s="48"/>
    </row>
    <row r="118" spans="1:28">
      <c r="A118" s="60">
        <v>548</v>
      </c>
      <c r="B118" s="57">
        <v>2.1433269338900001</v>
      </c>
      <c r="C118" s="46">
        <v>1901</v>
      </c>
      <c r="D118" s="56">
        <v>22.3</v>
      </c>
      <c r="E118" s="56">
        <v>445.3</v>
      </c>
      <c r="F118" s="56">
        <f t="shared" si="15"/>
        <v>5.0078598697507299</v>
      </c>
      <c r="G118" s="44">
        <f t="shared" si="14"/>
        <v>9.6113315421076244</v>
      </c>
      <c r="H118" s="38">
        <f t="shared" si="23"/>
        <v>-0.31425959546143645</v>
      </c>
      <c r="I118" s="38">
        <f t="shared" si="20"/>
        <v>5.3216650898770146</v>
      </c>
      <c r="J118" s="38">
        <f t="shared" si="20"/>
        <v>2.7826773267285665</v>
      </c>
      <c r="K118" s="36">
        <f t="shared" si="16"/>
        <v>1</v>
      </c>
      <c r="L118" s="36">
        <f t="shared" si="17"/>
        <v>0</v>
      </c>
      <c r="M118" s="36">
        <f t="shared" si="18"/>
        <v>0</v>
      </c>
      <c r="N118" s="96">
        <f t="shared" si="19"/>
        <v>0</v>
      </c>
      <c r="O118" s="97">
        <f t="shared" si="21"/>
        <v>5.3216650898770146</v>
      </c>
      <c r="P118" s="97" t="str">
        <f t="shared" si="21"/>
        <v>n.a.</v>
      </c>
      <c r="Q118" s="97" t="str">
        <f t="shared" si="21"/>
        <v>n.a.</v>
      </c>
      <c r="R118" s="97" t="str">
        <f t="shared" si="21"/>
        <v>n.a.</v>
      </c>
      <c r="S118" s="97">
        <f t="shared" si="22"/>
        <v>2.7826773267285665</v>
      </c>
      <c r="T118" s="97" t="str">
        <f t="shared" si="22"/>
        <v>n.a.</v>
      </c>
      <c r="U118" s="97" t="str">
        <f t="shared" si="22"/>
        <v>n.a.</v>
      </c>
      <c r="V118" s="97" t="str">
        <f t="shared" si="22"/>
        <v>n.a.</v>
      </c>
      <c r="W118" s="48"/>
      <c r="X118" s="48"/>
      <c r="Y118" s="48"/>
      <c r="Z118" s="48"/>
      <c r="AA118" s="48"/>
      <c r="AB118" s="48"/>
    </row>
    <row r="119" spans="1:28">
      <c r="A119" s="60">
        <v>913</v>
      </c>
      <c r="B119" s="57">
        <v>2.15861044589</v>
      </c>
      <c r="C119" s="46">
        <v>1902</v>
      </c>
      <c r="D119" s="56">
        <v>24.1</v>
      </c>
      <c r="E119" s="56">
        <v>468.2</v>
      </c>
      <c r="F119" s="56">
        <f t="shared" si="15"/>
        <v>5.1473729175565994</v>
      </c>
      <c r="G119" s="44">
        <f t="shared" si="14"/>
        <v>8.9568898169709534</v>
      </c>
      <c r="H119" s="38">
        <f t="shared" si="23"/>
        <v>-1.2581220133880215</v>
      </c>
      <c r="I119" s="38">
        <f t="shared" si="20"/>
        <v>5.1426004940489545</v>
      </c>
      <c r="J119" s="38">
        <f t="shared" si="20"/>
        <v>2.7858816227781968</v>
      </c>
      <c r="K119" s="36">
        <f t="shared" si="16"/>
        <v>1</v>
      </c>
      <c r="L119" s="36">
        <f t="shared" si="17"/>
        <v>0</v>
      </c>
      <c r="M119" s="36">
        <f t="shared" si="18"/>
        <v>0</v>
      </c>
      <c r="N119" s="96">
        <f t="shared" si="19"/>
        <v>0</v>
      </c>
      <c r="O119" s="97">
        <f t="shared" si="21"/>
        <v>5.1426004940489545</v>
      </c>
      <c r="P119" s="97" t="str">
        <f t="shared" si="21"/>
        <v>n.a.</v>
      </c>
      <c r="Q119" s="97" t="str">
        <f t="shared" si="21"/>
        <v>n.a.</v>
      </c>
      <c r="R119" s="97" t="str">
        <f t="shared" si="21"/>
        <v>n.a.</v>
      </c>
      <c r="S119" s="97">
        <f t="shared" si="22"/>
        <v>2.7858816227781968</v>
      </c>
      <c r="T119" s="97" t="str">
        <f t="shared" si="22"/>
        <v>n.a.</v>
      </c>
      <c r="U119" s="97" t="str">
        <f t="shared" si="22"/>
        <v>n.a.</v>
      </c>
      <c r="V119" s="97" t="str">
        <f t="shared" si="22"/>
        <v>n.a.</v>
      </c>
      <c r="W119" s="48"/>
      <c r="X119" s="48"/>
      <c r="Y119" s="48"/>
      <c r="Z119" s="48"/>
      <c r="AA119" s="48"/>
      <c r="AB119" s="48"/>
    </row>
    <row r="120" spans="1:28">
      <c r="A120" s="60">
        <v>1278</v>
      </c>
      <c r="B120" s="57">
        <v>2.2024647818899998</v>
      </c>
      <c r="C120" s="46">
        <v>1903</v>
      </c>
      <c r="D120" s="56">
        <v>25.9</v>
      </c>
      <c r="E120" s="56">
        <v>481.8</v>
      </c>
      <c r="F120" s="56">
        <f t="shared" si="15"/>
        <v>5.3756745537567454</v>
      </c>
      <c r="G120" s="44">
        <f t="shared" si="14"/>
        <v>8.5037250266023161</v>
      </c>
      <c r="H120" s="38">
        <f t="shared" si="23"/>
        <v>-1.8698725057763248</v>
      </c>
      <c r="I120" s="38">
        <f t="shared" si="20"/>
        <v>2.904741563434432</v>
      </c>
      <c r="J120" s="38">
        <f t="shared" si="20"/>
        <v>4.4353039862617516</v>
      </c>
      <c r="K120" s="36">
        <f t="shared" si="16"/>
        <v>1</v>
      </c>
      <c r="L120" s="36">
        <f t="shared" si="17"/>
        <v>0</v>
      </c>
      <c r="M120" s="36">
        <f t="shared" si="18"/>
        <v>0</v>
      </c>
      <c r="N120" s="96">
        <f t="shared" si="19"/>
        <v>0</v>
      </c>
      <c r="O120" s="97">
        <f t="shared" si="21"/>
        <v>2.904741563434432</v>
      </c>
      <c r="P120" s="97" t="str">
        <f t="shared" si="21"/>
        <v>n.a.</v>
      </c>
      <c r="Q120" s="97" t="str">
        <f t="shared" si="21"/>
        <v>n.a.</v>
      </c>
      <c r="R120" s="97" t="str">
        <f t="shared" si="21"/>
        <v>n.a.</v>
      </c>
      <c r="S120" s="97">
        <f t="shared" si="22"/>
        <v>4.4353039862617516</v>
      </c>
      <c r="T120" s="97" t="str">
        <f t="shared" si="22"/>
        <v>n.a.</v>
      </c>
      <c r="U120" s="97" t="str">
        <f t="shared" si="22"/>
        <v>n.a.</v>
      </c>
      <c r="V120" s="97" t="str">
        <f t="shared" si="22"/>
        <v>n.a.</v>
      </c>
      <c r="W120" s="48"/>
      <c r="X120" s="48"/>
      <c r="Y120" s="48"/>
      <c r="Z120" s="48"/>
      <c r="AA120" s="48"/>
      <c r="AB120" s="48"/>
    </row>
    <row r="121" spans="1:28">
      <c r="A121" s="60">
        <v>1644</v>
      </c>
      <c r="B121" s="57">
        <v>2.2640035851399998</v>
      </c>
      <c r="C121" s="46">
        <v>1904</v>
      </c>
      <c r="D121" s="56">
        <v>25.7</v>
      </c>
      <c r="E121" s="56">
        <v>464.8</v>
      </c>
      <c r="F121" s="56">
        <f t="shared" si="15"/>
        <v>5.5292598967297764</v>
      </c>
      <c r="G121" s="44">
        <f t="shared" si="14"/>
        <v>8.8093524713618674</v>
      </c>
      <c r="H121" s="38">
        <f t="shared" si="23"/>
        <v>-0.80197907074575703</v>
      </c>
      <c r="I121" s="38">
        <f t="shared" si="20"/>
        <v>-3.5284350352843497</v>
      </c>
      <c r="J121" s="38">
        <f t="shared" si="20"/>
        <v>2.8570431754596948</v>
      </c>
      <c r="K121" s="36">
        <f t="shared" si="16"/>
        <v>1</v>
      </c>
      <c r="L121" s="36">
        <f t="shared" si="17"/>
        <v>0</v>
      </c>
      <c r="M121" s="36">
        <f t="shared" si="18"/>
        <v>0</v>
      </c>
      <c r="N121" s="96">
        <f t="shared" si="19"/>
        <v>0</v>
      </c>
      <c r="O121" s="97">
        <f t="shared" si="21"/>
        <v>-3.5284350352843497</v>
      </c>
      <c r="P121" s="97" t="str">
        <f t="shared" si="21"/>
        <v>n.a.</v>
      </c>
      <c r="Q121" s="97" t="str">
        <f t="shared" si="21"/>
        <v>n.a.</v>
      </c>
      <c r="R121" s="97" t="str">
        <f t="shared" si="21"/>
        <v>n.a.</v>
      </c>
      <c r="S121" s="97">
        <f t="shared" si="22"/>
        <v>2.8570431754596948</v>
      </c>
      <c r="T121" s="97" t="str">
        <f t="shared" si="22"/>
        <v>n.a.</v>
      </c>
      <c r="U121" s="97" t="str">
        <f t="shared" si="22"/>
        <v>n.a.</v>
      </c>
      <c r="V121" s="97" t="str">
        <f t="shared" si="22"/>
        <v>n.a.</v>
      </c>
      <c r="W121" s="48"/>
      <c r="X121" s="48"/>
      <c r="Y121" s="48"/>
      <c r="Z121" s="48"/>
      <c r="AA121" s="48"/>
      <c r="AB121" s="48"/>
    </row>
    <row r="122" spans="1:28">
      <c r="A122" s="60">
        <v>2009</v>
      </c>
      <c r="B122" s="57">
        <v>2.2746150638399998</v>
      </c>
      <c r="C122" s="46">
        <v>1905</v>
      </c>
      <c r="D122" s="56">
        <v>28.8</v>
      </c>
      <c r="E122" s="56">
        <v>517.20000000000005</v>
      </c>
      <c r="F122" s="56">
        <f t="shared" si="15"/>
        <v>5.5684454756380504</v>
      </c>
      <c r="G122" s="44">
        <f t="shared" si="14"/>
        <v>7.8979689716666659</v>
      </c>
      <c r="H122" s="38">
        <f t="shared" si="23"/>
        <v>-1.0589208453042875</v>
      </c>
      <c r="I122" s="38">
        <f t="shared" si="20"/>
        <v>11.273666092943202</v>
      </c>
      <c r="J122" s="38">
        <f t="shared" si="20"/>
        <v>0.70869482788193938</v>
      </c>
      <c r="K122" s="36">
        <f t="shared" si="16"/>
        <v>1</v>
      </c>
      <c r="L122" s="36">
        <f t="shared" si="17"/>
        <v>0</v>
      </c>
      <c r="M122" s="36">
        <f t="shared" si="18"/>
        <v>0</v>
      </c>
      <c r="N122" s="96">
        <f t="shared" si="19"/>
        <v>0</v>
      </c>
      <c r="O122" s="97">
        <f t="shared" si="21"/>
        <v>11.273666092943202</v>
      </c>
      <c r="P122" s="97" t="str">
        <f t="shared" si="21"/>
        <v>n.a.</v>
      </c>
      <c r="Q122" s="97" t="str">
        <f t="shared" si="21"/>
        <v>n.a.</v>
      </c>
      <c r="R122" s="97" t="str">
        <f t="shared" si="21"/>
        <v>n.a.</v>
      </c>
      <c r="S122" s="97">
        <f t="shared" si="22"/>
        <v>0.70869482788193938</v>
      </c>
      <c r="T122" s="97" t="str">
        <f t="shared" si="22"/>
        <v>n.a.</v>
      </c>
      <c r="U122" s="97" t="str">
        <f t="shared" si="22"/>
        <v>n.a.</v>
      </c>
      <c r="V122" s="97" t="str">
        <f t="shared" si="22"/>
        <v>n.a.</v>
      </c>
      <c r="W122" s="48"/>
      <c r="X122" s="48"/>
      <c r="Y122" s="48"/>
      <c r="Z122" s="48"/>
      <c r="AA122" s="48"/>
      <c r="AB122" s="48"/>
    </row>
    <row r="123" spans="1:28">
      <c r="A123" s="60">
        <v>2374</v>
      </c>
      <c r="B123" s="57">
        <v>2.3371618390399997</v>
      </c>
      <c r="C123" s="46">
        <v>1906</v>
      </c>
      <c r="D123" s="56">
        <v>31</v>
      </c>
      <c r="E123" s="56">
        <v>538.4</v>
      </c>
      <c r="F123" s="56">
        <f t="shared" si="15"/>
        <v>5.7578008915304606</v>
      </c>
      <c r="G123" s="44">
        <f t="shared" si="14"/>
        <v>7.5392317388387085</v>
      </c>
      <c r="H123" s="38">
        <f t="shared" si="23"/>
        <v>-0.96449328776360765</v>
      </c>
      <c r="I123" s="38">
        <f t="shared" si="20"/>
        <v>4.0989945862335508</v>
      </c>
      <c r="J123" s="38">
        <f t="shared" si="20"/>
        <v>3.4005076770678766</v>
      </c>
      <c r="K123" s="36">
        <f t="shared" si="16"/>
        <v>1</v>
      </c>
      <c r="L123" s="36">
        <f t="shared" si="17"/>
        <v>0</v>
      </c>
      <c r="M123" s="36">
        <f t="shared" si="18"/>
        <v>0</v>
      </c>
      <c r="N123" s="96">
        <f t="shared" si="19"/>
        <v>0</v>
      </c>
      <c r="O123" s="97">
        <f t="shared" si="21"/>
        <v>4.0989945862335508</v>
      </c>
      <c r="P123" s="97" t="str">
        <f t="shared" si="21"/>
        <v>n.a.</v>
      </c>
      <c r="Q123" s="97" t="str">
        <f t="shared" si="21"/>
        <v>n.a.</v>
      </c>
      <c r="R123" s="97" t="str">
        <f t="shared" si="21"/>
        <v>n.a.</v>
      </c>
      <c r="S123" s="97">
        <f t="shared" si="22"/>
        <v>3.4005076770678766</v>
      </c>
      <c r="T123" s="97" t="str">
        <f t="shared" si="22"/>
        <v>n.a.</v>
      </c>
      <c r="U123" s="97" t="str">
        <f t="shared" si="22"/>
        <v>n.a.</v>
      </c>
      <c r="V123" s="97" t="str">
        <f t="shared" si="22"/>
        <v>n.a.</v>
      </c>
      <c r="W123" s="48"/>
      <c r="X123" s="48"/>
      <c r="Y123" s="48"/>
      <c r="Z123" s="48"/>
      <c r="AA123" s="48"/>
      <c r="AB123" s="48"/>
    </row>
    <row r="124" spans="1:28">
      <c r="A124" s="60">
        <v>2739</v>
      </c>
      <c r="B124" s="57">
        <v>2.4571880615400001</v>
      </c>
      <c r="C124" s="46">
        <v>1907</v>
      </c>
      <c r="D124" s="56">
        <v>33.9</v>
      </c>
      <c r="E124" s="56">
        <v>552.20000000000005</v>
      </c>
      <c r="F124" s="56">
        <f t="shared" si="15"/>
        <v>6.1390800434625135</v>
      </c>
      <c r="G124" s="44">
        <f t="shared" si="14"/>
        <v>7.2483423644247793</v>
      </c>
      <c r="H124" s="38">
        <f t="shared" si="23"/>
        <v>-1.5610101069370881</v>
      </c>
      <c r="I124" s="38">
        <f t="shared" si="20"/>
        <v>2.5631500742942182</v>
      </c>
      <c r="J124" s="38">
        <f t="shared" si="20"/>
        <v>6.6219579161360453</v>
      </c>
      <c r="K124" s="36">
        <f t="shared" si="16"/>
        <v>1</v>
      </c>
      <c r="L124" s="36">
        <f t="shared" si="17"/>
        <v>0</v>
      </c>
      <c r="M124" s="36">
        <f t="shared" si="18"/>
        <v>0</v>
      </c>
      <c r="N124" s="96">
        <f t="shared" si="19"/>
        <v>0</v>
      </c>
      <c r="O124" s="97">
        <f t="shared" si="21"/>
        <v>2.5631500742942182</v>
      </c>
      <c r="P124" s="97" t="str">
        <f t="shared" si="21"/>
        <v>n.a.</v>
      </c>
      <c r="Q124" s="97" t="str">
        <f t="shared" si="21"/>
        <v>n.a.</v>
      </c>
      <c r="R124" s="97" t="str">
        <f t="shared" si="21"/>
        <v>n.a.</v>
      </c>
      <c r="S124" s="97">
        <f t="shared" si="22"/>
        <v>6.6219579161360453</v>
      </c>
      <c r="T124" s="97" t="str">
        <f t="shared" si="22"/>
        <v>n.a.</v>
      </c>
      <c r="U124" s="97" t="str">
        <f t="shared" si="22"/>
        <v>n.a.</v>
      </c>
      <c r="V124" s="97" t="str">
        <f t="shared" si="22"/>
        <v>n.a.</v>
      </c>
      <c r="W124" s="48"/>
      <c r="X124" s="48"/>
      <c r="Y124" s="48"/>
      <c r="Z124" s="48"/>
      <c r="AA124" s="48"/>
      <c r="AB124" s="48"/>
    </row>
    <row r="125" spans="1:28">
      <c r="A125" s="60">
        <v>3105</v>
      </c>
      <c r="B125" s="57">
        <v>2.62680627154</v>
      </c>
      <c r="C125" s="46">
        <v>1908</v>
      </c>
      <c r="D125" s="56">
        <v>30.1</v>
      </c>
      <c r="E125" s="56">
        <v>492.5</v>
      </c>
      <c r="F125" s="56">
        <f t="shared" si="15"/>
        <v>6.1116751269035534</v>
      </c>
      <c r="G125" s="44">
        <f t="shared" si="14"/>
        <v>8.726931134684385</v>
      </c>
      <c r="H125" s="38">
        <f t="shared" si="23"/>
        <v>0.82896216301771908</v>
      </c>
      <c r="I125" s="38">
        <f t="shared" si="20"/>
        <v>-10.811300253531343</v>
      </c>
      <c r="J125" s="38">
        <f t="shared" si="20"/>
        <v>-0.44640103020229249</v>
      </c>
      <c r="K125" s="36">
        <f t="shared" si="16"/>
        <v>1</v>
      </c>
      <c r="L125" s="36">
        <f t="shared" si="17"/>
        <v>0</v>
      </c>
      <c r="M125" s="36">
        <f t="shared" si="18"/>
        <v>0</v>
      </c>
      <c r="N125" s="96">
        <f t="shared" si="19"/>
        <v>0</v>
      </c>
      <c r="O125" s="97">
        <f t="shared" si="21"/>
        <v>-10.811300253531343</v>
      </c>
      <c r="P125" s="97" t="str">
        <f t="shared" si="21"/>
        <v>n.a.</v>
      </c>
      <c r="Q125" s="97" t="str">
        <f t="shared" si="21"/>
        <v>n.a.</v>
      </c>
      <c r="R125" s="97" t="str">
        <f t="shared" si="21"/>
        <v>n.a.</v>
      </c>
      <c r="S125" s="97">
        <f t="shared" si="22"/>
        <v>-0.44640103020229249</v>
      </c>
      <c r="T125" s="97" t="str">
        <f t="shared" si="22"/>
        <v>n.a.</v>
      </c>
      <c r="U125" s="97" t="str">
        <f t="shared" si="22"/>
        <v>n.a.</v>
      </c>
      <c r="V125" s="97" t="str">
        <f t="shared" si="22"/>
        <v>n.a.</v>
      </c>
      <c r="W125" s="48"/>
      <c r="X125" s="48"/>
      <c r="Y125" s="48"/>
      <c r="Z125" s="48"/>
      <c r="AA125" s="48"/>
      <c r="AB125" s="48"/>
    </row>
    <row r="126" spans="1:28">
      <c r="A126" s="60">
        <v>3470</v>
      </c>
      <c r="B126" s="57">
        <v>2.6395462410400001</v>
      </c>
      <c r="C126" s="46">
        <v>1909</v>
      </c>
      <c r="D126" s="56">
        <v>32.200000000000003</v>
      </c>
      <c r="E126" s="56">
        <v>528.1</v>
      </c>
      <c r="F126" s="56">
        <f t="shared" si="15"/>
        <v>6.097330051126681</v>
      </c>
      <c r="G126" s="44">
        <f t="shared" si="14"/>
        <v>8.1973485746583847</v>
      </c>
      <c r="H126" s="38">
        <f t="shared" si="23"/>
        <v>0.65811683581967628</v>
      </c>
      <c r="I126" s="38">
        <f t="shared" si="20"/>
        <v>7.2284263959390804</v>
      </c>
      <c r="J126" s="38">
        <f t="shared" si="20"/>
        <v>-0.23471594086742487</v>
      </c>
      <c r="K126" s="36">
        <f t="shared" si="16"/>
        <v>1</v>
      </c>
      <c r="L126" s="36">
        <f t="shared" si="17"/>
        <v>0</v>
      </c>
      <c r="M126" s="36">
        <f t="shared" si="18"/>
        <v>0</v>
      </c>
      <c r="N126" s="96">
        <f t="shared" si="19"/>
        <v>0</v>
      </c>
      <c r="O126" s="97">
        <f t="shared" si="21"/>
        <v>7.2284263959390804</v>
      </c>
      <c r="P126" s="97" t="str">
        <f t="shared" si="21"/>
        <v>n.a.</v>
      </c>
      <c r="Q126" s="97" t="str">
        <f t="shared" si="21"/>
        <v>n.a.</v>
      </c>
      <c r="R126" s="97" t="str">
        <f t="shared" si="21"/>
        <v>n.a.</v>
      </c>
      <c r="S126" s="97">
        <f t="shared" si="22"/>
        <v>-0.23471594086742487</v>
      </c>
      <c r="T126" s="97" t="str">
        <f t="shared" si="22"/>
        <v>n.a.</v>
      </c>
      <c r="U126" s="97" t="str">
        <f t="shared" si="22"/>
        <v>n.a.</v>
      </c>
      <c r="V126" s="97" t="str">
        <f t="shared" si="22"/>
        <v>n.a.</v>
      </c>
      <c r="W126" s="48"/>
      <c r="X126" s="48"/>
      <c r="Y126" s="48"/>
      <c r="Z126" s="48"/>
      <c r="AA126" s="48"/>
      <c r="AB126" s="48"/>
    </row>
    <row r="127" spans="1:28">
      <c r="A127" s="60">
        <v>3835</v>
      </c>
      <c r="B127" s="57">
        <v>2.6526658380399999</v>
      </c>
      <c r="C127" s="46">
        <v>1910</v>
      </c>
      <c r="D127" s="56">
        <v>33.4</v>
      </c>
      <c r="E127" s="56">
        <v>533.79999999999995</v>
      </c>
      <c r="F127" s="56">
        <f t="shared" si="15"/>
        <v>6.2570251030348452</v>
      </c>
      <c r="G127" s="44">
        <f t="shared" si="14"/>
        <v>7.9421132875449105</v>
      </c>
      <c r="H127" s="38">
        <f t="shared" si="23"/>
        <v>0.69377092312013122</v>
      </c>
      <c r="I127" s="38">
        <f t="shared" si="20"/>
        <v>1.0793410338950871</v>
      </c>
      <c r="J127" s="38">
        <f t="shared" si="20"/>
        <v>2.6190980407671205</v>
      </c>
      <c r="K127" s="36">
        <f t="shared" si="16"/>
        <v>1</v>
      </c>
      <c r="L127" s="36">
        <f t="shared" si="17"/>
        <v>0</v>
      </c>
      <c r="M127" s="36">
        <f t="shared" si="18"/>
        <v>0</v>
      </c>
      <c r="N127" s="96">
        <f t="shared" si="19"/>
        <v>0</v>
      </c>
      <c r="O127" s="97">
        <f t="shared" si="21"/>
        <v>1.0793410338950871</v>
      </c>
      <c r="P127" s="97" t="str">
        <f t="shared" si="21"/>
        <v>n.a.</v>
      </c>
      <c r="Q127" s="97" t="str">
        <f t="shared" si="21"/>
        <v>n.a.</v>
      </c>
      <c r="R127" s="97" t="str">
        <f t="shared" si="21"/>
        <v>n.a.</v>
      </c>
      <c r="S127" s="97">
        <f t="shared" si="22"/>
        <v>2.6190980407671205</v>
      </c>
      <c r="T127" s="97" t="str">
        <f t="shared" si="22"/>
        <v>n.a.</v>
      </c>
      <c r="U127" s="97" t="str">
        <f t="shared" si="22"/>
        <v>n.a.</v>
      </c>
      <c r="V127" s="97" t="str">
        <f t="shared" si="22"/>
        <v>n.a.</v>
      </c>
      <c r="W127" s="48"/>
      <c r="X127" s="48"/>
      <c r="Y127" s="48"/>
      <c r="Z127" s="48"/>
      <c r="AA127" s="48"/>
      <c r="AB127" s="48"/>
    </row>
    <row r="128" spans="1:28">
      <c r="A128" s="60">
        <v>4200</v>
      </c>
      <c r="B128" s="57">
        <v>2.7656006066900001</v>
      </c>
      <c r="C128" s="46">
        <v>1911</v>
      </c>
      <c r="D128" s="56">
        <v>34.299999999999997</v>
      </c>
      <c r="E128" s="56">
        <v>551.1</v>
      </c>
      <c r="F128" s="56">
        <f t="shared" si="15"/>
        <v>6.2239158047541272</v>
      </c>
      <c r="G128" s="44">
        <f t="shared" si="14"/>
        <v>8.0629755297084547</v>
      </c>
      <c r="H128" s="38">
        <f t="shared" si="23"/>
        <v>-0.66395560497593031</v>
      </c>
      <c r="I128" s="38">
        <f t="shared" si="20"/>
        <v>3.2409142000749513</v>
      </c>
      <c r="J128" s="38">
        <f t="shared" si="20"/>
        <v>-0.52915399467806656</v>
      </c>
      <c r="K128" s="36">
        <f t="shared" si="16"/>
        <v>1</v>
      </c>
      <c r="L128" s="36">
        <f t="shared" si="17"/>
        <v>0</v>
      </c>
      <c r="M128" s="36">
        <f t="shared" si="18"/>
        <v>0</v>
      </c>
      <c r="N128" s="96">
        <f t="shared" si="19"/>
        <v>0</v>
      </c>
      <c r="O128" s="97">
        <f t="shared" si="21"/>
        <v>3.2409142000749513</v>
      </c>
      <c r="P128" s="97" t="str">
        <f t="shared" si="21"/>
        <v>n.a.</v>
      </c>
      <c r="Q128" s="97" t="str">
        <f t="shared" si="21"/>
        <v>n.a.</v>
      </c>
      <c r="R128" s="97" t="str">
        <f t="shared" si="21"/>
        <v>n.a.</v>
      </c>
      <c r="S128" s="97">
        <f t="shared" si="22"/>
        <v>-0.52915399467806656</v>
      </c>
      <c r="T128" s="97" t="str">
        <f t="shared" si="22"/>
        <v>n.a.</v>
      </c>
      <c r="U128" s="97" t="str">
        <f t="shared" si="22"/>
        <v>n.a.</v>
      </c>
      <c r="V128" s="97" t="str">
        <f t="shared" si="22"/>
        <v>n.a.</v>
      </c>
      <c r="W128" s="48"/>
      <c r="X128" s="48"/>
      <c r="Y128" s="48"/>
      <c r="Z128" s="48"/>
      <c r="AA128" s="48"/>
      <c r="AB128" s="48"/>
    </row>
    <row r="129" spans="1:28">
      <c r="A129" s="60">
        <v>4566</v>
      </c>
      <c r="B129" s="57">
        <v>2.86837387416</v>
      </c>
      <c r="C129" s="46">
        <v>1912</v>
      </c>
      <c r="D129" s="56">
        <v>37.4</v>
      </c>
      <c r="E129" s="56">
        <v>576.9</v>
      </c>
      <c r="F129" s="56">
        <f t="shared" si="15"/>
        <v>6.4829259837060151</v>
      </c>
      <c r="G129" s="44">
        <f t="shared" si="14"/>
        <v>7.6694488613903751</v>
      </c>
      <c r="H129" s="38">
        <f t="shared" si="23"/>
        <v>-0.52789971326800966</v>
      </c>
      <c r="I129" s="38">
        <f t="shared" si="20"/>
        <v>4.6815459989112629</v>
      </c>
      <c r="J129" s="38">
        <f t="shared" si="20"/>
        <v>4.161530892722598</v>
      </c>
      <c r="K129" s="36">
        <f t="shared" si="16"/>
        <v>1</v>
      </c>
      <c r="L129" s="36">
        <f t="shared" si="17"/>
        <v>0</v>
      </c>
      <c r="M129" s="36">
        <f t="shared" si="18"/>
        <v>0</v>
      </c>
      <c r="N129" s="96">
        <f t="shared" si="19"/>
        <v>0</v>
      </c>
      <c r="O129" s="97">
        <f t="shared" si="21"/>
        <v>4.6815459989112629</v>
      </c>
      <c r="P129" s="97" t="str">
        <f t="shared" si="21"/>
        <v>n.a.</v>
      </c>
      <c r="Q129" s="97" t="str">
        <f t="shared" si="21"/>
        <v>n.a.</v>
      </c>
      <c r="R129" s="97" t="str">
        <f t="shared" si="21"/>
        <v>n.a.</v>
      </c>
      <c r="S129" s="97">
        <f t="shared" si="22"/>
        <v>4.161530892722598</v>
      </c>
      <c r="T129" s="97" t="str">
        <f t="shared" si="22"/>
        <v>n.a.</v>
      </c>
      <c r="U129" s="97" t="str">
        <f t="shared" si="22"/>
        <v>n.a.</v>
      </c>
      <c r="V129" s="97" t="str">
        <f t="shared" si="22"/>
        <v>n.a.</v>
      </c>
      <c r="W129" s="48"/>
      <c r="X129" s="48"/>
      <c r="Y129" s="48"/>
      <c r="Z129" s="48"/>
      <c r="AA129" s="48"/>
      <c r="AB129" s="48"/>
    </row>
    <row r="130" spans="1:28">
      <c r="A130" s="60">
        <v>4931</v>
      </c>
      <c r="B130" s="57">
        <v>2.9162049136599997</v>
      </c>
      <c r="C130" s="46">
        <v>1913</v>
      </c>
      <c r="D130" s="56">
        <v>39.1</v>
      </c>
      <c r="E130" s="56">
        <v>599.70000000000005</v>
      </c>
      <c r="F130" s="56">
        <f t="shared" si="15"/>
        <v>6.519926629981657</v>
      </c>
      <c r="G130" s="44">
        <f t="shared" si="14"/>
        <v>7.4583245873657278</v>
      </c>
      <c r="H130" s="38">
        <f t="shared" si="23"/>
        <v>-0.48378870017918274</v>
      </c>
      <c r="I130" s="38">
        <f t="shared" si="20"/>
        <v>3.952158086323454</v>
      </c>
      <c r="J130" s="38">
        <f t="shared" si="20"/>
        <v>0.57073991541223279</v>
      </c>
      <c r="K130" s="36">
        <f t="shared" si="16"/>
        <v>1</v>
      </c>
      <c r="L130" s="36">
        <f t="shared" si="17"/>
        <v>0</v>
      </c>
      <c r="M130" s="36">
        <f t="shared" si="18"/>
        <v>0</v>
      </c>
      <c r="N130" s="96">
        <f t="shared" si="19"/>
        <v>0</v>
      </c>
      <c r="O130" s="97">
        <f t="shared" si="21"/>
        <v>3.952158086323454</v>
      </c>
      <c r="P130" s="97" t="str">
        <f t="shared" si="21"/>
        <v>n.a.</v>
      </c>
      <c r="Q130" s="97" t="str">
        <f t="shared" si="21"/>
        <v>n.a.</v>
      </c>
      <c r="R130" s="97" t="str">
        <f t="shared" si="21"/>
        <v>n.a.</v>
      </c>
      <c r="S130" s="97">
        <f t="shared" si="22"/>
        <v>0.57073991541223279</v>
      </c>
      <c r="T130" s="97" t="str">
        <f t="shared" si="22"/>
        <v>n.a.</v>
      </c>
      <c r="U130" s="97" t="str">
        <f t="shared" si="22"/>
        <v>n.a.</v>
      </c>
      <c r="V130" s="97" t="str">
        <f t="shared" si="22"/>
        <v>n.a.</v>
      </c>
      <c r="W130" s="48"/>
      <c r="X130" s="48"/>
      <c r="Y130" s="48"/>
      <c r="Z130" s="48"/>
      <c r="AA130" s="48"/>
      <c r="AB130" s="48"/>
    </row>
    <row r="131" spans="1:28">
      <c r="A131" s="60">
        <v>5296</v>
      </c>
      <c r="B131" s="57">
        <v>2.91249926916</v>
      </c>
      <c r="C131" s="46">
        <v>1914</v>
      </c>
      <c r="D131" s="56">
        <v>36.5</v>
      </c>
      <c r="E131" s="56">
        <v>553.70000000000005</v>
      </c>
      <c r="F131" s="56">
        <f t="shared" si="15"/>
        <v>6.5920173379086142</v>
      </c>
      <c r="G131" s="44">
        <f t="shared" si="14"/>
        <v>7.9794500524931502</v>
      </c>
      <c r="H131" s="38">
        <f t="shared" si="23"/>
        <v>-8.3525477215304456E-2</v>
      </c>
      <c r="I131" s="38">
        <f t="shared" si="20"/>
        <v>-7.6705019176254829</v>
      </c>
      <c r="J131" s="38">
        <f t="shared" si="20"/>
        <v>1.1056981469001581</v>
      </c>
      <c r="K131" s="36">
        <f t="shared" si="16"/>
        <v>1</v>
      </c>
      <c r="L131" s="36">
        <f t="shared" si="17"/>
        <v>0</v>
      </c>
      <c r="M131" s="36">
        <f t="shared" si="18"/>
        <v>0</v>
      </c>
      <c r="N131" s="96">
        <f t="shared" si="19"/>
        <v>0</v>
      </c>
      <c r="O131" s="97">
        <f t="shared" si="21"/>
        <v>-7.6705019176254829</v>
      </c>
      <c r="P131" s="97" t="str">
        <f t="shared" si="21"/>
        <v>n.a.</v>
      </c>
      <c r="Q131" s="97" t="str">
        <f t="shared" si="21"/>
        <v>n.a.</v>
      </c>
      <c r="R131" s="97" t="str">
        <f t="shared" si="21"/>
        <v>n.a.</v>
      </c>
      <c r="S131" s="97">
        <f t="shared" si="22"/>
        <v>1.1056981469001581</v>
      </c>
      <c r="T131" s="97" t="str">
        <f t="shared" si="22"/>
        <v>n.a.</v>
      </c>
      <c r="U131" s="97" t="str">
        <f t="shared" si="22"/>
        <v>n.a.</v>
      </c>
      <c r="V131" s="97" t="str">
        <f t="shared" si="22"/>
        <v>n.a.</v>
      </c>
      <c r="W131" s="48"/>
      <c r="X131" s="48"/>
      <c r="Y131" s="48"/>
      <c r="Z131" s="48"/>
      <c r="AA131" s="48"/>
      <c r="AB131" s="48"/>
    </row>
    <row r="132" spans="1:28">
      <c r="A132" s="60">
        <v>5661</v>
      </c>
      <c r="B132" s="57">
        <v>3.05813687316</v>
      </c>
      <c r="C132" s="46">
        <v>1915</v>
      </c>
      <c r="D132" s="56">
        <v>38.700000000000003</v>
      </c>
      <c r="E132" s="56">
        <v>568.79999999999995</v>
      </c>
      <c r="F132" s="56">
        <f t="shared" si="15"/>
        <v>6.803797468354432</v>
      </c>
      <c r="G132" s="44">
        <f t="shared" si="14"/>
        <v>7.9021624629457365</v>
      </c>
      <c r="H132" s="38">
        <f t="shared" si="23"/>
        <v>0.23271360155536147</v>
      </c>
      <c r="I132" s="38">
        <f t="shared" si="20"/>
        <v>2.7271085425320418</v>
      </c>
      <c r="J132" s="38">
        <f t="shared" si="20"/>
        <v>3.2126755678862917</v>
      </c>
      <c r="K132" s="36">
        <f t="shared" si="16"/>
        <v>1</v>
      </c>
      <c r="L132" s="36">
        <f t="shared" si="17"/>
        <v>0</v>
      </c>
      <c r="M132" s="36">
        <f t="shared" si="18"/>
        <v>0</v>
      </c>
      <c r="N132" s="96">
        <f t="shared" si="19"/>
        <v>0</v>
      </c>
      <c r="O132" s="97">
        <f t="shared" si="21"/>
        <v>2.7271085425320418</v>
      </c>
      <c r="P132" s="97" t="str">
        <f t="shared" si="21"/>
        <v>n.a.</v>
      </c>
      <c r="Q132" s="97" t="str">
        <f t="shared" si="21"/>
        <v>n.a.</v>
      </c>
      <c r="R132" s="97" t="str">
        <f t="shared" si="21"/>
        <v>n.a.</v>
      </c>
      <c r="S132" s="97">
        <f t="shared" si="22"/>
        <v>3.2126755678862917</v>
      </c>
      <c r="T132" s="97" t="str">
        <f t="shared" si="22"/>
        <v>n.a.</v>
      </c>
      <c r="U132" s="97" t="str">
        <f t="shared" si="22"/>
        <v>n.a.</v>
      </c>
      <c r="V132" s="97" t="str">
        <f t="shared" si="22"/>
        <v>n.a.</v>
      </c>
      <c r="W132" s="48"/>
      <c r="X132" s="48"/>
      <c r="Y132" s="48"/>
      <c r="Z132" s="48"/>
      <c r="AA132" s="48"/>
      <c r="AB132" s="48"/>
    </row>
    <row r="133" spans="1:28">
      <c r="A133" s="60">
        <v>6027</v>
      </c>
      <c r="B133" s="57">
        <v>3.6092442621599998</v>
      </c>
      <c r="C133" s="46">
        <v>1916</v>
      </c>
      <c r="D133" s="56">
        <v>49.6</v>
      </c>
      <c r="E133" s="56">
        <v>647.70000000000005</v>
      </c>
      <c r="F133" s="56">
        <f t="shared" si="15"/>
        <v>7.657866296124749</v>
      </c>
      <c r="G133" s="44">
        <f t="shared" si="14"/>
        <v>7.2767021414516124</v>
      </c>
      <c r="H133" s="38">
        <f t="shared" si="23"/>
        <v>-0.18162244591411536</v>
      </c>
      <c r="I133" s="38">
        <f t="shared" si="20"/>
        <v>13.871308016877659</v>
      </c>
      <c r="J133" s="38">
        <f t="shared" si="20"/>
        <v>12.552825561647452</v>
      </c>
      <c r="K133" s="36">
        <f t="shared" si="16"/>
        <v>1</v>
      </c>
      <c r="L133" s="36">
        <f t="shared" si="17"/>
        <v>0</v>
      </c>
      <c r="M133" s="36">
        <f t="shared" si="18"/>
        <v>0</v>
      </c>
      <c r="N133" s="96">
        <f t="shared" si="19"/>
        <v>0</v>
      </c>
      <c r="O133" s="97">
        <f t="shared" si="21"/>
        <v>13.871308016877659</v>
      </c>
      <c r="P133" s="97" t="str">
        <f t="shared" si="21"/>
        <v>n.a.</v>
      </c>
      <c r="Q133" s="97" t="str">
        <f t="shared" si="21"/>
        <v>n.a.</v>
      </c>
      <c r="R133" s="97" t="str">
        <f t="shared" si="21"/>
        <v>n.a.</v>
      </c>
      <c r="S133" s="97">
        <f t="shared" si="22"/>
        <v>12.552825561647452</v>
      </c>
      <c r="T133" s="97" t="str">
        <f t="shared" si="22"/>
        <v>n.a.</v>
      </c>
      <c r="U133" s="97" t="str">
        <f t="shared" si="22"/>
        <v>n.a.</v>
      </c>
      <c r="V133" s="97" t="str">
        <f t="shared" si="22"/>
        <v>n.a.</v>
      </c>
      <c r="W133" s="48"/>
      <c r="X133" s="48"/>
      <c r="Y133" s="48"/>
      <c r="Z133" s="48"/>
      <c r="AA133" s="48"/>
      <c r="AB133" s="48"/>
    </row>
    <row r="134" spans="1:28">
      <c r="A134" s="60">
        <v>6392</v>
      </c>
      <c r="B134" s="57">
        <v>5.7177702795199998</v>
      </c>
      <c r="C134" s="46">
        <v>1917</v>
      </c>
      <c r="D134" s="56">
        <v>59.7</v>
      </c>
      <c r="E134" s="56">
        <v>631.70000000000005</v>
      </c>
      <c r="F134" s="56">
        <f t="shared" si="15"/>
        <v>9.4506886180148797</v>
      </c>
      <c r="G134" s="44">
        <f t="shared" si="14"/>
        <v>9.5775046558123957</v>
      </c>
      <c r="H134" s="38">
        <f t="shared" si="23"/>
        <v>1.5980546033192455</v>
      </c>
      <c r="I134" s="38">
        <f t="shared" si="20"/>
        <v>-2.4702794503628223</v>
      </c>
      <c r="J134" s="38">
        <f t="shared" si="20"/>
        <v>23.411512457424145</v>
      </c>
      <c r="K134" s="36">
        <f t="shared" si="16"/>
        <v>1</v>
      </c>
      <c r="L134" s="36">
        <f t="shared" si="17"/>
        <v>0</v>
      </c>
      <c r="M134" s="36">
        <f t="shared" si="18"/>
        <v>0</v>
      </c>
      <c r="N134" s="96">
        <f t="shared" si="19"/>
        <v>0</v>
      </c>
      <c r="O134" s="97">
        <f t="shared" si="21"/>
        <v>-2.4702794503628223</v>
      </c>
      <c r="P134" s="97" t="str">
        <f t="shared" si="21"/>
        <v>n.a.</v>
      </c>
      <c r="Q134" s="97" t="str">
        <f t="shared" si="21"/>
        <v>n.a.</v>
      </c>
      <c r="R134" s="97" t="str">
        <f t="shared" si="21"/>
        <v>n.a.</v>
      </c>
      <c r="S134" s="97">
        <f t="shared" si="22"/>
        <v>23.411512457424145</v>
      </c>
      <c r="T134" s="97" t="str">
        <f t="shared" si="22"/>
        <v>n.a.</v>
      </c>
      <c r="U134" s="97" t="str">
        <f t="shared" si="22"/>
        <v>n.a.</v>
      </c>
      <c r="V134" s="97" t="str">
        <f t="shared" si="22"/>
        <v>n.a.</v>
      </c>
      <c r="W134" s="48"/>
      <c r="X134" s="48"/>
      <c r="Y134" s="48"/>
      <c r="Z134" s="48"/>
      <c r="AA134" s="48"/>
      <c r="AB134" s="48"/>
    </row>
    <row r="135" spans="1:28">
      <c r="A135" s="60">
        <v>6757</v>
      </c>
      <c r="B135" s="57">
        <v>14.592161414</v>
      </c>
      <c r="C135" s="46">
        <v>1918</v>
      </c>
      <c r="D135" s="56">
        <v>75.8</v>
      </c>
      <c r="E135" s="56">
        <v>688.7</v>
      </c>
      <c r="F135" s="56">
        <f t="shared" si="15"/>
        <v>11.00624364745172</v>
      </c>
      <c r="G135" s="44">
        <f t="shared" ref="G135:G198" si="24">100*B135/D135</f>
        <v>19.250872577836411</v>
      </c>
      <c r="H135" s="38">
        <f t="shared" si="23"/>
        <v>11.348710114890675</v>
      </c>
      <c r="I135" s="38">
        <f t="shared" si="20"/>
        <v>9.0232705398132005</v>
      </c>
      <c r="J135" s="38">
        <f t="shared" si="20"/>
        <v>16.459700370104734</v>
      </c>
      <c r="K135" s="36">
        <f t="shared" si="16"/>
        <v>1</v>
      </c>
      <c r="L135" s="36">
        <f t="shared" si="17"/>
        <v>0</v>
      </c>
      <c r="M135" s="36">
        <f t="shared" si="18"/>
        <v>0</v>
      </c>
      <c r="N135" s="96">
        <f t="shared" si="19"/>
        <v>0</v>
      </c>
      <c r="O135" s="97">
        <f t="shared" si="21"/>
        <v>9.0232705398132005</v>
      </c>
      <c r="P135" s="97" t="str">
        <f t="shared" si="21"/>
        <v>n.a.</v>
      </c>
      <c r="Q135" s="97" t="str">
        <f t="shared" si="21"/>
        <v>n.a.</v>
      </c>
      <c r="R135" s="97" t="str">
        <f t="shared" si="21"/>
        <v>n.a.</v>
      </c>
      <c r="S135" s="97">
        <f t="shared" si="22"/>
        <v>16.459700370104734</v>
      </c>
      <c r="T135" s="97" t="str">
        <f t="shared" si="22"/>
        <v>n.a.</v>
      </c>
      <c r="U135" s="97" t="str">
        <f t="shared" si="22"/>
        <v>n.a.</v>
      </c>
      <c r="V135" s="97" t="str">
        <f t="shared" si="22"/>
        <v>n.a.</v>
      </c>
      <c r="W135" s="48"/>
      <c r="X135" s="48"/>
      <c r="Y135" s="48"/>
      <c r="Z135" s="48"/>
      <c r="AA135" s="48"/>
      <c r="AB135" s="48"/>
    </row>
    <row r="136" spans="1:28">
      <c r="A136" s="60">
        <v>7122</v>
      </c>
      <c r="B136" s="57">
        <v>27.390970113119998</v>
      </c>
      <c r="C136" s="46">
        <v>1919</v>
      </c>
      <c r="D136" s="56">
        <v>78.3</v>
      </c>
      <c r="E136" s="56">
        <v>694.2</v>
      </c>
      <c r="F136" s="56">
        <f t="shared" ref="F136:F199" si="25">100*D136/E136</f>
        <v>11.279170267934312</v>
      </c>
      <c r="G136" s="44">
        <f t="shared" si="24"/>
        <v>34.982081881379308</v>
      </c>
      <c r="H136" s="38">
        <f t="shared" si="23"/>
        <v>27.705379739927697</v>
      </c>
      <c r="I136" s="38">
        <f t="shared" si="20"/>
        <v>0.7986060694061381</v>
      </c>
      <c r="J136" s="38">
        <f t="shared" si="20"/>
        <v>2.4797435821419578</v>
      </c>
      <c r="K136" s="36">
        <f t="shared" ref="K136:K199" si="26">IF(AND(G136&gt;0,G136&lt;30),1,0)</f>
        <v>0</v>
      </c>
      <c r="L136" s="36">
        <f t="shared" ref="L136:L199" si="27">IF(AND($G136&gt;30,$G136&lt;60),1,0)</f>
        <v>1</v>
      </c>
      <c r="M136" s="36">
        <f t="shared" ref="M136:M199" si="28">IF(AND($G136&gt;60,$G136&lt;90),1,0)</f>
        <v>0</v>
      </c>
      <c r="N136" s="96">
        <f t="shared" ref="N136:N199" si="29">IF($G136&gt;90,1,0)</f>
        <v>0</v>
      </c>
      <c r="O136" s="97" t="str">
        <f t="shared" si="21"/>
        <v>n.a.</v>
      </c>
      <c r="P136" s="97">
        <f t="shared" si="21"/>
        <v>0.7986060694061381</v>
      </c>
      <c r="Q136" s="97" t="str">
        <f t="shared" si="21"/>
        <v>n.a.</v>
      </c>
      <c r="R136" s="97" t="str">
        <f t="shared" ref="R136:R199" si="30">IF(N136=1,$I136,"n.a.")</f>
        <v>n.a.</v>
      </c>
      <c r="S136" s="97" t="str">
        <f t="shared" si="22"/>
        <v>n.a.</v>
      </c>
      <c r="T136" s="97">
        <f t="shared" si="22"/>
        <v>2.4797435821419578</v>
      </c>
      <c r="U136" s="97" t="str">
        <f t="shared" si="22"/>
        <v>n.a.</v>
      </c>
      <c r="V136" s="97" t="str">
        <f t="shared" ref="V136:V199" si="31">IF(N136=1,$J136,"n.a.")</f>
        <v>n.a.</v>
      </c>
      <c r="W136" s="48"/>
      <c r="X136" s="48"/>
      <c r="Y136" s="48"/>
      <c r="Z136" s="48"/>
      <c r="AA136" s="48"/>
      <c r="AB136" s="48"/>
    </row>
    <row r="137" spans="1:28">
      <c r="A137" s="61">
        <v>7488</v>
      </c>
      <c r="B137" s="59">
        <v>25.95245640616</v>
      </c>
      <c r="C137" s="46">
        <v>1920</v>
      </c>
      <c r="D137" s="56">
        <v>88.4</v>
      </c>
      <c r="E137" s="56">
        <v>687.7</v>
      </c>
      <c r="F137" s="56">
        <f t="shared" si="25"/>
        <v>12.854442344045367</v>
      </c>
      <c r="G137" s="44">
        <f t="shared" si="24"/>
        <v>29.357982359909499</v>
      </c>
      <c r="H137" s="38">
        <f t="shared" si="23"/>
        <v>19.780477704097102</v>
      </c>
      <c r="I137" s="38">
        <f t="shared" ref="I137:J200" si="32">100*(E137/E136-1)</f>
        <v>-0.93632958801498356</v>
      </c>
      <c r="J137" s="38">
        <f t="shared" si="32"/>
        <v>13.966205303145518</v>
      </c>
      <c r="K137" s="36">
        <f t="shared" si="26"/>
        <v>1</v>
      </c>
      <c r="L137" s="36">
        <f t="shared" si="27"/>
        <v>0</v>
      </c>
      <c r="M137" s="36">
        <f t="shared" si="28"/>
        <v>0</v>
      </c>
      <c r="N137" s="96">
        <f t="shared" si="29"/>
        <v>0</v>
      </c>
      <c r="O137" s="97">
        <f t="shared" ref="O137:R200" si="33">IF(K137=1,$I137,"n.a.")</f>
        <v>-0.93632958801498356</v>
      </c>
      <c r="P137" s="97" t="str">
        <f t="shared" si="33"/>
        <v>n.a.</v>
      </c>
      <c r="Q137" s="97" t="str">
        <f t="shared" si="33"/>
        <v>n.a.</v>
      </c>
      <c r="R137" s="97" t="str">
        <f t="shared" si="30"/>
        <v>n.a.</v>
      </c>
      <c r="S137" s="97">
        <f t="shared" ref="S137:V200" si="34">IF(K137=1,$J137,"n.a.")</f>
        <v>13.966205303145518</v>
      </c>
      <c r="T137" s="97" t="str">
        <f t="shared" si="34"/>
        <v>n.a.</v>
      </c>
      <c r="U137" s="97" t="str">
        <f t="shared" si="34"/>
        <v>n.a.</v>
      </c>
      <c r="V137" s="97" t="str">
        <f t="shared" si="31"/>
        <v>n.a.</v>
      </c>
      <c r="W137" s="48"/>
      <c r="X137" s="48"/>
      <c r="Y137" s="48"/>
      <c r="Z137" s="48"/>
      <c r="AA137" s="48"/>
      <c r="AB137" s="48"/>
    </row>
    <row r="138" spans="1:28">
      <c r="A138" s="60">
        <v>7852</v>
      </c>
      <c r="B138" s="57">
        <v>23.977450552540002</v>
      </c>
      <c r="C138" s="46">
        <v>1921</v>
      </c>
      <c r="D138" s="56">
        <v>73.599999999999994</v>
      </c>
      <c r="E138" s="56">
        <v>671.9</v>
      </c>
      <c r="F138" s="56">
        <f t="shared" si="25"/>
        <v>10.954011013543681</v>
      </c>
      <c r="G138" s="44">
        <f t="shared" si="24"/>
        <v>32.578057815951091</v>
      </c>
      <c r="H138" s="38">
        <f t="shared" si="23"/>
        <v>13.32718523811468</v>
      </c>
      <c r="I138" s="38">
        <f t="shared" si="32"/>
        <v>-2.297513450632549</v>
      </c>
      <c r="J138" s="38">
        <f t="shared" si="32"/>
        <v>-14.784237850520466</v>
      </c>
      <c r="K138" s="36">
        <f t="shared" si="26"/>
        <v>0</v>
      </c>
      <c r="L138" s="36">
        <f t="shared" si="27"/>
        <v>1</v>
      </c>
      <c r="M138" s="36">
        <f t="shared" si="28"/>
        <v>0</v>
      </c>
      <c r="N138" s="96">
        <f t="shared" si="29"/>
        <v>0</v>
      </c>
      <c r="O138" s="97" t="str">
        <f t="shared" si="33"/>
        <v>n.a.</v>
      </c>
      <c r="P138" s="97">
        <f t="shared" si="33"/>
        <v>-2.297513450632549</v>
      </c>
      <c r="Q138" s="97" t="str">
        <f t="shared" si="33"/>
        <v>n.a.</v>
      </c>
      <c r="R138" s="97" t="str">
        <f t="shared" si="30"/>
        <v>n.a.</v>
      </c>
      <c r="S138" s="97" t="str">
        <f t="shared" si="34"/>
        <v>n.a.</v>
      </c>
      <c r="T138" s="97">
        <f t="shared" si="34"/>
        <v>-14.784237850520466</v>
      </c>
      <c r="U138" s="97" t="str">
        <f t="shared" si="34"/>
        <v>n.a.</v>
      </c>
      <c r="V138" s="97" t="str">
        <f t="shared" si="31"/>
        <v>n.a.</v>
      </c>
      <c r="W138" s="48"/>
      <c r="X138" s="48"/>
      <c r="Y138" s="48"/>
      <c r="Z138" s="48"/>
      <c r="AA138" s="48"/>
      <c r="AB138" s="48"/>
    </row>
    <row r="139" spans="1:28">
      <c r="A139" s="60">
        <v>8217</v>
      </c>
      <c r="B139" s="57">
        <v>22.963381708309999</v>
      </c>
      <c r="C139" s="46">
        <v>1922</v>
      </c>
      <c r="D139" s="56">
        <v>73.400000000000006</v>
      </c>
      <c r="E139" s="56">
        <v>709.3</v>
      </c>
      <c r="F139" s="56">
        <f t="shared" si="25"/>
        <v>10.348230649936559</v>
      </c>
      <c r="G139" s="44">
        <f t="shared" si="24"/>
        <v>31.285261182983646</v>
      </c>
      <c r="H139" s="38">
        <f t="shared" ref="H139:H202" si="35">G139-G136</f>
        <v>-3.696820698395662</v>
      </c>
      <c r="I139" s="38">
        <f t="shared" si="32"/>
        <v>5.5663045095996289</v>
      </c>
      <c r="J139" s="38">
        <f t="shared" si="32"/>
        <v>-5.5302150313536131</v>
      </c>
      <c r="K139" s="36">
        <f t="shared" si="26"/>
        <v>0</v>
      </c>
      <c r="L139" s="36">
        <f t="shared" si="27"/>
        <v>1</v>
      </c>
      <c r="M139" s="36">
        <f t="shared" si="28"/>
        <v>0</v>
      </c>
      <c r="N139" s="96">
        <f t="shared" si="29"/>
        <v>0</v>
      </c>
      <c r="O139" s="97" t="str">
        <f t="shared" si="33"/>
        <v>n.a.</v>
      </c>
      <c r="P139" s="97">
        <f t="shared" si="33"/>
        <v>5.5663045095996289</v>
      </c>
      <c r="Q139" s="97" t="str">
        <f t="shared" si="33"/>
        <v>n.a.</v>
      </c>
      <c r="R139" s="97" t="str">
        <f t="shared" si="30"/>
        <v>n.a.</v>
      </c>
      <c r="S139" s="97" t="str">
        <f t="shared" si="34"/>
        <v>n.a.</v>
      </c>
      <c r="T139" s="97">
        <f t="shared" si="34"/>
        <v>-5.5302150313536131</v>
      </c>
      <c r="U139" s="97" t="str">
        <f t="shared" si="34"/>
        <v>n.a.</v>
      </c>
      <c r="V139" s="97" t="str">
        <f t="shared" si="31"/>
        <v>n.a.</v>
      </c>
      <c r="W139" s="48"/>
      <c r="X139" s="48"/>
      <c r="Y139" s="48"/>
      <c r="Z139" s="48"/>
      <c r="AA139" s="48"/>
      <c r="AB139" s="48"/>
    </row>
    <row r="140" spans="1:28">
      <c r="A140" s="60">
        <v>8582</v>
      </c>
      <c r="B140" s="57">
        <v>22.34970736536</v>
      </c>
      <c r="C140" s="46">
        <v>1923</v>
      </c>
      <c r="D140" s="56">
        <v>85.4</v>
      </c>
      <c r="E140" s="56">
        <v>802.6</v>
      </c>
      <c r="F140" s="56">
        <f t="shared" si="25"/>
        <v>10.640418639421879</v>
      </c>
      <c r="G140" s="44">
        <f t="shared" si="24"/>
        <v>26.170617523840747</v>
      </c>
      <c r="H140" s="38">
        <f t="shared" si="35"/>
        <v>-3.1873648360687525</v>
      </c>
      <c r="I140" s="38">
        <f t="shared" si="32"/>
        <v>13.153813619061051</v>
      </c>
      <c r="J140" s="38">
        <f t="shared" si="32"/>
        <v>2.8235550537048848</v>
      </c>
      <c r="K140" s="36">
        <f t="shared" si="26"/>
        <v>1</v>
      </c>
      <c r="L140" s="36">
        <f t="shared" si="27"/>
        <v>0</v>
      </c>
      <c r="M140" s="36">
        <f t="shared" si="28"/>
        <v>0</v>
      </c>
      <c r="N140" s="96">
        <f t="shared" si="29"/>
        <v>0</v>
      </c>
      <c r="O140" s="97">
        <f t="shared" si="33"/>
        <v>13.153813619061051</v>
      </c>
      <c r="P140" s="97" t="str">
        <f t="shared" si="33"/>
        <v>n.a.</v>
      </c>
      <c r="Q140" s="97" t="str">
        <f t="shared" si="33"/>
        <v>n.a.</v>
      </c>
      <c r="R140" s="97" t="str">
        <f t="shared" si="30"/>
        <v>n.a.</v>
      </c>
      <c r="S140" s="97">
        <f t="shared" si="34"/>
        <v>2.8235550537048848</v>
      </c>
      <c r="T140" s="97" t="str">
        <f t="shared" si="34"/>
        <v>n.a.</v>
      </c>
      <c r="U140" s="97" t="str">
        <f t="shared" si="34"/>
        <v>n.a.</v>
      </c>
      <c r="V140" s="97" t="str">
        <f t="shared" si="31"/>
        <v>n.a.</v>
      </c>
      <c r="W140" s="48"/>
      <c r="X140" s="48"/>
      <c r="Y140" s="48"/>
      <c r="Z140" s="48"/>
      <c r="AA140" s="48"/>
      <c r="AB140" s="48"/>
    </row>
    <row r="141" spans="1:28">
      <c r="A141" s="60">
        <v>8948</v>
      </c>
      <c r="B141" s="57">
        <v>21.250812989490001</v>
      </c>
      <c r="C141" s="46">
        <v>1924</v>
      </c>
      <c r="D141" s="56">
        <v>86.9</v>
      </c>
      <c r="E141" s="56">
        <v>827.4</v>
      </c>
      <c r="F141" s="56">
        <f t="shared" si="25"/>
        <v>10.502779792119894</v>
      </c>
      <c r="G141" s="44">
        <f t="shared" si="24"/>
        <v>24.454330252577673</v>
      </c>
      <c r="H141" s="38">
        <f t="shared" si="35"/>
        <v>-8.1237275633734178</v>
      </c>
      <c r="I141" s="38">
        <f t="shared" si="32"/>
        <v>3.0899576376775428</v>
      </c>
      <c r="J141" s="38">
        <f t="shared" si="32"/>
        <v>-1.2935472932619874</v>
      </c>
      <c r="K141" s="36">
        <f t="shared" si="26"/>
        <v>1</v>
      </c>
      <c r="L141" s="36">
        <f t="shared" si="27"/>
        <v>0</v>
      </c>
      <c r="M141" s="36">
        <f t="shared" si="28"/>
        <v>0</v>
      </c>
      <c r="N141" s="96">
        <f t="shared" si="29"/>
        <v>0</v>
      </c>
      <c r="O141" s="97">
        <f t="shared" si="33"/>
        <v>3.0899576376775428</v>
      </c>
      <c r="P141" s="97" t="str">
        <f t="shared" si="33"/>
        <v>n.a.</v>
      </c>
      <c r="Q141" s="97" t="str">
        <f t="shared" si="33"/>
        <v>n.a.</v>
      </c>
      <c r="R141" s="97" t="str">
        <f t="shared" si="30"/>
        <v>n.a.</v>
      </c>
      <c r="S141" s="97">
        <f t="shared" si="34"/>
        <v>-1.2935472932619874</v>
      </c>
      <c r="T141" s="97" t="str">
        <f t="shared" si="34"/>
        <v>n.a.</v>
      </c>
      <c r="U141" s="97" t="str">
        <f t="shared" si="34"/>
        <v>n.a.</v>
      </c>
      <c r="V141" s="97" t="str">
        <f t="shared" si="31"/>
        <v>n.a.</v>
      </c>
      <c r="W141" s="48"/>
      <c r="X141" s="48"/>
      <c r="Y141" s="48"/>
      <c r="Z141" s="48"/>
      <c r="AA141" s="48"/>
      <c r="AB141" s="48"/>
    </row>
    <row r="142" spans="1:28">
      <c r="A142" s="60">
        <v>9313</v>
      </c>
      <c r="B142" s="57">
        <v>20.516193887900002</v>
      </c>
      <c r="C142" s="46">
        <v>1925</v>
      </c>
      <c r="D142" s="56">
        <v>90.6</v>
      </c>
      <c r="E142" s="56">
        <v>846.8</v>
      </c>
      <c r="F142" s="56">
        <f t="shared" si="25"/>
        <v>10.69910250354275</v>
      </c>
      <c r="G142" s="44">
        <f t="shared" si="24"/>
        <v>22.644805615783671</v>
      </c>
      <c r="H142" s="38">
        <f t="shared" si="35"/>
        <v>-8.6404555671999752</v>
      </c>
      <c r="I142" s="38">
        <f t="shared" si="32"/>
        <v>2.3446942228668055</v>
      </c>
      <c r="J142" s="38">
        <f t="shared" si="32"/>
        <v>1.8692452408661797</v>
      </c>
      <c r="K142" s="36">
        <f t="shared" si="26"/>
        <v>1</v>
      </c>
      <c r="L142" s="36">
        <f t="shared" si="27"/>
        <v>0</v>
      </c>
      <c r="M142" s="36">
        <f t="shared" si="28"/>
        <v>0</v>
      </c>
      <c r="N142" s="96">
        <f t="shared" si="29"/>
        <v>0</v>
      </c>
      <c r="O142" s="97">
        <f t="shared" si="33"/>
        <v>2.3446942228668055</v>
      </c>
      <c r="P142" s="97" t="str">
        <f t="shared" si="33"/>
        <v>n.a.</v>
      </c>
      <c r="Q142" s="97" t="str">
        <f t="shared" si="33"/>
        <v>n.a.</v>
      </c>
      <c r="R142" s="97" t="str">
        <f t="shared" si="30"/>
        <v>n.a.</v>
      </c>
      <c r="S142" s="97">
        <f t="shared" si="34"/>
        <v>1.8692452408661797</v>
      </c>
      <c r="T142" s="97" t="str">
        <f t="shared" si="34"/>
        <v>n.a.</v>
      </c>
      <c r="U142" s="97" t="str">
        <f t="shared" si="34"/>
        <v>n.a.</v>
      </c>
      <c r="V142" s="97" t="str">
        <f t="shared" si="31"/>
        <v>n.a.</v>
      </c>
      <c r="W142" s="48"/>
      <c r="X142" s="48"/>
      <c r="Y142" s="48"/>
      <c r="Z142" s="48"/>
      <c r="AA142" s="48"/>
      <c r="AB142" s="48"/>
    </row>
    <row r="143" spans="1:28">
      <c r="A143" s="60">
        <v>9678</v>
      </c>
      <c r="B143" s="57">
        <v>19.643216315189999</v>
      </c>
      <c r="C143" s="46">
        <v>1926</v>
      </c>
      <c r="D143" s="56">
        <v>96.9</v>
      </c>
      <c r="E143" s="56">
        <v>902.1</v>
      </c>
      <c r="F143" s="56">
        <f t="shared" si="25"/>
        <v>10.741602926504822</v>
      </c>
      <c r="G143" s="44">
        <f t="shared" si="24"/>
        <v>20.271637064179565</v>
      </c>
      <c r="H143" s="38">
        <f t="shared" si="35"/>
        <v>-5.8989804596611819</v>
      </c>
      <c r="I143" s="38">
        <f t="shared" si="32"/>
        <v>6.5304676428908914</v>
      </c>
      <c r="J143" s="38">
        <f t="shared" si="32"/>
        <v>0.39723353382210558</v>
      </c>
      <c r="K143" s="36">
        <f t="shared" si="26"/>
        <v>1</v>
      </c>
      <c r="L143" s="36">
        <f t="shared" si="27"/>
        <v>0</v>
      </c>
      <c r="M143" s="36">
        <f t="shared" si="28"/>
        <v>0</v>
      </c>
      <c r="N143" s="96">
        <f t="shared" si="29"/>
        <v>0</v>
      </c>
      <c r="O143" s="97">
        <f t="shared" si="33"/>
        <v>6.5304676428908914</v>
      </c>
      <c r="P143" s="97" t="str">
        <f t="shared" si="33"/>
        <v>n.a.</v>
      </c>
      <c r="Q143" s="97" t="str">
        <f t="shared" si="33"/>
        <v>n.a.</v>
      </c>
      <c r="R143" s="97" t="str">
        <f t="shared" si="30"/>
        <v>n.a.</v>
      </c>
      <c r="S143" s="97">
        <f t="shared" si="34"/>
        <v>0.39723353382210558</v>
      </c>
      <c r="T143" s="97" t="str">
        <f t="shared" si="34"/>
        <v>n.a.</v>
      </c>
      <c r="U143" s="97" t="str">
        <f t="shared" si="34"/>
        <v>n.a.</v>
      </c>
      <c r="V143" s="97" t="str">
        <f t="shared" si="31"/>
        <v>n.a.</v>
      </c>
      <c r="W143" s="48"/>
      <c r="X143" s="48"/>
      <c r="Y143" s="48"/>
      <c r="Z143" s="48"/>
      <c r="AA143" s="48"/>
      <c r="AB143" s="48"/>
    </row>
    <row r="144" spans="1:28">
      <c r="A144" s="60">
        <v>10043</v>
      </c>
      <c r="B144" s="57">
        <v>18.511906931849996</v>
      </c>
      <c r="C144" s="46">
        <v>1927</v>
      </c>
      <c r="D144" s="56">
        <v>95.5</v>
      </c>
      <c r="E144" s="56">
        <v>910.8</v>
      </c>
      <c r="F144" s="56">
        <f t="shared" si="25"/>
        <v>10.485287659200702</v>
      </c>
      <c r="G144" s="44">
        <f t="shared" si="24"/>
        <v>19.384195740157065</v>
      </c>
      <c r="H144" s="38">
        <f t="shared" si="35"/>
        <v>-5.0701345124206085</v>
      </c>
      <c r="I144" s="38">
        <f t="shared" si="32"/>
        <v>0.96441636182240664</v>
      </c>
      <c r="J144" s="38">
        <f t="shared" si="32"/>
        <v>-2.3861919776578477</v>
      </c>
      <c r="K144" s="36">
        <f t="shared" si="26"/>
        <v>1</v>
      </c>
      <c r="L144" s="36">
        <f t="shared" si="27"/>
        <v>0</v>
      </c>
      <c r="M144" s="36">
        <f t="shared" si="28"/>
        <v>0</v>
      </c>
      <c r="N144" s="96">
        <f t="shared" si="29"/>
        <v>0</v>
      </c>
      <c r="O144" s="97">
        <f t="shared" si="33"/>
        <v>0.96441636182240664</v>
      </c>
      <c r="P144" s="97" t="str">
        <f t="shared" si="33"/>
        <v>n.a.</v>
      </c>
      <c r="Q144" s="97" t="str">
        <f t="shared" si="33"/>
        <v>n.a.</v>
      </c>
      <c r="R144" s="97" t="str">
        <f t="shared" si="30"/>
        <v>n.a.</v>
      </c>
      <c r="S144" s="97">
        <f t="shared" si="34"/>
        <v>-2.3861919776578477</v>
      </c>
      <c r="T144" s="97" t="str">
        <f t="shared" si="34"/>
        <v>n.a.</v>
      </c>
      <c r="U144" s="97" t="str">
        <f t="shared" si="34"/>
        <v>n.a.</v>
      </c>
      <c r="V144" s="97" t="str">
        <f t="shared" si="31"/>
        <v>n.a.</v>
      </c>
      <c r="W144" s="48"/>
      <c r="X144" s="48"/>
      <c r="Y144" s="48"/>
      <c r="Z144" s="48"/>
      <c r="AA144" s="48"/>
      <c r="AB144" s="48"/>
    </row>
    <row r="145" spans="1:28">
      <c r="A145" s="60">
        <v>10409</v>
      </c>
      <c r="B145" s="57">
        <v>17.60429320143</v>
      </c>
      <c r="C145" s="46">
        <v>1928</v>
      </c>
      <c r="D145" s="56">
        <v>97.4</v>
      </c>
      <c r="E145" s="56">
        <v>921.3</v>
      </c>
      <c r="F145" s="56">
        <f t="shared" si="25"/>
        <v>10.572017800933464</v>
      </c>
      <c r="G145" s="44">
        <f t="shared" si="24"/>
        <v>18.074222999414783</v>
      </c>
      <c r="H145" s="38">
        <f t="shared" si="35"/>
        <v>-4.5705826163688883</v>
      </c>
      <c r="I145" s="38">
        <f t="shared" si="32"/>
        <v>1.1528326745718021</v>
      </c>
      <c r="J145" s="38">
        <f t="shared" si="32"/>
        <v>0.82716034649423786</v>
      </c>
      <c r="K145" s="36">
        <f t="shared" si="26"/>
        <v>1</v>
      </c>
      <c r="L145" s="36">
        <f t="shared" si="27"/>
        <v>0</v>
      </c>
      <c r="M145" s="36">
        <f t="shared" si="28"/>
        <v>0</v>
      </c>
      <c r="N145" s="96">
        <f t="shared" si="29"/>
        <v>0</v>
      </c>
      <c r="O145" s="97">
        <f t="shared" si="33"/>
        <v>1.1528326745718021</v>
      </c>
      <c r="P145" s="97" t="str">
        <f t="shared" si="33"/>
        <v>n.a.</v>
      </c>
      <c r="Q145" s="97" t="str">
        <f t="shared" si="33"/>
        <v>n.a.</v>
      </c>
      <c r="R145" s="97" t="str">
        <f t="shared" si="30"/>
        <v>n.a.</v>
      </c>
      <c r="S145" s="97">
        <f t="shared" si="34"/>
        <v>0.82716034649423786</v>
      </c>
      <c r="T145" s="97" t="str">
        <f t="shared" si="34"/>
        <v>n.a.</v>
      </c>
      <c r="U145" s="97" t="str">
        <f t="shared" si="34"/>
        <v>n.a.</v>
      </c>
      <c r="V145" s="97" t="str">
        <f t="shared" si="31"/>
        <v>n.a.</v>
      </c>
      <c r="W145" s="48"/>
      <c r="X145" s="48"/>
      <c r="Y145" s="48"/>
      <c r="Z145" s="48"/>
      <c r="AA145" s="48"/>
      <c r="AB145" s="48"/>
    </row>
    <row r="146" spans="1:28">
      <c r="A146" s="60">
        <v>10773</v>
      </c>
      <c r="B146" s="57">
        <v>16.931088484100002</v>
      </c>
      <c r="C146" s="46">
        <v>1929</v>
      </c>
      <c r="D146" s="56">
        <v>103.6</v>
      </c>
      <c r="E146" s="56">
        <v>977</v>
      </c>
      <c r="F146" s="56">
        <f t="shared" si="25"/>
        <v>10.60388945752303</v>
      </c>
      <c r="G146" s="44">
        <f t="shared" si="24"/>
        <v>16.342749502027029</v>
      </c>
      <c r="H146" s="38">
        <f t="shared" si="35"/>
        <v>-3.9288875621525357</v>
      </c>
      <c r="I146" s="38">
        <f t="shared" si="32"/>
        <v>6.045804840985558</v>
      </c>
      <c r="J146" s="38">
        <f t="shared" si="32"/>
        <v>0.30147183999966742</v>
      </c>
      <c r="K146" s="36">
        <f t="shared" si="26"/>
        <v>1</v>
      </c>
      <c r="L146" s="36">
        <f t="shared" si="27"/>
        <v>0</v>
      </c>
      <c r="M146" s="36">
        <f t="shared" si="28"/>
        <v>0</v>
      </c>
      <c r="N146" s="96">
        <f t="shared" si="29"/>
        <v>0</v>
      </c>
      <c r="O146" s="97">
        <f t="shared" si="33"/>
        <v>6.045804840985558</v>
      </c>
      <c r="P146" s="97" t="str">
        <f t="shared" si="33"/>
        <v>n.a.</v>
      </c>
      <c r="Q146" s="97" t="str">
        <f t="shared" si="33"/>
        <v>n.a.</v>
      </c>
      <c r="R146" s="97" t="str">
        <f t="shared" si="30"/>
        <v>n.a.</v>
      </c>
      <c r="S146" s="97">
        <f t="shared" si="34"/>
        <v>0.30147183999966742</v>
      </c>
      <c r="T146" s="97" t="str">
        <f t="shared" si="34"/>
        <v>n.a.</v>
      </c>
      <c r="U146" s="97" t="str">
        <f t="shared" si="34"/>
        <v>n.a.</v>
      </c>
      <c r="V146" s="97" t="str">
        <f t="shared" si="31"/>
        <v>n.a.</v>
      </c>
      <c r="W146" s="48"/>
      <c r="X146" s="48"/>
      <c r="Y146" s="48"/>
      <c r="Z146" s="48"/>
      <c r="AA146" s="48"/>
      <c r="AB146" s="48"/>
    </row>
    <row r="147" spans="1:28">
      <c r="A147" s="60">
        <v>11139</v>
      </c>
      <c r="B147" s="57">
        <v>16.185309831430001</v>
      </c>
      <c r="C147" s="46">
        <v>1930</v>
      </c>
      <c r="D147" s="56">
        <v>91.2</v>
      </c>
      <c r="E147" s="56">
        <v>892.8</v>
      </c>
      <c r="F147" s="56">
        <f t="shared" si="25"/>
        <v>10.21505376344086</v>
      </c>
      <c r="G147" s="44">
        <f t="shared" si="24"/>
        <v>17.747050253760964</v>
      </c>
      <c r="H147" s="38">
        <f t="shared" si="35"/>
        <v>-1.6371454863961006</v>
      </c>
      <c r="I147" s="38">
        <f t="shared" si="32"/>
        <v>-8.6182190378710324</v>
      </c>
      <c r="J147" s="38">
        <f t="shared" si="32"/>
        <v>-3.6669157636899596</v>
      </c>
      <c r="K147" s="36">
        <f t="shared" si="26"/>
        <v>1</v>
      </c>
      <c r="L147" s="36">
        <f t="shared" si="27"/>
        <v>0</v>
      </c>
      <c r="M147" s="36">
        <f t="shared" si="28"/>
        <v>0</v>
      </c>
      <c r="N147" s="96">
        <f t="shared" si="29"/>
        <v>0</v>
      </c>
      <c r="O147" s="97">
        <f t="shared" si="33"/>
        <v>-8.6182190378710324</v>
      </c>
      <c r="P147" s="97" t="str">
        <f t="shared" si="33"/>
        <v>n.a.</v>
      </c>
      <c r="Q147" s="97" t="str">
        <f t="shared" si="33"/>
        <v>n.a.</v>
      </c>
      <c r="R147" s="97" t="str">
        <f t="shared" si="30"/>
        <v>n.a.</v>
      </c>
      <c r="S147" s="97">
        <f t="shared" si="34"/>
        <v>-3.6669157636899596</v>
      </c>
      <c r="T147" s="97" t="str">
        <f t="shared" si="34"/>
        <v>n.a.</v>
      </c>
      <c r="U147" s="97" t="str">
        <f t="shared" si="34"/>
        <v>n.a.</v>
      </c>
      <c r="V147" s="97" t="str">
        <f t="shared" si="31"/>
        <v>n.a.</v>
      </c>
      <c r="W147" s="48"/>
      <c r="X147" s="48"/>
      <c r="Y147" s="48"/>
      <c r="Z147" s="48"/>
      <c r="AA147" s="48"/>
      <c r="AB147" s="48"/>
    </row>
    <row r="148" spans="1:28">
      <c r="A148" s="60">
        <v>11504</v>
      </c>
      <c r="B148" s="57">
        <v>16.80128149171</v>
      </c>
      <c r="C148" s="46">
        <v>1931</v>
      </c>
      <c r="D148" s="56">
        <v>76.5</v>
      </c>
      <c r="E148" s="56">
        <v>834.9</v>
      </c>
      <c r="F148" s="56">
        <f t="shared" si="25"/>
        <v>9.1627739849083731</v>
      </c>
      <c r="G148" s="44">
        <f t="shared" si="24"/>
        <v>21.962459466287584</v>
      </c>
      <c r="H148" s="38">
        <f t="shared" si="35"/>
        <v>3.8882364668728009</v>
      </c>
      <c r="I148" s="38">
        <f t="shared" si="32"/>
        <v>-6.4852150537634383</v>
      </c>
      <c r="J148" s="38">
        <f t="shared" si="32"/>
        <v>-10.301265200370658</v>
      </c>
      <c r="K148" s="36">
        <f t="shared" si="26"/>
        <v>1</v>
      </c>
      <c r="L148" s="36">
        <f t="shared" si="27"/>
        <v>0</v>
      </c>
      <c r="M148" s="36">
        <f t="shared" si="28"/>
        <v>0</v>
      </c>
      <c r="N148" s="96">
        <f t="shared" si="29"/>
        <v>0</v>
      </c>
      <c r="O148" s="97">
        <f t="shared" si="33"/>
        <v>-6.4852150537634383</v>
      </c>
      <c r="P148" s="97" t="str">
        <f t="shared" si="33"/>
        <v>n.a.</v>
      </c>
      <c r="Q148" s="97" t="str">
        <f t="shared" si="33"/>
        <v>n.a.</v>
      </c>
      <c r="R148" s="97" t="str">
        <f t="shared" si="30"/>
        <v>n.a.</v>
      </c>
      <c r="S148" s="97">
        <f t="shared" si="34"/>
        <v>-10.301265200370658</v>
      </c>
      <c r="T148" s="97" t="str">
        <f t="shared" si="34"/>
        <v>n.a.</v>
      </c>
      <c r="U148" s="97" t="str">
        <f t="shared" si="34"/>
        <v>n.a.</v>
      </c>
      <c r="V148" s="97" t="str">
        <f t="shared" si="31"/>
        <v>n.a.</v>
      </c>
      <c r="W148" s="48"/>
      <c r="X148" s="48"/>
      <c r="Y148" s="48"/>
      <c r="Z148" s="48"/>
      <c r="AA148" s="48"/>
      <c r="AB148" s="48"/>
    </row>
    <row r="149" spans="1:28">
      <c r="A149" s="60">
        <v>11870</v>
      </c>
      <c r="B149" s="57">
        <v>19.487002444130002</v>
      </c>
      <c r="C149" s="46">
        <v>1932</v>
      </c>
      <c r="D149" s="56">
        <v>58.7</v>
      </c>
      <c r="E149" s="56">
        <v>725.8</v>
      </c>
      <c r="F149" s="56">
        <f t="shared" si="25"/>
        <v>8.0876274455772954</v>
      </c>
      <c r="G149" s="44">
        <f t="shared" si="24"/>
        <v>33.197619155247025</v>
      </c>
      <c r="H149" s="38">
        <f t="shared" si="35"/>
        <v>16.854869653219996</v>
      </c>
      <c r="I149" s="38">
        <f t="shared" si="32"/>
        <v>-13.067433225535996</v>
      </c>
      <c r="J149" s="38">
        <f t="shared" si="32"/>
        <v>-11.733854191993686</v>
      </c>
      <c r="K149" s="36">
        <f t="shared" si="26"/>
        <v>0</v>
      </c>
      <c r="L149" s="36">
        <f t="shared" si="27"/>
        <v>1</v>
      </c>
      <c r="M149" s="36">
        <f t="shared" si="28"/>
        <v>0</v>
      </c>
      <c r="N149" s="96">
        <f t="shared" si="29"/>
        <v>0</v>
      </c>
      <c r="O149" s="97" t="str">
        <f t="shared" si="33"/>
        <v>n.a.</v>
      </c>
      <c r="P149" s="97">
        <f t="shared" si="33"/>
        <v>-13.067433225535996</v>
      </c>
      <c r="Q149" s="97" t="str">
        <f t="shared" si="33"/>
        <v>n.a.</v>
      </c>
      <c r="R149" s="97" t="str">
        <f t="shared" si="30"/>
        <v>n.a.</v>
      </c>
      <c r="S149" s="97" t="str">
        <f t="shared" si="34"/>
        <v>n.a.</v>
      </c>
      <c r="T149" s="97">
        <f t="shared" si="34"/>
        <v>-11.733854191993686</v>
      </c>
      <c r="U149" s="97" t="str">
        <f t="shared" si="34"/>
        <v>n.a.</v>
      </c>
      <c r="V149" s="97" t="str">
        <f t="shared" si="31"/>
        <v>n.a.</v>
      </c>
      <c r="W149" s="48"/>
      <c r="X149" s="48"/>
      <c r="Y149" s="48"/>
      <c r="Z149" s="48"/>
      <c r="AA149" s="48"/>
      <c r="AB149" s="48"/>
    </row>
    <row r="150" spans="1:28">
      <c r="A150" s="60">
        <v>12235</v>
      </c>
      <c r="B150" s="57">
        <v>22.538672560150001</v>
      </c>
      <c r="C150" s="46">
        <v>1933</v>
      </c>
      <c r="D150" s="56">
        <v>56.4</v>
      </c>
      <c r="E150" s="56">
        <v>716.4</v>
      </c>
      <c r="F150" s="56">
        <f t="shared" si="25"/>
        <v>7.8726968174204357</v>
      </c>
      <c r="G150" s="44">
        <f t="shared" si="24"/>
        <v>39.962185390336884</v>
      </c>
      <c r="H150" s="38">
        <f t="shared" si="35"/>
        <v>22.21513513657592</v>
      </c>
      <c r="I150" s="38">
        <f t="shared" si="32"/>
        <v>-1.295122623312206</v>
      </c>
      <c r="J150" s="38">
        <f t="shared" si="32"/>
        <v>-2.6575238486584163</v>
      </c>
      <c r="K150" s="36">
        <f t="shared" si="26"/>
        <v>0</v>
      </c>
      <c r="L150" s="36">
        <f t="shared" si="27"/>
        <v>1</v>
      </c>
      <c r="M150" s="36">
        <f t="shared" si="28"/>
        <v>0</v>
      </c>
      <c r="N150" s="96">
        <f t="shared" si="29"/>
        <v>0</v>
      </c>
      <c r="O150" s="97" t="str">
        <f t="shared" si="33"/>
        <v>n.a.</v>
      </c>
      <c r="P150" s="97">
        <f t="shared" si="33"/>
        <v>-1.295122623312206</v>
      </c>
      <c r="Q150" s="97" t="str">
        <f t="shared" si="33"/>
        <v>n.a.</v>
      </c>
      <c r="R150" s="97" t="str">
        <f t="shared" si="30"/>
        <v>n.a.</v>
      </c>
      <c r="S150" s="97" t="str">
        <f t="shared" si="34"/>
        <v>n.a.</v>
      </c>
      <c r="T150" s="97">
        <f t="shared" si="34"/>
        <v>-2.6575238486584163</v>
      </c>
      <c r="U150" s="97" t="str">
        <f t="shared" si="34"/>
        <v>n.a.</v>
      </c>
      <c r="V150" s="97" t="str">
        <f t="shared" si="31"/>
        <v>n.a.</v>
      </c>
      <c r="W150" s="48"/>
      <c r="X150" s="48"/>
      <c r="Y150" s="48"/>
      <c r="Z150" s="48"/>
      <c r="AA150" s="48"/>
      <c r="AB150" s="48"/>
    </row>
    <row r="151" spans="1:28">
      <c r="A151" s="61">
        <v>12600</v>
      </c>
      <c r="B151" s="59">
        <v>27.053141414479999</v>
      </c>
      <c r="C151" s="46">
        <v>1934</v>
      </c>
      <c r="D151" s="56">
        <v>66</v>
      </c>
      <c r="E151" s="56">
        <v>794.4</v>
      </c>
      <c r="F151" s="56">
        <f t="shared" si="25"/>
        <v>8.3081570996978851</v>
      </c>
      <c r="G151" s="44">
        <f t="shared" si="24"/>
        <v>40.989608203757577</v>
      </c>
      <c r="H151" s="38">
        <f t="shared" si="35"/>
        <v>19.027148737469993</v>
      </c>
      <c r="I151" s="38">
        <f t="shared" si="32"/>
        <v>10.887772194304857</v>
      </c>
      <c r="J151" s="38">
        <f t="shared" si="32"/>
        <v>5.5312720961624873</v>
      </c>
      <c r="K151" s="36">
        <f t="shared" si="26"/>
        <v>0</v>
      </c>
      <c r="L151" s="36">
        <f t="shared" si="27"/>
        <v>1</v>
      </c>
      <c r="M151" s="36">
        <f t="shared" si="28"/>
        <v>0</v>
      </c>
      <c r="N151" s="96">
        <f t="shared" si="29"/>
        <v>0</v>
      </c>
      <c r="O151" s="97" t="str">
        <f t="shared" si="33"/>
        <v>n.a.</v>
      </c>
      <c r="P151" s="97">
        <f t="shared" si="33"/>
        <v>10.887772194304857</v>
      </c>
      <c r="Q151" s="97" t="str">
        <f t="shared" si="33"/>
        <v>n.a.</v>
      </c>
      <c r="R151" s="97" t="str">
        <f t="shared" si="30"/>
        <v>n.a.</v>
      </c>
      <c r="S151" s="97" t="str">
        <f t="shared" si="34"/>
        <v>n.a.</v>
      </c>
      <c r="T151" s="97">
        <f t="shared" si="34"/>
        <v>5.5312720961624873</v>
      </c>
      <c r="U151" s="97" t="str">
        <f t="shared" si="34"/>
        <v>n.a.</v>
      </c>
      <c r="V151" s="97" t="str">
        <f t="shared" si="31"/>
        <v>n.a.</v>
      </c>
      <c r="W151" s="48"/>
      <c r="X151" s="48"/>
      <c r="Y151" s="48"/>
      <c r="Z151" s="48"/>
      <c r="AA151" s="48"/>
      <c r="AB151" s="48"/>
    </row>
    <row r="152" spans="1:28">
      <c r="A152" s="60">
        <v>12964</v>
      </c>
      <c r="B152" s="57">
        <v>28.700892624529999</v>
      </c>
      <c r="C152" s="46">
        <v>1935</v>
      </c>
      <c r="D152" s="56">
        <v>73.3</v>
      </c>
      <c r="E152" s="56">
        <v>865</v>
      </c>
      <c r="F152" s="56">
        <f t="shared" si="25"/>
        <v>8.4739884393063587</v>
      </c>
      <c r="G152" s="44">
        <f t="shared" si="24"/>
        <v>39.15537875106412</v>
      </c>
      <c r="H152" s="38">
        <f t="shared" si="35"/>
        <v>5.9577595958170946</v>
      </c>
      <c r="I152" s="38">
        <f t="shared" si="32"/>
        <v>8.8872104733131998</v>
      </c>
      <c r="J152" s="38">
        <f t="shared" si="32"/>
        <v>1.9960063058328981</v>
      </c>
      <c r="K152" s="36">
        <f t="shared" si="26"/>
        <v>0</v>
      </c>
      <c r="L152" s="36">
        <f t="shared" si="27"/>
        <v>1</v>
      </c>
      <c r="M152" s="36">
        <f t="shared" si="28"/>
        <v>0</v>
      </c>
      <c r="N152" s="96">
        <f t="shared" si="29"/>
        <v>0</v>
      </c>
      <c r="O152" s="97" t="str">
        <f t="shared" si="33"/>
        <v>n.a.</v>
      </c>
      <c r="P152" s="97">
        <f t="shared" si="33"/>
        <v>8.8872104733131998</v>
      </c>
      <c r="Q152" s="97" t="str">
        <f t="shared" si="33"/>
        <v>n.a.</v>
      </c>
      <c r="R152" s="97" t="str">
        <f t="shared" si="30"/>
        <v>n.a.</v>
      </c>
      <c r="S152" s="97" t="str">
        <f t="shared" si="34"/>
        <v>n.a.</v>
      </c>
      <c r="T152" s="97">
        <f t="shared" si="34"/>
        <v>1.9960063058328981</v>
      </c>
      <c r="U152" s="97" t="str">
        <f t="shared" si="34"/>
        <v>n.a.</v>
      </c>
      <c r="V152" s="97" t="str">
        <f t="shared" si="31"/>
        <v>n.a.</v>
      </c>
      <c r="W152" s="48"/>
      <c r="X152" s="48"/>
      <c r="Y152" s="48"/>
      <c r="Z152" s="48"/>
      <c r="AA152" s="48"/>
      <c r="AB152" s="48"/>
    </row>
    <row r="153" spans="1:28">
      <c r="A153" s="60">
        <v>13331</v>
      </c>
      <c r="B153" s="57">
        <v>33.778543493729998</v>
      </c>
      <c r="C153" s="46">
        <v>1936</v>
      </c>
      <c r="D153" s="56">
        <v>83.8</v>
      </c>
      <c r="E153" s="56">
        <v>977.9</v>
      </c>
      <c r="F153" s="56">
        <f t="shared" si="25"/>
        <v>8.5693833725329789</v>
      </c>
      <c r="G153" s="44">
        <f t="shared" si="24"/>
        <v>40.30852445552506</v>
      </c>
      <c r="H153" s="38">
        <f t="shared" si="35"/>
        <v>0.34633906518817525</v>
      </c>
      <c r="I153" s="38">
        <f t="shared" si="32"/>
        <v>13.05202312138729</v>
      </c>
      <c r="J153" s="38">
        <f t="shared" si="32"/>
        <v>1.1257382979676267</v>
      </c>
      <c r="K153" s="36">
        <f t="shared" si="26"/>
        <v>0</v>
      </c>
      <c r="L153" s="36">
        <f t="shared" si="27"/>
        <v>1</v>
      </c>
      <c r="M153" s="36">
        <f t="shared" si="28"/>
        <v>0</v>
      </c>
      <c r="N153" s="96">
        <f t="shared" si="29"/>
        <v>0</v>
      </c>
      <c r="O153" s="97" t="str">
        <f t="shared" si="33"/>
        <v>n.a.</v>
      </c>
      <c r="P153" s="97">
        <f t="shared" si="33"/>
        <v>13.05202312138729</v>
      </c>
      <c r="Q153" s="97" t="str">
        <f t="shared" si="33"/>
        <v>n.a.</v>
      </c>
      <c r="R153" s="97" t="str">
        <f t="shared" si="30"/>
        <v>n.a.</v>
      </c>
      <c r="S153" s="97" t="str">
        <f t="shared" si="34"/>
        <v>n.a.</v>
      </c>
      <c r="T153" s="97">
        <f t="shared" si="34"/>
        <v>1.1257382979676267</v>
      </c>
      <c r="U153" s="97" t="str">
        <f t="shared" si="34"/>
        <v>n.a.</v>
      </c>
      <c r="V153" s="97" t="str">
        <f t="shared" si="31"/>
        <v>n.a.</v>
      </c>
      <c r="W153" s="48"/>
      <c r="X153" s="48"/>
      <c r="Y153" s="48"/>
      <c r="Z153" s="48"/>
      <c r="AA153" s="48"/>
      <c r="AB153" s="48"/>
    </row>
    <row r="154" spans="1:28">
      <c r="A154" s="60">
        <v>13696</v>
      </c>
      <c r="B154" s="57">
        <v>36.424613732290005</v>
      </c>
      <c r="C154" s="46">
        <v>1937</v>
      </c>
      <c r="D154" s="56">
        <v>91.9</v>
      </c>
      <c r="E154" s="56">
        <v>1028</v>
      </c>
      <c r="F154" s="56">
        <f t="shared" si="25"/>
        <v>8.9396887159533076</v>
      </c>
      <c r="G154" s="44">
        <f t="shared" si="24"/>
        <v>39.635053027519042</v>
      </c>
      <c r="H154" s="38">
        <f t="shared" si="35"/>
        <v>-1.3545551762385344</v>
      </c>
      <c r="I154" s="38">
        <f t="shared" si="32"/>
        <v>5.1232232334594618</v>
      </c>
      <c r="J154" s="38">
        <f t="shared" si="32"/>
        <v>4.3212600874789953</v>
      </c>
      <c r="K154" s="36">
        <f t="shared" si="26"/>
        <v>0</v>
      </c>
      <c r="L154" s="36">
        <f t="shared" si="27"/>
        <v>1</v>
      </c>
      <c r="M154" s="36">
        <f t="shared" si="28"/>
        <v>0</v>
      </c>
      <c r="N154" s="96">
        <f t="shared" si="29"/>
        <v>0</v>
      </c>
      <c r="O154" s="97" t="str">
        <f t="shared" si="33"/>
        <v>n.a.</v>
      </c>
      <c r="P154" s="97">
        <f t="shared" si="33"/>
        <v>5.1232232334594618</v>
      </c>
      <c r="Q154" s="97" t="str">
        <f t="shared" si="33"/>
        <v>n.a.</v>
      </c>
      <c r="R154" s="97" t="str">
        <f t="shared" si="30"/>
        <v>n.a.</v>
      </c>
      <c r="S154" s="97" t="str">
        <f t="shared" si="34"/>
        <v>n.a.</v>
      </c>
      <c r="T154" s="97">
        <f t="shared" si="34"/>
        <v>4.3212600874789953</v>
      </c>
      <c r="U154" s="97" t="str">
        <f t="shared" si="34"/>
        <v>n.a.</v>
      </c>
      <c r="V154" s="97" t="str">
        <f t="shared" si="31"/>
        <v>n.a.</v>
      </c>
      <c r="W154" s="48"/>
      <c r="X154" s="48"/>
      <c r="Y154" s="48"/>
      <c r="Z154" s="48"/>
      <c r="AA154" s="48"/>
      <c r="AB154" s="48"/>
    </row>
    <row r="155" spans="1:28">
      <c r="A155" s="60">
        <v>14061</v>
      </c>
      <c r="B155" s="57">
        <v>37.164740315449997</v>
      </c>
      <c r="C155" s="46">
        <v>1938</v>
      </c>
      <c r="D155" s="56">
        <v>86.1</v>
      </c>
      <c r="E155" s="56">
        <v>992.6</v>
      </c>
      <c r="F155" s="56">
        <f t="shared" si="25"/>
        <v>8.6741889985895622</v>
      </c>
      <c r="G155" s="44">
        <f t="shared" si="24"/>
        <v>43.164622898315912</v>
      </c>
      <c r="H155" s="38">
        <f t="shared" si="35"/>
        <v>4.0092441472517919</v>
      </c>
      <c r="I155" s="38">
        <f t="shared" si="32"/>
        <v>-3.4435797665369638</v>
      </c>
      <c r="J155" s="38">
        <f t="shared" si="32"/>
        <v>-2.9698989058751901</v>
      </c>
      <c r="K155" s="36">
        <f t="shared" si="26"/>
        <v>0</v>
      </c>
      <c r="L155" s="36">
        <f t="shared" si="27"/>
        <v>1</v>
      </c>
      <c r="M155" s="36">
        <f t="shared" si="28"/>
        <v>0</v>
      </c>
      <c r="N155" s="96">
        <f t="shared" si="29"/>
        <v>0</v>
      </c>
      <c r="O155" s="97" t="str">
        <f t="shared" si="33"/>
        <v>n.a.</v>
      </c>
      <c r="P155" s="97">
        <f t="shared" si="33"/>
        <v>-3.4435797665369638</v>
      </c>
      <c r="Q155" s="97" t="str">
        <f t="shared" si="33"/>
        <v>n.a.</v>
      </c>
      <c r="R155" s="97" t="str">
        <f t="shared" si="30"/>
        <v>n.a.</v>
      </c>
      <c r="S155" s="97" t="str">
        <f t="shared" si="34"/>
        <v>n.a.</v>
      </c>
      <c r="T155" s="97">
        <f t="shared" si="34"/>
        <v>-2.9698989058751901</v>
      </c>
      <c r="U155" s="97" t="str">
        <f t="shared" si="34"/>
        <v>n.a.</v>
      </c>
      <c r="V155" s="97" t="str">
        <f t="shared" si="31"/>
        <v>n.a.</v>
      </c>
      <c r="W155" s="48"/>
      <c r="X155" s="48"/>
      <c r="Y155" s="48"/>
      <c r="Z155" s="48"/>
      <c r="AA155" s="48"/>
      <c r="AB155" s="48"/>
    </row>
    <row r="156" spans="1:28">
      <c r="A156" s="60">
        <v>14426</v>
      </c>
      <c r="B156" s="57">
        <v>40.439532411110001</v>
      </c>
      <c r="C156" s="46">
        <v>1939</v>
      </c>
      <c r="D156" s="56">
        <v>92.2</v>
      </c>
      <c r="E156" s="56">
        <v>1072.8</v>
      </c>
      <c r="F156" s="56">
        <f t="shared" si="25"/>
        <v>8.594332587621178</v>
      </c>
      <c r="G156" s="44">
        <f t="shared" si="24"/>
        <v>43.86066422029284</v>
      </c>
      <c r="H156" s="38">
        <f t="shared" si="35"/>
        <v>3.5521397647677802</v>
      </c>
      <c r="I156" s="38">
        <f t="shared" si="32"/>
        <v>8.0797904493250083</v>
      </c>
      <c r="J156" s="38">
        <f t="shared" si="32"/>
        <v>-0.92062106303388846</v>
      </c>
      <c r="K156" s="36">
        <f t="shared" si="26"/>
        <v>0</v>
      </c>
      <c r="L156" s="36">
        <f t="shared" si="27"/>
        <v>1</v>
      </c>
      <c r="M156" s="36">
        <f t="shared" si="28"/>
        <v>0</v>
      </c>
      <c r="N156" s="96">
        <f t="shared" si="29"/>
        <v>0</v>
      </c>
      <c r="O156" s="97" t="str">
        <f t="shared" si="33"/>
        <v>n.a.</v>
      </c>
      <c r="P156" s="97">
        <f t="shared" si="33"/>
        <v>8.0797904493250083</v>
      </c>
      <c r="Q156" s="97" t="str">
        <f t="shared" si="33"/>
        <v>n.a.</v>
      </c>
      <c r="R156" s="97" t="str">
        <f t="shared" si="30"/>
        <v>n.a.</v>
      </c>
      <c r="S156" s="97" t="str">
        <f t="shared" si="34"/>
        <v>n.a.</v>
      </c>
      <c r="T156" s="97">
        <f t="shared" si="34"/>
        <v>-0.92062106303388846</v>
      </c>
      <c r="U156" s="97" t="str">
        <f t="shared" si="34"/>
        <v>n.a.</v>
      </c>
      <c r="V156" s="97" t="str">
        <f t="shared" si="31"/>
        <v>n.a.</v>
      </c>
      <c r="W156" s="48"/>
      <c r="X156" s="48"/>
      <c r="Y156" s="48"/>
      <c r="Z156" s="48"/>
      <c r="AA156" s="48"/>
      <c r="AB156" s="48"/>
    </row>
    <row r="157" spans="1:28">
      <c r="A157" s="60">
        <v>14791</v>
      </c>
      <c r="B157" s="57">
        <v>42.967531037679997</v>
      </c>
      <c r="C157" s="46">
        <v>1940</v>
      </c>
      <c r="D157" s="56">
        <v>101.4</v>
      </c>
      <c r="E157" s="56">
        <v>1166.9000000000001</v>
      </c>
      <c r="F157" s="56">
        <f t="shared" si="25"/>
        <v>8.689690633301911</v>
      </c>
      <c r="G157" s="44">
        <f t="shared" si="24"/>
        <v>42.374290964181455</v>
      </c>
      <c r="H157" s="38">
        <f t="shared" si="35"/>
        <v>2.7392379366624127</v>
      </c>
      <c r="I157" s="38">
        <f t="shared" si="32"/>
        <v>8.7714392244593764</v>
      </c>
      <c r="J157" s="38">
        <f t="shared" si="32"/>
        <v>1.1095456768578149</v>
      </c>
      <c r="K157" s="36">
        <f t="shared" si="26"/>
        <v>0</v>
      </c>
      <c r="L157" s="36">
        <f t="shared" si="27"/>
        <v>1</v>
      </c>
      <c r="M157" s="36">
        <f t="shared" si="28"/>
        <v>0</v>
      </c>
      <c r="N157" s="96">
        <f t="shared" si="29"/>
        <v>0</v>
      </c>
      <c r="O157" s="97" t="str">
        <f t="shared" si="33"/>
        <v>n.a.</v>
      </c>
      <c r="P157" s="97">
        <f t="shared" si="33"/>
        <v>8.7714392244593764</v>
      </c>
      <c r="Q157" s="97" t="str">
        <f t="shared" si="33"/>
        <v>n.a.</v>
      </c>
      <c r="R157" s="97" t="str">
        <f t="shared" si="30"/>
        <v>n.a.</v>
      </c>
      <c r="S157" s="97" t="str">
        <f t="shared" si="34"/>
        <v>n.a.</v>
      </c>
      <c r="T157" s="97">
        <f t="shared" si="34"/>
        <v>1.1095456768578149</v>
      </c>
      <c r="U157" s="97" t="str">
        <f t="shared" si="34"/>
        <v>n.a.</v>
      </c>
      <c r="V157" s="97" t="str">
        <f t="shared" si="31"/>
        <v>n.a.</v>
      </c>
      <c r="W157" s="48"/>
      <c r="X157" s="48"/>
      <c r="Y157" s="48"/>
      <c r="Z157" s="48"/>
      <c r="AA157" s="48"/>
      <c r="AB157" s="48"/>
    </row>
    <row r="158" spans="1:28">
      <c r="A158" s="60">
        <v>15157</v>
      </c>
      <c r="B158" s="57">
        <v>48.961443535710004</v>
      </c>
      <c r="C158" s="46">
        <v>1941</v>
      </c>
      <c r="D158" s="56">
        <v>126.7</v>
      </c>
      <c r="E158" s="56">
        <v>1366.1</v>
      </c>
      <c r="F158" s="56">
        <f t="shared" si="25"/>
        <v>9.2745772637435042</v>
      </c>
      <c r="G158" s="44">
        <f t="shared" si="24"/>
        <v>38.643601843496448</v>
      </c>
      <c r="H158" s="38">
        <f t="shared" si="35"/>
        <v>-4.5210210548194638</v>
      </c>
      <c r="I158" s="38">
        <f t="shared" si="32"/>
        <v>17.070871539977706</v>
      </c>
      <c r="J158" s="38">
        <f t="shared" si="32"/>
        <v>6.7308107402593187</v>
      </c>
      <c r="K158" s="36">
        <f t="shared" si="26"/>
        <v>0</v>
      </c>
      <c r="L158" s="36">
        <f t="shared" si="27"/>
        <v>1</v>
      </c>
      <c r="M158" s="36">
        <f t="shared" si="28"/>
        <v>0</v>
      </c>
      <c r="N158" s="96">
        <f t="shared" si="29"/>
        <v>0</v>
      </c>
      <c r="O158" s="97" t="str">
        <f t="shared" si="33"/>
        <v>n.a.</v>
      </c>
      <c r="P158" s="97">
        <f t="shared" si="33"/>
        <v>17.070871539977706</v>
      </c>
      <c r="Q158" s="97" t="str">
        <f t="shared" si="33"/>
        <v>n.a.</v>
      </c>
      <c r="R158" s="97" t="str">
        <f t="shared" si="30"/>
        <v>n.a.</v>
      </c>
      <c r="S158" s="97" t="str">
        <f t="shared" si="34"/>
        <v>n.a.</v>
      </c>
      <c r="T158" s="97">
        <f t="shared" si="34"/>
        <v>6.7308107402593187</v>
      </c>
      <c r="U158" s="97" t="str">
        <f t="shared" si="34"/>
        <v>n.a.</v>
      </c>
      <c r="V158" s="97" t="str">
        <f t="shared" si="31"/>
        <v>n.a.</v>
      </c>
      <c r="W158" s="48"/>
      <c r="X158" s="48"/>
      <c r="Y158" s="48"/>
      <c r="Z158" s="48"/>
      <c r="AA158" s="48"/>
      <c r="AB158" s="48"/>
    </row>
    <row r="159" spans="1:28">
      <c r="A159" s="60">
        <v>15522</v>
      </c>
      <c r="B159" s="57">
        <v>72.422445116220004</v>
      </c>
      <c r="C159" s="46">
        <v>1942</v>
      </c>
      <c r="D159" s="56">
        <v>161.9</v>
      </c>
      <c r="E159" s="56">
        <v>1618.2</v>
      </c>
      <c r="F159" s="56">
        <f t="shared" si="25"/>
        <v>10.004943764676801</v>
      </c>
      <c r="G159" s="44">
        <f t="shared" si="24"/>
        <v>44.732825890191478</v>
      </c>
      <c r="H159" s="38">
        <f t="shared" si="35"/>
        <v>0.87216166989863808</v>
      </c>
      <c r="I159" s="38">
        <f t="shared" si="32"/>
        <v>18.453993119098165</v>
      </c>
      <c r="J159" s="38">
        <f t="shared" si="32"/>
        <v>7.8749303624702227</v>
      </c>
      <c r="K159" s="36">
        <f t="shared" si="26"/>
        <v>0</v>
      </c>
      <c r="L159" s="36">
        <f t="shared" si="27"/>
        <v>1</v>
      </c>
      <c r="M159" s="36">
        <f t="shared" si="28"/>
        <v>0</v>
      </c>
      <c r="N159" s="96">
        <f t="shared" si="29"/>
        <v>0</v>
      </c>
      <c r="O159" s="97" t="str">
        <f t="shared" si="33"/>
        <v>n.a.</v>
      </c>
      <c r="P159" s="97">
        <f t="shared" si="33"/>
        <v>18.453993119098165</v>
      </c>
      <c r="Q159" s="97" t="str">
        <f t="shared" si="33"/>
        <v>n.a.</v>
      </c>
      <c r="R159" s="97" t="str">
        <f t="shared" si="30"/>
        <v>n.a.</v>
      </c>
      <c r="S159" s="97" t="str">
        <f t="shared" si="34"/>
        <v>n.a.</v>
      </c>
      <c r="T159" s="97">
        <f t="shared" si="34"/>
        <v>7.8749303624702227</v>
      </c>
      <c r="U159" s="97" t="str">
        <f t="shared" si="34"/>
        <v>n.a.</v>
      </c>
      <c r="V159" s="97" t="str">
        <f t="shared" si="31"/>
        <v>n.a.</v>
      </c>
      <c r="W159" s="48"/>
      <c r="X159" s="48"/>
      <c r="Y159" s="48"/>
      <c r="Z159" s="48"/>
      <c r="AA159" s="48"/>
      <c r="AB159" s="48"/>
    </row>
    <row r="160" spans="1:28">
      <c r="A160" s="60">
        <v>15887</v>
      </c>
      <c r="B160" s="57">
        <v>136.69609032990002</v>
      </c>
      <c r="C160" s="46">
        <v>1943</v>
      </c>
      <c r="D160" s="56">
        <v>198.6</v>
      </c>
      <c r="E160" s="56">
        <v>1883.1</v>
      </c>
      <c r="F160" s="56">
        <f t="shared" si="25"/>
        <v>10.546439381870321</v>
      </c>
      <c r="G160" s="44">
        <f t="shared" si="24"/>
        <v>68.829854143957718</v>
      </c>
      <c r="H160" s="38">
        <f t="shared" si="35"/>
        <v>26.455563179776263</v>
      </c>
      <c r="I160" s="38">
        <f t="shared" si="32"/>
        <v>16.370040786058571</v>
      </c>
      <c r="J160" s="38">
        <f t="shared" si="32"/>
        <v>5.4122804678354175</v>
      </c>
      <c r="K160" s="36">
        <f t="shared" si="26"/>
        <v>0</v>
      </c>
      <c r="L160" s="36">
        <f t="shared" si="27"/>
        <v>0</v>
      </c>
      <c r="M160" s="36">
        <f t="shared" si="28"/>
        <v>1</v>
      </c>
      <c r="N160" s="96">
        <f t="shared" si="29"/>
        <v>0</v>
      </c>
      <c r="O160" s="97" t="str">
        <f t="shared" si="33"/>
        <v>n.a.</v>
      </c>
      <c r="P160" s="97" t="str">
        <f t="shared" si="33"/>
        <v>n.a.</v>
      </c>
      <c r="Q160" s="97">
        <f t="shared" si="33"/>
        <v>16.370040786058571</v>
      </c>
      <c r="R160" s="97" t="str">
        <f t="shared" si="30"/>
        <v>n.a.</v>
      </c>
      <c r="S160" s="97" t="str">
        <f t="shared" si="34"/>
        <v>n.a.</v>
      </c>
      <c r="T160" s="97" t="str">
        <f t="shared" si="34"/>
        <v>n.a.</v>
      </c>
      <c r="U160" s="97">
        <f t="shared" si="34"/>
        <v>5.4122804678354175</v>
      </c>
      <c r="V160" s="97" t="str">
        <f t="shared" si="31"/>
        <v>n.a.</v>
      </c>
      <c r="W160" s="48"/>
      <c r="X160" s="48"/>
      <c r="Y160" s="48"/>
      <c r="Z160" s="48"/>
      <c r="AA160" s="48"/>
      <c r="AB160" s="48"/>
    </row>
    <row r="161" spans="1:28">
      <c r="A161" s="60">
        <v>16253</v>
      </c>
      <c r="B161" s="57">
        <v>201.00338722113003</v>
      </c>
      <c r="C161" s="46">
        <v>1944</v>
      </c>
      <c r="D161" s="56">
        <v>219.8</v>
      </c>
      <c r="E161" s="56">
        <v>2035.2</v>
      </c>
      <c r="F161" s="56">
        <f t="shared" si="25"/>
        <v>10.799921383647799</v>
      </c>
      <c r="G161" s="44">
        <f t="shared" si="24"/>
        <v>91.448310837638772</v>
      </c>
      <c r="H161" s="38">
        <f t="shared" si="35"/>
        <v>52.804708994142324</v>
      </c>
      <c r="I161" s="38">
        <f t="shared" si="32"/>
        <v>8.0771068981997818</v>
      </c>
      <c r="J161" s="38">
        <f t="shared" si="32"/>
        <v>2.4034841769746684</v>
      </c>
      <c r="K161" s="36">
        <f t="shared" si="26"/>
        <v>0</v>
      </c>
      <c r="L161" s="36">
        <f t="shared" si="27"/>
        <v>0</v>
      </c>
      <c r="M161" s="36">
        <f t="shared" si="28"/>
        <v>0</v>
      </c>
      <c r="N161" s="96">
        <f t="shared" si="29"/>
        <v>1</v>
      </c>
      <c r="O161" s="97" t="str">
        <f t="shared" si="33"/>
        <v>n.a.</v>
      </c>
      <c r="P161" s="97" t="str">
        <f t="shared" si="33"/>
        <v>n.a.</v>
      </c>
      <c r="Q161" s="97" t="str">
        <f t="shared" si="33"/>
        <v>n.a.</v>
      </c>
      <c r="R161" s="97">
        <f t="shared" si="30"/>
        <v>8.0771068981997818</v>
      </c>
      <c r="S161" s="97" t="str">
        <f t="shared" si="34"/>
        <v>n.a.</v>
      </c>
      <c r="T161" s="97" t="str">
        <f t="shared" si="34"/>
        <v>n.a.</v>
      </c>
      <c r="U161" s="97" t="str">
        <f t="shared" si="34"/>
        <v>n.a.</v>
      </c>
      <c r="V161" s="97">
        <f t="shared" si="31"/>
        <v>2.4034841769746684</v>
      </c>
      <c r="W161" s="48"/>
      <c r="X161" s="48"/>
      <c r="Y161" s="48"/>
      <c r="Z161" s="48"/>
      <c r="AA161" s="48"/>
      <c r="AB161" s="48"/>
    </row>
    <row r="162" spans="1:28">
      <c r="A162" s="60">
        <v>16618</v>
      </c>
      <c r="B162" s="57">
        <v>258.68218740993001</v>
      </c>
      <c r="C162" s="46">
        <v>1945</v>
      </c>
      <c r="D162" s="56">
        <v>223</v>
      </c>
      <c r="E162" s="56">
        <v>2012.4</v>
      </c>
      <c r="F162" s="56">
        <f t="shared" si="25"/>
        <v>11.081295965016896</v>
      </c>
      <c r="G162" s="44">
        <f t="shared" si="24"/>
        <v>116.00098090131391</v>
      </c>
      <c r="H162" s="38">
        <f t="shared" si="35"/>
        <v>71.268155011122431</v>
      </c>
      <c r="I162" s="38">
        <f t="shared" si="32"/>
        <v>-1.120283018867918</v>
      </c>
      <c r="J162" s="38">
        <f t="shared" si="32"/>
        <v>2.6053391628861888</v>
      </c>
      <c r="K162" s="36">
        <f t="shared" si="26"/>
        <v>0</v>
      </c>
      <c r="L162" s="36">
        <f t="shared" si="27"/>
        <v>0</v>
      </c>
      <c r="M162" s="36">
        <f t="shared" si="28"/>
        <v>0</v>
      </c>
      <c r="N162" s="96">
        <f t="shared" si="29"/>
        <v>1</v>
      </c>
      <c r="O162" s="97" t="str">
        <f t="shared" si="33"/>
        <v>n.a.</v>
      </c>
      <c r="P162" s="97" t="str">
        <f t="shared" si="33"/>
        <v>n.a.</v>
      </c>
      <c r="Q162" s="97" t="str">
        <f t="shared" si="33"/>
        <v>n.a.</v>
      </c>
      <c r="R162" s="97">
        <f t="shared" si="30"/>
        <v>-1.120283018867918</v>
      </c>
      <c r="S162" s="97" t="str">
        <f t="shared" si="34"/>
        <v>n.a.</v>
      </c>
      <c r="T162" s="97" t="str">
        <f t="shared" si="34"/>
        <v>n.a.</v>
      </c>
      <c r="U162" s="97" t="str">
        <f t="shared" si="34"/>
        <v>n.a.</v>
      </c>
      <c r="V162" s="97">
        <f t="shared" si="31"/>
        <v>2.6053391628861888</v>
      </c>
      <c r="W162" s="48"/>
      <c r="X162" s="48"/>
      <c r="Y162" s="48"/>
      <c r="Z162" s="48"/>
      <c r="AA162" s="48"/>
      <c r="AB162" s="48"/>
    </row>
    <row r="163" spans="1:28">
      <c r="A163" s="61">
        <v>16981</v>
      </c>
      <c r="B163" s="59">
        <v>269.42209917326005</v>
      </c>
      <c r="C163" s="46">
        <v>1946</v>
      </c>
      <c r="D163" s="56">
        <v>222.2</v>
      </c>
      <c r="E163" s="56">
        <v>1792.2</v>
      </c>
      <c r="F163" s="56">
        <f t="shared" si="25"/>
        <v>12.398169847115277</v>
      </c>
      <c r="G163" s="44">
        <f t="shared" si="24"/>
        <v>121.25206983495053</v>
      </c>
      <c r="H163" s="38">
        <f t="shared" si="35"/>
        <v>52.422215690992815</v>
      </c>
      <c r="I163" s="38">
        <f t="shared" si="32"/>
        <v>-10.942158616577224</v>
      </c>
      <c r="J163" s="38">
        <f t="shared" si="32"/>
        <v>11.883753364729955</v>
      </c>
      <c r="K163" s="36">
        <f t="shared" si="26"/>
        <v>0</v>
      </c>
      <c r="L163" s="36">
        <f t="shared" si="27"/>
        <v>0</v>
      </c>
      <c r="M163" s="36">
        <f t="shared" si="28"/>
        <v>0</v>
      </c>
      <c r="N163" s="96">
        <f t="shared" si="29"/>
        <v>1</v>
      </c>
      <c r="O163" s="97" t="str">
        <f t="shared" si="33"/>
        <v>n.a.</v>
      </c>
      <c r="P163" s="97" t="str">
        <f t="shared" si="33"/>
        <v>n.a.</v>
      </c>
      <c r="Q163" s="97" t="str">
        <f t="shared" si="33"/>
        <v>n.a.</v>
      </c>
      <c r="R163" s="97">
        <f t="shared" si="30"/>
        <v>-10.942158616577224</v>
      </c>
      <c r="S163" s="97" t="str">
        <f t="shared" si="34"/>
        <v>n.a.</v>
      </c>
      <c r="T163" s="97" t="str">
        <f t="shared" si="34"/>
        <v>n.a.</v>
      </c>
      <c r="U163" s="97" t="str">
        <f t="shared" si="34"/>
        <v>n.a.</v>
      </c>
      <c r="V163" s="97">
        <f t="shared" si="31"/>
        <v>11.883753364729955</v>
      </c>
      <c r="W163" s="48"/>
      <c r="X163" s="48"/>
      <c r="Y163" s="48"/>
      <c r="Z163" s="48"/>
      <c r="AA163" s="48"/>
      <c r="AB163" s="48"/>
    </row>
    <row r="164" spans="1:28">
      <c r="A164" s="60">
        <v>17348</v>
      </c>
      <c r="B164" s="57">
        <v>258.28638310867001</v>
      </c>
      <c r="C164" s="46">
        <v>1947</v>
      </c>
      <c r="D164" s="56">
        <v>244.1</v>
      </c>
      <c r="E164" s="56">
        <v>1776.1</v>
      </c>
      <c r="F164" s="56">
        <f t="shared" si="25"/>
        <v>13.743595518270368</v>
      </c>
      <c r="G164" s="44">
        <f t="shared" si="24"/>
        <v>105.81170958978699</v>
      </c>
      <c r="H164" s="41">
        <f t="shared" si="35"/>
        <v>14.363398752148214</v>
      </c>
      <c r="I164" s="38">
        <f t="shared" si="32"/>
        <v>-0.89833723914742869</v>
      </c>
      <c r="J164" s="38">
        <f t="shared" si="32"/>
        <v>10.851808676166307</v>
      </c>
      <c r="K164" s="36">
        <f t="shared" si="26"/>
        <v>0</v>
      </c>
      <c r="L164" s="36">
        <f t="shared" si="27"/>
        <v>0</v>
      </c>
      <c r="M164" s="36">
        <f t="shared" si="28"/>
        <v>0</v>
      </c>
      <c r="N164" s="96">
        <f t="shared" si="29"/>
        <v>1</v>
      </c>
      <c r="O164" s="97" t="str">
        <f t="shared" si="33"/>
        <v>n.a.</v>
      </c>
      <c r="P164" s="97" t="str">
        <f t="shared" si="33"/>
        <v>n.a.</v>
      </c>
      <c r="Q164" s="97" t="str">
        <f t="shared" si="33"/>
        <v>n.a.</v>
      </c>
      <c r="R164" s="97">
        <f t="shared" si="30"/>
        <v>-0.89833723914742869</v>
      </c>
      <c r="S164" s="97" t="str">
        <f t="shared" si="34"/>
        <v>n.a.</v>
      </c>
      <c r="T164" s="97" t="str">
        <f t="shared" si="34"/>
        <v>n.a.</v>
      </c>
      <c r="U164" s="97" t="str">
        <f t="shared" si="34"/>
        <v>n.a.</v>
      </c>
      <c r="V164" s="97">
        <f t="shared" si="31"/>
        <v>10.851808676166307</v>
      </c>
      <c r="W164" s="48"/>
      <c r="X164" s="48"/>
      <c r="Y164" s="48"/>
      <c r="Z164" s="48"/>
      <c r="AA164" s="48"/>
      <c r="AB164" s="48"/>
    </row>
    <row r="165" spans="1:28">
      <c r="A165" s="60">
        <v>17714</v>
      </c>
      <c r="B165" s="57">
        <v>252.29224651298998</v>
      </c>
      <c r="C165" s="46">
        <v>1948</v>
      </c>
      <c r="D165" s="56">
        <v>269.10000000000002</v>
      </c>
      <c r="E165" s="56">
        <v>1854.2</v>
      </c>
      <c r="F165" s="56">
        <f t="shared" si="25"/>
        <v>14.512997519145724</v>
      </c>
      <c r="G165" s="44">
        <f t="shared" si="24"/>
        <v>93.754086403935332</v>
      </c>
      <c r="H165" s="41">
        <f t="shared" si="35"/>
        <v>-22.246894497378577</v>
      </c>
      <c r="I165" s="38">
        <f t="shared" si="32"/>
        <v>4.3972749282135126</v>
      </c>
      <c r="J165" s="38">
        <f t="shared" si="32"/>
        <v>5.5982584750295716</v>
      </c>
      <c r="K165" s="36">
        <f t="shared" si="26"/>
        <v>0</v>
      </c>
      <c r="L165" s="36">
        <f t="shared" si="27"/>
        <v>0</v>
      </c>
      <c r="M165" s="36">
        <f t="shared" si="28"/>
        <v>0</v>
      </c>
      <c r="N165" s="96">
        <f t="shared" si="29"/>
        <v>1</v>
      </c>
      <c r="O165" s="97" t="str">
        <f t="shared" si="33"/>
        <v>n.a.</v>
      </c>
      <c r="P165" s="97" t="str">
        <f t="shared" si="33"/>
        <v>n.a.</v>
      </c>
      <c r="Q165" s="97" t="str">
        <f t="shared" si="33"/>
        <v>n.a.</v>
      </c>
      <c r="R165" s="97">
        <f t="shared" si="30"/>
        <v>4.3972749282135126</v>
      </c>
      <c r="S165" s="97" t="str">
        <f t="shared" si="34"/>
        <v>n.a.</v>
      </c>
      <c r="T165" s="97" t="str">
        <f t="shared" si="34"/>
        <v>n.a.</v>
      </c>
      <c r="U165" s="97" t="str">
        <f t="shared" si="34"/>
        <v>n.a.</v>
      </c>
      <c r="V165" s="97">
        <f t="shared" si="31"/>
        <v>5.5982584750295716</v>
      </c>
      <c r="W165" s="48"/>
      <c r="X165" s="48"/>
      <c r="Y165" s="48"/>
      <c r="Z165" s="48"/>
      <c r="AA165" s="48"/>
      <c r="AB165" s="48"/>
    </row>
    <row r="166" spans="1:28">
      <c r="A166" s="60">
        <v>18079</v>
      </c>
      <c r="B166" s="57">
        <v>252.77035986032999</v>
      </c>
      <c r="C166" s="46">
        <v>1949</v>
      </c>
      <c r="D166" s="56">
        <v>267.2</v>
      </c>
      <c r="E166" s="56">
        <v>1844.7</v>
      </c>
      <c r="F166" s="56">
        <f t="shared" si="25"/>
        <v>14.484740066135414</v>
      </c>
      <c r="G166" s="44">
        <f t="shared" si="24"/>
        <v>94.599685576470804</v>
      </c>
      <c r="H166" s="41">
        <f t="shared" si="35"/>
        <v>-26.652384258479728</v>
      </c>
      <c r="I166" s="38">
        <f t="shared" si="32"/>
        <v>-0.51235033976917421</v>
      </c>
      <c r="J166" s="38">
        <f t="shared" si="32"/>
        <v>-0.19470445697404859</v>
      </c>
      <c r="K166" s="36">
        <f t="shared" si="26"/>
        <v>0</v>
      </c>
      <c r="L166" s="36">
        <f t="shared" si="27"/>
        <v>0</v>
      </c>
      <c r="M166" s="36">
        <f t="shared" si="28"/>
        <v>0</v>
      </c>
      <c r="N166" s="96">
        <f t="shared" si="29"/>
        <v>1</v>
      </c>
      <c r="O166" s="97" t="str">
        <f t="shared" si="33"/>
        <v>n.a.</v>
      </c>
      <c r="P166" s="97" t="str">
        <f t="shared" si="33"/>
        <v>n.a.</v>
      </c>
      <c r="Q166" s="97" t="str">
        <f t="shared" si="33"/>
        <v>n.a.</v>
      </c>
      <c r="R166" s="97">
        <f t="shared" si="30"/>
        <v>-0.51235033976917421</v>
      </c>
      <c r="S166" s="97" t="str">
        <f t="shared" si="34"/>
        <v>n.a.</v>
      </c>
      <c r="T166" s="97" t="str">
        <f t="shared" si="34"/>
        <v>n.a.</v>
      </c>
      <c r="U166" s="97" t="str">
        <f t="shared" si="34"/>
        <v>n.a.</v>
      </c>
      <c r="V166" s="97">
        <f t="shared" si="31"/>
        <v>-0.19470445697404859</v>
      </c>
      <c r="W166" s="48"/>
      <c r="X166" s="48"/>
      <c r="Y166" s="48"/>
      <c r="Z166" s="48"/>
      <c r="AA166" s="48"/>
      <c r="AB166" s="48"/>
    </row>
    <row r="167" spans="1:28">
      <c r="A167" s="60">
        <v>18444</v>
      </c>
      <c r="B167" s="57">
        <v>257.35735235103999</v>
      </c>
      <c r="C167" s="46">
        <v>1950</v>
      </c>
      <c r="D167" s="56">
        <v>293.7</v>
      </c>
      <c r="E167" s="56">
        <v>2006</v>
      </c>
      <c r="F167" s="56">
        <f t="shared" si="25"/>
        <v>14.641076769690928</v>
      </c>
      <c r="G167" s="44">
        <f t="shared" si="24"/>
        <v>87.62592861799115</v>
      </c>
      <c r="H167" s="38">
        <f t="shared" si="35"/>
        <v>-18.185780971795836</v>
      </c>
      <c r="I167" s="38">
        <f t="shared" si="32"/>
        <v>8.7439692090854884</v>
      </c>
      <c r="J167" s="38">
        <f t="shared" si="32"/>
        <v>1.0793200488355303</v>
      </c>
      <c r="K167" s="36">
        <f t="shared" si="26"/>
        <v>0</v>
      </c>
      <c r="L167" s="36">
        <f t="shared" si="27"/>
        <v>0</v>
      </c>
      <c r="M167" s="36">
        <f t="shared" si="28"/>
        <v>1</v>
      </c>
      <c r="N167" s="96">
        <f t="shared" si="29"/>
        <v>0</v>
      </c>
      <c r="O167" s="97" t="str">
        <f t="shared" si="33"/>
        <v>n.a.</v>
      </c>
      <c r="P167" s="97" t="str">
        <f t="shared" si="33"/>
        <v>n.a.</v>
      </c>
      <c r="Q167" s="97">
        <f t="shared" si="33"/>
        <v>8.7439692090854884</v>
      </c>
      <c r="R167" s="97" t="str">
        <f t="shared" si="30"/>
        <v>n.a.</v>
      </c>
      <c r="S167" s="97" t="str">
        <f t="shared" si="34"/>
        <v>n.a.</v>
      </c>
      <c r="T167" s="97" t="str">
        <f t="shared" si="34"/>
        <v>n.a.</v>
      </c>
      <c r="U167" s="97">
        <f t="shared" si="34"/>
        <v>1.0793200488355303</v>
      </c>
      <c r="V167" s="97" t="str">
        <f t="shared" si="31"/>
        <v>n.a.</v>
      </c>
      <c r="W167" s="48"/>
      <c r="X167" s="48"/>
      <c r="Y167" s="48"/>
      <c r="Z167" s="48"/>
      <c r="AA167" s="48"/>
      <c r="AB167" s="48"/>
    </row>
    <row r="168" spans="1:28">
      <c r="A168" s="60">
        <v>18808</v>
      </c>
      <c r="B168" s="57">
        <v>255.22197681493</v>
      </c>
      <c r="C168" s="46">
        <v>1951</v>
      </c>
      <c r="D168" s="56">
        <v>339.3</v>
      </c>
      <c r="E168" s="56">
        <v>2161.1</v>
      </c>
      <c r="F168" s="56">
        <f t="shared" si="25"/>
        <v>15.7003377909398</v>
      </c>
      <c r="G168" s="44">
        <f t="shared" si="24"/>
        <v>75.220152317987029</v>
      </c>
      <c r="H168" s="38">
        <f t="shared" si="35"/>
        <v>-18.533934085948303</v>
      </c>
      <c r="I168" s="38">
        <f t="shared" si="32"/>
        <v>7.7318045862412754</v>
      </c>
      <c r="J168" s="38">
        <f t="shared" si="32"/>
        <v>7.23485736678664</v>
      </c>
      <c r="K168" s="36">
        <f t="shared" si="26"/>
        <v>0</v>
      </c>
      <c r="L168" s="36">
        <f t="shared" si="27"/>
        <v>0</v>
      </c>
      <c r="M168" s="36">
        <f t="shared" si="28"/>
        <v>1</v>
      </c>
      <c r="N168" s="96">
        <f t="shared" si="29"/>
        <v>0</v>
      </c>
      <c r="O168" s="97" t="str">
        <f t="shared" si="33"/>
        <v>n.a.</v>
      </c>
      <c r="P168" s="97" t="str">
        <f t="shared" si="33"/>
        <v>n.a.</v>
      </c>
      <c r="Q168" s="97">
        <f t="shared" si="33"/>
        <v>7.7318045862412754</v>
      </c>
      <c r="R168" s="97" t="str">
        <f t="shared" si="30"/>
        <v>n.a.</v>
      </c>
      <c r="S168" s="97" t="str">
        <f t="shared" si="34"/>
        <v>n.a.</v>
      </c>
      <c r="T168" s="97" t="str">
        <f t="shared" si="34"/>
        <v>n.a.</v>
      </c>
      <c r="U168" s="97">
        <f t="shared" si="34"/>
        <v>7.23485736678664</v>
      </c>
      <c r="V168" s="97" t="str">
        <f t="shared" si="31"/>
        <v>n.a.</v>
      </c>
      <c r="W168" s="48"/>
      <c r="X168" s="48"/>
      <c r="Y168" s="48"/>
      <c r="Z168" s="48"/>
      <c r="AA168" s="48"/>
      <c r="AB168" s="48"/>
    </row>
    <row r="169" spans="1:28">
      <c r="A169" s="60">
        <v>19175</v>
      </c>
      <c r="B169" s="57">
        <v>259.10517878542998</v>
      </c>
      <c r="C169" s="46">
        <v>1952</v>
      </c>
      <c r="D169" s="56">
        <v>358.3</v>
      </c>
      <c r="E169" s="56">
        <v>2243.9</v>
      </c>
      <c r="F169" s="56">
        <f t="shared" si="25"/>
        <v>15.967734747537769</v>
      </c>
      <c r="G169" s="44">
        <f t="shared" si="24"/>
        <v>72.315148977234159</v>
      </c>
      <c r="H169" s="38">
        <f t="shared" si="35"/>
        <v>-22.284536599236645</v>
      </c>
      <c r="I169" s="38">
        <f t="shared" si="32"/>
        <v>3.8313821664893055</v>
      </c>
      <c r="J169" s="38">
        <f t="shared" si="32"/>
        <v>1.7031286852457139</v>
      </c>
      <c r="K169" s="36">
        <f t="shared" si="26"/>
        <v>0</v>
      </c>
      <c r="L169" s="36">
        <f t="shared" si="27"/>
        <v>0</v>
      </c>
      <c r="M169" s="36">
        <f t="shared" si="28"/>
        <v>1</v>
      </c>
      <c r="N169" s="96">
        <f t="shared" si="29"/>
        <v>0</v>
      </c>
      <c r="O169" s="97" t="str">
        <f t="shared" si="33"/>
        <v>n.a.</v>
      </c>
      <c r="P169" s="97" t="str">
        <f t="shared" si="33"/>
        <v>n.a.</v>
      </c>
      <c r="Q169" s="97">
        <f t="shared" si="33"/>
        <v>3.8313821664893055</v>
      </c>
      <c r="R169" s="97" t="str">
        <f t="shared" si="30"/>
        <v>n.a.</v>
      </c>
      <c r="S169" s="97" t="str">
        <f t="shared" si="34"/>
        <v>n.a.</v>
      </c>
      <c r="T169" s="97" t="str">
        <f t="shared" si="34"/>
        <v>n.a.</v>
      </c>
      <c r="U169" s="97">
        <f t="shared" si="34"/>
        <v>1.7031286852457139</v>
      </c>
      <c r="V169" s="97" t="str">
        <f t="shared" si="31"/>
        <v>n.a.</v>
      </c>
      <c r="W169" s="48"/>
      <c r="X169" s="48"/>
      <c r="Y169" s="48"/>
      <c r="Z169" s="48"/>
      <c r="AA169" s="48"/>
      <c r="AB169" s="48"/>
    </row>
    <row r="170" spans="1:28">
      <c r="A170" s="60">
        <v>19540</v>
      </c>
      <c r="B170" s="57">
        <v>266.07106163856997</v>
      </c>
      <c r="C170" s="46">
        <v>1953</v>
      </c>
      <c r="D170" s="56">
        <v>379.3</v>
      </c>
      <c r="E170" s="56">
        <v>2347.1999999999998</v>
      </c>
      <c r="F170" s="56">
        <f t="shared" si="25"/>
        <v>16.159679618268576</v>
      </c>
      <c r="G170" s="44">
        <f t="shared" si="24"/>
        <v>70.147920284358008</v>
      </c>
      <c r="H170" s="38">
        <f t="shared" si="35"/>
        <v>-17.478008333633142</v>
      </c>
      <c r="I170" s="38">
        <f t="shared" si="32"/>
        <v>4.6035919604260345</v>
      </c>
      <c r="J170" s="38">
        <f t="shared" si="32"/>
        <v>1.202079529536304</v>
      </c>
      <c r="K170" s="36">
        <f t="shared" si="26"/>
        <v>0</v>
      </c>
      <c r="L170" s="36">
        <f t="shared" si="27"/>
        <v>0</v>
      </c>
      <c r="M170" s="36">
        <f t="shared" si="28"/>
        <v>1</v>
      </c>
      <c r="N170" s="96">
        <f t="shared" si="29"/>
        <v>0</v>
      </c>
      <c r="O170" s="97" t="str">
        <f t="shared" si="33"/>
        <v>n.a.</v>
      </c>
      <c r="P170" s="97" t="str">
        <f t="shared" si="33"/>
        <v>n.a.</v>
      </c>
      <c r="Q170" s="97">
        <f t="shared" si="33"/>
        <v>4.6035919604260345</v>
      </c>
      <c r="R170" s="97" t="str">
        <f t="shared" si="30"/>
        <v>n.a.</v>
      </c>
      <c r="S170" s="97" t="str">
        <f t="shared" si="34"/>
        <v>n.a.</v>
      </c>
      <c r="T170" s="97" t="str">
        <f t="shared" si="34"/>
        <v>n.a.</v>
      </c>
      <c r="U170" s="97">
        <f t="shared" si="34"/>
        <v>1.202079529536304</v>
      </c>
      <c r="V170" s="97" t="str">
        <f t="shared" si="31"/>
        <v>n.a.</v>
      </c>
      <c r="W170" s="48"/>
      <c r="X170" s="48"/>
      <c r="Y170" s="48"/>
      <c r="Z170" s="48"/>
      <c r="AA170" s="48"/>
      <c r="AB170" s="48"/>
    </row>
    <row r="171" spans="1:28">
      <c r="A171" s="60">
        <v>19905</v>
      </c>
      <c r="B171" s="57">
        <v>271.25959910846001</v>
      </c>
      <c r="C171" s="46">
        <v>1954</v>
      </c>
      <c r="D171" s="56">
        <v>380.4</v>
      </c>
      <c r="E171" s="56">
        <v>2332.4</v>
      </c>
      <c r="F171" s="56">
        <f t="shared" si="25"/>
        <v>16.309380895215227</v>
      </c>
      <c r="G171" s="44">
        <f t="shared" si="24"/>
        <v>71.309042878144069</v>
      </c>
      <c r="H171" s="38">
        <f t="shared" si="35"/>
        <v>-3.91110943984296</v>
      </c>
      <c r="I171" s="38">
        <f t="shared" si="32"/>
        <v>-0.63053851397408822</v>
      </c>
      <c r="J171" s="38">
        <f t="shared" si="32"/>
        <v>0.92638765422932146</v>
      </c>
      <c r="K171" s="36">
        <f t="shared" si="26"/>
        <v>0</v>
      </c>
      <c r="L171" s="36">
        <f t="shared" si="27"/>
        <v>0</v>
      </c>
      <c r="M171" s="36">
        <f t="shared" si="28"/>
        <v>1</v>
      </c>
      <c r="N171" s="96">
        <f t="shared" si="29"/>
        <v>0</v>
      </c>
      <c r="O171" s="97" t="str">
        <f t="shared" si="33"/>
        <v>n.a.</v>
      </c>
      <c r="P171" s="97" t="str">
        <f t="shared" si="33"/>
        <v>n.a.</v>
      </c>
      <c r="Q171" s="97">
        <f t="shared" si="33"/>
        <v>-0.63053851397408822</v>
      </c>
      <c r="R171" s="97" t="str">
        <f t="shared" si="30"/>
        <v>n.a.</v>
      </c>
      <c r="S171" s="97" t="str">
        <f t="shared" si="34"/>
        <v>n.a.</v>
      </c>
      <c r="T171" s="97" t="str">
        <f t="shared" si="34"/>
        <v>n.a.</v>
      </c>
      <c r="U171" s="97">
        <f t="shared" si="34"/>
        <v>0.92638765422932146</v>
      </c>
      <c r="V171" s="97" t="str">
        <f t="shared" si="31"/>
        <v>n.a.</v>
      </c>
      <c r="W171" s="48"/>
      <c r="X171" s="48"/>
      <c r="Y171" s="48"/>
      <c r="Z171" s="48"/>
      <c r="AA171" s="48"/>
      <c r="AB171" s="48"/>
    </row>
    <row r="172" spans="1:28">
      <c r="A172" s="60">
        <v>20270</v>
      </c>
      <c r="B172" s="57">
        <v>274.37422280261995</v>
      </c>
      <c r="C172" s="46">
        <v>1955</v>
      </c>
      <c r="D172" s="56">
        <v>414.7</v>
      </c>
      <c r="E172" s="56">
        <v>2500.3000000000002</v>
      </c>
      <c r="F172" s="56">
        <f t="shared" si="25"/>
        <v>16.58600967883854</v>
      </c>
      <c r="G172" s="44">
        <f t="shared" si="24"/>
        <v>66.162098577916552</v>
      </c>
      <c r="H172" s="38">
        <f t="shared" si="35"/>
        <v>-6.1530503993176069</v>
      </c>
      <c r="I172" s="38">
        <f t="shared" si="32"/>
        <v>7.1985937232035724</v>
      </c>
      <c r="J172" s="38">
        <f t="shared" si="32"/>
        <v>1.6961329519532553</v>
      </c>
      <c r="K172" s="36">
        <f t="shared" si="26"/>
        <v>0</v>
      </c>
      <c r="L172" s="36">
        <f t="shared" si="27"/>
        <v>0</v>
      </c>
      <c r="M172" s="36">
        <f t="shared" si="28"/>
        <v>1</v>
      </c>
      <c r="N172" s="96">
        <f t="shared" si="29"/>
        <v>0</v>
      </c>
      <c r="O172" s="97" t="str">
        <f t="shared" si="33"/>
        <v>n.a.</v>
      </c>
      <c r="P172" s="97" t="str">
        <f t="shared" si="33"/>
        <v>n.a.</v>
      </c>
      <c r="Q172" s="97">
        <f t="shared" si="33"/>
        <v>7.1985937232035724</v>
      </c>
      <c r="R172" s="97" t="str">
        <f t="shared" si="30"/>
        <v>n.a.</v>
      </c>
      <c r="S172" s="97" t="str">
        <f t="shared" si="34"/>
        <v>n.a.</v>
      </c>
      <c r="T172" s="97" t="str">
        <f t="shared" si="34"/>
        <v>n.a.</v>
      </c>
      <c r="U172" s="97">
        <f t="shared" si="34"/>
        <v>1.6961329519532553</v>
      </c>
      <c r="V172" s="97" t="str">
        <f t="shared" si="31"/>
        <v>n.a.</v>
      </c>
      <c r="W172" s="48"/>
      <c r="X172" s="48"/>
      <c r="Y172" s="48"/>
      <c r="Z172" s="48"/>
      <c r="AA172" s="48"/>
      <c r="AB172" s="48"/>
    </row>
    <row r="173" spans="1:28">
      <c r="A173" s="60">
        <v>20636</v>
      </c>
      <c r="B173" s="57">
        <v>272.75081364931998</v>
      </c>
      <c r="C173" s="46">
        <v>1956</v>
      </c>
      <c r="D173" s="56">
        <v>437.4</v>
      </c>
      <c r="E173" s="56">
        <v>2549.6999999999998</v>
      </c>
      <c r="F173" s="56">
        <f t="shared" si="25"/>
        <v>17.154959406989057</v>
      </c>
      <c r="G173" s="44">
        <f t="shared" si="24"/>
        <v>62.357296216122542</v>
      </c>
      <c r="H173" s="38">
        <f t="shared" si="35"/>
        <v>-7.7906240682354664</v>
      </c>
      <c r="I173" s="38">
        <f t="shared" si="32"/>
        <v>1.975762908450962</v>
      </c>
      <c r="J173" s="38">
        <f t="shared" si="32"/>
        <v>3.4302990241011244</v>
      </c>
      <c r="K173" s="36">
        <f t="shared" si="26"/>
        <v>0</v>
      </c>
      <c r="L173" s="36">
        <f t="shared" si="27"/>
        <v>0</v>
      </c>
      <c r="M173" s="36">
        <f t="shared" si="28"/>
        <v>1</v>
      </c>
      <c r="N173" s="96">
        <f t="shared" si="29"/>
        <v>0</v>
      </c>
      <c r="O173" s="97" t="str">
        <f t="shared" si="33"/>
        <v>n.a.</v>
      </c>
      <c r="P173" s="97" t="str">
        <f t="shared" si="33"/>
        <v>n.a.</v>
      </c>
      <c r="Q173" s="97">
        <f t="shared" si="33"/>
        <v>1.975762908450962</v>
      </c>
      <c r="R173" s="97" t="str">
        <f t="shared" si="30"/>
        <v>n.a.</v>
      </c>
      <c r="S173" s="97" t="str">
        <f t="shared" si="34"/>
        <v>n.a.</v>
      </c>
      <c r="T173" s="97" t="str">
        <f t="shared" si="34"/>
        <v>n.a.</v>
      </c>
      <c r="U173" s="97">
        <f t="shared" si="34"/>
        <v>3.4302990241011244</v>
      </c>
      <c r="V173" s="97" t="str">
        <f t="shared" si="31"/>
        <v>n.a.</v>
      </c>
      <c r="W173" s="48"/>
      <c r="X173" s="48"/>
      <c r="Y173" s="48"/>
      <c r="Z173" s="48"/>
      <c r="AA173" s="48"/>
      <c r="AB173" s="48"/>
    </row>
    <row r="174" spans="1:28">
      <c r="A174" s="60">
        <v>21001</v>
      </c>
      <c r="B174" s="57">
        <v>270.52717189642999</v>
      </c>
      <c r="C174" s="46">
        <v>1957</v>
      </c>
      <c r="D174" s="56">
        <v>461.1</v>
      </c>
      <c r="E174" s="56">
        <v>2601.1</v>
      </c>
      <c r="F174" s="56">
        <f t="shared" si="25"/>
        <v>17.727115451155282</v>
      </c>
      <c r="G174" s="44">
        <f t="shared" si="24"/>
        <v>58.669957036744741</v>
      </c>
      <c r="H174" s="38">
        <f t="shared" si="35"/>
        <v>-12.639085841399329</v>
      </c>
      <c r="I174" s="38">
        <f t="shared" si="32"/>
        <v>2.0159234419735661</v>
      </c>
      <c r="J174" s="38">
        <f t="shared" si="32"/>
        <v>3.3352223726808905</v>
      </c>
      <c r="K174" s="36">
        <f t="shared" si="26"/>
        <v>0</v>
      </c>
      <c r="L174" s="36">
        <f t="shared" si="27"/>
        <v>1</v>
      </c>
      <c r="M174" s="36">
        <f t="shared" si="28"/>
        <v>0</v>
      </c>
      <c r="N174" s="96">
        <f t="shared" si="29"/>
        <v>0</v>
      </c>
      <c r="O174" s="97" t="str">
        <f t="shared" si="33"/>
        <v>n.a.</v>
      </c>
      <c r="P174" s="97">
        <f t="shared" si="33"/>
        <v>2.0159234419735661</v>
      </c>
      <c r="Q174" s="97" t="str">
        <f t="shared" si="33"/>
        <v>n.a.</v>
      </c>
      <c r="R174" s="97" t="str">
        <f t="shared" si="30"/>
        <v>n.a.</v>
      </c>
      <c r="S174" s="97" t="str">
        <f t="shared" si="34"/>
        <v>n.a.</v>
      </c>
      <c r="T174" s="97">
        <f t="shared" si="34"/>
        <v>3.3352223726808905</v>
      </c>
      <c r="U174" s="97" t="str">
        <f t="shared" si="34"/>
        <v>n.a.</v>
      </c>
      <c r="V174" s="97" t="str">
        <f t="shared" si="31"/>
        <v>n.a.</v>
      </c>
      <c r="W174" s="48"/>
      <c r="X174" s="48"/>
      <c r="Y174" s="48"/>
      <c r="Z174" s="48"/>
      <c r="AA174" s="48"/>
      <c r="AB174" s="48"/>
    </row>
    <row r="175" spans="1:28">
      <c r="A175" s="60">
        <v>21366</v>
      </c>
      <c r="B175" s="57">
        <v>276.34321774580997</v>
      </c>
      <c r="C175" s="46">
        <v>1958</v>
      </c>
      <c r="D175" s="56">
        <v>467.2</v>
      </c>
      <c r="E175" s="56">
        <v>2577.6</v>
      </c>
      <c r="F175" s="56">
        <f t="shared" si="25"/>
        <v>18.125387957790192</v>
      </c>
      <c r="G175" s="44">
        <f t="shared" si="24"/>
        <v>59.148805168195629</v>
      </c>
      <c r="H175" s="38">
        <f t="shared" si="35"/>
        <v>-7.013293409720923</v>
      </c>
      <c r="I175" s="38">
        <f t="shared" si="32"/>
        <v>-0.9034639191111471</v>
      </c>
      <c r="J175" s="38">
        <f t="shared" si="32"/>
        <v>2.2466853546043497</v>
      </c>
      <c r="K175" s="36">
        <f t="shared" si="26"/>
        <v>0</v>
      </c>
      <c r="L175" s="36">
        <f t="shared" si="27"/>
        <v>1</v>
      </c>
      <c r="M175" s="36">
        <f t="shared" si="28"/>
        <v>0</v>
      </c>
      <c r="N175" s="96">
        <f t="shared" si="29"/>
        <v>0</v>
      </c>
      <c r="O175" s="97" t="str">
        <f t="shared" si="33"/>
        <v>n.a.</v>
      </c>
      <c r="P175" s="97">
        <f t="shared" si="33"/>
        <v>-0.9034639191111471</v>
      </c>
      <c r="Q175" s="97" t="str">
        <f t="shared" si="33"/>
        <v>n.a.</v>
      </c>
      <c r="R175" s="97" t="str">
        <f t="shared" si="30"/>
        <v>n.a.</v>
      </c>
      <c r="S175" s="97" t="str">
        <f t="shared" si="34"/>
        <v>n.a.</v>
      </c>
      <c r="T175" s="97">
        <f t="shared" si="34"/>
        <v>2.2466853546043497</v>
      </c>
      <c r="U175" s="97" t="str">
        <f t="shared" si="34"/>
        <v>n.a.</v>
      </c>
      <c r="V175" s="97" t="str">
        <f t="shared" si="31"/>
        <v>n.a.</v>
      </c>
      <c r="W175" s="48"/>
      <c r="X175" s="48"/>
      <c r="Y175" s="48"/>
      <c r="Z175" s="48"/>
      <c r="AA175" s="48"/>
      <c r="AB175" s="48"/>
    </row>
    <row r="176" spans="1:28">
      <c r="A176" s="60">
        <v>21731</v>
      </c>
      <c r="B176" s="57">
        <v>284.70590707821998</v>
      </c>
      <c r="C176" s="46">
        <v>1959</v>
      </c>
      <c r="D176" s="56">
        <v>506.6</v>
      </c>
      <c r="E176" s="56">
        <v>2762.5</v>
      </c>
      <c r="F176" s="56">
        <f t="shared" si="25"/>
        <v>18.338461538461537</v>
      </c>
      <c r="G176" s="44">
        <f t="shared" si="24"/>
        <v>56.199349995700743</v>
      </c>
      <c r="H176" s="38">
        <f t="shared" si="35"/>
        <v>-6.157946220421799</v>
      </c>
      <c r="I176" s="38">
        <f t="shared" si="32"/>
        <v>7.1733395406579747</v>
      </c>
      <c r="J176" s="38">
        <f t="shared" si="32"/>
        <v>1.1755532139093638</v>
      </c>
      <c r="K176" s="36">
        <f t="shared" si="26"/>
        <v>0</v>
      </c>
      <c r="L176" s="36">
        <f t="shared" si="27"/>
        <v>1</v>
      </c>
      <c r="M176" s="36">
        <f t="shared" si="28"/>
        <v>0</v>
      </c>
      <c r="N176" s="96">
        <f t="shared" si="29"/>
        <v>0</v>
      </c>
      <c r="O176" s="97" t="str">
        <f t="shared" si="33"/>
        <v>n.a.</v>
      </c>
      <c r="P176" s="97">
        <f t="shared" si="33"/>
        <v>7.1733395406579747</v>
      </c>
      <c r="Q176" s="97" t="str">
        <f t="shared" si="33"/>
        <v>n.a.</v>
      </c>
      <c r="R176" s="97" t="str">
        <f t="shared" si="30"/>
        <v>n.a.</v>
      </c>
      <c r="S176" s="97" t="str">
        <f t="shared" si="34"/>
        <v>n.a.</v>
      </c>
      <c r="T176" s="97">
        <f t="shared" si="34"/>
        <v>1.1755532139093638</v>
      </c>
      <c r="U176" s="97" t="str">
        <f t="shared" si="34"/>
        <v>n.a.</v>
      </c>
      <c r="V176" s="97" t="str">
        <f t="shared" si="31"/>
        <v>n.a.</v>
      </c>
      <c r="W176" s="48"/>
      <c r="X176" s="48"/>
      <c r="Y176" s="48"/>
      <c r="Z176" s="48"/>
      <c r="AA176" s="48"/>
      <c r="AB176" s="48"/>
    </row>
    <row r="177" spans="1:28">
      <c r="A177" s="60">
        <v>22097</v>
      </c>
      <c r="B177" s="57">
        <v>286.33076084836995</v>
      </c>
      <c r="C177" s="46">
        <v>1960</v>
      </c>
      <c r="D177" s="56">
        <v>526.4</v>
      </c>
      <c r="E177" s="56">
        <v>2830.9</v>
      </c>
      <c r="F177" s="56">
        <f t="shared" si="25"/>
        <v>18.594793175315271</v>
      </c>
      <c r="G177" s="44">
        <f t="shared" si="24"/>
        <v>54.394141498550525</v>
      </c>
      <c r="H177" s="38">
        <f t="shared" si="35"/>
        <v>-4.275815538194216</v>
      </c>
      <c r="I177" s="38">
        <f t="shared" si="32"/>
        <v>2.4760180995475167</v>
      </c>
      <c r="J177" s="38">
        <f t="shared" si="32"/>
        <v>1.397781576803081</v>
      </c>
      <c r="K177" s="36">
        <f t="shared" si="26"/>
        <v>0</v>
      </c>
      <c r="L177" s="36">
        <f t="shared" si="27"/>
        <v>1</v>
      </c>
      <c r="M177" s="36">
        <f t="shared" si="28"/>
        <v>0</v>
      </c>
      <c r="N177" s="96">
        <f t="shared" si="29"/>
        <v>0</v>
      </c>
      <c r="O177" s="97" t="str">
        <f t="shared" si="33"/>
        <v>n.a.</v>
      </c>
      <c r="P177" s="97">
        <f t="shared" si="33"/>
        <v>2.4760180995475167</v>
      </c>
      <c r="Q177" s="97" t="str">
        <f t="shared" si="33"/>
        <v>n.a.</v>
      </c>
      <c r="R177" s="97" t="str">
        <f t="shared" si="30"/>
        <v>n.a.</v>
      </c>
      <c r="S177" s="97" t="str">
        <f t="shared" si="34"/>
        <v>n.a.</v>
      </c>
      <c r="T177" s="97">
        <f t="shared" si="34"/>
        <v>1.397781576803081</v>
      </c>
      <c r="U177" s="97" t="str">
        <f t="shared" si="34"/>
        <v>n.a.</v>
      </c>
      <c r="V177" s="97" t="str">
        <f t="shared" si="31"/>
        <v>n.a.</v>
      </c>
      <c r="W177" s="48"/>
      <c r="X177" s="48"/>
      <c r="Y177" s="48"/>
      <c r="Z177" s="48"/>
      <c r="AA177" s="48"/>
      <c r="AB177" s="48"/>
    </row>
    <row r="178" spans="1:28">
      <c r="A178" s="60">
        <v>22462</v>
      </c>
      <c r="B178" s="57">
        <v>288.97093861004998</v>
      </c>
      <c r="C178" s="46">
        <v>1961</v>
      </c>
      <c r="D178" s="56">
        <v>544.79999999999995</v>
      </c>
      <c r="E178" s="56">
        <v>2896.9</v>
      </c>
      <c r="F178" s="56">
        <f t="shared" si="25"/>
        <v>18.806310193655282</v>
      </c>
      <c r="G178" s="44">
        <f t="shared" si="24"/>
        <v>53.041655398320486</v>
      </c>
      <c r="H178" s="38">
        <f t="shared" si="35"/>
        <v>-6.1071497698751429</v>
      </c>
      <c r="I178" s="38">
        <f t="shared" si="32"/>
        <v>2.3314140379384618</v>
      </c>
      <c r="J178" s="38">
        <f t="shared" si="32"/>
        <v>1.137506700643498</v>
      </c>
      <c r="K178" s="36">
        <f t="shared" si="26"/>
        <v>0</v>
      </c>
      <c r="L178" s="36">
        <f t="shared" si="27"/>
        <v>1</v>
      </c>
      <c r="M178" s="36">
        <f t="shared" si="28"/>
        <v>0</v>
      </c>
      <c r="N178" s="96">
        <f t="shared" si="29"/>
        <v>0</v>
      </c>
      <c r="O178" s="97" t="str">
        <f t="shared" si="33"/>
        <v>n.a.</v>
      </c>
      <c r="P178" s="97">
        <f t="shared" si="33"/>
        <v>2.3314140379384618</v>
      </c>
      <c r="Q178" s="97" t="str">
        <f t="shared" si="33"/>
        <v>n.a.</v>
      </c>
      <c r="R178" s="97" t="str">
        <f t="shared" si="30"/>
        <v>n.a.</v>
      </c>
      <c r="S178" s="97" t="str">
        <f t="shared" si="34"/>
        <v>n.a.</v>
      </c>
      <c r="T178" s="97">
        <f t="shared" si="34"/>
        <v>1.137506700643498</v>
      </c>
      <c r="U178" s="97" t="str">
        <f t="shared" si="34"/>
        <v>n.a.</v>
      </c>
      <c r="V178" s="97" t="str">
        <f t="shared" si="31"/>
        <v>n.a.</v>
      </c>
      <c r="W178" s="48"/>
      <c r="X178" s="48"/>
      <c r="Y178" s="48"/>
      <c r="Z178" s="48"/>
      <c r="AA178" s="48"/>
      <c r="AB178" s="48"/>
    </row>
    <row r="179" spans="1:28">
      <c r="A179" s="60">
        <v>22827</v>
      </c>
      <c r="B179" s="57">
        <v>298.20082272086995</v>
      </c>
      <c r="C179" s="46">
        <v>1962</v>
      </c>
      <c r="D179" s="56">
        <v>585.70000000000005</v>
      </c>
      <c r="E179" s="56">
        <v>3072.4</v>
      </c>
      <c r="F179" s="56">
        <f t="shared" si="25"/>
        <v>19.06327301132665</v>
      </c>
      <c r="G179" s="44">
        <f t="shared" si="24"/>
        <v>50.913577381060257</v>
      </c>
      <c r="H179" s="38">
        <f t="shared" si="35"/>
        <v>-5.2857726146404858</v>
      </c>
      <c r="I179" s="38">
        <f t="shared" si="32"/>
        <v>6.0582001449825729</v>
      </c>
      <c r="J179" s="38">
        <f t="shared" si="32"/>
        <v>1.366364879794757</v>
      </c>
      <c r="K179" s="36">
        <f t="shared" si="26"/>
        <v>0</v>
      </c>
      <c r="L179" s="36">
        <f t="shared" si="27"/>
        <v>1</v>
      </c>
      <c r="M179" s="36">
        <f t="shared" si="28"/>
        <v>0</v>
      </c>
      <c r="N179" s="96">
        <f t="shared" si="29"/>
        <v>0</v>
      </c>
      <c r="O179" s="97" t="str">
        <f t="shared" si="33"/>
        <v>n.a.</v>
      </c>
      <c r="P179" s="97">
        <f t="shared" si="33"/>
        <v>6.0582001449825729</v>
      </c>
      <c r="Q179" s="97" t="str">
        <f t="shared" si="33"/>
        <v>n.a.</v>
      </c>
      <c r="R179" s="97" t="str">
        <f t="shared" si="30"/>
        <v>n.a.</v>
      </c>
      <c r="S179" s="97" t="str">
        <f t="shared" si="34"/>
        <v>n.a.</v>
      </c>
      <c r="T179" s="97">
        <f t="shared" si="34"/>
        <v>1.366364879794757</v>
      </c>
      <c r="U179" s="97" t="str">
        <f t="shared" si="34"/>
        <v>n.a.</v>
      </c>
      <c r="V179" s="97" t="str">
        <f t="shared" si="31"/>
        <v>n.a.</v>
      </c>
      <c r="W179" s="48"/>
      <c r="X179" s="48"/>
      <c r="Y179" s="48"/>
      <c r="Z179" s="48"/>
      <c r="AA179" s="48"/>
      <c r="AB179" s="48"/>
    </row>
    <row r="180" spans="1:28">
      <c r="A180" s="60">
        <v>23192</v>
      </c>
      <c r="B180" s="57">
        <v>305.85963299640997</v>
      </c>
      <c r="C180" s="46">
        <v>1963</v>
      </c>
      <c r="D180" s="56">
        <v>617.79999999999995</v>
      </c>
      <c r="E180" s="56">
        <v>3206.7</v>
      </c>
      <c r="F180" s="56">
        <f t="shared" si="25"/>
        <v>19.265911996756788</v>
      </c>
      <c r="G180" s="44">
        <f t="shared" si="24"/>
        <v>49.507871964456136</v>
      </c>
      <c r="H180" s="38">
        <f t="shared" si="35"/>
        <v>-4.8862695340943887</v>
      </c>
      <c r="I180" s="38">
        <f t="shared" si="32"/>
        <v>4.371175628173396</v>
      </c>
      <c r="J180" s="38">
        <f t="shared" si="32"/>
        <v>1.0629810804773099</v>
      </c>
      <c r="K180" s="36">
        <f t="shared" si="26"/>
        <v>0</v>
      </c>
      <c r="L180" s="36">
        <f t="shared" si="27"/>
        <v>1</v>
      </c>
      <c r="M180" s="36">
        <f t="shared" si="28"/>
        <v>0</v>
      </c>
      <c r="N180" s="96">
        <f t="shared" si="29"/>
        <v>0</v>
      </c>
      <c r="O180" s="97" t="str">
        <f t="shared" si="33"/>
        <v>n.a.</v>
      </c>
      <c r="P180" s="97">
        <f t="shared" si="33"/>
        <v>4.371175628173396</v>
      </c>
      <c r="Q180" s="97" t="str">
        <f t="shared" si="33"/>
        <v>n.a.</v>
      </c>
      <c r="R180" s="97" t="str">
        <f t="shared" si="30"/>
        <v>n.a.</v>
      </c>
      <c r="S180" s="97" t="str">
        <f t="shared" si="34"/>
        <v>n.a.</v>
      </c>
      <c r="T180" s="97">
        <f t="shared" si="34"/>
        <v>1.0629810804773099</v>
      </c>
      <c r="U180" s="97" t="str">
        <f t="shared" si="34"/>
        <v>n.a.</v>
      </c>
      <c r="V180" s="97" t="str">
        <f t="shared" si="31"/>
        <v>n.a.</v>
      </c>
      <c r="W180" s="48"/>
      <c r="X180" s="48"/>
      <c r="Y180" s="48"/>
      <c r="Z180" s="48"/>
      <c r="AA180" s="48"/>
      <c r="AB180" s="48"/>
    </row>
    <row r="181" spans="1:28">
      <c r="A181" s="60">
        <v>23558</v>
      </c>
      <c r="B181" s="57">
        <v>311.71289925730002</v>
      </c>
      <c r="C181" s="46">
        <v>1964</v>
      </c>
      <c r="D181" s="56">
        <v>663.6</v>
      </c>
      <c r="E181" s="56">
        <v>3392.3</v>
      </c>
      <c r="F181" s="56">
        <f t="shared" si="25"/>
        <v>19.561949120066032</v>
      </c>
      <c r="G181" s="44">
        <f t="shared" si="24"/>
        <v>46.973010737989753</v>
      </c>
      <c r="H181" s="38">
        <f t="shared" si="35"/>
        <v>-6.0686446603307331</v>
      </c>
      <c r="I181" s="38">
        <f t="shared" si="32"/>
        <v>5.7878816228521757</v>
      </c>
      <c r="J181" s="38">
        <f t="shared" si="32"/>
        <v>1.5365850490705046</v>
      </c>
      <c r="K181" s="36">
        <f t="shared" si="26"/>
        <v>0</v>
      </c>
      <c r="L181" s="36">
        <f t="shared" si="27"/>
        <v>1</v>
      </c>
      <c r="M181" s="36">
        <f t="shared" si="28"/>
        <v>0</v>
      </c>
      <c r="N181" s="96">
        <f t="shared" si="29"/>
        <v>0</v>
      </c>
      <c r="O181" s="97" t="str">
        <f t="shared" si="33"/>
        <v>n.a.</v>
      </c>
      <c r="P181" s="97">
        <f t="shared" si="33"/>
        <v>5.7878816228521757</v>
      </c>
      <c r="Q181" s="97" t="str">
        <f t="shared" si="33"/>
        <v>n.a.</v>
      </c>
      <c r="R181" s="97" t="str">
        <f t="shared" si="30"/>
        <v>n.a.</v>
      </c>
      <c r="S181" s="97" t="str">
        <f t="shared" si="34"/>
        <v>n.a.</v>
      </c>
      <c r="T181" s="97">
        <f t="shared" si="34"/>
        <v>1.5365850490705046</v>
      </c>
      <c r="U181" s="97" t="str">
        <f t="shared" si="34"/>
        <v>n.a.</v>
      </c>
      <c r="V181" s="97" t="str">
        <f t="shared" si="31"/>
        <v>n.a.</v>
      </c>
      <c r="W181" s="48"/>
      <c r="X181" s="48"/>
      <c r="Y181" s="48"/>
      <c r="Z181" s="48"/>
      <c r="AA181" s="48"/>
      <c r="AB181" s="48"/>
    </row>
    <row r="182" spans="1:28">
      <c r="A182" s="60">
        <v>23923</v>
      </c>
      <c r="B182" s="57">
        <v>317.27389898364004</v>
      </c>
      <c r="C182" s="46">
        <v>1965</v>
      </c>
      <c r="D182" s="56">
        <v>719.1</v>
      </c>
      <c r="E182" s="56">
        <v>3610.1</v>
      </c>
      <c r="F182" s="56">
        <f t="shared" si="25"/>
        <v>19.919115813966371</v>
      </c>
      <c r="G182" s="44">
        <f t="shared" si="24"/>
        <v>44.120970516428869</v>
      </c>
      <c r="H182" s="38">
        <f t="shared" si="35"/>
        <v>-6.792606864631388</v>
      </c>
      <c r="I182" s="38">
        <f t="shared" si="32"/>
        <v>6.4204227220469701</v>
      </c>
      <c r="J182" s="38">
        <f t="shared" si="32"/>
        <v>1.8258236523781113</v>
      </c>
      <c r="K182" s="36">
        <f t="shared" si="26"/>
        <v>0</v>
      </c>
      <c r="L182" s="36">
        <f t="shared" si="27"/>
        <v>1</v>
      </c>
      <c r="M182" s="36">
        <f t="shared" si="28"/>
        <v>0</v>
      </c>
      <c r="N182" s="96">
        <f t="shared" si="29"/>
        <v>0</v>
      </c>
      <c r="O182" s="97" t="str">
        <f t="shared" si="33"/>
        <v>n.a.</v>
      </c>
      <c r="P182" s="97">
        <f t="shared" si="33"/>
        <v>6.4204227220469701</v>
      </c>
      <c r="Q182" s="97" t="str">
        <f t="shared" si="33"/>
        <v>n.a.</v>
      </c>
      <c r="R182" s="97" t="str">
        <f t="shared" si="30"/>
        <v>n.a.</v>
      </c>
      <c r="S182" s="97" t="str">
        <f t="shared" si="34"/>
        <v>n.a.</v>
      </c>
      <c r="T182" s="97">
        <f t="shared" si="34"/>
        <v>1.8258236523781113</v>
      </c>
      <c r="U182" s="97" t="str">
        <f t="shared" si="34"/>
        <v>n.a.</v>
      </c>
      <c r="V182" s="97" t="str">
        <f t="shared" si="31"/>
        <v>n.a.</v>
      </c>
      <c r="W182" s="48"/>
      <c r="X182" s="48"/>
      <c r="Y182" s="48"/>
      <c r="Z182" s="48"/>
      <c r="AA182" s="48"/>
      <c r="AB182" s="48"/>
    </row>
    <row r="183" spans="1:28">
      <c r="A183" s="60">
        <v>24288</v>
      </c>
      <c r="B183" s="57">
        <v>319.90708779547998</v>
      </c>
      <c r="C183" s="46">
        <v>1966</v>
      </c>
      <c r="D183" s="56">
        <v>787.7</v>
      </c>
      <c r="E183" s="56">
        <v>3845.3</v>
      </c>
      <c r="F183" s="56">
        <f t="shared" si="25"/>
        <v>20.484747613970299</v>
      </c>
      <c r="G183" s="44">
        <f t="shared" si="24"/>
        <v>40.612807895833434</v>
      </c>
      <c r="H183" s="38">
        <f t="shared" si="35"/>
        <v>-8.8950640686227018</v>
      </c>
      <c r="I183" s="38">
        <f t="shared" si="32"/>
        <v>6.5150549846264783</v>
      </c>
      <c r="J183" s="38">
        <f t="shared" si="32"/>
        <v>2.8396431111030074</v>
      </c>
      <c r="K183" s="36">
        <f t="shared" si="26"/>
        <v>0</v>
      </c>
      <c r="L183" s="36">
        <f t="shared" si="27"/>
        <v>1</v>
      </c>
      <c r="M183" s="36">
        <f t="shared" si="28"/>
        <v>0</v>
      </c>
      <c r="N183" s="96">
        <f t="shared" si="29"/>
        <v>0</v>
      </c>
      <c r="O183" s="97" t="str">
        <f t="shared" si="33"/>
        <v>n.a.</v>
      </c>
      <c r="P183" s="97">
        <f t="shared" si="33"/>
        <v>6.5150549846264783</v>
      </c>
      <c r="Q183" s="97" t="str">
        <f t="shared" si="33"/>
        <v>n.a.</v>
      </c>
      <c r="R183" s="97" t="str">
        <f t="shared" si="30"/>
        <v>n.a.</v>
      </c>
      <c r="S183" s="97" t="str">
        <f t="shared" si="34"/>
        <v>n.a.</v>
      </c>
      <c r="T183" s="97">
        <f t="shared" si="34"/>
        <v>2.8396431111030074</v>
      </c>
      <c r="U183" s="97" t="str">
        <f t="shared" si="34"/>
        <v>n.a.</v>
      </c>
      <c r="V183" s="97" t="str">
        <f t="shared" si="31"/>
        <v>n.a.</v>
      </c>
      <c r="W183" s="48"/>
      <c r="X183" s="48"/>
      <c r="Y183" s="48"/>
      <c r="Z183" s="48"/>
      <c r="AA183" s="48"/>
      <c r="AB183" s="48"/>
    </row>
    <row r="184" spans="1:28">
      <c r="A184" s="60">
        <v>24653</v>
      </c>
      <c r="B184" s="57">
        <v>326.22093779453996</v>
      </c>
      <c r="C184" s="46">
        <v>1967</v>
      </c>
      <c r="D184" s="56">
        <v>832.4</v>
      </c>
      <c r="E184" s="56">
        <v>3942.5</v>
      </c>
      <c r="F184" s="56">
        <f t="shared" si="25"/>
        <v>21.113506658211794</v>
      </c>
      <c r="G184" s="44">
        <f t="shared" si="24"/>
        <v>39.190405789829406</v>
      </c>
      <c r="H184" s="38">
        <f t="shared" si="35"/>
        <v>-7.7826049481603476</v>
      </c>
      <c r="I184" s="38">
        <f t="shared" si="32"/>
        <v>2.5277611629781704</v>
      </c>
      <c r="J184" s="38">
        <f t="shared" si="32"/>
        <v>3.0694009811118583</v>
      </c>
      <c r="K184" s="36">
        <f t="shared" si="26"/>
        <v>0</v>
      </c>
      <c r="L184" s="36">
        <f t="shared" si="27"/>
        <v>1</v>
      </c>
      <c r="M184" s="36">
        <f t="shared" si="28"/>
        <v>0</v>
      </c>
      <c r="N184" s="96">
        <f t="shared" si="29"/>
        <v>0</v>
      </c>
      <c r="O184" s="97" t="str">
        <f t="shared" si="33"/>
        <v>n.a.</v>
      </c>
      <c r="P184" s="97">
        <f t="shared" si="33"/>
        <v>2.5277611629781704</v>
      </c>
      <c r="Q184" s="97" t="str">
        <f t="shared" si="33"/>
        <v>n.a.</v>
      </c>
      <c r="R184" s="97" t="str">
        <f t="shared" si="30"/>
        <v>n.a.</v>
      </c>
      <c r="S184" s="97" t="str">
        <f t="shared" si="34"/>
        <v>n.a.</v>
      </c>
      <c r="T184" s="97">
        <f t="shared" si="34"/>
        <v>3.0694009811118583</v>
      </c>
      <c r="U184" s="97" t="str">
        <f t="shared" si="34"/>
        <v>n.a.</v>
      </c>
      <c r="V184" s="97" t="str">
        <f t="shared" si="31"/>
        <v>n.a.</v>
      </c>
      <c r="W184" s="48"/>
      <c r="X184" s="48"/>
      <c r="Y184" s="48"/>
      <c r="Z184" s="48"/>
      <c r="AA184" s="48"/>
      <c r="AB184" s="48"/>
    </row>
    <row r="185" spans="1:28">
      <c r="A185" s="61">
        <v>25019</v>
      </c>
      <c r="B185" s="59">
        <v>347.57840642587996</v>
      </c>
      <c r="C185" s="46">
        <v>1968</v>
      </c>
      <c r="D185" s="56">
        <v>909.8</v>
      </c>
      <c r="E185" s="56">
        <v>4133.3999999999996</v>
      </c>
      <c r="F185" s="56">
        <f t="shared" si="25"/>
        <v>22.010935307495043</v>
      </c>
      <c r="G185" s="44">
        <f t="shared" si="24"/>
        <v>38.203825722783023</v>
      </c>
      <c r="H185" s="38">
        <f t="shared" si="35"/>
        <v>-5.9171447936458463</v>
      </c>
      <c r="I185" s="38">
        <f t="shared" si="32"/>
        <v>4.842105263157892</v>
      </c>
      <c r="J185" s="38">
        <f t="shared" si="32"/>
        <v>4.2504954947131246</v>
      </c>
      <c r="K185" s="36">
        <f t="shared" si="26"/>
        <v>0</v>
      </c>
      <c r="L185" s="36">
        <f t="shared" si="27"/>
        <v>1</v>
      </c>
      <c r="M185" s="36">
        <f t="shared" si="28"/>
        <v>0</v>
      </c>
      <c r="N185" s="96">
        <f t="shared" si="29"/>
        <v>0</v>
      </c>
      <c r="O185" s="97" t="str">
        <f t="shared" si="33"/>
        <v>n.a.</v>
      </c>
      <c r="P185" s="97">
        <f t="shared" si="33"/>
        <v>4.842105263157892</v>
      </c>
      <c r="Q185" s="97" t="str">
        <f t="shared" si="33"/>
        <v>n.a.</v>
      </c>
      <c r="R185" s="97" t="str">
        <f t="shared" si="30"/>
        <v>n.a.</v>
      </c>
      <c r="S185" s="97" t="str">
        <f t="shared" si="34"/>
        <v>n.a.</v>
      </c>
      <c r="T185" s="97">
        <f t="shared" si="34"/>
        <v>4.2504954947131246</v>
      </c>
      <c r="U185" s="97" t="str">
        <f t="shared" si="34"/>
        <v>n.a.</v>
      </c>
      <c r="V185" s="97" t="str">
        <f t="shared" si="31"/>
        <v>n.a.</v>
      </c>
      <c r="W185" s="48"/>
      <c r="X185" s="48"/>
      <c r="Y185" s="48"/>
      <c r="Z185" s="48"/>
      <c r="AA185" s="48"/>
      <c r="AB185" s="48"/>
    </row>
    <row r="186" spans="1:28">
      <c r="A186" s="60">
        <v>25384</v>
      </c>
      <c r="B186" s="57">
        <v>353.72025384141</v>
      </c>
      <c r="C186" s="46">
        <v>1969</v>
      </c>
      <c r="D186" s="56">
        <v>984.4</v>
      </c>
      <c r="E186" s="56">
        <v>4261.8</v>
      </c>
      <c r="F186" s="56">
        <f t="shared" si="25"/>
        <v>23.098221408794405</v>
      </c>
      <c r="G186" s="44">
        <f t="shared" si="24"/>
        <v>35.932573531228158</v>
      </c>
      <c r="H186" s="38">
        <f t="shared" si="35"/>
        <v>-4.6802343646052762</v>
      </c>
      <c r="I186" s="38">
        <f t="shared" si="32"/>
        <v>3.1064015096530895</v>
      </c>
      <c r="J186" s="38">
        <f t="shared" si="32"/>
        <v>4.9397541999459005</v>
      </c>
      <c r="K186" s="36">
        <f t="shared" si="26"/>
        <v>0</v>
      </c>
      <c r="L186" s="36">
        <f t="shared" si="27"/>
        <v>1</v>
      </c>
      <c r="M186" s="36">
        <f t="shared" si="28"/>
        <v>0</v>
      </c>
      <c r="N186" s="96">
        <f t="shared" si="29"/>
        <v>0</v>
      </c>
      <c r="O186" s="97" t="str">
        <f t="shared" si="33"/>
        <v>n.a.</v>
      </c>
      <c r="P186" s="97">
        <f t="shared" si="33"/>
        <v>3.1064015096530895</v>
      </c>
      <c r="Q186" s="97" t="str">
        <f t="shared" si="33"/>
        <v>n.a.</v>
      </c>
      <c r="R186" s="97" t="str">
        <f t="shared" si="30"/>
        <v>n.a.</v>
      </c>
      <c r="S186" s="97" t="str">
        <f t="shared" si="34"/>
        <v>n.a.</v>
      </c>
      <c r="T186" s="97">
        <f t="shared" si="34"/>
        <v>4.9397541999459005</v>
      </c>
      <c r="U186" s="97" t="str">
        <f t="shared" si="34"/>
        <v>n.a.</v>
      </c>
      <c r="V186" s="97" t="str">
        <f t="shared" si="31"/>
        <v>n.a.</v>
      </c>
      <c r="W186" s="48"/>
      <c r="X186" s="48"/>
      <c r="Y186" s="48"/>
      <c r="Z186" s="48"/>
      <c r="AA186" s="48"/>
      <c r="AB186" s="48"/>
    </row>
    <row r="187" spans="1:28">
      <c r="A187" s="60">
        <v>25749</v>
      </c>
      <c r="B187" s="57">
        <v>370.91870694992997</v>
      </c>
      <c r="C187" s="46">
        <v>1970</v>
      </c>
      <c r="D187" s="56">
        <v>1038.3</v>
      </c>
      <c r="E187" s="56">
        <v>4269.8999999999996</v>
      </c>
      <c r="F187" s="56">
        <f t="shared" si="25"/>
        <v>24.316728729010048</v>
      </c>
      <c r="G187" s="44">
        <f t="shared" si="24"/>
        <v>35.723654719245886</v>
      </c>
      <c r="H187" s="38">
        <f t="shared" si="35"/>
        <v>-3.4667510705835198</v>
      </c>
      <c r="I187" s="38">
        <f t="shared" si="32"/>
        <v>0.19006053780090681</v>
      </c>
      <c r="J187" s="38">
        <f t="shared" si="32"/>
        <v>5.2753296396739424</v>
      </c>
      <c r="K187" s="36">
        <f t="shared" si="26"/>
        <v>0</v>
      </c>
      <c r="L187" s="36">
        <f t="shared" si="27"/>
        <v>1</v>
      </c>
      <c r="M187" s="36">
        <f t="shared" si="28"/>
        <v>0</v>
      </c>
      <c r="N187" s="96">
        <f t="shared" si="29"/>
        <v>0</v>
      </c>
      <c r="O187" s="97" t="str">
        <f t="shared" si="33"/>
        <v>n.a.</v>
      </c>
      <c r="P187" s="97">
        <f t="shared" si="33"/>
        <v>0.19006053780090681</v>
      </c>
      <c r="Q187" s="97" t="str">
        <f t="shared" si="33"/>
        <v>n.a.</v>
      </c>
      <c r="R187" s="97" t="str">
        <f t="shared" si="30"/>
        <v>n.a.</v>
      </c>
      <c r="S187" s="97" t="str">
        <f t="shared" si="34"/>
        <v>n.a.</v>
      </c>
      <c r="T187" s="97">
        <f t="shared" si="34"/>
        <v>5.2753296396739424</v>
      </c>
      <c r="U187" s="97" t="str">
        <f t="shared" si="34"/>
        <v>n.a.</v>
      </c>
      <c r="V187" s="97" t="str">
        <f t="shared" si="31"/>
        <v>n.a.</v>
      </c>
      <c r="W187" s="48"/>
      <c r="X187" s="48"/>
      <c r="Y187" s="48"/>
      <c r="Z187" s="48"/>
      <c r="AA187" s="48"/>
      <c r="AB187" s="48"/>
    </row>
    <row r="188" spans="1:28">
      <c r="A188" s="60">
        <v>26114</v>
      </c>
      <c r="B188" s="57">
        <v>398.12974445553999</v>
      </c>
      <c r="C188" s="46">
        <v>1971</v>
      </c>
      <c r="D188" s="56">
        <v>1126.8</v>
      </c>
      <c r="E188" s="56">
        <v>4413.3</v>
      </c>
      <c r="F188" s="56">
        <f t="shared" si="25"/>
        <v>25.531914893617021</v>
      </c>
      <c r="G188" s="44">
        <f t="shared" si="24"/>
        <v>35.332778173193113</v>
      </c>
      <c r="H188" s="38">
        <f t="shared" si="35"/>
        <v>-2.8710475495899104</v>
      </c>
      <c r="I188" s="38">
        <f t="shared" si="32"/>
        <v>3.3583924682077049</v>
      </c>
      <c r="J188" s="38">
        <f t="shared" si="32"/>
        <v>4.9973258251519992</v>
      </c>
      <c r="K188" s="36">
        <f t="shared" si="26"/>
        <v>0</v>
      </c>
      <c r="L188" s="36">
        <f t="shared" si="27"/>
        <v>1</v>
      </c>
      <c r="M188" s="36">
        <f t="shared" si="28"/>
        <v>0</v>
      </c>
      <c r="N188" s="96">
        <f t="shared" si="29"/>
        <v>0</v>
      </c>
      <c r="O188" s="97" t="str">
        <f t="shared" si="33"/>
        <v>n.a.</v>
      </c>
      <c r="P188" s="97">
        <f t="shared" si="33"/>
        <v>3.3583924682077049</v>
      </c>
      <c r="Q188" s="97" t="str">
        <f t="shared" si="33"/>
        <v>n.a.</v>
      </c>
      <c r="R188" s="97" t="str">
        <f t="shared" si="30"/>
        <v>n.a.</v>
      </c>
      <c r="S188" s="97" t="str">
        <f t="shared" si="34"/>
        <v>n.a.</v>
      </c>
      <c r="T188" s="97">
        <f t="shared" si="34"/>
        <v>4.9973258251519992</v>
      </c>
      <c r="U188" s="97" t="str">
        <f t="shared" si="34"/>
        <v>n.a.</v>
      </c>
      <c r="V188" s="97" t="str">
        <f t="shared" si="31"/>
        <v>n.a.</v>
      </c>
      <c r="W188" s="48"/>
      <c r="X188" s="48"/>
      <c r="Y188" s="48"/>
      <c r="Z188" s="48"/>
      <c r="AA188" s="48"/>
      <c r="AB188" s="48"/>
    </row>
    <row r="189" spans="1:28">
      <c r="A189" s="60">
        <v>26480</v>
      </c>
      <c r="B189" s="57">
        <v>427.26046094050002</v>
      </c>
      <c r="C189" s="46">
        <v>1972</v>
      </c>
      <c r="D189" s="56">
        <v>1237.9000000000001</v>
      </c>
      <c r="E189" s="56">
        <v>4647.7</v>
      </c>
      <c r="F189" s="56">
        <f t="shared" si="25"/>
        <v>26.634679518901827</v>
      </c>
      <c r="G189" s="44">
        <f t="shared" si="24"/>
        <v>34.514941509047581</v>
      </c>
      <c r="H189" s="38">
        <f t="shared" si="35"/>
        <v>-1.4176320221805767</v>
      </c>
      <c r="I189" s="38">
        <f t="shared" si="32"/>
        <v>5.3112183626764509</v>
      </c>
      <c r="J189" s="38">
        <f t="shared" si="32"/>
        <v>4.3191614490321495</v>
      </c>
      <c r="K189" s="36">
        <f t="shared" si="26"/>
        <v>0</v>
      </c>
      <c r="L189" s="36">
        <f t="shared" si="27"/>
        <v>1</v>
      </c>
      <c r="M189" s="36">
        <f t="shared" si="28"/>
        <v>0</v>
      </c>
      <c r="N189" s="96">
        <f t="shared" si="29"/>
        <v>0</v>
      </c>
      <c r="O189" s="97" t="str">
        <f t="shared" si="33"/>
        <v>n.a.</v>
      </c>
      <c r="P189" s="97">
        <f t="shared" si="33"/>
        <v>5.3112183626764509</v>
      </c>
      <c r="Q189" s="97" t="str">
        <f t="shared" si="33"/>
        <v>n.a.</v>
      </c>
      <c r="R189" s="97" t="str">
        <f t="shared" si="30"/>
        <v>n.a.</v>
      </c>
      <c r="S189" s="97" t="str">
        <f t="shared" si="34"/>
        <v>n.a.</v>
      </c>
      <c r="T189" s="97">
        <f t="shared" si="34"/>
        <v>4.3191614490321495</v>
      </c>
      <c r="U189" s="97" t="str">
        <f t="shared" si="34"/>
        <v>n.a.</v>
      </c>
      <c r="V189" s="97" t="str">
        <f t="shared" si="31"/>
        <v>n.a.</v>
      </c>
      <c r="W189" s="48"/>
      <c r="X189" s="48"/>
      <c r="Y189" s="48"/>
      <c r="Z189" s="48"/>
      <c r="AA189" s="48"/>
      <c r="AB189" s="48"/>
    </row>
    <row r="190" spans="1:28">
      <c r="A190" s="60">
        <v>26845</v>
      </c>
      <c r="B190" s="57">
        <v>458.14160531209001</v>
      </c>
      <c r="C190" s="46">
        <v>1973</v>
      </c>
      <c r="D190" s="56">
        <v>1382.3</v>
      </c>
      <c r="E190" s="56">
        <v>4917</v>
      </c>
      <c r="F190" s="56">
        <f t="shared" si="25"/>
        <v>28.112670327435428</v>
      </c>
      <c r="G190" s="44">
        <f t="shared" si="24"/>
        <v>33.143428004925852</v>
      </c>
      <c r="H190" s="38">
        <f t="shared" si="35"/>
        <v>-2.5802267143200339</v>
      </c>
      <c r="I190" s="38">
        <f t="shared" si="32"/>
        <v>5.7942638294210091</v>
      </c>
      <c r="J190" s="38">
        <f t="shared" si="32"/>
        <v>5.5491218037172718</v>
      </c>
      <c r="K190" s="36">
        <f t="shared" si="26"/>
        <v>0</v>
      </c>
      <c r="L190" s="36">
        <f t="shared" si="27"/>
        <v>1</v>
      </c>
      <c r="M190" s="36">
        <f t="shared" si="28"/>
        <v>0</v>
      </c>
      <c r="N190" s="96">
        <f t="shared" si="29"/>
        <v>0</v>
      </c>
      <c r="O190" s="97" t="str">
        <f t="shared" si="33"/>
        <v>n.a.</v>
      </c>
      <c r="P190" s="97">
        <f t="shared" si="33"/>
        <v>5.7942638294210091</v>
      </c>
      <c r="Q190" s="97" t="str">
        <f t="shared" si="33"/>
        <v>n.a.</v>
      </c>
      <c r="R190" s="97" t="str">
        <f t="shared" si="30"/>
        <v>n.a.</v>
      </c>
      <c r="S190" s="97" t="str">
        <f t="shared" si="34"/>
        <v>n.a.</v>
      </c>
      <c r="T190" s="97">
        <f t="shared" si="34"/>
        <v>5.5491218037172718</v>
      </c>
      <c r="U190" s="97" t="str">
        <f t="shared" si="34"/>
        <v>n.a.</v>
      </c>
      <c r="V190" s="97" t="str">
        <f t="shared" si="31"/>
        <v>n.a.</v>
      </c>
      <c r="W190" s="48"/>
      <c r="X190" s="48"/>
      <c r="Y190" s="48"/>
      <c r="Z190" s="48"/>
      <c r="AA190" s="48"/>
      <c r="AB190" s="48"/>
    </row>
    <row r="191" spans="1:28">
      <c r="A191" s="60">
        <v>27210</v>
      </c>
      <c r="B191" s="57">
        <v>475.05981573154997</v>
      </c>
      <c r="C191" s="46">
        <v>1974</v>
      </c>
      <c r="D191" s="56">
        <v>1499.5</v>
      </c>
      <c r="E191" s="56">
        <v>4889.8999999999996</v>
      </c>
      <c r="F191" s="56">
        <f t="shared" si="25"/>
        <v>30.665248778093623</v>
      </c>
      <c r="G191" s="44">
        <f t="shared" si="24"/>
        <v>31.681214787032342</v>
      </c>
      <c r="H191" s="38">
        <f t="shared" si="35"/>
        <v>-3.6515633861607704</v>
      </c>
      <c r="I191" s="38">
        <f t="shared" si="32"/>
        <v>-0.55114907463901242</v>
      </c>
      <c r="J191" s="38">
        <f t="shared" si="32"/>
        <v>9.0798149764062419</v>
      </c>
      <c r="K191" s="36">
        <f t="shared" si="26"/>
        <v>0</v>
      </c>
      <c r="L191" s="36">
        <f t="shared" si="27"/>
        <v>1</v>
      </c>
      <c r="M191" s="36">
        <f t="shared" si="28"/>
        <v>0</v>
      </c>
      <c r="N191" s="96">
        <f t="shared" si="29"/>
        <v>0</v>
      </c>
      <c r="O191" s="97" t="str">
        <f t="shared" si="33"/>
        <v>n.a.</v>
      </c>
      <c r="P191" s="97">
        <f t="shared" si="33"/>
        <v>-0.55114907463901242</v>
      </c>
      <c r="Q191" s="97" t="str">
        <f t="shared" si="33"/>
        <v>n.a.</v>
      </c>
      <c r="R191" s="97" t="str">
        <f t="shared" si="30"/>
        <v>n.a.</v>
      </c>
      <c r="S191" s="97" t="str">
        <f t="shared" si="34"/>
        <v>n.a.</v>
      </c>
      <c r="T191" s="97">
        <f t="shared" si="34"/>
        <v>9.0798149764062419</v>
      </c>
      <c r="U191" s="97" t="str">
        <f t="shared" si="34"/>
        <v>n.a.</v>
      </c>
      <c r="V191" s="97" t="str">
        <f t="shared" si="31"/>
        <v>n.a.</v>
      </c>
      <c r="W191" s="48"/>
      <c r="X191" s="48"/>
      <c r="Y191" s="48"/>
      <c r="Z191" s="48"/>
      <c r="AA191" s="48"/>
      <c r="AB191" s="48"/>
    </row>
    <row r="192" spans="1:28">
      <c r="A192" s="60">
        <v>27575</v>
      </c>
      <c r="B192" s="57">
        <v>533.18899999999996</v>
      </c>
      <c r="C192" s="46">
        <v>1975</v>
      </c>
      <c r="D192" s="56">
        <v>1637.7</v>
      </c>
      <c r="E192" s="56">
        <v>4879.5</v>
      </c>
      <c r="F192" s="56">
        <f t="shared" si="25"/>
        <v>33.562865047648323</v>
      </c>
      <c r="G192" s="44">
        <f t="shared" si="24"/>
        <v>32.557183855406969</v>
      </c>
      <c r="H192" s="38">
        <f t="shared" si="35"/>
        <v>-1.9577576536406127</v>
      </c>
      <c r="I192" s="38">
        <f t="shared" si="32"/>
        <v>-0.21268328595676067</v>
      </c>
      <c r="J192" s="38">
        <f t="shared" si="32"/>
        <v>9.4491855928612978</v>
      </c>
      <c r="K192" s="36">
        <f t="shared" si="26"/>
        <v>0</v>
      </c>
      <c r="L192" s="36">
        <f t="shared" si="27"/>
        <v>1</v>
      </c>
      <c r="M192" s="36">
        <f t="shared" si="28"/>
        <v>0</v>
      </c>
      <c r="N192" s="96">
        <f t="shared" si="29"/>
        <v>0</v>
      </c>
      <c r="O192" s="97" t="str">
        <f t="shared" si="33"/>
        <v>n.a.</v>
      </c>
      <c r="P192" s="97">
        <f t="shared" si="33"/>
        <v>-0.21268328595676067</v>
      </c>
      <c r="Q192" s="97" t="str">
        <f t="shared" si="33"/>
        <v>n.a.</v>
      </c>
      <c r="R192" s="97" t="str">
        <f t="shared" si="30"/>
        <v>n.a.</v>
      </c>
      <c r="S192" s="97" t="str">
        <f t="shared" si="34"/>
        <v>n.a.</v>
      </c>
      <c r="T192" s="97">
        <f t="shared" si="34"/>
        <v>9.4491855928612978</v>
      </c>
      <c r="U192" s="97" t="str">
        <f t="shared" si="34"/>
        <v>n.a.</v>
      </c>
      <c r="V192" s="97" t="str">
        <f t="shared" si="31"/>
        <v>n.a.</v>
      </c>
      <c r="W192" s="48"/>
      <c r="X192" s="48"/>
      <c r="Y192" s="48"/>
      <c r="Z192" s="48"/>
      <c r="AA192" s="48"/>
      <c r="AB192" s="48"/>
    </row>
    <row r="193" spans="1:28">
      <c r="A193" s="60">
        <v>27941</v>
      </c>
      <c r="B193" s="57">
        <v>620.43299999999999</v>
      </c>
      <c r="C193" s="46">
        <v>1976</v>
      </c>
      <c r="D193" s="56">
        <v>1824.6</v>
      </c>
      <c r="E193" s="56">
        <v>5141.3</v>
      </c>
      <c r="F193" s="56">
        <f t="shared" si="25"/>
        <v>35.489078637698633</v>
      </c>
      <c r="G193" s="44">
        <f t="shared" si="24"/>
        <v>34.003781650772773</v>
      </c>
      <c r="H193" s="38">
        <f t="shared" si="35"/>
        <v>0.86035364584692076</v>
      </c>
      <c r="I193" s="38">
        <f t="shared" si="32"/>
        <v>5.3653038221129323</v>
      </c>
      <c r="J193" s="38">
        <f t="shared" si="32"/>
        <v>5.7391214585397199</v>
      </c>
      <c r="K193" s="36">
        <f t="shared" si="26"/>
        <v>0</v>
      </c>
      <c r="L193" s="36">
        <f t="shared" si="27"/>
        <v>1</v>
      </c>
      <c r="M193" s="36">
        <f t="shared" si="28"/>
        <v>0</v>
      </c>
      <c r="N193" s="96">
        <f t="shared" si="29"/>
        <v>0</v>
      </c>
      <c r="O193" s="97" t="str">
        <f t="shared" si="33"/>
        <v>n.a.</v>
      </c>
      <c r="P193" s="97">
        <f t="shared" si="33"/>
        <v>5.3653038221129323</v>
      </c>
      <c r="Q193" s="97" t="str">
        <f t="shared" si="33"/>
        <v>n.a.</v>
      </c>
      <c r="R193" s="97" t="str">
        <f t="shared" si="30"/>
        <v>n.a.</v>
      </c>
      <c r="S193" s="97" t="str">
        <f t="shared" si="34"/>
        <v>n.a.</v>
      </c>
      <c r="T193" s="97">
        <f t="shared" si="34"/>
        <v>5.7391214585397199</v>
      </c>
      <c r="U193" s="97" t="str">
        <f t="shared" si="34"/>
        <v>n.a.</v>
      </c>
      <c r="V193" s="97" t="str">
        <f t="shared" si="31"/>
        <v>n.a.</v>
      </c>
      <c r="W193" s="48"/>
      <c r="X193" s="48"/>
      <c r="Y193" s="48"/>
      <c r="Z193" s="48"/>
      <c r="AA193" s="48"/>
      <c r="AB193" s="48"/>
    </row>
    <row r="194" spans="1:28">
      <c r="A194" s="60">
        <v>28398</v>
      </c>
      <c r="B194" s="57">
        <v>698.84</v>
      </c>
      <c r="C194" s="46">
        <v>1977</v>
      </c>
      <c r="D194" s="56">
        <v>2030.1</v>
      </c>
      <c r="E194" s="56">
        <v>5377.7</v>
      </c>
      <c r="F194" s="56">
        <f t="shared" si="25"/>
        <v>37.750339364412298</v>
      </c>
      <c r="G194" s="44">
        <f t="shared" si="24"/>
        <v>34.423920003940694</v>
      </c>
      <c r="H194" s="38">
        <f t="shared" si="35"/>
        <v>2.7427052169083517</v>
      </c>
      <c r="I194" s="38">
        <f t="shared" si="32"/>
        <v>4.5980588567093861</v>
      </c>
      <c r="J194" s="38">
        <f t="shared" si="32"/>
        <v>6.3717087439729037</v>
      </c>
      <c r="K194" s="36">
        <f t="shared" si="26"/>
        <v>0</v>
      </c>
      <c r="L194" s="36">
        <f t="shared" si="27"/>
        <v>1</v>
      </c>
      <c r="M194" s="36">
        <f t="shared" si="28"/>
        <v>0</v>
      </c>
      <c r="N194" s="96">
        <f t="shared" si="29"/>
        <v>0</v>
      </c>
      <c r="O194" s="97" t="str">
        <f t="shared" si="33"/>
        <v>n.a.</v>
      </c>
      <c r="P194" s="97">
        <f t="shared" si="33"/>
        <v>4.5980588567093861</v>
      </c>
      <c r="Q194" s="97" t="str">
        <f t="shared" si="33"/>
        <v>n.a.</v>
      </c>
      <c r="R194" s="97" t="str">
        <f t="shared" si="30"/>
        <v>n.a.</v>
      </c>
      <c r="S194" s="97" t="str">
        <f t="shared" si="34"/>
        <v>n.a.</v>
      </c>
      <c r="T194" s="97">
        <f t="shared" si="34"/>
        <v>6.3717087439729037</v>
      </c>
      <c r="U194" s="97" t="str">
        <f t="shared" si="34"/>
        <v>n.a.</v>
      </c>
      <c r="V194" s="97" t="str">
        <f t="shared" si="31"/>
        <v>n.a.</v>
      </c>
      <c r="W194" s="48"/>
      <c r="X194" s="48"/>
      <c r="Y194" s="48"/>
      <c r="Z194" s="48"/>
      <c r="AA194" s="48"/>
      <c r="AB194" s="48"/>
    </row>
    <row r="195" spans="1:28">
      <c r="A195" s="60">
        <v>28763</v>
      </c>
      <c r="B195" s="57">
        <v>771.54399999999998</v>
      </c>
      <c r="C195" s="46">
        <v>1978</v>
      </c>
      <c r="D195" s="56">
        <v>2293.8000000000002</v>
      </c>
      <c r="E195" s="56">
        <v>5677.6</v>
      </c>
      <c r="F195" s="56">
        <f t="shared" si="25"/>
        <v>40.400873608567004</v>
      </c>
      <c r="G195" s="44">
        <f t="shared" si="24"/>
        <v>33.636062429156851</v>
      </c>
      <c r="H195" s="38">
        <f t="shared" si="35"/>
        <v>1.0788785737498827</v>
      </c>
      <c r="I195" s="38">
        <f t="shared" si="32"/>
        <v>5.5767335477992619</v>
      </c>
      <c r="J195" s="38">
        <f t="shared" si="32"/>
        <v>7.0212196467123622</v>
      </c>
      <c r="K195" s="36">
        <f t="shared" si="26"/>
        <v>0</v>
      </c>
      <c r="L195" s="36">
        <f t="shared" si="27"/>
        <v>1</v>
      </c>
      <c r="M195" s="36">
        <f t="shared" si="28"/>
        <v>0</v>
      </c>
      <c r="N195" s="96">
        <f t="shared" si="29"/>
        <v>0</v>
      </c>
      <c r="O195" s="97" t="str">
        <f t="shared" si="33"/>
        <v>n.a.</v>
      </c>
      <c r="P195" s="97">
        <f t="shared" si="33"/>
        <v>5.5767335477992619</v>
      </c>
      <c r="Q195" s="97" t="str">
        <f t="shared" si="33"/>
        <v>n.a.</v>
      </c>
      <c r="R195" s="97" t="str">
        <f t="shared" si="30"/>
        <v>n.a.</v>
      </c>
      <c r="S195" s="97" t="str">
        <f t="shared" si="34"/>
        <v>n.a.</v>
      </c>
      <c r="T195" s="97">
        <f t="shared" si="34"/>
        <v>7.0212196467123622</v>
      </c>
      <c r="U195" s="97" t="str">
        <f t="shared" si="34"/>
        <v>n.a.</v>
      </c>
      <c r="V195" s="97" t="str">
        <f t="shared" si="31"/>
        <v>n.a.</v>
      </c>
      <c r="W195" s="48"/>
      <c r="X195" s="48"/>
      <c r="Y195" s="48"/>
      <c r="Z195" s="48"/>
      <c r="AA195" s="48"/>
      <c r="AB195" s="48"/>
    </row>
    <row r="196" spans="1:28">
      <c r="A196" s="60">
        <v>29128</v>
      </c>
      <c r="B196" s="57">
        <v>826.51900000000001</v>
      </c>
      <c r="C196" s="46">
        <v>1979</v>
      </c>
      <c r="D196" s="56">
        <v>2562.1999999999998</v>
      </c>
      <c r="E196" s="56">
        <v>5855</v>
      </c>
      <c r="F196" s="56">
        <f t="shared" si="25"/>
        <v>43.760888129803583</v>
      </c>
      <c r="G196" s="44">
        <f t="shared" si="24"/>
        <v>32.258176567012725</v>
      </c>
      <c r="H196" s="38">
        <f t="shared" si="35"/>
        <v>-1.7456050837600472</v>
      </c>
      <c r="I196" s="38">
        <f t="shared" si="32"/>
        <v>3.1245596731013014</v>
      </c>
      <c r="J196" s="38">
        <f t="shared" si="32"/>
        <v>8.3166877869791591</v>
      </c>
      <c r="K196" s="36">
        <f t="shared" si="26"/>
        <v>0</v>
      </c>
      <c r="L196" s="36">
        <f t="shared" si="27"/>
        <v>1</v>
      </c>
      <c r="M196" s="36">
        <f t="shared" si="28"/>
        <v>0</v>
      </c>
      <c r="N196" s="96">
        <f t="shared" si="29"/>
        <v>0</v>
      </c>
      <c r="O196" s="97" t="str">
        <f t="shared" si="33"/>
        <v>n.a.</v>
      </c>
      <c r="P196" s="97">
        <f t="shared" si="33"/>
        <v>3.1245596731013014</v>
      </c>
      <c r="Q196" s="97" t="str">
        <f t="shared" si="33"/>
        <v>n.a.</v>
      </c>
      <c r="R196" s="97" t="str">
        <f t="shared" si="30"/>
        <v>n.a.</v>
      </c>
      <c r="S196" s="97" t="str">
        <f t="shared" si="34"/>
        <v>n.a.</v>
      </c>
      <c r="T196" s="97">
        <f t="shared" si="34"/>
        <v>8.3166877869791591</v>
      </c>
      <c r="U196" s="97" t="str">
        <f t="shared" si="34"/>
        <v>n.a.</v>
      </c>
      <c r="V196" s="97" t="str">
        <f t="shared" si="31"/>
        <v>n.a.</v>
      </c>
      <c r="W196" s="48"/>
      <c r="X196" s="48"/>
      <c r="Y196" s="48"/>
      <c r="Z196" s="48"/>
      <c r="AA196" s="48"/>
      <c r="AB196" s="48"/>
    </row>
    <row r="197" spans="1:28">
      <c r="A197" s="60">
        <v>29494</v>
      </c>
      <c r="B197" s="57">
        <v>907.70100000000002</v>
      </c>
      <c r="C197" s="46">
        <v>1980</v>
      </c>
      <c r="D197" s="56">
        <v>2788.1</v>
      </c>
      <c r="E197" s="56">
        <v>5839</v>
      </c>
      <c r="F197" s="56">
        <f t="shared" si="25"/>
        <v>47.749614660044529</v>
      </c>
      <c r="G197" s="44">
        <f t="shared" si="24"/>
        <v>32.556256949176863</v>
      </c>
      <c r="H197" s="38">
        <f t="shared" si="35"/>
        <v>-1.8676630547638311</v>
      </c>
      <c r="I197" s="38">
        <f t="shared" si="32"/>
        <v>-0.27327070879590298</v>
      </c>
      <c r="J197" s="38">
        <f t="shared" si="32"/>
        <v>9.1148207925067393</v>
      </c>
      <c r="K197" s="36">
        <f t="shared" si="26"/>
        <v>0</v>
      </c>
      <c r="L197" s="36">
        <f t="shared" si="27"/>
        <v>1</v>
      </c>
      <c r="M197" s="36">
        <f t="shared" si="28"/>
        <v>0</v>
      </c>
      <c r="N197" s="96">
        <f t="shared" si="29"/>
        <v>0</v>
      </c>
      <c r="O197" s="97" t="str">
        <f t="shared" si="33"/>
        <v>n.a.</v>
      </c>
      <c r="P197" s="97">
        <f t="shared" si="33"/>
        <v>-0.27327070879590298</v>
      </c>
      <c r="Q197" s="97" t="str">
        <f t="shared" si="33"/>
        <v>n.a.</v>
      </c>
      <c r="R197" s="97" t="str">
        <f t="shared" si="30"/>
        <v>n.a.</v>
      </c>
      <c r="S197" s="97" t="str">
        <f t="shared" si="34"/>
        <v>n.a.</v>
      </c>
      <c r="T197" s="97">
        <f t="shared" si="34"/>
        <v>9.1148207925067393</v>
      </c>
      <c r="U197" s="97" t="str">
        <f t="shared" si="34"/>
        <v>n.a.</v>
      </c>
      <c r="V197" s="97" t="str">
        <f t="shared" si="31"/>
        <v>n.a.</v>
      </c>
      <c r="W197" s="48"/>
      <c r="X197" s="48"/>
      <c r="Y197" s="48"/>
      <c r="Z197" s="48"/>
      <c r="AA197" s="48"/>
      <c r="AB197" s="48"/>
    </row>
    <row r="198" spans="1:28">
      <c r="A198" s="60">
        <v>29859</v>
      </c>
      <c r="B198" s="57">
        <v>997.85500000000002</v>
      </c>
      <c r="C198" s="46">
        <v>1981</v>
      </c>
      <c r="D198" s="56">
        <v>3126.8</v>
      </c>
      <c r="E198" s="56">
        <v>5987.2</v>
      </c>
      <c r="F198" s="56">
        <f t="shared" si="25"/>
        <v>52.224746125066808</v>
      </c>
      <c r="G198" s="44">
        <f t="shared" si="24"/>
        <v>31.91297812460023</v>
      </c>
      <c r="H198" s="38">
        <f t="shared" si="35"/>
        <v>-1.7230843045566218</v>
      </c>
      <c r="I198" s="38">
        <f t="shared" si="32"/>
        <v>2.538105840041105</v>
      </c>
      <c r="J198" s="38">
        <f t="shared" si="32"/>
        <v>9.3720787002851793</v>
      </c>
      <c r="K198" s="36">
        <f t="shared" si="26"/>
        <v>0</v>
      </c>
      <c r="L198" s="36">
        <f t="shared" si="27"/>
        <v>1</v>
      </c>
      <c r="M198" s="36">
        <f t="shared" si="28"/>
        <v>0</v>
      </c>
      <c r="N198" s="96">
        <f t="shared" si="29"/>
        <v>0</v>
      </c>
      <c r="O198" s="97" t="str">
        <f t="shared" si="33"/>
        <v>n.a.</v>
      </c>
      <c r="P198" s="97">
        <f t="shared" si="33"/>
        <v>2.538105840041105</v>
      </c>
      <c r="Q198" s="97" t="str">
        <f t="shared" si="33"/>
        <v>n.a.</v>
      </c>
      <c r="R198" s="97" t="str">
        <f t="shared" si="30"/>
        <v>n.a.</v>
      </c>
      <c r="S198" s="97" t="str">
        <f t="shared" si="34"/>
        <v>n.a.</v>
      </c>
      <c r="T198" s="97">
        <f t="shared" si="34"/>
        <v>9.3720787002851793</v>
      </c>
      <c r="U198" s="97" t="str">
        <f t="shared" si="34"/>
        <v>n.a.</v>
      </c>
      <c r="V198" s="97" t="str">
        <f t="shared" si="31"/>
        <v>n.a.</v>
      </c>
      <c r="W198" s="48"/>
      <c r="X198" s="48"/>
      <c r="Y198" s="48"/>
      <c r="Z198" s="48"/>
      <c r="AA198" s="48"/>
      <c r="AB198" s="48"/>
    </row>
    <row r="199" spans="1:28">
      <c r="A199" s="60">
        <v>30224</v>
      </c>
      <c r="B199" s="57">
        <v>1142.0340000000001</v>
      </c>
      <c r="C199" s="46">
        <v>1982</v>
      </c>
      <c r="D199" s="56">
        <v>3253.2</v>
      </c>
      <c r="E199" s="56">
        <v>5870.9</v>
      </c>
      <c r="F199" s="56">
        <f t="shared" si="25"/>
        <v>55.412287724199018</v>
      </c>
      <c r="G199" s="44">
        <f t="shared" ref="G199:G226" si="36">100*B199/D199</f>
        <v>35.10494282552564</v>
      </c>
      <c r="H199" s="38">
        <f t="shared" si="35"/>
        <v>2.8467662585129148</v>
      </c>
      <c r="I199" s="38">
        <f t="shared" si="32"/>
        <v>-1.9424772848743999</v>
      </c>
      <c r="J199" s="38">
        <f t="shared" si="32"/>
        <v>6.1035080792901208</v>
      </c>
      <c r="K199" s="36">
        <f t="shared" si="26"/>
        <v>0</v>
      </c>
      <c r="L199" s="36">
        <f t="shared" si="27"/>
        <v>1</v>
      </c>
      <c r="M199" s="36">
        <f t="shared" si="28"/>
        <v>0</v>
      </c>
      <c r="N199" s="96">
        <f t="shared" si="29"/>
        <v>0</v>
      </c>
      <c r="O199" s="97" t="str">
        <f t="shared" si="33"/>
        <v>n.a.</v>
      </c>
      <c r="P199" s="97">
        <f t="shared" si="33"/>
        <v>-1.9424772848743999</v>
      </c>
      <c r="Q199" s="97" t="str">
        <f t="shared" si="33"/>
        <v>n.a.</v>
      </c>
      <c r="R199" s="97" t="str">
        <f t="shared" si="30"/>
        <v>n.a.</v>
      </c>
      <c r="S199" s="97" t="str">
        <f t="shared" si="34"/>
        <v>n.a.</v>
      </c>
      <c r="T199" s="97">
        <f t="shared" si="34"/>
        <v>6.1035080792901208</v>
      </c>
      <c r="U199" s="97" t="str">
        <f t="shared" si="34"/>
        <v>n.a.</v>
      </c>
      <c r="V199" s="97" t="str">
        <f t="shared" si="31"/>
        <v>n.a.</v>
      </c>
      <c r="W199" s="48"/>
      <c r="X199" s="48"/>
      <c r="Y199" s="48"/>
      <c r="Z199" s="48"/>
      <c r="AA199" s="48"/>
      <c r="AB199" s="48"/>
    </row>
    <row r="200" spans="1:28">
      <c r="A200" s="60">
        <v>30589</v>
      </c>
      <c r="B200" s="57">
        <v>1377.21</v>
      </c>
      <c r="C200" s="46">
        <v>1983</v>
      </c>
      <c r="D200" s="56">
        <v>3534.6</v>
      </c>
      <c r="E200" s="56">
        <v>6136.2</v>
      </c>
      <c r="F200" s="56">
        <f t="shared" ref="F200:F227" si="37">100*D200/E200</f>
        <v>57.602424953554319</v>
      </c>
      <c r="G200" s="44">
        <f t="shared" si="36"/>
        <v>38.963673400101854</v>
      </c>
      <c r="H200" s="38">
        <f t="shared" si="35"/>
        <v>6.4074164509249911</v>
      </c>
      <c r="I200" s="38">
        <f t="shared" si="32"/>
        <v>4.5188982949803336</v>
      </c>
      <c r="J200" s="38">
        <f t="shared" si="32"/>
        <v>3.9524396470619783</v>
      </c>
      <c r="K200" s="36">
        <f t="shared" ref="K200:K226" si="38">IF(AND(G200&gt;0,G200&lt;30),1,0)</f>
        <v>0</v>
      </c>
      <c r="L200" s="36">
        <f t="shared" ref="L200:L226" si="39">IF(AND($G200&gt;30,$G200&lt;60),1,0)</f>
        <v>1</v>
      </c>
      <c r="M200" s="36">
        <f t="shared" ref="M200:M226" si="40">IF(AND($G200&gt;60,$G200&lt;90),1,0)</f>
        <v>0</v>
      </c>
      <c r="N200" s="96">
        <f t="shared" ref="N200:N226" si="41">IF($G200&gt;90,1,0)</f>
        <v>0</v>
      </c>
      <c r="O200" s="97" t="str">
        <f t="shared" si="33"/>
        <v>n.a.</v>
      </c>
      <c r="P200" s="97">
        <f t="shared" si="33"/>
        <v>4.5188982949803336</v>
      </c>
      <c r="Q200" s="97" t="str">
        <f t="shared" si="33"/>
        <v>n.a.</v>
      </c>
      <c r="R200" s="97" t="str">
        <f t="shared" si="33"/>
        <v>n.a.</v>
      </c>
      <c r="S200" s="97" t="str">
        <f t="shared" si="34"/>
        <v>n.a.</v>
      </c>
      <c r="T200" s="97">
        <f t="shared" si="34"/>
        <v>3.9524396470619783</v>
      </c>
      <c r="U200" s="97" t="str">
        <f t="shared" si="34"/>
        <v>n.a.</v>
      </c>
      <c r="V200" s="97" t="str">
        <f t="shared" si="34"/>
        <v>n.a.</v>
      </c>
      <c r="W200" s="48"/>
      <c r="X200" s="48"/>
      <c r="Y200" s="48"/>
      <c r="Z200" s="48"/>
      <c r="AA200" s="48"/>
      <c r="AB200" s="48"/>
    </row>
    <row r="201" spans="1:28">
      <c r="A201" s="60">
        <v>30955</v>
      </c>
      <c r="B201" s="57">
        <v>1572.2660000000001</v>
      </c>
      <c r="C201" s="46">
        <v>1984</v>
      </c>
      <c r="D201" s="56">
        <v>3930.9</v>
      </c>
      <c r="E201" s="56">
        <v>6577.1</v>
      </c>
      <c r="F201" s="56">
        <f t="shared" si="37"/>
        <v>59.766462422648274</v>
      </c>
      <c r="G201" s="44">
        <f t="shared" si="36"/>
        <v>39.997608690121858</v>
      </c>
      <c r="H201" s="38">
        <f t="shared" si="35"/>
        <v>8.0846305655216284</v>
      </c>
      <c r="I201" s="38">
        <f t="shared" ref="I201:J227" si="42">100*(E201/E200-1)</f>
        <v>7.1852286431342005</v>
      </c>
      <c r="J201" s="38">
        <f t="shared" si="42"/>
        <v>3.7568513319341079</v>
      </c>
      <c r="K201" s="36">
        <f t="shared" si="38"/>
        <v>0</v>
      </c>
      <c r="L201" s="36">
        <f t="shared" si="39"/>
        <v>1</v>
      </c>
      <c r="M201" s="36">
        <f t="shared" si="40"/>
        <v>0</v>
      </c>
      <c r="N201" s="96">
        <f t="shared" si="41"/>
        <v>0</v>
      </c>
      <c r="O201" s="97" t="str">
        <f t="shared" ref="O201:R226" si="43">IF(K201=1,$I201,"n.a.")</f>
        <v>n.a.</v>
      </c>
      <c r="P201" s="97">
        <f t="shared" si="43"/>
        <v>7.1852286431342005</v>
      </c>
      <c r="Q201" s="97" t="str">
        <f t="shared" si="43"/>
        <v>n.a.</v>
      </c>
      <c r="R201" s="97" t="str">
        <f t="shared" si="43"/>
        <v>n.a.</v>
      </c>
      <c r="S201" s="97" t="str">
        <f t="shared" ref="S201:V226" si="44">IF(K201=1,$J201,"n.a.")</f>
        <v>n.a.</v>
      </c>
      <c r="T201" s="97">
        <f t="shared" si="44"/>
        <v>3.7568513319341079</v>
      </c>
      <c r="U201" s="97" t="str">
        <f t="shared" si="44"/>
        <v>n.a.</v>
      </c>
      <c r="V201" s="97" t="str">
        <f t="shared" si="44"/>
        <v>n.a.</v>
      </c>
      <c r="W201" s="48"/>
      <c r="X201" s="48"/>
      <c r="Y201" s="48"/>
      <c r="Z201" s="48"/>
      <c r="AA201" s="48"/>
      <c r="AB201" s="48"/>
    </row>
    <row r="202" spans="1:28">
      <c r="A202" s="60">
        <v>31320</v>
      </c>
      <c r="B202" s="57">
        <v>1823.1030000000001</v>
      </c>
      <c r="C202" s="46">
        <v>1985</v>
      </c>
      <c r="D202" s="56">
        <v>4217.5</v>
      </c>
      <c r="E202" s="56">
        <v>6849.3</v>
      </c>
      <c r="F202" s="56">
        <f t="shared" si="37"/>
        <v>61.575635466398026</v>
      </c>
      <c r="G202" s="44">
        <f t="shared" si="36"/>
        <v>43.227101363366927</v>
      </c>
      <c r="H202" s="38">
        <f t="shared" si="35"/>
        <v>8.1221585378412868</v>
      </c>
      <c r="I202" s="38">
        <f t="shared" si="42"/>
        <v>4.1386021194751432</v>
      </c>
      <c r="J202" s="38">
        <f t="shared" si="42"/>
        <v>3.0270706520253654</v>
      </c>
      <c r="K202" s="36">
        <f t="shared" si="38"/>
        <v>0</v>
      </c>
      <c r="L202" s="36">
        <f t="shared" si="39"/>
        <v>1</v>
      </c>
      <c r="M202" s="36">
        <f t="shared" si="40"/>
        <v>0</v>
      </c>
      <c r="N202" s="96">
        <f t="shared" si="41"/>
        <v>0</v>
      </c>
      <c r="O202" s="97" t="str">
        <f t="shared" si="43"/>
        <v>n.a.</v>
      </c>
      <c r="P202" s="97">
        <f t="shared" si="43"/>
        <v>4.1386021194751432</v>
      </c>
      <c r="Q202" s="97" t="str">
        <f t="shared" si="43"/>
        <v>n.a.</v>
      </c>
      <c r="R202" s="97" t="str">
        <f t="shared" si="43"/>
        <v>n.a.</v>
      </c>
      <c r="S202" s="97" t="str">
        <f t="shared" si="44"/>
        <v>n.a.</v>
      </c>
      <c r="T202" s="97">
        <f t="shared" si="44"/>
        <v>3.0270706520253654</v>
      </c>
      <c r="U202" s="97" t="str">
        <f t="shared" si="44"/>
        <v>n.a.</v>
      </c>
      <c r="V202" s="97" t="str">
        <f t="shared" si="44"/>
        <v>n.a.</v>
      </c>
      <c r="W202" s="48"/>
      <c r="X202" s="48"/>
      <c r="Y202" s="48"/>
      <c r="Z202" s="48"/>
      <c r="AA202" s="48"/>
      <c r="AB202" s="48"/>
    </row>
    <row r="203" spans="1:28">
      <c r="A203" s="60">
        <v>31685</v>
      </c>
      <c r="B203" s="57">
        <v>2125.30261665842</v>
      </c>
      <c r="C203" s="46">
        <v>1986</v>
      </c>
      <c r="D203" s="56">
        <v>4460.1000000000004</v>
      </c>
      <c r="E203" s="56">
        <v>7086.5</v>
      </c>
      <c r="F203" s="56">
        <f t="shared" si="37"/>
        <v>62.93798066746632</v>
      </c>
      <c r="G203" s="44">
        <f t="shared" si="36"/>
        <v>47.651456618874462</v>
      </c>
      <c r="H203" s="38">
        <f t="shared" ref="H203:H226" si="45">G203-G200</f>
        <v>8.6877832187726085</v>
      </c>
      <c r="I203" s="38">
        <f t="shared" si="42"/>
        <v>3.463127618880768</v>
      </c>
      <c r="J203" s="38">
        <f t="shared" si="42"/>
        <v>2.2124744482933112</v>
      </c>
      <c r="K203" s="36">
        <f t="shared" si="38"/>
        <v>0</v>
      </c>
      <c r="L203" s="36">
        <f t="shared" si="39"/>
        <v>1</v>
      </c>
      <c r="M203" s="36">
        <f t="shared" si="40"/>
        <v>0</v>
      </c>
      <c r="N203" s="96">
        <f t="shared" si="41"/>
        <v>0</v>
      </c>
      <c r="O203" s="97" t="str">
        <f t="shared" si="43"/>
        <v>n.a.</v>
      </c>
      <c r="P203" s="97">
        <f t="shared" si="43"/>
        <v>3.463127618880768</v>
      </c>
      <c r="Q203" s="97" t="str">
        <f t="shared" si="43"/>
        <v>n.a.</v>
      </c>
      <c r="R203" s="97" t="str">
        <f t="shared" si="43"/>
        <v>n.a.</v>
      </c>
      <c r="S203" s="97" t="str">
        <f t="shared" si="44"/>
        <v>n.a.</v>
      </c>
      <c r="T203" s="97">
        <f t="shared" si="44"/>
        <v>2.2124744482933112</v>
      </c>
      <c r="U203" s="97" t="str">
        <f t="shared" si="44"/>
        <v>n.a.</v>
      </c>
      <c r="V203" s="97" t="str">
        <f t="shared" si="44"/>
        <v>n.a.</v>
      </c>
      <c r="W203" s="48"/>
      <c r="X203" s="48"/>
      <c r="Y203" s="48"/>
      <c r="Z203" s="48"/>
      <c r="AA203" s="48"/>
      <c r="AB203" s="48"/>
    </row>
    <row r="204" spans="1:28">
      <c r="A204" s="60">
        <v>32050</v>
      </c>
      <c r="B204" s="57">
        <v>2350.276890953</v>
      </c>
      <c r="C204" s="46">
        <v>1987</v>
      </c>
      <c r="D204" s="56">
        <v>4736.3999999999996</v>
      </c>
      <c r="E204" s="56">
        <v>7313.3</v>
      </c>
      <c r="F204" s="56">
        <f t="shared" si="37"/>
        <v>64.764196737450931</v>
      </c>
      <c r="G204" s="44">
        <f t="shared" si="36"/>
        <v>49.621587934992824</v>
      </c>
      <c r="H204" s="38">
        <f t="shared" si="45"/>
        <v>9.6239792448709665</v>
      </c>
      <c r="I204" s="38">
        <f t="shared" si="42"/>
        <v>3.2004515628307306</v>
      </c>
      <c r="J204" s="38">
        <f t="shared" si="42"/>
        <v>2.9016121118239369</v>
      </c>
      <c r="K204" s="36">
        <f t="shared" si="38"/>
        <v>0</v>
      </c>
      <c r="L204" s="36">
        <f t="shared" si="39"/>
        <v>1</v>
      </c>
      <c r="M204" s="36">
        <f t="shared" si="40"/>
        <v>0</v>
      </c>
      <c r="N204" s="96">
        <f t="shared" si="41"/>
        <v>0</v>
      </c>
      <c r="O204" s="97" t="str">
        <f t="shared" si="43"/>
        <v>n.a.</v>
      </c>
      <c r="P204" s="97">
        <f t="shared" si="43"/>
        <v>3.2004515628307306</v>
      </c>
      <c r="Q204" s="97" t="str">
        <f t="shared" si="43"/>
        <v>n.a.</v>
      </c>
      <c r="R204" s="97" t="str">
        <f t="shared" si="43"/>
        <v>n.a.</v>
      </c>
      <c r="S204" s="97" t="str">
        <f t="shared" si="44"/>
        <v>n.a.</v>
      </c>
      <c r="T204" s="97">
        <f t="shared" si="44"/>
        <v>2.9016121118239369</v>
      </c>
      <c r="U204" s="97" t="str">
        <f t="shared" si="44"/>
        <v>n.a.</v>
      </c>
      <c r="V204" s="97" t="str">
        <f t="shared" si="44"/>
        <v>n.a.</v>
      </c>
      <c r="W204" s="48"/>
      <c r="X204" s="48"/>
      <c r="Y204" s="48"/>
      <c r="Z204" s="48"/>
      <c r="AA204" s="48"/>
      <c r="AB204" s="48"/>
    </row>
    <row r="205" spans="1:28">
      <c r="A205" s="60">
        <v>32416</v>
      </c>
      <c r="B205" s="57">
        <v>2602.3377120411601</v>
      </c>
      <c r="C205" s="46">
        <v>1988</v>
      </c>
      <c r="D205" s="56">
        <v>5100.3999999999996</v>
      </c>
      <c r="E205" s="56">
        <v>7613.9</v>
      </c>
      <c r="F205" s="56">
        <f t="shared" si="37"/>
        <v>66.988008773427538</v>
      </c>
      <c r="G205" s="44">
        <f t="shared" si="36"/>
        <v>51.022227904500824</v>
      </c>
      <c r="H205" s="38">
        <f t="shared" si="45"/>
        <v>7.7951265411338966</v>
      </c>
      <c r="I205" s="38">
        <f t="shared" si="42"/>
        <v>4.1103195547837368</v>
      </c>
      <c r="J205" s="38">
        <f t="shared" si="42"/>
        <v>3.4337058868988635</v>
      </c>
      <c r="K205" s="36">
        <f t="shared" si="38"/>
        <v>0</v>
      </c>
      <c r="L205" s="36">
        <f t="shared" si="39"/>
        <v>1</v>
      </c>
      <c r="M205" s="36">
        <f t="shared" si="40"/>
        <v>0</v>
      </c>
      <c r="N205" s="96">
        <f t="shared" si="41"/>
        <v>0</v>
      </c>
      <c r="O205" s="97" t="str">
        <f t="shared" si="43"/>
        <v>n.a.</v>
      </c>
      <c r="P205" s="97">
        <f t="shared" si="43"/>
        <v>4.1103195547837368</v>
      </c>
      <c r="Q205" s="97" t="str">
        <f t="shared" si="43"/>
        <v>n.a.</v>
      </c>
      <c r="R205" s="97" t="str">
        <f t="shared" si="43"/>
        <v>n.a.</v>
      </c>
      <c r="S205" s="97" t="str">
        <f t="shared" si="44"/>
        <v>n.a.</v>
      </c>
      <c r="T205" s="97">
        <f t="shared" si="44"/>
        <v>3.4337058868988635</v>
      </c>
      <c r="U205" s="97" t="str">
        <f t="shared" si="44"/>
        <v>n.a.</v>
      </c>
      <c r="V205" s="97" t="str">
        <f t="shared" si="44"/>
        <v>n.a.</v>
      </c>
      <c r="W205" s="48"/>
      <c r="X205" s="48"/>
      <c r="Y205" s="48"/>
      <c r="Z205" s="48"/>
      <c r="AA205" s="48"/>
      <c r="AB205" s="48"/>
    </row>
    <row r="206" spans="1:28">
      <c r="A206" s="60">
        <v>32780</v>
      </c>
      <c r="B206" s="57">
        <v>2857.4309601873197</v>
      </c>
      <c r="C206" s="46">
        <v>1989</v>
      </c>
      <c r="D206" s="56">
        <v>5482.1</v>
      </c>
      <c r="E206" s="56">
        <v>7885.9</v>
      </c>
      <c r="F206" s="56">
        <f t="shared" si="37"/>
        <v>69.51774686465717</v>
      </c>
      <c r="G206" s="44">
        <f t="shared" si="36"/>
        <v>52.122926619129885</v>
      </c>
      <c r="H206" s="38">
        <f t="shared" si="45"/>
        <v>4.4714700002554224</v>
      </c>
      <c r="I206" s="38">
        <f t="shared" si="42"/>
        <v>3.5724136119465788</v>
      </c>
      <c r="J206" s="38">
        <f t="shared" si="42"/>
        <v>3.7764043707970485</v>
      </c>
      <c r="K206" s="36">
        <f t="shared" si="38"/>
        <v>0</v>
      </c>
      <c r="L206" s="36">
        <f t="shared" si="39"/>
        <v>1</v>
      </c>
      <c r="M206" s="36">
        <f t="shared" si="40"/>
        <v>0</v>
      </c>
      <c r="N206" s="96">
        <f t="shared" si="41"/>
        <v>0</v>
      </c>
      <c r="O206" s="97" t="str">
        <f t="shared" si="43"/>
        <v>n.a.</v>
      </c>
      <c r="P206" s="97">
        <f t="shared" si="43"/>
        <v>3.5724136119465788</v>
      </c>
      <c r="Q206" s="97" t="str">
        <f t="shared" si="43"/>
        <v>n.a.</v>
      </c>
      <c r="R206" s="97" t="str">
        <f t="shared" si="43"/>
        <v>n.a.</v>
      </c>
      <c r="S206" s="97" t="str">
        <f t="shared" si="44"/>
        <v>n.a.</v>
      </c>
      <c r="T206" s="97">
        <f t="shared" si="44"/>
        <v>3.7764043707970485</v>
      </c>
      <c r="U206" s="97" t="str">
        <f t="shared" si="44"/>
        <v>n.a.</v>
      </c>
      <c r="V206" s="97" t="str">
        <f t="shared" si="44"/>
        <v>n.a.</v>
      </c>
      <c r="W206" s="48"/>
      <c r="X206" s="48"/>
      <c r="Y206" s="48"/>
      <c r="Z206" s="48"/>
      <c r="AA206" s="48"/>
      <c r="AB206" s="48"/>
    </row>
    <row r="207" spans="1:28">
      <c r="A207" s="60">
        <v>33144</v>
      </c>
      <c r="B207" s="57">
        <v>3233.3134517772501</v>
      </c>
      <c r="C207" s="46">
        <v>1990</v>
      </c>
      <c r="D207" s="56">
        <v>5800.5</v>
      </c>
      <c r="E207" s="56">
        <v>8033.9</v>
      </c>
      <c r="F207" s="56">
        <f t="shared" si="37"/>
        <v>72.200301223565148</v>
      </c>
      <c r="G207" s="44">
        <f t="shared" si="36"/>
        <v>55.741978308374279</v>
      </c>
      <c r="H207" s="38">
        <f t="shared" si="45"/>
        <v>6.1203903733814542</v>
      </c>
      <c r="I207" s="38">
        <f t="shared" si="42"/>
        <v>1.8767673949707797</v>
      </c>
      <c r="J207" s="38">
        <f t="shared" si="42"/>
        <v>3.8588050963886955</v>
      </c>
      <c r="K207" s="36">
        <f t="shared" si="38"/>
        <v>0</v>
      </c>
      <c r="L207" s="36">
        <f t="shared" si="39"/>
        <v>1</v>
      </c>
      <c r="M207" s="36">
        <f t="shared" si="40"/>
        <v>0</v>
      </c>
      <c r="N207" s="96">
        <f t="shared" si="41"/>
        <v>0</v>
      </c>
      <c r="O207" s="97" t="str">
        <f t="shared" si="43"/>
        <v>n.a.</v>
      </c>
      <c r="P207" s="97">
        <f t="shared" si="43"/>
        <v>1.8767673949707797</v>
      </c>
      <c r="Q207" s="97" t="str">
        <f t="shared" si="43"/>
        <v>n.a.</v>
      </c>
      <c r="R207" s="97" t="str">
        <f t="shared" si="43"/>
        <v>n.a.</v>
      </c>
      <c r="S207" s="97" t="str">
        <f t="shared" si="44"/>
        <v>n.a.</v>
      </c>
      <c r="T207" s="97">
        <f t="shared" si="44"/>
        <v>3.8588050963886955</v>
      </c>
      <c r="U207" s="97" t="str">
        <f t="shared" si="44"/>
        <v>n.a.</v>
      </c>
      <c r="V207" s="97" t="str">
        <f t="shared" si="44"/>
        <v>n.a.</v>
      </c>
      <c r="W207" s="48"/>
      <c r="X207" s="48"/>
      <c r="Y207" s="48"/>
      <c r="Z207" s="48"/>
      <c r="AA207" s="48"/>
      <c r="AB207" s="48"/>
    </row>
    <row r="208" spans="1:28">
      <c r="A208" s="60">
        <v>33511</v>
      </c>
      <c r="B208" s="57">
        <v>3665.3033516970299</v>
      </c>
      <c r="C208" s="46">
        <v>1991</v>
      </c>
      <c r="D208" s="56">
        <v>5992.1</v>
      </c>
      <c r="E208" s="56">
        <v>8015.1</v>
      </c>
      <c r="F208" s="56">
        <f t="shared" si="37"/>
        <v>74.760140235305855</v>
      </c>
      <c r="G208" s="44">
        <f t="shared" si="36"/>
        <v>61.168928283857575</v>
      </c>
      <c r="H208" s="38">
        <f t="shared" si="45"/>
        <v>10.146700379356751</v>
      </c>
      <c r="I208" s="38">
        <f t="shared" si="42"/>
        <v>-0.23400838944970248</v>
      </c>
      <c r="J208" s="38">
        <f t="shared" si="42"/>
        <v>3.5454686038141059</v>
      </c>
      <c r="K208" s="36">
        <f t="shared" si="38"/>
        <v>0</v>
      </c>
      <c r="L208" s="36">
        <f t="shared" si="39"/>
        <v>0</v>
      </c>
      <c r="M208" s="36">
        <f t="shared" si="40"/>
        <v>1</v>
      </c>
      <c r="N208" s="96">
        <f t="shared" si="41"/>
        <v>0</v>
      </c>
      <c r="O208" s="97" t="str">
        <f t="shared" si="43"/>
        <v>n.a.</v>
      </c>
      <c r="P208" s="97" t="str">
        <f t="shared" si="43"/>
        <v>n.a.</v>
      </c>
      <c r="Q208" s="97">
        <f t="shared" si="43"/>
        <v>-0.23400838944970248</v>
      </c>
      <c r="R208" s="97" t="str">
        <f t="shared" si="43"/>
        <v>n.a.</v>
      </c>
      <c r="S208" s="97" t="str">
        <f t="shared" si="44"/>
        <v>n.a.</v>
      </c>
      <c r="T208" s="97" t="str">
        <f t="shared" si="44"/>
        <v>n.a.</v>
      </c>
      <c r="U208" s="97">
        <f t="shared" si="44"/>
        <v>3.5454686038141059</v>
      </c>
      <c r="V208" s="97" t="str">
        <f t="shared" si="44"/>
        <v>n.a.</v>
      </c>
      <c r="W208" s="48"/>
      <c r="X208" s="48"/>
      <c r="Y208" s="48"/>
      <c r="Z208" s="48"/>
      <c r="AA208" s="48"/>
      <c r="AB208" s="48"/>
    </row>
    <row r="209" spans="1:28">
      <c r="A209" s="60">
        <v>33877</v>
      </c>
      <c r="B209" s="57">
        <v>4064.62065552166</v>
      </c>
      <c r="C209" s="46">
        <v>1992</v>
      </c>
      <c r="D209" s="56">
        <v>6342.3</v>
      </c>
      <c r="E209" s="56">
        <v>8287.1</v>
      </c>
      <c r="F209" s="56">
        <f t="shared" si="37"/>
        <v>76.532200649201769</v>
      </c>
      <c r="G209" s="44">
        <f t="shared" si="36"/>
        <v>64.087486487893358</v>
      </c>
      <c r="H209" s="38">
        <f t="shared" si="45"/>
        <v>11.964559868763473</v>
      </c>
      <c r="I209" s="38">
        <f t="shared" si="42"/>
        <v>3.3935945902109799</v>
      </c>
      <c r="J209" s="38">
        <f t="shared" si="42"/>
        <v>2.3703278355529989</v>
      </c>
      <c r="K209" s="36">
        <f t="shared" si="38"/>
        <v>0</v>
      </c>
      <c r="L209" s="36">
        <f t="shared" si="39"/>
        <v>0</v>
      </c>
      <c r="M209" s="36">
        <f t="shared" si="40"/>
        <v>1</v>
      </c>
      <c r="N209" s="96">
        <f t="shared" si="41"/>
        <v>0</v>
      </c>
      <c r="O209" s="97" t="str">
        <f t="shared" si="43"/>
        <v>n.a.</v>
      </c>
      <c r="P209" s="97" t="str">
        <f t="shared" si="43"/>
        <v>n.a.</v>
      </c>
      <c r="Q209" s="97">
        <f t="shared" si="43"/>
        <v>3.3935945902109799</v>
      </c>
      <c r="R209" s="97" t="str">
        <f t="shared" si="43"/>
        <v>n.a.</v>
      </c>
      <c r="S209" s="97" t="str">
        <f t="shared" si="44"/>
        <v>n.a.</v>
      </c>
      <c r="T209" s="97" t="str">
        <f t="shared" si="44"/>
        <v>n.a.</v>
      </c>
      <c r="U209" s="97">
        <f t="shared" si="44"/>
        <v>2.3703278355529989</v>
      </c>
      <c r="V209" s="97" t="str">
        <f t="shared" si="44"/>
        <v>n.a.</v>
      </c>
      <c r="W209" s="48"/>
      <c r="X209" s="48"/>
      <c r="Y209" s="48"/>
      <c r="Z209" s="48"/>
      <c r="AA209" s="48"/>
      <c r="AB209" s="48"/>
    </row>
    <row r="210" spans="1:28">
      <c r="A210" s="60">
        <v>34242</v>
      </c>
      <c r="B210" s="57">
        <v>4411.4888831393801</v>
      </c>
      <c r="C210" s="46">
        <v>1993</v>
      </c>
      <c r="D210" s="56">
        <v>6667.4</v>
      </c>
      <c r="E210" s="56">
        <v>8523.4</v>
      </c>
      <c r="F210" s="56">
        <f t="shared" si="37"/>
        <v>78.224652134124881</v>
      </c>
      <c r="G210" s="44">
        <f t="shared" si="36"/>
        <v>66.165055091030695</v>
      </c>
      <c r="H210" s="38">
        <f t="shared" si="45"/>
        <v>10.423076782656416</v>
      </c>
      <c r="I210" s="38">
        <f t="shared" si="42"/>
        <v>2.8514196763644639</v>
      </c>
      <c r="J210" s="38">
        <f t="shared" si="42"/>
        <v>2.2114240418627862</v>
      </c>
      <c r="K210" s="36">
        <f t="shared" si="38"/>
        <v>0</v>
      </c>
      <c r="L210" s="36">
        <f t="shared" si="39"/>
        <v>0</v>
      </c>
      <c r="M210" s="36">
        <f t="shared" si="40"/>
        <v>1</v>
      </c>
      <c r="N210" s="96">
        <f t="shared" si="41"/>
        <v>0</v>
      </c>
      <c r="O210" s="97" t="str">
        <f t="shared" si="43"/>
        <v>n.a.</v>
      </c>
      <c r="P210" s="97" t="str">
        <f t="shared" si="43"/>
        <v>n.a.</v>
      </c>
      <c r="Q210" s="97">
        <f t="shared" si="43"/>
        <v>2.8514196763644639</v>
      </c>
      <c r="R210" s="97" t="str">
        <f t="shared" si="43"/>
        <v>n.a.</v>
      </c>
      <c r="S210" s="97" t="str">
        <f t="shared" si="44"/>
        <v>n.a.</v>
      </c>
      <c r="T210" s="97" t="str">
        <f t="shared" si="44"/>
        <v>n.a.</v>
      </c>
      <c r="U210" s="97">
        <f t="shared" si="44"/>
        <v>2.2114240418627862</v>
      </c>
      <c r="V210" s="97" t="str">
        <f t="shared" si="44"/>
        <v>n.a.</v>
      </c>
      <c r="W210" s="48"/>
      <c r="X210" s="48"/>
      <c r="Y210" s="48"/>
      <c r="Z210" s="48"/>
      <c r="AA210" s="48"/>
      <c r="AB210" s="48"/>
    </row>
    <row r="211" spans="1:28">
      <c r="A211" s="60">
        <v>34607</v>
      </c>
      <c r="B211" s="57">
        <v>4692.74991001332</v>
      </c>
      <c r="C211" s="46">
        <v>1994</v>
      </c>
      <c r="D211" s="56">
        <v>7085.2</v>
      </c>
      <c r="E211" s="56">
        <v>8870.7000000000007</v>
      </c>
      <c r="F211" s="56">
        <f t="shared" si="37"/>
        <v>79.871937953036394</v>
      </c>
      <c r="G211" s="44">
        <f t="shared" si="36"/>
        <v>66.233132586424091</v>
      </c>
      <c r="H211" s="38">
        <f t="shared" si="45"/>
        <v>5.064204302566516</v>
      </c>
      <c r="I211" s="38">
        <f t="shared" si="42"/>
        <v>4.0746650397728734</v>
      </c>
      <c r="J211" s="38">
        <f t="shared" si="42"/>
        <v>2.1058397499640558</v>
      </c>
      <c r="K211" s="36">
        <f t="shared" si="38"/>
        <v>0</v>
      </c>
      <c r="L211" s="36">
        <f t="shared" si="39"/>
        <v>0</v>
      </c>
      <c r="M211" s="36">
        <f t="shared" si="40"/>
        <v>1</v>
      </c>
      <c r="N211" s="96">
        <f t="shared" si="41"/>
        <v>0</v>
      </c>
      <c r="O211" s="97" t="str">
        <f t="shared" si="43"/>
        <v>n.a.</v>
      </c>
      <c r="P211" s="97" t="str">
        <f t="shared" si="43"/>
        <v>n.a.</v>
      </c>
      <c r="Q211" s="97">
        <f t="shared" si="43"/>
        <v>4.0746650397728734</v>
      </c>
      <c r="R211" s="97" t="str">
        <f t="shared" si="43"/>
        <v>n.a.</v>
      </c>
      <c r="S211" s="97" t="str">
        <f t="shared" si="44"/>
        <v>n.a.</v>
      </c>
      <c r="T211" s="97" t="str">
        <f t="shared" si="44"/>
        <v>n.a.</v>
      </c>
      <c r="U211" s="97">
        <f t="shared" si="44"/>
        <v>2.1058397499640558</v>
      </c>
      <c r="V211" s="97" t="str">
        <f t="shared" si="44"/>
        <v>n.a.</v>
      </c>
      <c r="W211" s="48"/>
      <c r="X211" s="48"/>
      <c r="Y211" s="48"/>
      <c r="Z211" s="48"/>
      <c r="AA211" s="48"/>
      <c r="AB211" s="48"/>
    </row>
    <row r="212" spans="1:28">
      <c r="A212" s="60">
        <v>34971</v>
      </c>
      <c r="B212" s="57">
        <v>4973.9829007093895</v>
      </c>
      <c r="C212" s="46">
        <v>1995</v>
      </c>
      <c r="D212" s="56">
        <v>7414.7</v>
      </c>
      <c r="E212" s="56">
        <v>9093.7000000000007</v>
      </c>
      <c r="F212" s="56">
        <f t="shared" si="37"/>
        <v>81.536668242849444</v>
      </c>
      <c r="G212" s="44">
        <f t="shared" si="36"/>
        <v>67.082726215617484</v>
      </c>
      <c r="H212" s="38">
        <f t="shared" si="45"/>
        <v>2.9952397277241261</v>
      </c>
      <c r="I212" s="38">
        <f t="shared" si="42"/>
        <v>2.5138940557114964</v>
      </c>
      <c r="J212" s="38">
        <f t="shared" si="42"/>
        <v>2.0842492776272481</v>
      </c>
      <c r="K212" s="36">
        <f t="shared" si="38"/>
        <v>0</v>
      </c>
      <c r="L212" s="36">
        <f t="shared" si="39"/>
        <v>0</v>
      </c>
      <c r="M212" s="36">
        <f t="shared" si="40"/>
        <v>1</v>
      </c>
      <c r="N212" s="96">
        <f t="shared" si="41"/>
        <v>0</v>
      </c>
      <c r="O212" s="97" t="str">
        <f t="shared" si="43"/>
        <v>n.a.</v>
      </c>
      <c r="P212" s="97" t="str">
        <f t="shared" si="43"/>
        <v>n.a.</v>
      </c>
      <c r="Q212" s="97">
        <f t="shared" si="43"/>
        <v>2.5138940557114964</v>
      </c>
      <c r="R212" s="97" t="str">
        <f t="shared" si="43"/>
        <v>n.a.</v>
      </c>
      <c r="S212" s="97" t="str">
        <f t="shared" si="44"/>
        <v>n.a.</v>
      </c>
      <c r="T212" s="97" t="str">
        <f t="shared" si="44"/>
        <v>n.a.</v>
      </c>
      <c r="U212" s="97">
        <f t="shared" si="44"/>
        <v>2.0842492776272481</v>
      </c>
      <c r="V212" s="97" t="str">
        <f t="shared" si="44"/>
        <v>n.a.</v>
      </c>
      <c r="W212" s="48"/>
      <c r="X212" s="48"/>
      <c r="Y212" s="48"/>
      <c r="Z212" s="48"/>
      <c r="AA212" s="48"/>
      <c r="AB212" s="48"/>
    </row>
    <row r="213" spans="1:28">
      <c r="A213" s="60">
        <v>35338</v>
      </c>
      <c r="B213" s="57">
        <v>5224.8109391357302</v>
      </c>
      <c r="C213" s="46">
        <v>1996</v>
      </c>
      <c r="D213" s="56">
        <v>7838.5</v>
      </c>
      <c r="E213" s="56">
        <v>9433.9</v>
      </c>
      <c r="F213" s="56">
        <f t="shared" si="37"/>
        <v>83.088648385079338</v>
      </c>
      <c r="G213" s="44">
        <f t="shared" si="36"/>
        <v>66.6557496859824</v>
      </c>
      <c r="H213" s="38">
        <f t="shared" si="45"/>
        <v>0.4906945949517052</v>
      </c>
      <c r="I213" s="38">
        <f t="shared" si="42"/>
        <v>3.7410514971903508</v>
      </c>
      <c r="J213" s="38">
        <f t="shared" si="42"/>
        <v>1.9034137347965441</v>
      </c>
      <c r="K213" s="36">
        <f t="shared" si="38"/>
        <v>0</v>
      </c>
      <c r="L213" s="36">
        <f t="shared" si="39"/>
        <v>0</v>
      </c>
      <c r="M213" s="36">
        <f t="shared" si="40"/>
        <v>1</v>
      </c>
      <c r="N213" s="96">
        <f t="shared" si="41"/>
        <v>0</v>
      </c>
      <c r="O213" s="97" t="str">
        <f t="shared" si="43"/>
        <v>n.a.</v>
      </c>
      <c r="P213" s="97" t="str">
        <f t="shared" si="43"/>
        <v>n.a.</v>
      </c>
      <c r="Q213" s="97">
        <f t="shared" si="43"/>
        <v>3.7410514971903508</v>
      </c>
      <c r="R213" s="97" t="str">
        <f t="shared" si="43"/>
        <v>n.a.</v>
      </c>
      <c r="S213" s="97" t="str">
        <f t="shared" si="44"/>
        <v>n.a.</v>
      </c>
      <c r="T213" s="97" t="str">
        <f t="shared" si="44"/>
        <v>n.a.</v>
      </c>
      <c r="U213" s="97">
        <f t="shared" si="44"/>
        <v>1.9034137347965441</v>
      </c>
      <c r="V213" s="97" t="str">
        <f t="shared" si="44"/>
        <v>n.a.</v>
      </c>
      <c r="W213" s="48"/>
      <c r="X213" s="48"/>
      <c r="Y213" s="48"/>
      <c r="Z213" s="48"/>
      <c r="AA213" s="48"/>
      <c r="AB213" s="48"/>
    </row>
    <row r="214" spans="1:28">
      <c r="A214" s="60">
        <v>35703</v>
      </c>
      <c r="B214" s="57">
        <v>5413.146011397339</v>
      </c>
      <c r="C214" s="46">
        <v>1997</v>
      </c>
      <c r="D214" s="56">
        <v>8332.4</v>
      </c>
      <c r="E214" s="56">
        <v>9854.2999999999993</v>
      </c>
      <c r="F214" s="56">
        <f t="shared" si="37"/>
        <v>84.555980637894123</v>
      </c>
      <c r="G214" s="44">
        <f t="shared" si="36"/>
        <v>64.965028219928712</v>
      </c>
      <c r="H214" s="38">
        <f t="shared" si="45"/>
        <v>-1.2681043664953791</v>
      </c>
      <c r="I214" s="38">
        <f t="shared" si="42"/>
        <v>4.4562694113781109</v>
      </c>
      <c r="J214" s="38">
        <f t="shared" si="42"/>
        <v>1.7659840198799959</v>
      </c>
      <c r="K214" s="36">
        <f t="shared" si="38"/>
        <v>0</v>
      </c>
      <c r="L214" s="36">
        <f t="shared" si="39"/>
        <v>0</v>
      </c>
      <c r="M214" s="36">
        <f t="shared" si="40"/>
        <v>1</v>
      </c>
      <c r="N214" s="96">
        <f t="shared" si="41"/>
        <v>0</v>
      </c>
      <c r="O214" s="97" t="str">
        <f t="shared" si="43"/>
        <v>n.a.</v>
      </c>
      <c r="P214" s="97" t="str">
        <f t="shared" si="43"/>
        <v>n.a.</v>
      </c>
      <c r="Q214" s="97">
        <f t="shared" si="43"/>
        <v>4.4562694113781109</v>
      </c>
      <c r="R214" s="97" t="str">
        <f t="shared" si="43"/>
        <v>n.a.</v>
      </c>
      <c r="S214" s="97" t="str">
        <f t="shared" si="44"/>
        <v>n.a.</v>
      </c>
      <c r="T214" s="97" t="str">
        <f t="shared" si="44"/>
        <v>n.a.</v>
      </c>
      <c r="U214" s="97">
        <f t="shared" si="44"/>
        <v>1.7659840198799959</v>
      </c>
      <c r="V214" s="97" t="str">
        <f t="shared" si="44"/>
        <v>n.a.</v>
      </c>
      <c r="W214" s="48"/>
      <c r="X214" s="48"/>
      <c r="Y214" s="48"/>
      <c r="Z214" s="48"/>
      <c r="AA214" s="48"/>
      <c r="AB214" s="48"/>
    </row>
    <row r="215" spans="1:28">
      <c r="A215" s="60">
        <v>36068</v>
      </c>
      <c r="B215" s="57">
        <v>5526.1930088976205</v>
      </c>
      <c r="C215" s="46">
        <v>1998</v>
      </c>
      <c r="D215" s="56">
        <v>8793.5</v>
      </c>
      <c r="E215" s="56">
        <v>10283.5</v>
      </c>
      <c r="F215" s="56">
        <f t="shared" si="37"/>
        <v>85.510769679583802</v>
      </c>
      <c r="G215" s="44">
        <f t="shared" si="36"/>
        <v>62.84406674131597</v>
      </c>
      <c r="H215" s="38">
        <f t="shared" si="45"/>
        <v>-4.2386594743015138</v>
      </c>
      <c r="I215" s="38">
        <f t="shared" si="42"/>
        <v>4.3554590381863934</v>
      </c>
      <c r="J215" s="38">
        <f t="shared" si="42"/>
        <v>1.1291797865587982</v>
      </c>
      <c r="K215" s="36">
        <f t="shared" si="38"/>
        <v>0</v>
      </c>
      <c r="L215" s="36">
        <f t="shared" si="39"/>
        <v>0</v>
      </c>
      <c r="M215" s="36">
        <f t="shared" si="40"/>
        <v>1</v>
      </c>
      <c r="N215" s="96">
        <f t="shared" si="41"/>
        <v>0</v>
      </c>
      <c r="O215" s="97" t="str">
        <f t="shared" si="43"/>
        <v>n.a.</v>
      </c>
      <c r="P215" s="97" t="str">
        <f t="shared" si="43"/>
        <v>n.a.</v>
      </c>
      <c r="Q215" s="97">
        <f t="shared" si="43"/>
        <v>4.3554590381863934</v>
      </c>
      <c r="R215" s="97" t="str">
        <f t="shared" si="43"/>
        <v>n.a.</v>
      </c>
      <c r="S215" s="97" t="str">
        <f t="shared" si="44"/>
        <v>n.a.</v>
      </c>
      <c r="T215" s="97" t="str">
        <f t="shared" si="44"/>
        <v>n.a.</v>
      </c>
      <c r="U215" s="97">
        <f t="shared" si="44"/>
        <v>1.1291797865587982</v>
      </c>
      <c r="V215" s="97" t="str">
        <f t="shared" si="44"/>
        <v>n.a.</v>
      </c>
      <c r="W215" s="48"/>
      <c r="X215" s="48"/>
      <c r="Y215" s="48"/>
      <c r="Z215" s="48"/>
      <c r="AA215" s="48"/>
      <c r="AB215" s="48"/>
    </row>
    <row r="216" spans="1:28">
      <c r="A216" s="60">
        <v>36433</v>
      </c>
      <c r="B216" s="57">
        <v>5656.2709016154295</v>
      </c>
      <c r="C216" s="46">
        <v>1999</v>
      </c>
      <c r="D216" s="56">
        <v>9353.5</v>
      </c>
      <c r="E216" s="56">
        <v>10779.8</v>
      </c>
      <c r="F216" s="56">
        <f t="shared" si="37"/>
        <v>86.768771220245284</v>
      </c>
      <c r="G216" s="44">
        <f t="shared" si="36"/>
        <v>60.472239285993801</v>
      </c>
      <c r="H216" s="38">
        <f t="shared" si="45"/>
        <v>-6.1835103999885987</v>
      </c>
      <c r="I216" s="38">
        <f t="shared" si="42"/>
        <v>4.8261778577332493</v>
      </c>
      <c r="J216" s="38">
        <f t="shared" si="42"/>
        <v>1.471161521964226</v>
      </c>
      <c r="K216" s="36">
        <f t="shared" si="38"/>
        <v>0</v>
      </c>
      <c r="L216" s="36">
        <f t="shared" si="39"/>
        <v>0</v>
      </c>
      <c r="M216" s="36">
        <f t="shared" si="40"/>
        <v>1</v>
      </c>
      <c r="N216" s="96">
        <f t="shared" si="41"/>
        <v>0</v>
      </c>
      <c r="O216" s="97" t="str">
        <f t="shared" si="43"/>
        <v>n.a.</v>
      </c>
      <c r="P216" s="97" t="str">
        <f t="shared" si="43"/>
        <v>n.a.</v>
      </c>
      <c r="Q216" s="97">
        <f t="shared" si="43"/>
        <v>4.8261778577332493</v>
      </c>
      <c r="R216" s="97" t="str">
        <f t="shared" si="43"/>
        <v>n.a.</v>
      </c>
      <c r="S216" s="97" t="str">
        <f t="shared" si="44"/>
        <v>n.a.</v>
      </c>
      <c r="T216" s="97" t="str">
        <f t="shared" si="44"/>
        <v>n.a.</v>
      </c>
      <c r="U216" s="97">
        <f t="shared" si="44"/>
        <v>1.471161521964226</v>
      </c>
      <c r="V216" s="97" t="str">
        <f t="shared" si="44"/>
        <v>n.a.</v>
      </c>
      <c r="W216" s="48"/>
      <c r="X216" s="48"/>
      <c r="Y216" s="48"/>
      <c r="Z216" s="48"/>
      <c r="AA216" s="48"/>
      <c r="AB216" s="48"/>
    </row>
    <row r="217" spans="1:28">
      <c r="A217" s="60">
        <v>36799</v>
      </c>
      <c r="B217" s="57">
        <v>5674.1782098868598</v>
      </c>
      <c r="C217" s="46">
        <v>2000</v>
      </c>
      <c r="D217" s="56">
        <v>9951.5</v>
      </c>
      <c r="E217" s="56">
        <v>11226</v>
      </c>
      <c r="F217" s="56">
        <f t="shared" si="37"/>
        <v>88.64689114555496</v>
      </c>
      <c r="G217" s="44">
        <f t="shared" si="36"/>
        <v>57.01832095550278</v>
      </c>
      <c r="H217" s="38">
        <f t="shared" si="45"/>
        <v>-7.9467072644259318</v>
      </c>
      <c r="I217" s="38">
        <f t="shared" si="42"/>
        <v>4.139223362214528</v>
      </c>
      <c r="J217" s="38">
        <f t="shared" si="42"/>
        <v>2.1645113776504132</v>
      </c>
      <c r="K217" s="36">
        <f t="shared" si="38"/>
        <v>0</v>
      </c>
      <c r="L217" s="36">
        <f t="shared" si="39"/>
        <v>1</v>
      </c>
      <c r="M217" s="36">
        <f t="shared" si="40"/>
        <v>0</v>
      </c>
      <c r="N217" s="96">
        <f t="shared" si="41"/>
        <v>0</v>
      </c>
      <c r="O217" s="97" t="str">
        <f t="shared" si="43"/>
        <v>n.a.</v>
      </c>
      <c r="P217" s="97">
        <f t="shared" si="43"/>
        <v>4.139223362214528</v>
      </c>
      <c r="Q217" s="97" t="str">
        <f t="shared" si="43"/>
        <v>n.a.</v>
      </c>
      <c r="R217" s="97" t="str">
        <f t="shared" si="43"/>
        <v>n.a.</v>
      </c>
      <c r="S217" s="97" t="str">
        <f t="shared" si="44"/>
        <v>n.a.</v>
      </c>
      <c r="T217" s="97">
        <f t="shared" si="44"/>
        <v>2.1645113776504132</v>
      </c>
      <c r="U217" s="97" t="str">
        <f t="shared" si="44"/>
        <v>n.a.</v>
      </c>
      <c r="V217" s="97" t="str">
        <f t="shared" si="44"/>
        <v>n.a.</v>
      </c>
      <c r="W217" s="48"/>
      <c r="X217" s="48"/>
      <c r="Y217" s="48"/>
      <c r="Z217" s="48"/>
      <c r="AA217" s="48"/>
      <c r="AB217" s="48"/>
    </row>
    <row r="218" spans="1:28">
      <c r="A218" s="60">
        <v>37164</v>
      </c>
      <c r="B218" s="57">
        <v>5807.4634122000598</v>
      </c>
      <c r="C218" s="46">
        <v>2001</v>
      </c>
      <c r="D218" s="56">
        <v>10286.200000000001</v>
      </c>
      <c r="E218" s="56">
        <v>11347.2</v>
      </c>
      <c r="F218" s="56">
        <f t="shared" si="37"/>
        <v>90.649675690919352</v>
      </c>
      <c r="G218" s="44">
        <f t="shared" si="36"/>
        <v>56.458783731602139</v>
      </c>
      <c r="H218" s="38">
        <f t="shared" si="45"/>
        <v>-6.3852830097138309</v>
      </c>
      <c r="I218" s="38">
        <f t="shared" si="42"/>
        <v>1.0796365579903933</v>
      </c>
      <c r="J218" s="38">
        <f t="shared" si="42"/>
        <v>2.2592834553846863</v>
      </c>
      <c r="K218" s="36">
        <f t="shared" si="38"/>
        <v>0</v>
      </c>
      <c r="L218" s="36">
        <f t="shared" si="39"/>
        <v>1</v>
      </c>
      <c r="M218" s="36">
        <f t="shared" si="40"/>
        <v>0</v>
      </c>
      <c r="N218" s="96">
        <f t="shared" si="41"/>
        <v>0</v>
      </c>
      <c r="O218" s="97" t="str">
        <f t="shared" si="43"/>
        <v>n.a.</v>
      </c>
      <c r="P218" s="97">
        <f t="shared" si="43"/>
        <v>1.0796365579903933</v>
      </c>
      <c r="Q218" s="97" t="str">
        <f t="shared" si="43"/>
        <v>n.a.</v>
      </c>
      <c r="R218" s="97" t="str">
        <f t="shared" si="43"/>
        <v>n.a.</v>
      </c>
      <c r="S218" s="97" t="str">
        <f t="shared" si="44"/>
        <v>n.a.</v>
      </c>
      <c r="T218" s="97">
        <f t="shared" si="44"/>
        <v>2.2592834553846863</v>
      </c>
      <c r="U218" s="97" t="str">
        <f t="shared" si="44"/>
        <v>n.a.</v>
      </c>
      <c r="V218" s="97" t="str">
        <f t="shared" si="44"/>
        <v>n.a.</v>
      </c>
      <c r="W218" s="48"/>
      <c r="X218" s="48"/>
      <c r="Y218" s="48"/>
      <c r="Z218" s="48"/>
      <c r="AA218" s="48"/>
      <c r="AB218" s="48"/>
    </row>
    <row r="219" spans="1:28">
      <c r="A219" s="60">
        <v>37529</v>
      </c>
      <c r="B219" s="57">
        <v>6228.2359655971604</v>
      </c>
      <c r="C219" s="46">
        <v>2002</v>
      </c>
      <c r="D219" s="56">
        <v>10642.3</v>
      </c>
      <c r="E219" s="56">
        <v>11553</v>
      </c>
      <c r="F219" s="56">
        <f t="shared" si="37"/>
        <v>92.117198995931787</v>
      </c>
      <c r="G219" s="44">
        <f t="shared" si="36"/>
        <v>58.523401572941573</v>
      </c>
      <c r="H219" s="38">
        <f t="shared" si="45"/>
        <v>-1.9488377130522281</v>
      </c>
      <c r="I219" s="38">
        <f t="shared" si="42"/>
        <v>1.813663282571909</v>
      </c>
      <c r="J219" s="38">
        <f t="shared" si="42"/>
        <v>1.6188952622578912</v>
      </c>
      <c r="K219" s="36">
        <f t="shared" si="38"/>
        <v>0</v>
      </c>
      <c r="L219" s="36">
        <f t="shared" si="39"/>
        <v>1</v>
      </c>
      <c r="M219" s="36">
        <f t="shared" si="40"/>
        <v>0</v>
      </c>
      <c r="N219" s="96">
        <f t="shared" si="41"/>
        <v>0</v>
      </c>
      <c r="O219" s="97" t="str">
        <f t="shared" si="43"/>
        <v>n.a.</v>
      </c>
      <c r="P219" s="97">
        <f t="shared" si="43"/>
        <v>1.813663282571909</v>
      </c>
      <c r="Q219" s="97" t="str">
        <f t="shared" si="43"/>
        <v>n.a.</v>
      </c>
      <c r="R219" s="97" t="str">
        <f t="shared" si="43"/>
        <v>n.a.</v>
      </c>
      <c r="S219" s="97" t="str">
        <f t="shared" si="44"/>
        <v>n.a.</v>
      </c>
      <c r="T219" s="97">
        <f t="shared" si="44"/>
        <v>1.6188952622578912</v>
      </c>
      <c r="U219" s="97" t="str">
        <f t="shared" si="44"/>
        <v>n.a.</v>
      </c>
      <c r="V219" s="97" t="str">
        <f t="shared" si="44"/>
        <v>n.a.</v>
      </c>
      <c r="W219" s="48"/>
      <c r="X219" s="48"/>
      <c r="Y219" s="48"/>
      <c r="Z219" s="48"/>
      <c r="AA219" s="48"/>
      <c r="AB219" s="48"/>
    </row>
    <row r="220" spans="1:28">
      <c r="A220" s="60">
        <v>37894</v>
      </c>
      <c r="B220" s="57">
        <v>6783.23106274362</v>
      </c>
      <c r="C220" s="46">
        <v>2003</v>
      </c>
      <c r="D220" s="56">
        <v>11142.1</v>
      </c>
      <c r="E220" s="56">
        <v>11840.7</v>
      </c>
      <c r="F220" s="56">
        <f t="shared" si="37"/>
        <v>94.100010979080622</v>
      </c>
      <c r="G220" s="44">
        <f t="shared" si="36"/>
        <v>60.879287232600852</v>
      </c>
      <c r="H220" s="38">
        <f t="shared" si="45"/>
        <v>3.8609662770980719</v>
      </c>
      <c r="I220" s="38">
        <f t="shared" si="42"/>
        <v>2.4902622695403887</v>
      </c>
      <c r="J220" s="38">
        <f t="shared" si="42"/>
        <v>2.1524883569640441</v>
      </c>
      <c r="K220" s="36">
        <f t="shared" si="38"/>
        <v>0</v>
      </c>
      <c r="L220" s="36">
        <f t="shared" si="39"/>
        <v>0</v>
      </c>
      <c r="M220" s="36">
        <f t="shared" si="40"/>
        <v>1</v>
      </c>
      <c r="N220" s="96">
        <f t="shared" si="41"/>
        <v>0</v>
      </c>
      <c r="O220" s="97" t="str">
        <f t="shared" si="43"/>
        <v>n.a.</v>
      </c>
      <c r="P220" s="97" t="str">
        <f t="shared" si="43"/>
        <v>n.a.</v>
      </c>
      <c r="Q220" s="97">
        <f t="shared" si="43"/>
        <v>2.4902622695403887</v>
      </c>
      <c r="R220" s="97" t="str">
        <f t="shared" si="43"/>
        <v>n.a.</v>
      </c>
      <c r="S220" s="97" t="str">
        <f t="shared" si="44"/>
        <v>n.a.</v>
      </c>
      <c r="T220" s="97" t="str">
        <f t="shared" si="44"/>
        <v>n.a.</v>
      </c>
      <c r="U220" s="97">
        <f t="shared" si="44"/>
        <v>2.1524883569640441</v>
      </c>
      <c r="V220" s="97" t="str">
        <f t="shared" si="44"/>
        <v>n.a.</v>
      </c>
      <c r="W220" s="48"/>
      <c r="X220" s="48"/>
      <c r="Y220" s="48"/>
      <c r="Z220" s="48"/>
      <c r="AA220" s="48"/>
      <c r="AB220" s="48"/>
    </row>
    <row r="221" spans="1:28">
      <c r="A221" s="60">
        <v>38260</v>
      </c>
      <c r="B221" s="57">
        <v>7379.05269633032</v>
      </c>
      <c r="C221" s="46">
        <v>2004</v>
      </c>
      <c r="D221" s="56">
        <v>11867.8</v>
      </c>
      <c r="E221" s="56">
        <v>12263.8</v>
      </c>
      <c r="F221" s="56">
        <f t="shared" si="37"/>
        <v>96.770984523557146</v>
      </c>
      <c r="G221" s="44">
        <f t="shared" si="36"/>
        <v>62.17709007845027</v>
      </c>
      <c r="H221" s="38">
        <f t="shared" si="45"/>
        <v>5.7183063468481308</v>
      </c>
      <c r="I221" s="38">
        <f t="shared" si="42"/>
        <v>3.5732684723031483</v>
      </c>
      <c r="J221" s="38">
        <f t="shared" si="42"/>
        <v>2.8384412676320636</v>
      </c>
      <c r="K221" s="36">
        <f t="shared" si="38"/>
        <v>0</v>
      </c>
      <c r="L221" s="36">
        <f t="shared" si="39"/>
        <v>0</v>
      </c>
      <c r="M221" s="36">
        <f t="shared" si="40"/>
        <v>1</v>
      </c>
      <c r="N221" s="96">
        <f t="shared" si="41"/>
        <v>0</v>
      </c>
      <c r="O221" s="97" t="str">
        <f t="shared" si="43"/>
        <v>n.a.</v>
      </c>
      <c r="P221" s="97" t="str">
        <f t="shared" si="43"/>
        <v>n.a.</v>
      </c>
      <c r="Q221" s="97">
        <f t="shared" si="43"/>
        <v>3.5732684723031483</v>
      </c>
      <c r="R221" s="97" t="str">
        <f t="shared" si="43"/>
        <v>n.a.</v>
      </c>
      <c r="S221" s="97" t="str">
        <f t="shared" si="44"/>
        <v>n.a.</v>
      </c>
      <c r="T221" s="97" t="str">
        <f t="shared" si="44"/>
        <v>n.a.</v>
      </c>
      <c r="U221" s="97">
        <f t="shared" si="44"/>
        <v>2.8384412676320636</v>
      </c>
      <c r="V221" s="97" t="str">
        <f t="shared" si="44"/>
        <v>n.a.</v>
      </c>
      <c r="W221" s="48"/>
      <c r="X221" s="48"/>
      <c r="Y221" s="48"/>
      <c r="Z221" s="48"/>
      <c r="AA221" s="48"/>
      <c r="AB221" s="48"/>
    </row>
    <row r="222" spans="1:28">
      <c r="A222" s="60">
        <v>38625</v>
      </c>
      <c r="B222" s="57">
        <v>7932.7096617235002</v>
      </c>
      <c r="C222" s="46">
        <v>2005</v>
      </c>
      <c r="D222" s="56">
        <v>12638.4</v>
      </c>
      <c r="E222" s="56">
        <v>12638.4</v>
      </c>
      <c r="F222" s="56">
        <f t="shared" si="37"/>
        <v>100</v>
      </c>
      <c r="G222" s="44">
        <f t="shared" si="36"/>
        <v>62.766724124283932</v>
      </c>
      <c r="H222" s="38">
        <f t="shared" si="45"/>
        <v>4.2433225513423594</v>
      </c>
      <c r="I222" s="38">
        <f t="shared" si="42"/>
        <v>3.0545181754431772</v>
      </c>
      <c r="J222" s="38">
        <f t="shared" si="42"/>
        <v>3.3367599723621799</v>
      </c>
      <c r="K222" s="36">
        <f t="shared" si="38"/>
        <v>0</v>
      </c>
      <c r="L222" s="36">
        <f t="shared" si="39"/>
        <v>0</v>
      </c>
      <c r="M222" s="36">
        <f t="shared" si="40"/>
        <v>1</v>
      </c>
      <c r="N222" s="96">
        <f t="shared" si="41"/>
        <v>0</v>
      </c>
      <c r="O222" s="97" t="str">
        <f t="shared" si="43"/>
        <v>n.a.</v>
      </c>
      <c r="P222" s="97" t="str">
        <f t="shared" si="43"/>
        <v>n.a.</v>
      </c>
      <c r="Q222" s="97">
        <f t="shared" si="43"/>
        <v>3.0545181754431772</v>
      </c>
      <c r="R222" s="97" t="str">
        <f t="shared" si="43"/>
        <v>n.a.</v>
      </c>
      <c r="S222" s="97" t="str">
        <f t="shared" si="44"/>
        <v>n.a.</v>
      </c>
      <c r="T222" s="97" t="str">
        <f t="shared" si="44"/>
        <v>n.a.</v>
      </c>
      <c r="U222" s="97">
        <f t="shared" si="44"/>
        <v>3.3367599723621799</v>
      </c>
      <c r="V222" s="97" t="str">
        <f t="shared" si="44"/>
        <v>n.a.</v>
      </c>
      <c r="W222" s="48"/>
      <c r="X222" s="48"/>
      <c r="Y222" s="48"/>
      <c r="Z222" s="48"/>
      <c r="AA222" s="48"/>
      <c r="AB222" s="48"/>
    </row>
    <row r="223" spans="1:28">
      <c r="A223" s="60">
        <v>38990</v>
      </c>
      <c r="B223" s="57">
        <v>8506.9738992152306</v>
      </c>
      <c r="C223" s="46">
        <v>2006</v>
      </c>
      <c r="D223" s="62">
        <v>13398.924999999999</v>
      </c>
      <c r="E223" s="56">
        <v>12976.2</v>
      </c>
      <c r="F223" s="56">
        <f t="shared" si="37"/>
        <v>103.25769485673771</v>
      </c>
      <c r="G223" s="44">
        <f t="shared" si="36"/>
        <v>63.489973256923456</v>
      </c>
      <c r="H223" s="38">
        <f t="shared" si="45"/>
        <v>2.6106860243226038</v>
      </c>
      <c r="I223" s="38">
        <f t="shared" si="42"/>
        <v>2.6728066843904275</v>
      </c>
      <c r="J223" s="38">
        <f t="shared" si="42"/>
        <v>3.2576948567377251</v>
      </c>
      <c r="K223" s="36">
        <f t="shared" si="38"/>
        <v>0</v>
      </c>
      <c r="L223" s="36">
        <f t="shared" si="39"/>
        <v>0</v>
      </c>
      <c r="M223" s="36">
        <f t="shared" si="40"/>
        <v>1</v>
      </c>
      <c r="N223" s="96">
        <f t="shared" si="41"/>
        <v>0</v>
      </c>
      <c r="O223" s="97" t="str">
        <f t="shared" si="43"/>
        <v>n.a.</v>
      </c>
      <c r="P223" s="97" t="str">
        <f t="shared" si="43"/>
        <v>n.a.</v>
      </c>
      <c r="Q223" s="97">
        <f t="shared" si="43"/>
        <v>2.6728066843904275</v>
      </c>
      <c r="R223" s="97" t="str">
        <f t="shared" si="43"/>
        <v>n.a.</v>
      </c>
      <c r="S223" s="97" t="str">
        <f t="shared" si="44"/>
        <v>n.a.</v>
      </c>
      <c r="T223" s="97" t="str">
        <f t="shared" si="44"/>
        <v>n.a.</v>
      </c>
      <c r="U223" s="97">
        <f t="shared" si="44"/>
        <v>3.2576948567377251</v>
      </c>
      <c r="V223" s="97" t="str">
        <f t="shared" si="44"/>
        <v>n.a.</v>
      </c>
      <c r="W223" s="48"/>
      <c r="X223" s="48"/>
      <c r="Y223" s="48"/>
      <c r="Z223" s="48"/>
      <c r="AA223" s="48"/>
      <c r="AB223" s="48"/>
    </row>
    <row r="224" spans="1:28">
      <c r="A224" s="60">
        <v>39355</v>
      </c>
      <c r="B224" s="45">
        <v>9007.6530000000002</v>
      </c>
      <c r="C224" s="46">
        <v>2007</v>
      </c>
      <c r="D224" s="62">
        <v>14077.65</v>
      </c>
      <c r="E224" s="56">
        <v>13254.1</v>
      </c>
      <c r="F224" s="56">
        <f t="shared" si="37"/>
        <v>106.21354901502177</v>
      </c>
      <c r="G224" s="44">
        <f t="shared" si="36"/>
        <v>63.985487634654937</v>
      </c>
      <c r="H224" s="38">
        <f t="shared" si="45"/>
        <v>1.8083975562046675</v>
      </c>
      <c r="I224" s="38">
        <f t="shared" si="42"/>
        <v>2.1416131070729483</v>
      </c>
      <c r="J224" s="38">
        <f t="shared" si="42"/>
        <v>2.8625994047078773</v>
      </c>
      <c r="K224" s="36">
        <f t="shared" si="38"/>
        <v>0</v>
      </c>
      <c r="L224" s="36">
        <f t="shared" si="39"/>
        <v>0</v>
      </c>
      <c r="M224" s="36">
        <f t="shared" si="40"/>
        <v>1</v>
      </c>
      <c r="N224" s="96">
        <f t="shared" si="41"/>
        <v>0</v>
      </c>
      <c r="O224" s="97" t="str">
        <f t="shared" si="43"/>
        <v>n.a.</v>
      </c>
      <c r="P224" s="97" t="str">
        <f t="shared" si="43"/>
        <v>n.a.</v>
      </c>
      <c r="Q224" s="97">
        <f t="shared" si="43"/>
        <v>2.1416131070729483</v>
      </c>
      <c r="R224" s="97" t="str">
        <f t="shared" si="43"/>
        <v>n.a.</v>
      </c>
      <c r="S224" s="97" t="str">
        <f t="shared" si="44"/>
        <v>n.a.</v>
      </c>
      <c r="T224" s="97" t="str">
        <f t="shared" si="44"/>
        <v>n.a.</v>
      </c>
      <c r="U224" s="97">
        <f t="shared" si="44"/>
        <v>2.8625994047078773</v>
      </c>
      <c r="V224" s="97" t="str">
        <f t="shared" si="44"/>
        <v>n.a.</v>
      </c>
      <c r="W224" s="48"/>
      <c r="X224" s="48"/>
      <c r="Y224" s="48"/>
      <c r="Z224" s="48"/>
      <c r="AA224" s="48"/>
      <c r="AB224" s="48"/>
    </row>
    <row r="225" spans="1:28">
      <c r="A225" s="60">
        <v>39721</v>
      </c>
      <c r="B225" s="45">
        <v>10699.805</v>
      </c>
      <c r="C225" s="46">
        <v>2008</v>
      </c>
      <c r="D225" s="62">
        <v>14441.424999999999</v>
      </c>
      <c r="E225" s="62">
        <v>13312.174999999999</v>
      </c>
      <c r="F225" s="56">
        <f t="shared" si="37"/>
        <v>108.48283620069598</v>
      </c>
      <c r="G225" s="44">
        <f t="shared" si="36"/>
        <v>74.091060958319559</v>
      </c>
      <c r="H225" s="38">
        <f t="shared" si="45"/>
        <v>11.324336834035627</v>
      </c>
      <c r="I225" s="38">
        <f t="shared" si="42"/>
        <v>0.43816630325710371</v>
      </c>
      <c r="J225" s="38">
        <f t="shared" si="42"/>
        <v>2.1365326803582052</v>
      </c>
      <c r="K225" s="36">
        <f t="shared" si="38"/>
        <v>0</v>
      </c>
      <c r="L225" s="36">
        <f t="shared" si="39"/>
        <v>0</v>
      </c>
      <c r="M225" s="36">
        <f t="shared" si="40"/>
        <v>1</v>
      </c>
      <c r="N225" s="96">
        <f t="shared" si="41"/>
        <v>0</v>
      </c>
      <c r="O225" s="97" t="str">
        <f t="shared" si="43"/>
        <v>n.a.</v>
      </c>
      <c r="P225" s="97" t="str">
        <f t="shared" si="43"/>
        <v>n.a.</v>
      </c>
      <c r="Q225" s="97">
        <f t="shared" si="43"/>
        <v>0.43816630325710371</v>
      </c>
      <c r="R225" s="97" t="str">
        <f t="shared" si="43"/>
        <v>n.a.</v>
      </c>
      <c r="S225" s="97" t="str">
        <f t="shared" si="44"/>
        <v>n.a.</v>
      </c>
      <c r="T225" s="97" t="str">
        <f t="shared" si="44"/>
        <v>n.a.</v>
      </c>
      <c r="U225" s="97">
        <f t="shared" si="44"/>
        <v>2.1365326803582052</v>
      </c>
      <c r="V225" s="97" t="str">
        <f t="shared" si="44"/>
        <v>n.a.</v>
      </c>
      <c r="W225" s="48"/>
      <c r="X225" s="48"/>
      <c r="Y225" s="48"/>
      <c r="Z225" s="48"/>
      <c r="AA225" s="48"/>
      <c r="AB225" s="48"/>
    </row>
    <row r="226" spans="1:28">
      <c r="A226" s="60">
        <v>40086</v>
      </c>
      <c r="B226" s="45">
        <v>11909.829</v>
      </c>
      <c r="C226" s="46">
        <v>2009</v>
      </c>
      <c r="D226" s="62">
        <v>14266.200999999999</v>
      </c>
      <c r="E226" s="62">
        <v>12948.73</v>
      </c>
      <c r="F226" s="56">
        <f t="shared" si="37"/>
        <v>110.17451904549712</v>
      </c>
      <c r="G226" s="44">
        <f t="shared" si="36"/>
        <v>83.482834708413264</v>
      </c>
      <c r="H226" s="38">
        <f t="shared" si="45"/>
        <v>19.992861451489809</v>
      </c>
      <c r="I226" s="38">
        <f t="shared" si="42"/>
        <v>-2.7301699384210343</v>
      </c>
      <c r="J226" s="38">
        <f t="shared" si="42"/>
        <v>1.5594013800224404</v>
      </c>
      <c r="K226" s="36">
        <f t="shared" si="38"/>
        <v>0</v>
      </c>
      <c r="L226" s="36">
        <f t="shared" si="39"/>
        <v>0</v>
      </c>
      <c r="M226" s="36">
        <f t="shared" si="40"/>
        <v>1</v>
      </c>
      <c r="N226" s="96">
        <f t="shared" si="41"/>
        <v>0</v>
      </c>
      <c r="O226" s="97" t="str">
        <f t="shared" si="43"/>
        <v>n.a.</v>
      </c>
      <c r="P226" s="97" t="str">
        <f t="shared" si="43"/>
        <v>n.a.</v>
      </c>
      <c r="Q226" s="97">
        <f t="shared" si="43"/>
        <v>-2.7301699384210343</v>
      </c>
      <c r="R226" s="97" t="str">
        <f t="shared" si="43"/>
        <v>n.a.</v>
      </c>
      <c r="S226" s="97" t="str">
        <f t="shared" si="44"/>
        <v>n.a.</v>
      </c>
      <c r="T226" s="97" t="str">
        <f t="shared" si="44"/>
        <v>n.a.</v>
      </c>
      <c r="U226" s="97">
        <f t="shared" si="44"/>
        <v>1.5594013800224404</v>
      </c>
      <c r="V226" s="97" t="str">
        <f t="shared" si="44"/>
        <v>n.a.</v>
      </c>
      <c r="W226" s="48"/>
      <c r="X226" s="48"/>
      <c r="Y226" s="48"/>
      <c r="Z226" s="48"/>
      <c r="AA226" s="48"/>
      <c r="AB226" s="48"/>
    </row>
    <row r="227" spans="1:28">
      <c r="A227" s="36"/>
      <c r="B227" s="19"/>
      <c r="C227" s="46">
        <v>2010</v>
      </c>
      <c r="D227" s="62">
        <v>14704.207</v>
      </c>
      <c r="E227" s="62">
        <v>13145.307000000001</v>
      </c>
      <c r="F227" s="56">
        <f t="shared" si="37"/>
        <v>111.8589851115687</v>
      </c>
      <c r="G227" s="36"/>
      <c r="H227" s="36"/>
      <c r="I227" s="38">
        <f t="shared" si="42"/>
        <v>1.5181179930387145</v>
      </c>
      <c r="J227" s="38">
        <f t="shared" si="42"/>
        <v>1.5289071199629856</v>
      </c>
      <c r="K227" s="36"/>
      <c r="L227" s="36"/>
      <c r="M227" s="36"/>
      <c r="N227" s="96"/>
      <c r="O227" s="96"/>
      <c r="P227" s="96"/>
      <c r="Q227" s="96"/>
      <c r="R227" s="96"/>
      <c r="S227" s="96"/>
      <c r="T227" s="96"/>
      <c r="U227" s="96"/>
      <c r="V227" s="96"/>
      <c r="W227" s="48"/>
      <c r="X227" s="48"/>
      <c r="Y227" s="48"/>
      <c r="Z227" s="48"/>
      <c r="AA227" s="48"/>
      <c r="AB227" s="48"/>
    </row>
    <row r="228" spans="1:28">
      <c r="A228" s="19" t="s">
        <v>23</v>
      </c>
      <c r="B228" s="36"/>
      <c r="C228" s="36"/>
      <c r="D228" s="36"/>
      <c r="E228" s="36"/>
      <c r="F228" s="36"/>
      <c r="G228" s="36"/>
      <c r="H228" s="36"/>
      <c r="I228" s="36"/>
      <c r="J228" s="36">
        <f>SUM(K228:N228)</f>
        <v>220</v>
      </c>
      <c r="K228" s="63">
        <f>SUM(K7:K226)</f>
        <v>129</v>
      </c>
      <c r="L228" s="63">
        <f>SUM(L7:L226)</f>
        <v>61</v>
      </c>
      <c r="M228" s="63">
        <f>SUM(M7:M226)</f>
        <v>24</v>
      </c>
      <c r="N228" s="98">
        <f>SUM(N7:N226)</f>
        <v>6</v>
      </c>
      <c r="O228" s="99">
        <f t="shared" ref="O228:V228" si="46">AVERAGE(O8:O226)</f>
        <v>4.0209979775634297</v>
      </c>
      <c r="P228" s="99">
        <f t="shared" si="46"/>
        <v>3.900843109751194</v>
      </c>
      <c r="Q228" s="99">
        <f t="shared" si="46"/>
        <v>3.8101497781943969</v>
      </c>
      <c r="R228" s="99">
        <f t="shared" si="46"/>
        <v>-0.16645789799140834</v>
      </c>
      <c r="S228" s="99">
        <f t="shared" si="46"/>
        <v>1.090537404535828</v>
      </c>
      <c r="T228" s="99">
        <f t="shared" si="46"/>
        <v>1.953858777377169</v>
      </c>
      <c r="U228" s="99">
        <f t="shared" si="46"/>
        <v>2.4756438424720257</v>
      </c>
      <c r="V228" s="99">
        <f t="shared" si="46"/>
        <v>5.5246565664687735</v>
      </c>
      <c r="W228" s="48"/>
      <c r="X228" s="48"/>
      <c r="Y228" s="48"/>
      <c r="Z228" s="48"/>
      <c r="AA228" s="48"/>
      <c r="AB228" s="48"/>
    </row>
    <row r="229" spans="1:28">
      <c r="A229" s="19" t="s">
        <v>24</v>
      </c>
      <c r="B229" s="36"/>
      <c r="C229" s="36"/>
      <c r="D229" s="36"/>
      <c r="E229" s="36"/>
      <c r="F229" s="36"/>
      <c r="G229" s="36"/>
      <c r="H229" s="36"/>
      <c r="I229" s="36"/>
      <c r="J229" s="36"/>
      <c r="K229" s="63"/>
      <c r="L229" s="63"/>
      <c r="M229" s="63"/>
      <c r="N229" s="98"/>
      <c r="O229" s="99">
        <f>MEDIAN(O8:O226)</f>
        <v>3.9682539682539764</v>
      </c>
      <c r="P229" s="99">
        <f t="shared" ref="P229:V229" si="47">MEDIAN(P8:P226)</f>
        <v>4.0032752937893212</v>
      </c>
      <c r="Q229" s="99">
        <f t="shared" si="47"/>
        <v>3.4834315312570641</v>
      </c>
      <c r="R229" s="99">
        <f t="shared" si="47"/>
        <v>-0.70534378945830145</v>
      </c>
      <c r="S229" s="99">
        <f t="shared" si="47"/>
        <v>0.56800345314707013</v>
      </c>
      <c r="T229" s="99">
        <f t="shared" si="47"/>
        <v>2.6971141319707126</v>
      </c>
      <c r="U229" s="99">
        <f t="shared" si="47"/>
        <v>2.1211862151611305</v>
      </c>
      <c r="V229" s="99">
        <f t="shared" si="47"/>
        <v>4.1017988189578798</v>
      </c>
      <c r="W229" s="48"/>
      <c r="X229" s="48"/>
      <c r="Y229" s="48"/>
      <c r="Z229" s="48"/>
      <c r="AA229" s="48"/>
      <c r="AB229" s="48"/>
    </row>
    <row r="230" spans="1:28">
      <c r="A230" s="19" t="s">
        <v>25</v>
      </c>
      <c r="B230" s="36"/>
      <c r="C230" s="36"/>
      <c r="D230" s="36"/>
      <c r="E230" s="36"/>
      <c r="F230" s="36"/>
      <c r="G230" s="36"/>
      <c r="H230" s="36"/>
      <c r="I230" s="36"/>
      <c r="J230" s="36">
        <f>SUM(K230:N230)</f>
        <v>64</v>
      </c>
      <c r="K230" s="63">
        <f>SUM(K163:K226)</f>
        <v>0</v>
      </c>
      <c r="L230" s="63">
        <f>SUM(L163:L226)</f>
        <v>37</v>
      </c>
      <c r="M230" s="63">
        <f>SUM(M163:M226)</f>
        <v>23</v>
      </c>
      <c r="N230" s="98">
        <f>SUM(N163:N226)</f>
        <v>4</v>
      </c>
      <c r="O230" s="100" t="s">
        <v>6</v>
      </c>
      <c r="P230" s="99">
        <f t="shared" ref="P230:V230" si="48">AVERAGE(P163:P226)</f>
        <v>3.370207643969195</v>
      </c>
      <c r="Q230" s="99">
        <f t="shared" si="48"/>
        <v>3.2640675604611702</v>
      </c>
      <c r="R230" s="99">
        <f t="shared" si="48"/>
        <v>-1.9888928168200786</v>
      </c>
      <c r="S230" s="100" t="s">
        <v>6</v>
      </c>
      <c r="T230" s="99">
        <f t="shared" si="48"/>
        <v>4.1582415081859763</v>
      </c>
      <c r="U230" s="99">
        <f t="shared" si="48"/>
        <v>2.3479639891953563</v>
      </c>
      <c r="V230" s="99">
        <f t="shared" si="48"/>
        <v>7.0347790147379463</v>
      </c>
      <c r="W230" s="48"/>
      <c r="X230" s="48"/>
      <c r="Y230" s="48"/>
      <c r="Z230" s="48"/>
      <c r="AA230" s="48"/>
      <c r="AB230" s="48"/>
    </row>
    <row r="231" spans="1:28">
      <c r="A231" s="19" t="s">
        <v>26</v>
      </c>
      <c r="B231" s="36"/>
      <c r="C231" s="36"/>
      <c r="D231" s="36"/>
      <c r="E231" s="36"/>
      <c r="F231" s="36"/>
      <c r="G231" s="36"/>
      <c r="H231" s="36"/>
      <c r="I231" s="36"/>
      <c r="J231" s="36"/>
      <c r="K231" s="63"/>
      <c r="L231" s="63"/>
      <c r="M231" s="63"/>
      <c r="N231" s="98"/>
      <c r="O231" s="100" t="s">
        <v>6</v>
      </c>
      <c r="P231" s="99">
        <f t="shared" ref="P231:V231" si="49">MEDIAN(P163:P226)</f>
        <v>3.463127618880768</v>
      </c>
      <c r="Q231" s="99">
        <f t="shared" si="49"/>
        <v>3.3935945902109799</v>
      </c>
      <c r="R231" s="99">
        <f t="shared" si="49"/>
        <v>-0.70534378945830145</v>
      </c>
      <c r="S231" s="100" t="s">
        <v>6</v>
      </c>
      <c r="T231" s="99">
        <f t="shared" si="49"/>
        <v>3.7568513319341079</v>
      </c>
      <c r="U231" s="99">
        <f t="shared" si="49"/>
        <v>2.1058397499640558</v>
      </c>
      <c r="V231" s="99">
        <f t="shared" si="49"/>
        <v>8.2250335755979389</v>
      </c>
      <c r="W231" s="48"/>
      <c r="X231" s="48"/>
      <c r="Y231" s="48"/>
      <c r="Z231" s="48"/>
      <c r="AA231" s="48"/>
      <c r="AB231" s="48"/>
    </row>
    <row r="232" spans="1:28">
      <c r="A232" s="19" t="s">
        <v>214</v>
      </c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96"/>
      <c r="O232" s="96"/>
      <c r="P232" s="96"/>
      <c r="Q232" s="96"/>
      <c r="R232" s="96"/>
      <c r="S232" s="96"/>
      <c r="T232" s="96"/>
      <c r="U232" s="96"/>
      <c r="V232" s="96"/>
      <c r="W232" s="48"/>
      <c r="X232" s="48"/>
      <c r="Y232" s="48"/>
      <c r="Z232" s="48"/>
      <c r="AA232" s="48"/>
      <c r="AB232" s="48"/>
    </row>
    <row r="233" spans="1:28">
      <c r="A233" s="19" t="s">
        <v>215</v>
      </c>
      <c r="B233" s="36"/>
      <c r="C233" s="36"/>
      <c r="D233" s="36"/>
      <c r="E233" s="36"/>
      <c r="F233" s="36"/>
      <c r="G233" s="36"/>
      <c r="H233" s="36"/>
      <c r="I233" s="36"/>
      <c r="J233" s="36">
        <f>SUM(K233:N233)</f>
        <v>216</v>
      </c>
      <c r="K233" s="63">
        <f>SUM(K7:K157,K162:K226)</f>
        <v>129</v>
      </c>
      <c r="L233" s="63">
        <f>SUM(L7:L157,L162:L226)</f>
        <v>59</v>
      </c>
      <c r="M233" s="63">
        <f>SUM(M7:M157,M162:M226)</f>
        <v>23</v>
      </c>
      <c r="N233" s="63">
        <f>SUM(N7:N157,N162:N226)</f>
        <v>5</v>
      </c>
      <c r="O233" s="114">
        <f>AVERAGE(O7:O157,O162:O226)</f>
        <v>4.0209979775634297</v>
      </c>
      <c r="P233" s="114">
        <f t="shared" ref="P233:V233" si="50">AVERAGE(P7:P157,P162:P226)</f>
        <v>3.4228572745861325</v>
      </c>
      <c r="Q233" s="114">
        <f t="shared" si="50"/>
        <v>3.2640675604611702</v>
      </c>
      <c r="R233" s="114">
        <f t="shared" si="50"/>
        <v>-1.8151708572296463</v>
      </c>
      <c r="S233" s="114">
        <f t="shared" si="50"/>
        <v>1.090537404535828</v>
      </c>
      <c r="T233" s="114">
        <f t="shared" si="50"/>
        <v>1.7694100955155279</v>
      </c>
      <c r="U233" s="114">
        <f t="shared" si="50"/>
        <v>2.3479639891953563</v>
      </c>
      <c r="V233" s="114">
        <f t="shared" si="50"/>
        <v>6.1488910443675948</v>
      </c>
      <c r="W233" s="48"/>
      <c r="X233" s="48"/>
      <c r="Y233" s="48"/>
      <c r="Z233" s="48"/>
      <c r="AA233" s="48"/>
      <c r="AB233" s="48"/>
    </row>
    <row r="234" spans="1:28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63"/>
      <c r="L234" s="63"/>
      <c r="M234" s="63"/>
      <c r="N234" s="98"/>
      <c r="O234" s="114">
        <f>MEDIAN(O7:O157,O162:O226)</f>
        <v>3.9682539682539764</v>
      </c>
      <c r="P234" s="114">
        <f t="shared" ref="P234:V234" si="51">MEDIAN(P7:P157,P162:P226)</f>
        <v>3.7343223223707422</v>
      </c>
      <c r="Q234" s="114">
        <f t="shared" si="51"/>
        <v>3.3935945902109799</v>
      </c>
      <c r="R234" s="114">
        <f t="shared" si="51"/>
        <v>-0.89833723914742869</v>
      </c>
      <c r="S234" s="114">
        <f t="shared" si="51"/>
        <v>0.56800345314707013</v>
      </c>
      <c r="T234" s="114">
        <f t="shared" si="51"/>
        <v>2.5171643674901878</v>
      </c>
      <c r="U234" s="114">
        <f t="shared" si="51"/>
        <v>2.1058397499640558</v>
      </c>
      <c r="V234" s="114">
        <f t="shared" si="51"/>
        <v>5.5982584750295716</v>
      </c>
      <c r="W234" s="48"/>
      <c r="X234" s="48"/>
      <c r="Y234" s="48"/>
      <c r="Z234" s="48"/>
      <c r="AA234" s="48"/>
      <c r="AB234" s="48"/>
    </row>
    <row r="235" spans="1:28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Y235" s="48"/>
      <c r="Z235" s="48"/>
      <c r="AA235" s="48"/>
      <c r="AB235" s="48"/>
    </row>
    <row r="236" spans="1:28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Y236" s="48"/>
      <c r="Z236" s="48"/>
      <c r="AA236" s="48"/>
      <c r="AB236" s="48"/>
    </row>
    <row r="237" spans="1:28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96"/>
      <c r="O237" s="96"/>
      <c r="P237" s="96"/>
      <c r="Q237" s="96"/>
      <c r="R237" s="96"/>
      <c r="S237" s="96"/>
      <c r="T237" s="96"/>
      <c r="U237" s="96"/>
      <c r="V237" s="96"/>
      <c r="W237" s="48"/>
      <c r="X237" s="48"/>
      <c r="Y237" s="48"/>
      <c r="Z237" s="48"/>
      <c r="AA237" s="48"/>
      <c r="AB237" s="48"/>
    </row>
    <row r="238" spans="1:28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96"/>
      <c r="O238" s="96"/>
      <c r="P238" s="96"/>
      <c r="Q238" s="96"/>
      <c r="R238" s="96"/>
      <c r="S238" s="96"/>
      <c r="T238" s="96"/>
      <c r="U238" s="96"/>
      <c r="V238" s="96"/>
      <c r="W238" s="48"/>
      <c r="X238" s="48"/>
      <c r="Y238" s="48"/>
      <c r="Z238" s="48"/>
      <c r="AA238" s="48"/>
      <c r="AB238" s="48"/>
    </row>
    <row r="239" spans="1:28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96"/>
      <c r="O239" s="96"/>
      <c r="P239" s="96"/>
      <c r="Q239" s="96"/>
      <c r="R239" s="96"/>
      <c r="S239" s="96"/>
      <c r="T239" s="96"/>
      <c r="U239" s="96"/>
      <c r="V239" s="96"/>
      <c r="W239" s="48"/>
      <c r="X239" s="48"/>
      <c r="Y239" s="48"/>
      <c r="Z239" s="48"/>
      <c r="AA239" s="48"/>
      <c r="AB239" s="48"/>
    </row>
    <row r="240" spans="1:28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96"/>
      <c r="O240" s="96"/>
      <c r="P240" s="96"/>
      <c r="Q240" s="96"/>
      <c r="R240" s="96"/>
      <c r="S240" s="96"/>
      <c r="T240" s="96"/>
      <c r="U240" s="96"/>
      <c r="V240" s="96"/>
      <c r="W240" s="48"/>
      <c r="X240" s="48"/>
      <c r="Y240" s="48"/>
      <c r="Z240" s="48"/>
      <c r="AA240" s="48"/>
      <c r="AB240" s="48"/>
    </row>
    <row r="241" spans="1:28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96"/>
      <c r="O241" s="96"/>
      <c r="P241" s="96"/>
      <c r="Q241" s="96"/>
      <c r="R241" s="96"/>
      <c r="S241" s="96"/>
      <c r="T241" s="96"/>
      <c r="U241" s="96"/>
      <c r="V241" s="96"/>
      <c r="W241" s="48"/>
      <c r="X241" s="48"/>
      <c r="Y241" s="48"/>
      <c r="Z241" s="48"/>
      <c r="AA241" s="48"/>
      <c r="AB241" s="48"/>
    </row>
    <row r="242" spans="1:28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96"/>
      <c r="O242" s="96"/>
      <c r="P242" s="96"/>
      <c r="Q242" s="96"/>
      <c r="R242" s="96"/>
      <c r="S242" s="96"/>
      <c r="T242" s="96"/>
      <c r="U242" s="96"/>
      <c r="V242" s="96"/>
      <c r="W242" s="48"/>
      <c r="X242" s="48"/>
      <c r="Y242" s="48"/>
      <c r="Z242" s="48"/>
      <c r="AA242" s="48"/>
      <c r="AB242" s="48"/>
    </row>
    <row r="243" spans="1:28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96"/>
      <c r="O243" s="96"/>
      <c r="P243" s="96"/>
      <c r="Q243" s="96"/>
      <c r="R243" s="96"/>
      <c r="S243" s="96"/>
      <c r="T243" s="96"/>
      <c r="U243" s="96"/>
      <c r="V243" s="96"/>
      <c r="W243" s="48"/>
      <c r="X243" s="48"/>
      <c r="Y243" s="48"/>
      <c r="Z243" s="48"/>
      <c r="AA243" s="48"/>
      <c r="AB243" s="48"/>
    </row>
    <row r="244" spans="1:28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96"/>
      <c r="O244" s="96"/>
      <c r="P244" s="96"/>
      <c r="Q244" s="96"/>
      <c r="R244" s="96"/>
      <c r="S244" s="96"/>
      <c r="T244" s="96"/>
      <c r="U244" s="96"/>
      <c r="V244" s="96"/>
      <c r="W244" s="48"/>
      <c r="X244" s="48"/>
      <c r="Y244" s="48"/>
      <c r="Z244" s="48"/>
      <c r="AA244" s="48"/>
      <c r="AB244" s="48"/>
    </row>
    <row r="245" spans="1:28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96"/>
      <c r="O245" s="96"/>
      <c r="P245" s="96"/>
      <c r="Q245" s="96"/>
      <c r="R245" s="96"/>
      <c r="S245" s="96"/>
      <c r="T245" s="96"/>
      <c r="U245" s="96"/>
      <c r="V245" s="96"/>
      <c r="W245" s="48"/>
      <c r="X245" s="48"/>
      <c r="Y245" s="48"/>
      <c r="Z245" s="48"/>
      <c r="AA245" s="48"/>
      <c r="AB245" s="48"/>
    </row>
    <row r="246" spans="1:28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96"/>
      <c r="O246" s="96"/>
      <c r="P246" s="96"/>
      <c r="Q246" s="96"/>
      <c r="R246" s="96"/>
      <c r="S246" s="96"/>
      <c r="T246" s="96"/>
      <c r="U246" s="96"/>
      <c r="V246" s="96"/>
      <c r="W246" s="48"/>
      <c r="X246" s="48"/>
      <c r="Y246" s="48"/>
      <c r="Z246" s="48"/>
      <c r="AA246" s="48"/>
      <c r="AB246" s="48"/>
    </row>
    <row r="247" spans="1:28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96"/>
      <c r="O247" s="96"/>
      <c r="P247" s="96"/>
      <c r="Q247" s="96"/>
      <c r="R247" s="96"/>
      <c r="S247" s="96"/>
      <c r="T247" s="96"/>
      <c r="U247" s="96"/>
      <c r="V247" s="96"/>
      <c r="W247" s="48"/>
      <c r="X247" s="48"/>
      <c r="Y247" s="48"/>
      <c r="Z247" s="48"/>
      <c r="AA247" s="48"/>
      <c r="AB247" s="48"/>
    </row>
    <row r="248" spans="1:28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96"/>
      <c r="O248" s="96"/>
      <c r="P248" s="96"/>
      <c r="Q248" s="96"/>
      <c r="R248" s="96"/>
      <c r="S248" s="96"/>
      <c r="T248" s="96"/>
      <c r="U248" s="96"/>
      <c r="V248" s="96"/>
      <c r="W248" s="48"/>
      <c r="X248" s="48"/>
      <c r="Y248" s="48"/>
      <c r="Z248" s="48"/>
      <c r="AA248" s="48"/>
      <c r="AB248" s="48"/>
    </row>
    <row r="249" spans="1:28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96"/>
      <c r="O249" s="96"/>
      <c r="P249" s="96"/>
      <c r="Q249" s="96"/>
      <c r="R249" s="96"/>
      <c r="S249" s="96"/>
      <c r="T249" s="96"/>
      <c r="U249" s="96"/>
      <c r="V249" s="96"/>
      <c r="W249" s="48"/>
      <c r="X249" s="48"/>
      <c r="Y249" s="48"/>
      <c r="Z249" s="48"/>
      <c r="AA249" s="48"/>
      <c r="AB249" s="48"/>
    </row>
    <row r="250" spans="1:28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96"/>
      <c r="O250" s="96"/>
      <c r="P250" s="96"/>
      <c r="Q250" s="96"/>
      <c r="R250" s="96"/>
      <c r="S250" s="96"/>
      <c r="T250" s="96"/>
      <c r="U250" s="96"/>
      <c r="V250" s="96"/>
      <c r="W250" s="48"/>
      <c r="X250" s="48"/>
      <c r="Y250" s="48"/>
      <c r="Z250" s="48"/>
      <c r="AA250" s="48"/>
      <c r="AB250" s="48"/>
    </row>
    <row r="251" spans="1:28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96"/>
      <c r="O251" s="96"/>
      <c r="P251" s="96"/>
      <c r="Q251" s="96"/>
      <c r="R251" s="96"/>
      <c r="S251" s="96"/>
      <c r="T251" s="96"/>
      <c r="U251" s="96"/>
      <c r="V251" s="96"/>
      <c r="W251" s="48"/>
      <c r="X251" s="48"/>
      <c r="Y251" s="48"/>
      <c r="Z251" s="48"/>
      <c r="AA251" s="48"/>
      <c r="AB251" s="48"/>
    </row>
    <row r="252" spans="1:28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96"/>
      <c r="O252" s="96"/>
      <c r="P252" s="96"/>
      <c r="Q252" s="96"/>
      <c r="R252" s="96"/>
      <c r="S252" s="96"/>
      <c r="T252" s="96"/>
      <c r="U252" s="96"/>
      <c r="V252" s="96"/>
      <c r="W252" s="48"/>
      <c r="X252" s="48"/>
      <c r="Y252" s="48"/>
      <c r="Z252" s="48"/>
      <c r="AA252" s="48"/>
      <c r="AB252" s="48"/>
    </row>
    <row r="253" spans="1:28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96"/>
      <c r="O253" s="96"/>
      <c r="P253" s="96"/>
      <c r="Q253" s="96"/>
      <c r="R253" s="96"/>
      <c r="S253" s="96"/>
      <c r="T253" s="96"/>
      <c r="U253" s="96"/>
      <c r="V253" s="96"/>
      <c r="W253" s="48"/>
      <c r="X253" s="48"/>
      <c r="Y253" s="48"/>
      <c r="Z253" s="48"/>
      <c r="AA253" s="48"/>
      <c r="AB253" s="48"/>
    </row>
    <row r="254" spans="1:28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96"/>
      <c r="O254" s="96"/>
      <c r="P254" s="96"/>
      <c r="Q254" s="96"/>
      <c r="R254" s="96"/>
      <c r="S254" s="96"/>
      <c r="T254" s="96"/>
      <c r="U254" s="96"/>
      <c r="V254" s="96"/>
      <c r="W254" s="48"/>
      <c r="X254" s="48"/>
      <c r="Y254" s="48"/>
      <c r="Z254" s="48"/>
      <c r="AA254" s="48"/>
      <c r="AB254" s="48"/>
    </row>
    <row r="255" spans="1:28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96"/>
      <c r="O255" s="96"/>
      <c r="P255" s="96"/>
      <c r="Q255" s="96"/>
      <c r="R255" s="96"/>
      <c r="S255" s="96"/>
      <c r="T255" s="96"/>
      <c r="U255" s="96"/>
      <c r="V255" s="96"/>
      <c r="W255" s="48"/>
      <c r="X255" s="48"/>
      <c r="Y255" s="48"/>
      <c r="Z255" s="48"/>
      <c r="AA255" s="48"/>
      <c r="AB255" s="48"/>
    </row>
    <row r="256" spans="1:28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96"/>
      <c r="O256" s="96"/>
      <c r="P256" s="96"/>
      <c r="Q256" s="96"/>
      <c r="R256" s="96"/>
      <c r="S256" s="96"/>
      <c r="T256" s="96"/>
      <c r="U256" s="96"/>
      <c r="V256" s="96"/>
      <c r="W256" s="48"/>
      <c r="X256" s="48"/>
      <c r="Y256" s="48"/>
      <c r="Z256" s="48"/>
      <c r="AA256" s="48"/>
      <c r="AB256" s="48"/>
    </row>
    <row r="257" spans="1:28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96"/>
      <c r="O257" s="96"/>
      <c r="P257" s="96"/>
      <c r="Q257" s="96"/>
      <c r="R257" s="96"/>
      <c r="S257" s="96"/>
      <c r="T257" s="96"/>
      <c r="U257" s="96"/>
      <c r="V257" s="96"/>
      <c r="W257" s="48"/>
      <c r="X257" s="48"/>
      <c r="Y257" s="48"/>
      <c r="Z257" s="48"/>
      <c r="AA257" s="48"/>
      <c r="AB257" s="48"/>
    </row>
    <row r="258" spans="1:28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96"/>
      <c r="O258" s="96"/>
      <c r="P258" s="96"/>
      <c r="Q258" s="96"/>
      <c r="R258" s="96"/>
      <c r="S258" s="96"/>
      <c r="T258" s="96"/>
      <c r="U258" s="96"/>
      <c r="V258" s="96"/>
      <c r="W258" s="48"/>
      <c r="X258" s="48"/>
      <c r="Y258" s="48"/>
      <c r="Z258" s="48"/>
      <c r="AA258" s="48"/>
      <c r="AB258" s="48"/>
    </row>
    <row r="259" spans="1:28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96"/>
      <c r="O259" s="96"/>
      <c r="P259" s="96"/>
      <c r="Q259" s="96"/>
      <c r="R259" s="96"/>
      <c r="S259" s="96"/>
      <c r="T259" s="96"/>
      <c r="U259" s="96"/>
      <c r="V259" s="96"/>
      <c r="W259" s="48"/>
      <c r="X259" s="48"/>
      <c r="Y259" s="48"/>
      <c r="Z259" s="48"/>
      <c r="AA259" s="48"/>
      <c r="AB259" s="48"/>
    </row>
    <row r="260" spans="1:28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96"/>
      <c r="O260" s="96"/>
      <c r="P260" s="96"/>
      <c r="Q260" s="96"/>
      <c r="R260" s="96"/>
      <c r="S260" s="96"/>
      <c r="T260" s="96"/>
      <c r="U260" s="96"/>
      <c r="V260" s="96"/>
      <c r="W260" s="48"/>
      <c r="X260" s="48"/>
      <c r="Y260" s="48"/>
      <c r="Z260" s="48"/>
      <c r="AA260" s="48"/>
      <c r="AB260" s="48"/>
    </row>
    <row r="261" spans="1:28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96"/>
      <c r="O261" s="96"/>
      <c r="P261" s="96"/>
      <c r="Q261" s="96"/>
      <c r="R261" s="96"/>
      <c r="S261" s="96"/>
      <c r="T261" s="96"/>
      <c r="U261" s="96"/>
      <c r="V261" s="96"/>
      <c r="W261" s="48"/>
      <c r="X261" s="48"/>
      <c r="Y261" s="48"/>
      <c r="Z261" s="48"/>
      <c r="AA261" s="48"/>
      <c r="AB261" s="48"/>
    </row>
    <row r="262" spans="1:28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96"/>
      <c r="O262" s="96"/>
      <c r="P262" s="96"/>
      <c r="Q262" s="96"/>
      <c r="R262" s="96"/>
      <c r="S262" s="96"/>
      <c r="T262" s="96"/>
      <c r="U262" s="96"/>
      <c r="V262" s="96"/>
      <c r="W262" s="48"/>
      <c r="X262" s="48"/>
      <c r="Y262" s="48"/>
      <c r="Z262" s="48"/>
      <c r="AA262" s="48"/>
      <c r="AB262" s="48"/>
    </row>
    <row r="263" spans="1:28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96"/>
      <c r="O263" s="96"/>
      <c r="P263" s="96"/>
      <c r="Q263" s="96"/>
      <c r="R263" s="96"/>
      <c r="S263" s="96"/>
      <c r="T263" s="96"/>
      <c r="U263" s="96"/>
      <c r="V263" s="96"/>
      <c r="W263" s="48"/>
      <c r="X263" s="48"/>
      <c r="Y263" s="48"/>
      <c r="Z263" s="48"/>
      <c r="AA263" s="48"/>
      <c r="AB263" s="48"/>
    </row>
    <row r="264" spans="1:28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96"/>
      <c r="O264" s="96"/>
      <c r="P264" s="96"/>
      <c r="Q264" s="96"/>
      <c r="R264" s="96"/>
      <c r="S264" s="96"/>
      <c r="T264" s="96"/>
      <c r="U264" s="96"/>
      <c r="V264" s="96"/>
      <c r="W264" s="48"/>
      <c r="X264" s="48"/>
      <c r="Y264" s="48"/>
      <c r="Z264" s="48"/>
      <c r="AA264" s="48"/>
      <c r="AB264" s="48"/>
    </row>
    <row r="265" spans="1:28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96"/>
      <c r="O265" s="96"/>
      <c r="P265" s="96"/>
      <c r="Q265" s="96"/>
      <c r="R265" s="96"/>
      <c r="S265" s="96"/>
      <c r="T265" s="96"/>
      <c r="U265" s="96"/>
      <c r="V265" s="96"/>
      <c r="W265" s="48"/>
      <c r="X265" s="48"/>
      <c r="Y265" s="48"/>
      <c r="Z265" s="48"/>
      <c r="AA265" s="48"/>
      <c r="AB265" s="48"/>
    </row>
    <row r="266" spans="1:28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96"/>
      <c r="O266" s="96"/>
      <c r="P266" s="96"/>
      <c r="Q266" s="96"/>
      <c r="R266" s="96"/>
      <c r="S266" s="96"/>
      <c r="T266" s="96"/>
      <c r="U266" s="96"/>
      <c r="V266" s="96"/>
      <c r="W266" s="48"/>
      <c r="X266" s="48"/>
      <c r="Y266" s="48"/>
      <c r="Z266" s="48"/>
      <c r="AA266" s="48"/>
      <c r="AB266" s="48"/>
    </row>
    <row r="267" spans="1:28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96"/>
      <c r="O267" s="96"/>
      <c r="P267" s="96"/>
      <c r="Q267" s="96"/>
      <c r="R267" s="96"/>
      <c r="S267" s="96"/>
      <c r="T267" s="96"/>
      <c r="U267" s="96"/>
      <c r="V267" s="96"/>
      <c r="W267" s="48"/>
      <c r="X267" s="48"/>
      <c r="Y267" s="48"/>
      <c r="Z267" s="48"/>
      <c r="AA267" s="48"/>
      <c r="AB267" s="48"/>
    </row>
    <row r="268" spans="1:28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96"/>
      <c r="O268" s="96"/>
      <c r="P268" s="96"/>
      <c r="Q268" s="96"/>
      <c r="R268" s="96"/>
      <c r="S268" s="96"/>
      <c r="T268" s="96"/>
      <c r="U268" s="96"/>
      <c r="V268" s="96"/>
      <c r="W268" s="48"/>
      <c r="X268" s="48"/>
      <c r="Y268" s="48"/>
      <c r="Z268" s="48"/>
      <c r="AA268" s="48"/>
      <c r="AB268" s="48"/>
    </row>
    <row r="269" spans="1:28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96"/>
      <c r="O269" s="96"/>
      <c r="P269" s="96"/>
      <c r="Q269" s="96"/>
      <c r="R269" s="96"/>
      <c r="S269" s="96"/>
      <c r="T269" s="96"/>
      <c r="U269" s="96"/>
      <c r="V269" s="96"/>
      <c r="W269" s="48"/>
      <c r="X269" s="48"/>
      <c r="Y269" s="48"/>
      <c r="Z269" s="48"/>
      <c r="AA269" s="48"/>
      <c r="AB269" s="48"/>
    </row>
    <row r="270" spans="1:28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96"/>
      <c r="O270" s="96"/>
      <c r="P270" s="96"/>
      <c r="Q270" s="96"/>
      <c r="R270" s="96"/>
      <c r="S270" s="96"/>
      <c r="T270" s="96"/>
      <c r="U270" s="96"/>
      <c r="V270" s="96"/>
      <c r="W270" s="48"/>
      <c r="X270" s="48"/>
      <c r="Y270" s="48"/>
      <c r="Z270" s="48"/>
      <c r="AA270" s="48"/>
      <c r="AB270" s="48"/>
    </row>
    <row r="271" spans="1:28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96"/>
      <c r="O271" s="96"/>
      <c r="P271" s="96"/>
      <c r="Q271" s="96"/>
      <c r="R271" s="96"/>
      <c r="S271" s="96"/>
      <c r="T271" s="96"/>
      <c r="U271" s="96"/>
      <c r="V271" s="96"/>
      <c r="W271" s="48"/>
      <c r="X271" s="48"/>
      <c r="Y271" s="48"/>
      <c r="Z271" s="48"/>
      <c r="AA271" s="48"/>
      <c r="AB271" s="48"/>
    </row>
    <row r="272" spans="1:28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96"/>
      <c r="O272" s="96"/>
      <c r="P272" s="96"/>
      <c r="Q272" s="96"/>
      <c r="R272" s="96"/>
      <c r="S272" s="96"/>
      <c r="T272" s="96"/>
      <c r="U272" s="96"/>
      <c r="V272" s="96"/>
      <c r="W272" s="48"/>
      <c r="X272" s="48"/>
      <c r="Y272" s="48"/>
      <c r="Z272" s="48"/>
      <c r="AA272" s="48"/>
      <c r="AB272" s="48"/>
    </row>
    <row r="273" spans="1:28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96"/>
      <c r="O273" s="96"/>
      <c r="P273" s="96"/>
      <c r="Q273" s="96"/>
      <c r="R273" s="96"/>
      <c r="S273" s="96"/>
      <c r="T273" s="96"/>
      <c r="U273" s="96"/>
      <c r="V273" s="96"/>
      <c r="W273" s="48"/>
      <c r="X273" s="48"/>
      <c r="Y273" s="48"/>
      <c r="Z273" s="48"/>
      <c r="AA273" s="48"/>
      <c r="AB273" s="48"/>
    </row>
    <row r="274" spans="1:28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96"/>
      <c r="O274" s="96"/>
      <c r="P274" s="96"/>
      <c r="Q274" s="96"/>
      <c r="R274" s="96"/>
      <c r="S274" s="96"/>
      <c r="T274" s="96"/>
      <c r="U274" s="96"/>
      <c r="V274" s="96"/>
      <c r="W274" s="48"/>
      <c r="X274" s="48"/>
      <c r="Y274" s="48"/>
      <c r="Z274" s="48"/>
      <c r="AA274" s="48"/>
      <c r="AB274" s="48"/>
    </row>
    <row r="275" spans="1:28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96"/>
      <c r="O275" s="96"/>
      <c r="P275" s="96"/>
      <c r="Q275" s="96"/>
      <c r="R275" s="96"/>
      <c r="S275" s="96"/>
      <c r="T275" s="96"/>
      <c r="U275" s="96"/>
      <c r="V275" s="96"/>
      <c r="W275" s="48"/>
      <c r="X275" s="48"/>
      <c r="Y275" s="48"/>
      <c r="Z275" s="48"/>
      <c r="AA275" s="48"/>
      <c r="AB275" s="48"/>
    </row>
    <row r="276" spans="1:28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  <c r="P276" s="18"/>
      <c r="Q276" s="18"/>
      <c r="R276" s="18"/>
      <c r="S276" s="18"/>
      <c r="T276" s="18"/>
      <c r="U276" s="18"/>
      <c r="V276" s="18"/>
      <c r="W276" s="18"/>
      <c r="X276" s="18"/>
    </row>
    <row r="277" spans="1:28">
      <c r="A277" s="18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/>
      <c r="X277" s="18"/>
    </row>
    <row r="278" spans="1:28">
      <c r="A278" s="18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  <c r="T278" s="18"/>
      <c r="U278" s="18"/>
      <c r="V278" s="18"/>
      <c r="W278" s="18"/>
      <c r="X278" s="18"/>
    </row>
    <row r="279" spans="1:28">
      <c r="A279" s="18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  <c r="T279" s="18"/>
      <c r="U279" s="18"/>
      <c r="V279" s="18"/>
      <c r="W279" s="18"/>
      <c r="X279" s="18"/>
    </row>
    <row r="280" spans="1:28">
      <c r="A280" s="18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  <c r="T280" s="18"/>
      <c r="U280" s="18"/>
      <c r="V280" s="18"/>
      <c r="W280" s="18"/>
      <c r="X280" s="18"/>
    </row>
    <row r="281" spans="1:28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/>
      <c r="X281" s="18"/>
    </row>
  </sheetData>
  <mergeCells count="5">
    <mergeCell ref="S1:V1"/>
    <mergeCell ref="K2:N2"/>
    <mergeCell ref="O2:R2"/>
    <mergeCell ref="S2:V2"/>
    <mergeCell ref="O1:R1"/>
  </mergeCells>
  <phoneticPr fontId="14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420"/>
  <sheetViews>
    <sheetView zoomScaleNormal="100" workbookViewId="0">
      <pane xSplit="1" ySplit="6" topLeftCell="B218" activePane="bottomRight" state="frozen"/>
      <selection pane="topRight" activeCell="B1" sqref="B1"/>
      <selection pane="bottomLeft" activeCell="A7" sqref="A7"/>
      <selection pane="bottomRight" activeCell="I238" sqref="I238"/>
    </sheetView>
  </sheetViews>
  <sheetFormatPr defaultRowHeight="15"/>
  <cols>
    <col min="1" max="1" width="10" bestFit="1" customWidth="1"/>
    <col min="4" max="4" width="12.85546875" bestFit="1" customWidth="1"/>
    <col min="6" max="6" width="12.85546875" bestFit="1" customWidth="1"/>
    <col min="13" max="13" width="12.85546875" bestFit="1" customWidth="1"/>
  </cols>
  <sheetData>
    <row r="1" spans="1:56">
      <c r="A1" s="14">
        <v>40138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</row>
    <row r="2" spans="1:56">
      <c r="A2" s="3" t="s">
        <v>16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</row>
    <row r="3" spans="1:56">
      <c r="A3" s="3"/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</row>
    <row r="4" spans="1:56">
      <c r="A4" s="3"/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5</v>
      </c>
      <c r="H4" s="9" t="s">
        <v>10</v>
      </c>
      <c r="I4" s="9"/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</row>
    <row r="5" spans="1:56">
      <c r="A5" s="3"/>
      <c r="B5" s="3"/>
      <c r="C5" s="9" t="s">
        <v>3</v>
      </c>
      <c r="D5" s="9" t="s">
        <v>3</v>
      </c>
      <c r="E5" s="9" t="s">
        <v>3</v>
      </c>
      <c r="F5" s="9" t="s">
        <v>3</v>
      </c>
      <c r="G5" s="9">
        <f>100</f>
        <v>100</v>
      </c>
      <c r="H5" s="9" t="s">
        <v>7</v>
      </c>
      <c r="I5" s="9"/>
      <c r="J5" s="9"/>
      <c r="K5" s="9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</row>
    <row r="6" spans="1:56">
      <c r="A6" s="3"/>
      <c r="B6" s="3"/>
      <c r="C6" s="9"/>
      <c r="D6" s="9" t="s">
        <v>9</v>
      </c>
      <c r="E6" s="9"/>
      <c r="F6" s="9" t="s">
        <v>8</v>
      </c>
      <c r="G6" s="9"/>
      <c r="H6" s="9"/>
      <c r="I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</row>
    <row r="7" spans="1:56">
      <c r="A7" s="4">
        <v>1800</v>
      </c>
      <c r="B7" s="4"/>
      <c r="C7" s="10">
        <v>113.32204833542325</v>
      </c>
      <c r="D7" s="10"/>
      <c r="E7" s="10">
        <v>365.76819344166347</v>
      </c>
      <c r="F7" s="10"/>
      <c r="G7" s="11">
        <f>100*C7/E7</f>
        <v>30.981930732994975</v>
      </c>
      <c r="H7" s="11"/>
      <c r="I7" s="9"/>
      <c r="J7" s="9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</row>
    <row r="8" spans="1:56">
      <c r="A8" s="4">
        <f t="shared" ref="A8:A71" si="0">A7+1</f>
        <v>1801</v>
      </c>
      <c r="B8" s="4"/>
      <c r="C8" s="10">
        <v>119.31773269351635</v>
      </c>
      <c r="D8" s="10"/>
      <c r="E8" s="10">
        <v>367.82406533559958</v>
      </c>
      <c r="F8" s="10"/>
      <c r="G8" s="11">
        <f t="shared" ref="G8:G71" si="1">100*C8/E8</f>
        <v>32.438805379591422</v>
      </c>
      <c r="H8" s="11"/>
      <c r="I8" s="9"/>
      <c r="J8" s="9"/>
      <c r="K8" s="7">
        <f>100*(E8/E7-1)</f>
        <v>0.56206961972049552</v>
      </c>
      <c r="L8" s="7">
        <f>100*(G8/G7-1)</f>
        <v>4.702336530127571</v>
      </c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</row>
    <row r="9" spans="1:56">
      <c r="A9" s="4">
        <f t="shared" si="0"/>
        <v>1802</v>
      </c>
      <c r="B9" s="4"/>
      <c r="C9" s="10">
        <v>125.15448197000305</v>
      </c>
      <c r="D9" s="10"/>
      <c r="E9" s="10">
        <v>388.41953359198908</v>
      </c>
      <c r="F9" s="10"/>
      <c r="G9" s="11">
        <f t="shared" si="1"/>
        <v>32.221469608547075</v>
      </c>
      <c r="H9" s="11"/>
      <c r="I9" s="9"/>
      <c r="J9" s="9"/>
      <c r="K9" s="7">
        <f t="shared" ref="K9:K72" si="2">100*(E9/E8-1)</f>
        <v>5.599271553262386</v>
      </c>
      <c r="L9" s="7">
        <f t="shared" ref="L9:L72" si="3">100*(G9/G8-1)</f>
        <v>-0.66998697547931974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</row>
    <row r="10" spans="1:56">
      <c r="A10" s="4">
        <f t="shared" si="0"/>
        <v>1803</v>
      </c>
      <c r="B10" s="4"/>
      <c r="C10" s="10">
        <v>118.59879551456577</v>
      </c>
      <c r="D10" s="10"/>
      <c r="E10" s="10">
        <v>385.51847906002143</v>
      </c>
      <c r="F10" s="10"/>
      <c r="G10" s="11">
        <f t="shared" si="1"/>
        <v>30.763452845045361</v>
      </c>
      <c r="H10" s="11"/>
      <c r="I10" s="9"/>
      <c r="J10" s="9"/>
      <c r="K10" s="7">
        <f t="shared" si="2"/>
        <v>-0.74688687902473294</v>
      </c>
      <c r="L10" s="7">
        <f t="shared" si="3"/>
        <v>-4.5249853008410224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</row>
    <row r="11" spans="1:56">
      <c r="A11" s="4">
        <f t="shared" si="0"/>
        <v>1804</v>
      </c>
      <c r="B11" s="4"/>
      <c r="C11" s="10">
        <v>110.3550707563578</v>
      </c>
      <c r="D11" s="10"/>
      <c r="E11" s="10">
        <v>368.45065006099725</v>
      </c>
      <c r="F11" s="10"/>
      <c r="G11" s="11">
        <f t="shared" si="1"/>
        <v>29.951113056277265</v>
      </c>
      <c r="H11" s="11"/>
      <c r="I11" s="9"/>
      <c r="J11" s="9"/>
      <c r="K11" s="7">
        <f t="shared" si="2"/>
        <v>-4.4272401781204618</v>
      </c>
      <c r="L11" s="7">
        <f t="shared" si="3"/>
        <v>-2.6406001720932548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</row>
    <row r="12" spans="1:56">
      <c r="A12" s="4">
        <f t="shared" si="0"/>
        <v>1805</v>
      </c>
      <c r="B12" s="4"/>
      <c r="C12" s="10">
        <v>122.61809351468263</v>
      </c>
      <c r="D12" s="10"/>
      <c r="E12" s="10">
        <v>391.7737534372647</v>
      </c>
      <c r="F12" s="10"/>
      <c r="G12" s="11">
        <f t="shared" si="1"/>
        <v>31.298189947356349</v>
      </c>
      <c r="H12" s="11"/>
      <c r="I12" s="9"/>
      <c r="J12" s="9"/>
      <c r="K12" s="7">
        <f t="shared" si="2"/>
        <v>6.3300481007175113</v>
      </c>
      <c r="L12" s="7">
        <f t="shared" si="3"/>
        <v>4.4975854104251978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1:56">
      <c r="A13" s="4">
        <f t="shared" si="0"/>
        <v>1806</v>
      </c>
      <c r="B13" s="4"/>
      <c r="C13" s="10">
        <v>134.69692862293715</v>
      </c>
      <c r="D13" s="10"/>
      <c r="E13" s="10">
        <v>398.55799766251016</v>
      </c>
      <c r="F13" s="10"/>
      <c r="G13" s="11">
        <f t="shared" si="1"/>
        <v>33.796067175396502</v>
      </c>
      <c r="H13" s="11"/>
      <c r="I13" s="9"/>
      <c r="J13" s="9"/>
      <c r="K13" s="7">
        <f t="shared" si="2"/>
        <v>1.7316739995273389</v>
      </c>
      <c r="L13" s="7">
        <f t="shared" si="3"/>
        <v>7.9808999569674466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1:56">
      <c r="A14" s="4">
        <f t="shared" si="0"/>
        <v>1807</v>
      </c>
      <c r="B14" s="4"/>
      <c r="C14" s="10">
        <v>140.26199132835413</v>
      </c>
      <c r="D14" s="10"/>
      <c r="E14" s="10">
        <v>388.34885273725831</v>
      </c>
      <c r="F14" s="10"/>
      <c r="G14" s="11">
        <f t="shared" si="1"/>
        <v>36.117524318592466</v>
      </c>
      <c r="H14" s="11"/>
      <c r="I14" s="9"/>
      <c r="J14" s="9"/>
      <c r="K14" s="7">
        <f t="shared" si="2"/>
        <v>-2.5615205277844444</v>
      </c>
      <c r="L14" s="7">
        <f t="shared" si="3"/>
        <v>6.8690156495072374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</row>
    <row r="15" spans="1:56">
      <c r="A15" s="4">
        <f t="shared" si="0"/>
        <v>1808</v>
      </c>
      <c r="B15" s="4"/>
      <c r="C15" s="10">
        <v>155.86359290143668</v>
      </c>
      <c r="D15" s="10"/>
      <c r="E15" s="10">
        <v>360.45142112495739</v>
      </c>
      <c r="F15" s="10"/>
      <c r="G15" s="11">
        <f t="shared" si="1"/>
        <v>43.241220249594626</v>
      </c>
      <c r="H15" s="11"/>
      <c r="I15" s="9"/>
      <c r="J15" s="9"/>
      <c r="K15" s="7">
        <f t="shared" si="2"/>
        <v>-7.1836008824713193</v>
      </c>
      <c r="L15" s="7">
        <f t="shared" si="3"/>
        <v>19.723655110367154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</row>
    <row r="16" spans="1:56">
      <c r="A16" s="4">
        <f t="shared" si="0"/>
        <v>1809</v>
      </c>
      <c r="B16" s="4"/>
      <c r="C16" s="10">
        <v>160.53789750217297</v>
      </c>
      <c r="D16" s="10"/>
      <c r="E16" s="10">
        <v>358.25730230022992</v>
      </c>
      <c r="F16" s="10"/>
      <c r="G16" s="11">
        <f t="shared" si="1"/>
        <v>44.810781656485979</v>
      </c>
      <c r="H16" s="11"/>
      <c r="I16" s="9"/>
      <c r="J16" s="9"/>
      <c r="K16" s="7">
        <f t="shared" si="2"/>
        <v>-0.60871415567725906</v>
      </c>
      <c r="L16" s="7">
        <f t="shared" si="3"/>
        <v>3.6297805608435985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1:56">
      <c r="A17" s="4">
        <f t="shared" si="0"/>
        <v>1810</v>
      </c>
      <c r="B17" s="4"/>
      <c r="C17" s="10">
        <v>169.81259204946858</v>
      </c>
      <c r="D17" s="10"/>
      <c r="E17" s="10">
        <v>388.7352043235062</v>
      </c>
      <c r="F17" s="10"/>
      <c r="G17" s="11">
        <f t="shared" si="1"/>
        <v>43.683358275971891</v>
      </c>
      <c r="H17" s="11"/>
      <c r="I17" s="9"/>
      <c r="J17" s="9"/>
      <c r="K17" s="7">
        <f t="shared" si="2"/>
        <v>8.5072660983013026</v>
      </c>
      <c r="L17" s="7">
        <f t="shared" si="3"/>
        <v>-2.5159645487926929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1:56">
      <c r="A18" s="4">
        <f t="shared" si="0"/>
        <v>1811</v>
      </c>
      <c r="B18" s="4"/>
      <c r="C18" s="10">
        <v>194.40563115008959</v>
      </c>
      <c r="D18" s="10"/>
      <c r="E18" s="10">
        <v>417.43979744853993</v>
      </c>
      <c r="F18" s="10"/>
      <c r="G18" s="11">
        <f t="shared" si="1"/>
        <v>46.570938453479634</v>
      </c>
      <c r="H18" s="11"/>
      <c r="I18" s="9"/>
      <c r="J18" s="9"/>
      <c r="K18" s="7">
        <f t="shared" si="2"/>
        <v>7.3840992032061292</v>
      </c>
      <c r="L18" s="7">
        <f t="shared" si="3"/>
        <v>6.6102522596026336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</row>
    <row r="19" spans="1:56">
      <c r="A19" s="4">
        <f t="shared" si="0"/>
        <v>1812</v>
      </c>
      <c r="B19" s="4"/>
      <c r="C19" s="10">
        <v>229.69059018939467</v>
      </c>
      <c r="D19" s="10"/>
      <c r="E19" s="10">
        <v>394.82913559243576</v>
      </c>
      <c r="F19" s="10"/>
      <c r="G19" s="11">
        <f t="shared" si="1"/>
        <v>58.174681016067133</v>
      </c>
      <c r="H19" s="11"/>
      <c r="I19" s="9"/>
      <c r="J19" s="9"/>
      <c r="K19" s="7">
        <f t="shared" si="2"/>
        <v>-5.416508438894474</v>
      </c>
      <c r="L19" s="7">
        <f t="shared" si="3"/>
        <v>24.916273856449433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</row>
    <row r="20" spans="1:56">
      <c r="A20" s="4">
        <f t="shared" si="0"/>
        <v>1813</v>
      </c>
      <c r="B20" s="4"/>
      <c r="C20" s="10">
        <v>252.66675724621746</v>
      </c>
      <c r="D20" s="10"/>
      <c r="E20" s="10">
        <v>407.64541279016862</v>
      </c>
      <c r="F20" s="10"/>
      <c r="G20" s="11">
        <f t="shared" si="1"/>
        <v>61.981994478194984</v>
      </c>
      <c r="H20" s="11"/>
      <c r="I20" s="9"/>
      <c r="J20" s="9"/>
      <c r="K20" s="7">
        <f t="shared" si="2"/>
        <v>3.2460312683110892</v>
      </c>
      <c r="L20" s="7">
        <f t="shared" si="3"/>
        <v>6.5446228421541575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</row>
    <row r="21" spans="1:56">
      <c r="A21" s="4">
        <f t="shared" si="0"/>
        <v>1814</v>
      </c>
      <c r="B21" s="4"/>
      <c r="C21" s="10">
        <v>253.25510301555215</v>
      </c>
      <c r="D21" s="10"/>
      <c r="E21" s="10">
        <v>418.30763634627419</v>
      </c>
      <c r="F21" s="10"/>
      <c r="G21" s="11">
        <f t="shared" si="1"/>
        <v>60.542787415410245</v>
      </c>
      <c r="H21" s="11"/>
      <c r="I21" s="9"/>
      <c r="J21" s="9"/>
      <c r="K21" s="7">
        <f t="shared" si="2"/>
        <v>2.6155632374535775</v>
      </c>
      <c r="L21" s="7">
        <f t="shared" si="3"/>
        <v>-2.3219760430443159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</row>
    <row r="22" spans="1:56">
      <c r="A22" s="4">
        <f t="shared" si="0"/>
        <v>1815</v>
      </c>
      <c r="B22" s="4"/>
      <c r="C22" s="10">
        <v>252.33568920884935</v>
      </c>
      <c r="D22" s="10"/>
      <c r="E22" s="10">
        <v>430.91946561245715</v>
      </c>
      <c r="F22" s="10"/>
      <c r="G22" s="11">
        <f t="shared" si="1"/>
        <v>58.557505368250126</v>
      </c>
      <c r="H22" s="11"/>
      <c r="I22" s="9"/>
      <c r="J22" s="9"/>
      <c r="K22" s="7">
        <f t="shared" si="2"/>
        <v>3.0149651047113313</v>
      </c>
      <c r="L22" s="7">
        <f t="shared" si="3"/>
        <v>-3.2791388238176733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</row>
    <row r="23" spans="1:56">
      <c r="A23" s="4">
        <f t="shared" si="0"/>
        <v>1816</v>
      </c>
      <c r="B23" s="4"/>
      <c r="C23" s="10">
        <v>260.99742023875331</v>
      </c>
      <c r="D23" s="10"/>
      <c r="E23" s="10">
        <v>436.95307546791651</v>
      </c>
      <c r="F23" s="10"/>
      <c r="G23" s="11">
        <f t="shared" si="1"/>
        <v>59.73122398995843</v>
      </c>
      <c r="H23" s="11"/>
      <c r="I23" s="9"/>
      <c r="J23" s="9"/>
      <c r="K23" s="7">
        <f t="shared" si="2"/>
        <v>1.4001711078156731</v>
      </c>
      <c r="L23" s="7">
        <f t="shared" si="3"/>
        <v>2.004386311075157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</row>
    <row r="24" spans="1:56">
      <c r="A24" s="4">
        <f t="shared" si="0"/>
        <v>1817</v>
      </c>
      <c r="B24" s="4"/>
      <c r="C24" s="10">
        <v>266.00285276495987</v>
      </c>
      <c r="D24" s="10"/>
      <c r="E24" s="10">
        <v>427.89456305781067</v>
      </c>
      <c r="F24" s="10"/>
      <c r="G24" s="11">
        <f t="shared" si="1"/>
        <v>62.165513593829317</v>
      </c>
      <c r="H24" s="11"/>
      <c r="I24" s="9"/>
      <c r="J24" s="9"/>
      <c r="K24" s="7">
        <f t="shared" si="2"/>
        <v>-2.0731087429480599</v>
      </c>
      <c r="L24" s="7">
        <f t="shared" si="3"/>
        <v>4.0754055270659117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</row>
    <row r="25" spans="1:56">
      <c r="A25" s="4">
        <f t="shared" si="0"/>
        <v>1818</v>
      </c>
      <c r="B25" s="4"/>
      <c r="C25" s="10">
        <v>282.28322209198382</v>
      </c>
      <c r="D25" s="10"/>
      <c r="E25" s="10">
        <v>430.41877800609808</v>
      </c>
      <c r="F25" s="10"/>
      <c r="G25" s="11">
        <f t="shared" si="1"/>
        <v>65.583389135495494</v>
      </c>
      <c r="H25" s="11"/>
      <c r="I25" s="9"/>
      <c r="J25" s="9"/>
      <c r="K25" s="7">
        <f t="shared" si="2"/>
        <v>0.58991517215103428</v>
      </c>
      <c r="L25" s="7">
        <f t="shared" si="3"/>
        <v>5.4980251011799597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</row>
    <row r="26" spans="1:56">
      <c r="A26" s="4">
        <f t="shared" si="0"/>
        <v>1819</v>
      </c>
      <c r="B26" s="4"/>
      <c r="C26" s="10">
        <v>293.01517488012178</v>
      </c>
      <c r="D26" s="10"/>
      <c r="E26" s="10">
        <v>429.52006507127334</v>
      </c>
      <c r="F26" s="10"/>
      <c r="G26" s="11">
        <f t="shared" si="1"/>
        <v>68.219205273099334</v>
      </c>
      <c r="H26" s="11"/>
      <c r="I26" s="9"/>
      <c r="J26" s="9"/>
      <c r="K26" s="7">
        <f t="shared" si="2"/>
        <v>-0.20879965762368169</v>
      </c>
      <c r="L26" s="7">
        <f t="shared" si="3"/>
        <v>4.019030081166175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</row>
    <row r="27" spans="1:56">
      <c r="A27" s="4">
        <f t="shared" si="0"/>
        <v>1820</v>
      </c>
      <c r="B27" s="4"/>
      <c r="C27" s="10">
        <v>281.17155268905293</v>
      </c>
      <c r="D27" s="10"/>
      <c r="E27" s="10">
        <v>439.38609443891232</v>
      </c>
      <c r="F27" s="10"/>
      <c r="G27" s="11">
        <f t="shared" si="1"/>
        <v>63.991909677547632</v>
      </c>
      <c r="H27" s="11"/>
      <c r="I27" s="9"/>
      <c r="J27" s="9"/>
      <c r="K27" s="7">
        <f t="shared" si="2"/>
        <v>2.2969891676659637</v>
      </c>
      <c r="L27" s="7">
        <f t="shared" si="3"/>
        <v>-6.1966356521286459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</row>
    <row r="28" spans="1:56">
      <c r="A28" s="4">
        <f t="shared" si="0"/>
        <v>1821</v>
      </c>
      <c r="B28" s="4"/>
      <c r="C28" s="10">
        <v>266.15475854509054</v>
      </c>
      <c r="D28" s="10"/>
      <c r="E28" s="10">
        <v>453.01480563038012</v>
      </c>
      <c r="F28" s="10"/>
      <c r="G28" s="11">
        <f t="shared" si="1"/>
        <v>58.751889615336154</v>
      </c>
      <c r="H28" s="11"/>
      <c r="I28" s="9"/>
      <c r="J28" s="9"/>
      <c r="K28" s="7">
        <f t="shared" si="2"/>
        <v>3.1017620639249843</v>
      </c>
      <c r="L28" s="7">
        <f t="shared" si="3"/>
        <v>-8.1885664744429487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</row>
    <row r="29" spans="1:56">
      <c r="A29" s="4">
        <f t="shared" si="0"/>
        <v>1822</v>
      </c>
      <c r="B29" s="4"/>
      <c r="C29" s="10">
        <v>259.37333697164496</v>
      </c>
      <c r="D29" s="10"/>
      <c r="E29" s="10">
        <v>463.94654244033052</v>
      </c>
      <c r="F29" s="10"/>
      <c r="G29" s="11">
        <f t="shared" si="1"/>
        <v>55.905867000830966</v>
      </c>
      <c r="H29" s="11"/>
      <c r="I29" s="9"/>
      <c r="J29" s="9"/>
      <c r="K29" s="7">
        <f t="shared" si="2"/>
        <v>2.413108064920455</v>
      </c>
      <c r="L29" s="7">
        <f t="shared" si="3"/>
        <v>-4.8441380066902244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</row>
    <row r="30" spans="1:56">
      <c r="A30" s="4">
        <f t="shared" si="0"/>
        <v>1823</v>
      </c>
      <c r="B30" s="4"/>
      <c r="C30" s="10">
        <v>261.78094458891758</v>
      </c>
      <c r="D30" s="10"/>
      <c r="E30" s="10">
        <v>472.36274978196326</v>
      </c>
      <c r="F30" s="10"/>
      <c r="G30" s="11">
        <f t="shared" si="1"/>
        <v>55.419472579019491</v>
      </c>
      <c r="H30" s="11"/>
      <c r="I30" s="9"/>
      <c r="J30" s="9"/>
      <c r="K30" s="7">
        <f t="shared" si="2"/>
        <v>1.8140467859430576</v>
      </c>
      <c r="L30" s="7">
        <f t="shared" si="3"/>
        <v>-0.87002393112738385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</row>
    <row r="31" spans="1:56">
      <c r="A31" s="4">
        <f t="shared" si="0"/>
        <v>1824</v>
      </c>
      <c r="B31" s="4"/>
      <c r="C31" s="10">
        <v>261.57850596469484</v>
      </c>
      <c r="D31" s="10"/>
      <c r="E31" s="10">
        <v>487.69505745037139</v>
      </c>
      <c r="F31" s="10"/>
      <c r="G31" s="11">
        <f t="shared" si="1"/>
        <v>53.635668840321081</v>
      </c>
      <c r="H31" s="11"/>
      <c r="I31" s="9"/>
      <c r="J31" s="9"/>
      <c r="K31" s="7">
        <f t="shared" si="2"/>
        <v>3.2458756909780284</v>
      </c>
      <c r="L31" s="7">
        <f t="shared" si="3"/>
        <v>-3.2187309905466588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</row>
    <row r="32" spans="1:56">
      <c r="A32" s="4">
        <f t="shared" si="0"/>
        <v>1825</v>
      </c>
      <c r="B32" s="4"/>
      <c r="C32" s="10">
        <v>285.99183912261117</v>
      </c>
      <c r="D32" s="10"/>
      <c r="E32" s="10">
        <v>505.30104709142375</v>
      </c>
      <c r="F32" s="10"/>
      <c r="G32" s="11">
        <f t="shared" si="1"/>
        <v>56.598307240567991</v>
      </c>
      <c r="H32" s="11"/>
      <c r="I32" s="9"/>
      <c r="J32" s="9"/>
      <c r="K32" s="7">
        <f t="shared" si="2"/>
        <v>3.610040612897536</v>
      </c>
      <c r="L32" s="7">
        <f t="shared" si="3"/>
        <v>5.5236346712986606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</row>
    <row r="33" spans="1:56">
      <c r="A33" s="4">
        <f t="shared" si="0"/>
        <v>1826</v>
      </c>
      <c r="B33" s="4"/>
      <c r="C33" s="10">
        <v>300.53582710361911</v>
      </c>
      <c r="D33" s="10"/>
      <c r="E33" s="10">
        <v>503.74997836146537</v>
      </c>
      <c r="F33" s="10"/>
      <c r="G33" s="11">
        <f t="shared" si="1"/>
        <v>59.659720101857729</v>
      </c>
      <c r="H33" s="11"/>
      <c r="I33" s="9"/>
      <c r="J33" s="9"/>
      <c r="K33" s="7">
        <f t="shared" si="2"/>
        <v>-0.30695933421996946</v>
      </c>
      <c r="L33" s="7">
        <f t="shared" si="3"/>
        <v>5.4090184151221576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</row>
    <row r="34" spans="1:56">
      <c r="A34" s="4">
        <f t="shared" si="0"/>
        <v>1827</v>
      </c>
      <c r="B34" s="4"/>
      <c r="C34" s="10">
        <v>318.71504232128927</v>
      </c>
      <c r="D34" s="10"/>
      <c r="E34" s="10">
        <v>498.85210591653146</v>
      </c>
      <c r="F34" s="10"/>
      <c r="G34" s="11">
        <f t="shared" si="1"/>
        <v>63.889685648559151</v>
      </c>
      <c r="H34" s="11"/>
      <c r="I34" s="9"/>
      <c r="J34" s="9"/>
      <c r="K34" s="7">
        <f t="shared" si="2"/>
        <v>-0.97228241296706264</v>
      </c>
      <c r="L34" s="7">
        <f t="shared" si="3"/>
        <v>7.090153187912307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</row>
    <row r="35" spans="1:56">
      <c r="A35" s="4">
        <f t="shared" si="0"/>
        <v>1828</v>
      </c>
      <c r="B35" s="4"/>
      <c r="C35" s="10">
        <v>292.35313985755471</v>
      </c>
      <c r="D35" s="10"/>
      <c r="E35" s="10">
        <v>510.57042163479827</v>
      </c>
      <c r="F35" s="10"/>
      <c r="G35" s="11">
        <f t="shared" si="1"/>
        <v>57.260101147549356</v>
      </c>
      <c r="H35" s="11"/>
      <c r="I35" s="9"/>
      <c r="J35" s="9"/>
      <c r="K35" s="7">
        <f t="shared" si="2"/>
        <v>2.3490560788025583</v>
      </c>
      <c r="L35" s="7">
        <f t="shared" si="3"/>
        <v>-10.376611551162496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</row>
    <row r="36" spans="1:56">
      <c r="A36" s="4">
        <f t="shared" si="0"/>
        <v>1829</v>
      </c>
      <c r="B36" s="4"/>
      <c r="C36" s="10">
        <v>293.60864078375835</v>
      </c>
      <c r="D36" s="10"/>
      <c r="E36" s="10">
        <v>518.72706200189953</v>
      </c>
      <c r="F36" s="10"/>
      <c r="G36" s="11">
        <f t="shared" si="1"/>
        <v>56.601758861519194</v>
      </c>
      <c r="H36" s="11"/>
      <c r="I36" s="9"/>
      <c r="J36" s="9"/>
      <c r="K36" s="7">
        <f t="shared" si="2"/>
        <v>1.5975544256920493</v>
      </c>
      <c r="L36" s="7">
        <f t="shared" si="3"/>
        <v>-1.1497399984218171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</row>
    <row r="37" spans="1:56">
      <c r="A37" s="4">
        <f t="shared" si="0"/>
        <v>1830</v>
      </c>
      <c r="B37" s="4"/>
      <c r="C37" s="10">
        <v>305.82275183649625</v>
      </c>
      <c r="D37" s="10"/>
      <c r="E37" s="10">
        <v>515.79612505317311</v>
      </c>
      <c r="F37" s="10"/>
      <c r="G37" s="11">
        <f t="shared" si="1"/>
        <v>59.291401579445591</v>
      </c>
      <c r="H37" s="11"/>
      <c r="I37" s="9"/>
      <c r="J37" s="9"/>
      <c r="K37" s="7">
        <f t="shared" si="2"/>
        <v>-0.56502487790306422</v>
      </c>
      <c r="L37" s="7">
        <f t="shared" si="3"/>
        <v>4.7518712704791133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</row>
    <row r="38" spans="1:56">
      <c r="A38" s="4">
        <f t="shared" si="0"/>
        <v>1831</v>
      </c>
      <c r="B38" s="4"/>
      <c r="C38" s="10">
        <v>331.91645458884642</v>
      </c>
      <c r="D38" s="10"/>
      <c r="E38" s="10">
        <v>533.83689790280926</v>
      </c>
      <c r="F38" s="10"/>
      <c r="G38" s="11">
        <f t="shared" si="1"/>
        <v>62.175630027221416</v>
      </c>
      <c r="H38" s="11"/>
      <c r="I38" s="9"/>
      <c r="J38" s="9"/>
      <c r="K38" s="7">
        <f t="shared" si="2"/>
        <v>3.4976557545437714</v>
      </c>
      <c r="L38" s="7">
        <f t="shared" si="3"/>
        <v>4.8644969944102279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</row>
    <row r="39" spans="1:56">
      <c r="A39" s="4">
        <f t="shared" si="0"/>
        <v>1832</v>
      </c>
      <c r="B39" s="4"/>
      <c r="C39" s="10">
        <v>337.49827758530182</v>
      </c>
      <c r="D39" s="10"/>
      <c r="E39" s="10">
        <v>523.91022797964183</v>
      </c>
      <c r="F39" s="10"/>
      <c r="G39" s="11">
        <f t="shared" si="1"/>
        <v>64.419104564306465</v>
      </c>
      <c r="H39" s="11"/>
      <c r="I39" s="9"/>
      <c r="J39" s="9"/>
      <c r="K39" s="7">
        <f t="shared" si="2"/>
        <v>-1.8594949060592447</v>
      </c>
      <c r="L39" s="7">
        <f t="shared" si="3"/>
        <v>3.6082859733030714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</row>
    <row r="40" spans="1:56">
      <c r="A40" s="4">
        <f t="shared" si="0"/>
        <v>1833</v>
      </c>
      <c r="B40" s="4"/>
      <c r="C40" s="10">
        <v>329.35612744310089</v>
      </c>
      <c r="D40" s="10"/>
      <c r="E40" s="10">
        <v>549.69747097646723</v>
      </c>
      <c r="F40" s="10"/>
      <c r="G40" s="11">
        <f t="shared" si="1"/>
        <v>59.915889163186783</v>
      </c>
      <c r="H40" s="11"/>
      <c r="I40" s="9"/>
      <c r="J40" s="9"/>
      <c r="K40" s="7">
        <f t="shared" si="2"/>
        <v>4.922072832261537</v>
      </c>
      <c r="L40" s="7">
        <f t="shared" si="3"/>
        <v>-6.9904967347448004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</row>
    <row r="41" spans="1:56">
      <c r="A41" s="4">
        <f t="shared" si="0"/>
        <v>1834</v>
      </c>
      <c r="B41" s="4"/>
      <c r="C41" s="10">
        <v>330.7357051149387</v>
      </c>
      <c r="D41" s="10"/>
      <c r="E41" s="10">
        <v>562.20689768106081</v>
      </c>
      <c r="F41" s="10"/>
      <c r="G41" s="11">
        <f t="shared" si="1"/>
        <v>58.828112298003958</v>
      </c>
      <c r="H41" s="11"/>
      <c r="I41" s="9"/>
      <c r="J41" s="9"/>
      <c r="K41" s="7">
        <f t="shared" si="2"/>
        <v>2.2756929702391071</v>
      </c>
      <c r="L41" s="7">
        <f t="shared" si="3"/>
        <v>-1.8155065048273911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</row>
    <row r="42" spans="1:56">
      <c r="A42" s="4">
        <f t="shared" si="0"/>
        <v>1835</v>
      </c>
      <c r="B42" s="4"/>
      <c r="C42" s="10">
        <v>342.75824959737787</v>
      </c>
      <c r="D42" s="10"/>
      <c r="E42" s="10">
        <v>570.53079560680465</v>
      </c>
      <c r="F42" s="10"/>
      <c r="G42" s="11">
        <f t="shared" si="1"/>
        <v>60.07708124376132</v>
      </c>
      <c r="H42" s="11"/>
      <c r="I42" s="9"/>
      <c r="J42" s="9"/>
      <c r="K42" s="7">
        <f t="shared" si="2"/>
        <v>1.4805755603635395</v>
      </c>
      <c r="L42" s="7">
        <f t="shared" si="3"/>
        <v>2.1230818004672525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</row>
    <row r="43" spans="1:56">
      <c r="A43" s="4">
        <f t="shared" si="0"/>
        <v>1836</v>
      </c>
      <c r="B43" s="4"/>
      <c r="C43" s="10">
        <v>362.4121983285736</v>
      </c>
      <c r="D43" s="10"/>
      <c r="E43" s="10">
        <v>594.81546890992115</v>
      </c>
      <c r="F43" s="10"/>
      <c r="G43" s="11">
        <f t="shared" si="1"/>
        <v>60.928509306044504</v>
      </c>
      <c r="H43" s="11"/>
      <c r="I43" s="9"/>
      <c r="J43" s="9"/>
      <c r="K43" s="7">
        <f t="shared" si="2"/>
        <v>4.2565052561777783</v>
      </c>
      <c r="L43" s="7">
        <f t="shared" si="3"/>
        <v>1.4172260779922619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</row>
    <row r="44" spans="1:56">
      <c r="A44" s="4">
        <f t="shared" si="0"/>
        <v>1837</v>
      </c>
      <c r="B44" s="4"/>
      <c r="C44" s="10">
        <v>370.82435733140238</v>
      </c>
      <c r="D44" s="10"/>
      <c r="E44" s="10">
        <v>592.13759015001528</v>
      </c>
      <c r="F44" s="10"/>
      <c r="G44" s="11">
        <f t="shared" si="1"/>
        <v>62.624694581111754</v>
      </c>
      <c r="H44" s="11"/>
      <c r="I44" s="9"/>
      <c r="J44" s="9"/>
      <c r="K44" s="7">
        <f t="shared" si="2"/>
        <v>-0.45020328150063849</v>
      </c>
      <c r="L44" s="7">
        <f t="shared" si="3"/>
        <v>2.7838942629423213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</row>
    <row r="45" spans="1:56">
      <c r="A45" s="4">
        <f t="shared" si="0"/>
        <v>1838</v>
      </c>
      <c r="B45" s="4"/>
      <c r="C45" s="10">
        <v>379.87365254044914</v>
      </c>
      <c r="D45" s="10"/>
      <c r="E45" s="10">
        <v>585.54425773162825</v>
      </c>
      <c r="F45" s="10"/>
      <c r="G45" s="11">
        <f t="shared" si="1"/>
        <v>64.875310025592654</v>
      </c>
      <c r="H45" s="11"/>
      <c r="I45" s="9"/>
      <c r="J45" s="9"/>
      <c r="K45" s="7">
        <f t="shared" si="2"/>
        <v>-1.1134797938966545</v>
      </c>
      <c r="L45" s="7">
        <f t="shared" si="3"/>
        <v>3.5938146437838325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</row>
    <row r="46" spans="1:56">
      <c r="A46" s="4">
        <f t="shared" si="0"/>
        <v>1839</v>
      </c>
      <c r="B46" s="4"/>
      <c r="C46" s="10">
        <v>398.03876194951295</v>
      </c>
      <c r="D46" s="10"/>
      <c r="E46" s="10">
        <v>600.73590384874115</v>
      </c>
      <c r="F46" s="10"/>
      <c r="G46" s="11">
        <f t="shared" si="1"/>
        <v>66.258527149683204</v>
      </c>
      <c r="H46" s="11"/>
      <c r="I46" s="9"/>
      <c r="J46" s="9"/>
      <c r="K46" s="7">
        <f t="shared" si="2"/>
        <v>2.5944488254337372</v>
      </c>
      <c r="L46" s="7">
        <f t="shared" si="3"/>
        <v>2.1321163992046976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</row>
    <row r="47" spans="1:56">
      <c r="A47" s="4">
        <f t="shared" si="0"/>
        <v>1840</v>
      </c>
      <c r="B47" s="4"/>
      <c r="C47" s="10">
        <v>391.04365967480044</v>
      </c>
      <c r="D47" s="10"/>
      <c r="E47" s="10">
        <v>611.51945857207465</v>
      </c>
      <c r="F47" s="10"/>
      <c r="G47" s="11">
        <f t="shared" si="1"/>
        <v>63.94623330350025</v>
      </c>
      <c r="H47" s="11"/>
      <c r="I47" s="9"/>
      <c r="J47" s="9"/>
      <c r="K47" s="7">
        <f t="shared" si="2"/>
        <v>1.7950574710528189</v>
      </c>
      <c r="L47" s="7">
        <f t="shared" si="3"/>
        <v>-3.4898056833640445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</row>
    <row r="48" spans="1:56">
      <c r="A48" s="4">
        <f t="shared" si="0"/>
        <v>1841</v>
      </c>
      <c r="B48" s="4"/>
      <c r="C48" s="10">
        <v>393.60251043457367</v>
      </c>
      <c r="D48" s="10"/>
      <c r="E48" s="10">
        <v>614.47075916951042</v>
      </c>
      <c r="F48" s="10"/>
      <c r="G48" s="11">
        <f t="shared" si="1"/>
        <v>64.055531457110874</v>
      </c>
      <c r="H48" s="11"/>
      <c r="I48" s="9"/>
      <c r="J48" s="9"/>
      <c r="K48" s="7">
        <f t="shared" si="2"/>
        <v>0.48261761029275707</v>
      </c>
      <c r="L48" s="7">
        <f t="shared" si="3"/>
        <v>0.17092195734480509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</row>
    <row r="49" spans="1:56">
      <c r="A49" s="4">
        <f t="shared" si="0"/>
        <v>1842</v>
      </c>
      <c r="B49" s="4"/>
      <c r="C49" s="10">
        <v>395.90886080708492</v>
      </c>
      <c r="D49" s="10"/>
      <c r="E49" s="10">
        <v>590.97665978535815</v>
      </c>
      <c r="F49" s="10"/>
      <c r="G49" s="11">
        <f t="shared" si="1"/>
        <v>66.99230066901093</v>
      </c>
      <c r="H49" s="11"/>
      <c r="I49" s="9"/>
      <c r="J49" s="9"/>
      <c r="K49" s="7">
        <f t="shared" si="2"/>
        <v>-3.823469063996765</v>
      </c>
      <c r="L49" s="7">
        <f t="shared" si="3"/>
        <v>4.5847238249305589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</row>
    <row r="50" spans="1:56">
      <c r="A50" s="4">
        <f t="shared" si="0"/>
        <v>1843</v>
      </c>
      <c r="B50" s="4"/>
      <c r="C50" s="10">
        <v>398.07019276869124</v>
      </c>
      <c r="D50" s="10"/>
      <c r="E50" s="10">
        <v>617.06640395459567</v>
      </c>
      <c r="F50" s="10"/>
      <c r="G50" s="11">
        <f t="shared" si="1"/>
        <v>64.510106241010277</v>
      </c>
      <c r="H50" s="11"/>
      <c r="I50" s="9"/>
      <c r="J50" s="9"/>
      <c r="K50" s="7">
        <f t="shared" si="2"/>
        <v>4.4146826676223272</v>
      </c>
      <c r="L50" s="7">
        <f t="shared" si="3"/>
        <v>-3.7051935867443042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</row>
    <row r="51" spans="1:56">
      <c r="A51" s="4">
        <f t="shared" si="0"/>
        <v>1844</v>
      </c>
      <c r="B51" s="4"/>
      <c r="C51" s="10">
        <v>395.14039137548349</v>
      </c>
      <c r="D51" s="10"/>
      <c r="E51" s="10">
        <v>655.05134212030316</v>
      </c>
      <c r="F51" s="10"/>
      <c r="G51" s="11">
        <f t="shared" si="1"/>
        <v>60.322048970462866</v>
      </c>
      <c r="H51" s="11"/>
      <c r="I51" s="9"/>
      <c r="J51" s="9"/>
      <c r="K51" s="7">
        <f t="shared" si="2"/>
        <v>6.1557294194390266</v>
      </c>
      <c r="L51" s="7">
        <f t="shared" si="3"/>
        <v>-6.4920948275930535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</row>
    <row r="52" spans="1:56">
      <c r="A52" s="4">
        <f t="shared" si="0"/>
        <v>1845</v>
      </c>
      <c r="B52" s="4"/>
      <c r="C52" s="10">
        <v>396.16750693176033</v>
      </c>
      <c r="D52" s="10"/>
      <c r="E52" s="10">
        <v>667.93432328582128</v>
      </c>
      <c r="F52" s="10"/>
      <c r="G52" s="11">
        <f t="shared" si="1"/>
        <v>59.312344510589412</v>
      </c>
      <c r="H52" s="11"/>
      <c r="I52" s="9"/>
      <c r="J52" s="9"/>
      <c r="K52" s="7">
        <f t="shared" si="2"/>
        <v>1.9667131928648329</v>
      </c>
      <c r="L52" s="7">
        <f t="shared" si="3"/>
        <v>-1.6738563711054644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</row>
    <row r="53" spans="1:56">
      <c r="A53" s="4">
        <f t="shared" si="0"/>
        <v>1846</v>
      </c>
      <c r="B53" s="4"/>
      <c r="C53" s="10">
        <v>434.10451210563224</v>
      </c>
      <c r="D53" s="10"/>
      <c r="E53" s="10">
        <v>657.97391023109458</v>
      </c>
      <c r="F53" s="10"/>
      <c r="G53" s="11">
        <f t="shared" si="1"/>
        <v>65.9759460604092</v>
      </c>
      <c r="H53" s="11"/>
      <c r="I53" s="9"/>
      <c r="J53" s="9"/>
      <c r="K53" s="7">
        <f t="shared" si="2"/>
        <v>-1.4912264136581088</v>
      </c>
      <c r="L53" s="7">
        <f t="shared" si="3"/>
        <v>11.234763361327072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</row>
    <row r="54" spans="1:56">
      <c r="A54" s="4">
        <f t="shared" si="0"/>
        <v>1847</v>
      </c>
      <c r="B54" s="4"/>
      <c r="C54" s="10">
        <v>463.93523013287563</v>
      </c>
      <c r="D54" s="10"/>
      <c r="E54" s="10">
        <v>682.04691338627765</v>
      </c>
      <c r="F54" s="10"/>
      <c r="G54" s="11">
        <f t="shared" si="1"/>
        <v>68.021014541286505</v>
      </c>
      <c r="H54" s="11"/>
      <c r="I54" s="9"/>
      <c r="J54" s="9"/>
      <c r="K54" s="7">
        <f t="shared" si="2"/>
        <v>3.658656183909792</v>
      </c>
      <c r="L54" s="7">
        <f t="shared" si="3"/>
        <v>3.0997183109807702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</row>
    <row r="55" spans="1:56">
      <c r="A55" s="4">
        <f t="shared" si="0"/>
        <v>1848</v>
      </c>
      <c r="B55" s="4"/>
      <c r="C55" s="10">
        <v>462.76423035068512</v>
      </c>
      <c r="D55" s="10"/>
      <c r="E55" s="10">
        <v>695.02542650332384</v>
      </c>
      <c r="F55" s="10"/>
      <c r="G55" s="11">
        <f t="shared" si="1"/>
        <v>66.582345437181218</v>
      </c>
      <c r="H55" s="11"/>
      <c r="I55" s="9"/>
      <c r="J55" s="9"/>
      <c r="K55" s="7">
        <f t="shared" si="2"/>
        <v>1.9028768934103768</v>
      </c>
      <c r="L55" s="7">
        <f t="shared" si="3"/>
        <v>-2.1150362337392981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</row>
    <row r="56" spans="1:56">
      <c r="A56" s="4">
        <f t="shared" si="0"/>
        <v>1849</v>
      </c>
      <c r="B56" s="4"/>
      <c r="C56" s="10">
        <v>457.67311934290188</v>
      </c>
      <c r="D56" s="10"/>
      <c r="E56" s="10">
        <v>721.33867866792218</v>
      </c>
      <c r="F56" s="10"/>
      <c r="G56" s="11">
        <f t="shared" si="1"/>
        <v>63.447744156472417</v>
      </c>
      <c r="H56" s="11"/>
      <c r="I56" s="9"/>
      <c r="J56" s="9"/>
      <c r="K56" s="7">
        <f t="shared" si="2"/>
        <v>3.7859409398848021</v>
      </c>
      <c r="L56" s="7">
        <f t="shared" si="3"/>
        <v>-4.7078565047940835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</row>
    <row r="57" spans="1:56">
      <c r="A57" s="4">
        <f t="shared" si="0"/>
        <v>1850</v>
      </c>
      <c r="B57" s="4"/>
      <c r="C57" s="10">
        <v>483.62935102107332</v>
      </c>
      <c r="D57" s="10"/>
      <c r="E57" s="10">
        <v>749.70338343526919</v>
      </c>
      <c r="F57" s="10"/>
      <c r="G57" s="11">
        <f t="shared" si="1"/>
        <v>64.509426222008074</v>
      </c>
      <c r="H57" s="11"/>
      <c r="I57" s="9"/>
      <c r="J57" s="9"/>
      <c r="K57" s="7">
        <f t="shared" si="2"/>
        <v>3.9322312259377767</v>
      </c>
      <c r="L57" s="7">
        <f t="shared" si="3"/>
        <v>1.6733172781011385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</row>
    <row r="58" spans="1:56">
      <c r="A58" s="4">
        <f t="shared" si="0"/>
        <v>1851</v>
      </c>
      <c r="B58" s="4"/>
      <c r="C58" s="10">
        <v>494.35186671517255</v>
      </c>
      <c r="D58" s="10"/>
      <c r="E58" s="10">
        <v>753.12742551759186</v>
      </c>
      <c r="F58" s="10"/>
      <c r="G58" s="11">
        <f t="shared" si="1"/>
        <v>65.639870487444526</v>
      </c>
      <c r="H58" s="11"/>
      <c r="I58" s="9"/>
      <c r="J58" s="9"/>
      <c r="K58" s="7">
        <f t="shared" si="2"/>
        <v>0.45671957176358635</v>
      </c>
      <c r="L58" s="7">
        <f t="shared" si="3"/>
        <v>1.7523706714520193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</row>
    <row r="59" spans="1:56">
      <c r="A59" s="4">
        <f t="shared" si="0"/>
        <v>1852</v>
      </c>
      <c r="B59" s="4"/>
      <c r="C59" s="10">
        <v>503.35880748924592</v>
      </c>
      <c r="D59" s="10"/>
      <c r="E59" s="10">
        <v>750.09245594977074</v>
      </c>
      <c r="F59" s="10"/>
      <c r="G59" s="11">
        <f t="shared" si="1"/>
        <v>67.106235170955102</v>
      </c>
      <c r="H59" s="11"/>
      <c r="I59" s="9"/>
      <c r="J59" s="9"/>
      <c r="K59" s="7">
        <f t="shared" si="2"/>
        <v>-0.40298221323374905</v>
      </c>
      <c r="L59" s="7">
        <f t="shared" si="3"/>
        <v>2.2339542607584306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</row>
    <row r="60" spans="1:56">
      <c r="A60" s="4">
        <f t="shared" si="0"/>
        <v>1853</v>
      </c>
      <c r="B60" s="4"/>
      <c r="C60" s="10">
        <v>531.06431985676784</v>
      </c>
      <c r="D60" s="10"/>
      <c r="E60" s="10">
        <v>765.54141990499511</v>
      </c>
      <c r="F60" s="10"/>
      <c r="G60" s="11">
        <f t="shared" si="1"/>
        <v>69.371075953365619</v>
      </c>
      <c r="H60" s="11"/>
      <c r="I60" s="9"/>
      <c r="J60" s="9"/>
      <c r="K60" s="7">
        <f t="shared" si="2"/>
        <v>2.0596079633493636</v>
      </c>
      <c r="L60" s="7">
        <f t="shared" si="3"/>
        <v>3.3750079655650023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</row>
    <row r="61" spans="1:56">
      <c r="A61" s="4">
        <f t="shared" si="0"/>
        <v>1854</v>
      </c>
      <c r="B61" s="4"/>
      <c r="C61" s="10">
        <v>603.65084278424342</v>
      </c>
      <c r="D61" s="10"/>
      <c r="E61" s="10">
        <v>787.38557337624422</v>
      </c>
      <c r="F61" s="10"/>
      <c r="G61" s="11">
        <f t="shared" si="1"/>
        <v>76.665215009698301</v>
      </c>
      <c r="H61" s="11"/>
      <c r="I61" s="9"/>
      <c r="J61" s="9"/>
      <c r="K61" s="7">
        <f t="shared" si="2"/>
        <v>2.8534254193535391</v>
      </c>
      <c r="L61" s="7">
        <f t="shared" si="3"/>
        <v>10.514669054918691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</row>
    <row r="62" spans="1:56">
      <c r="A62" s="4">
        <f t="shared" si="0"/>
        <v>1855</v>
      </c>
      <c r="B62" s="4"/>
      <c r="C62" s="10">
        <v>707.73623252174605</v>
      </c>
      <c r="D62" s="10"/>
      <c r="E62" s="10">
        <v>854.47590787450599</v>
      </c>
      <c r="F62" s="10"/>
      <c r="G62" s="11">
        <f t="shared" si="1"/>
        <v>82.826938243610357</v>
      </c>
      <c r="H62" s="11"/>
      <c r="I62" s="9"/>
      <c r="J62" s="9"/>
      <c r="K62" s="7">
        <f t="shared" si="2"/>
        <v>8.5206456362394221</v>
      </c>
      <c r="L62" s="7">
        <f t="shared" si="3"/>
        <v>8.0371824863891383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</row>
    <row r="63" spans="1:56">
      <c r="A63" s="4">
        <f t="shared" si="0"/>
        <v>1856</v>
      </c>
      <c r="B63" s="4"/>
      <c r="C63" s="10">
        <v>806.63192835081804</v>
      </c>
      <c r="D63" s="10"/>
      <c r="E63" s="10">
        <v>872.64232548725965</v>
      </c>
      <c r="F63" s="10"/>
      <c r="G63" s="11">
        <f t="shared" si="1"/>
        <v>92.435572375018225</v>
      </c>
      <c r="H63" s="11"/>
      <c r="I63" s="9"/>
      <c r="J63" s="9"/>
      <c r="K63" s="7">
        <f t="shared" si="2"/>
        <v>2.1260304059294466</v>
      </c>
      <c r="L63" s="7">
        <f t="shared" si="3"/>
        <v>11.600856358044997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</row>
    <row r="64" spans="1:56">
      <c r="A64" s="4">
        <f t="shared" si="0"/>
        <v>1857</v>
      </c>
      <c r="B64" s="4"/>
      <c r="C64" s="10">
        <v>867.75051260376529</v>
      </c>
      <c r="D64" s="10"/>
      <c r="E64" s="10">
        <v>903.23412100094356</v>
      </c>
      <c r="F64" s="10"/>
      <c r="G64" s="11">
        <f t="shared" si="1"/>
        <v>96.071493805187941</v>
      </c>
      <c r="H64" s="11"/>
      <c r="I64" s="9"/>
      <c r="J64" s="9"/>
      <c r="K64" s="7">
        <f t="shared" si="2"/>
        <v>3.5056511264912826</v>
      </c>
      <c r="L64" s="7">
        <f t="shared" si="3"/>
        <v>3.9334655877052427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</row>
    <row r="65" spans="1:56">
      <c r="A65" s="4">
        <f t="shared" si="0"/>
        <v>1858</v>
      </c>
      <c r="B65" s="4"/>
      <c r="C65" s="10">
        <v>757.61674174499319</v>
      </c>
      <c r="D65" s="10"/>
      <c r="E65" s="10">
        <v>900.91426475094306</v>
      </c>
      <c r="F65" s="10"/>
      <c r="G65" s="11">
        <f t="shared" si="1"/>
        <v>84.094210890803879</v>
      </c>
      <c r="H65" s="11"/>
      <c r="I65" s="9"/>
      <c r="J65" s="9"/>
      <c r="K65" s="7">
        <f t="shared" si="2"/>
        <v>-0.25683886337571904</v>
      </c>
      <c r="L65" s="7">
        <f t="shared" si="3"/>
        <v>-12.467051817338637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</row>
    <row r="66" spans="1:56">
      <c r="A66" s="4">
        <f t="shared" si="0"/>
        <v>1859</v>
      </c>
      <c r="B66" s="4"/>
      <c r="C66" s="10">
        <v>744.44335210390443</v>
      </c>
      <c r="D66" s="10"/>
      <c r="E66" s="10">
        <v>946.06850236876392</v>
      </c>
      <c r="F66" s="10"/>
      <c r="G66" s="11">
        <f t="shared" si="1"/>
        <v>78.688102419641822</v>
      </c>
      <c r="H66" s="11"/>
      <c r="I66" s="9"/>
      <c r="J66" s="9"/>
      <c r="K66" s="7">
        <f t="shared" si="2"/>
        <v>5.012046027521122</v>
      </c>
      <c r="L66" s="7">
        <f t="shared" si="3"/>
        <v>-6.428633331469003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</row>
    <row r="67" spans="1:56">
      <c r="A67" s="4">
        <f t="shared" si="0"/>
        <v>1860</v>
      </c>
      <c r="B67" s="4"/>
      <c r="C67" s="10">
        <v>777.12061157335165</v>
      </c>
      <c r="D67" s="10"/>
      <c r="E67" s="10">
        <v>975.79025220836661</v>
      </c>
      <c r="F67" s="10"/>
      <c r="G67" s="11">
        <f t="shared" si="1"/>
        <v>79.640128584458154</v>
      </c>
      <c r="H67" s="11"/>
      <c r="I67" s="9"/>
      <c r="J67" s="9"/>
      <c r="K67" s="7">
        <f t="shared" si="2"/>
        <v>3.1416065290394313</v>
      </c>
      <c r="L67" s="7">
        <f t="shared" si="3"/>
        <v>1.2098730755244258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</row>
    <row r="68" spans="1:56">
      <c r="A68" s="4">
        <f t="shared" si="0"/>
        <v>1861</v>
      </c>
      <c r="B68" s="4"/>
      <c r="C68" s="10">
        <v>787.69869254608648</v>
      </c>
      <c r="D68" s="10"/>
      <c r="E68" s="10">
        <v>960.65109404093801</v>
      </c>
      <c r="F68" s="10"/>
      <c r="G68" s="11">
        <f t="shared" si="1"/>
        <v>81.996335343008397</v>
      </c>
      <c r="H68" s="11"/>
      <c r="I68" s="9"/>
      <c r="J68" s="9"/>
      <c r="K68" s="7">
        <f t="shared" si="2"/>
        <v>-1.5514766757678045</v>
      </c>
      <c r="L68" s="7">
        <f t="shared" si="3"/>
        <v>2.9585672454703449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</row>
    <row r="69" spans="1:56">
      <c r="A69" s="4">
        <f t="shared" si="0"/>
        <v>1862</v>
      </c>
      <c r="B69" s="4"/>
      <c r="C69" s="10">
        <v>810.84579406688738</v>
      </c>
      <c r="D69" s="10"/>
      <c r="E69" s="10">
        <v>961.27698849999524</v>
      </c>
      <c r="F69" s="10"/>
      <c r="G69" s="11">
        <f t="shared" si="1"/>
        <v>84.350900288599945</v>
      </c>
      <c r="H69" s="11"/>
      <c r="I69" s="9"/>
      <c r="J69" s="9"/>
      <c r="K69" s="7">
        <f t="shared" si="2"/>
        <v>6.5153151122165909E-2</v>
      </c>
      <c r="L69" s="7">
        <f t="shared" si="3"/>
        <v>2.8715489975764008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</row>
    <row r="70" spans="1:56">
      <c r="A70" s="4">
        <f t="shared" si="0"/>
        <v>1863</v>
      </c>
      <c r="B70" s="4"/>
      <c r="C70" s="10">
        <v>833.98445435602719</v>
      </c>
      <c r="D70" s="10"/>
      <c r="E70" s="10">
        <v>1017.3657460802582</v>
      </c>
      <c r="F70" s="10"/>
      <c r="G70" s="11">
        <f t="shared" si="1"/>
        <v>81.974890305598663</v>
      </c>
      <c r="H70" s="11"/>
      <c r="I70" s="9"/>
      <c r="J70" s="9"/>
      <c r="K70" s="7">
        <f t="shared" si="2"/>
        <v>5.8348174616959847</v>
      </c>
      <c r="L70" s="7">
        <f t="shared" si="3"/>
        <v>-2.8168163882921871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</row>
    <row r="71" spans="1:56">
      <c r="A71" s="4">
        <f t="shared" si="0"/>
        <v>1864</v>
      </c>
      <c r="B71" s="4"/>
      <c r="C71" s="10">
        <v>822.9163597001168</v>
      </c>
      <c r="D71" s="10"/>
      <c r="E71" s="10">
        <v>1028.6348888952441</v>
      </c>
      <c r="F71" s="10"/>
      <c r="G71" s="11">
        <f t="shared" si="1"/>
        <v>80.000821339428853</v>
      </c>
      <c r="H71" s="11"/>
      <c r="I71" s="9"/>
      <c r="J71" s="9"/>
      <c r="K71" s="7">
        <f t="shared" si="2"/>
        <v>1.1076786159160523</v>
      </c>
      <c r="L71" s="7">
        <f t="shared" si="3"/>
        <v>-2.4081385883049977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</row>
    <row r="72" spans="1:56">
      <c r="A72" s="4">
        <f t="shared" ref="A72:A119" si="4">A71+1</f>
        <v>1865</v>
      </c>
      <c r="B72" s="4"/>
      <c r="C72" s="10">
        <v>830.24991345344438</v>
      </c>
      <c r="D72" s="10"/>
      <c r="E72" s="10">
        <v>1065.7293461366046</v>
      </c>
      <c r="F72" s="10"/>
      <c r="G72" s="11">
        <f t="shared" ref="G72:G135" si="5">100*C72/E72</f>
        <v>77.904386931184618</v>
      </c>
      <c r="H72" s="11"/>
      <c r="I72" s="9"/>
      <c r="J72" s="9"/>
      <c r="K72" s="7">
        <f t="shared" si="2"/>
        <v>3.6061830725185651</v>
      </c>
      <c r="L72" s="7">
        <f t="shared" si="3"/>
        <v>-2.6205161061402693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</row>
    <row r="73" spans="1:56">
      <c r="A73" s="4">
        <f t="shared" si="4"/>
        <v>1866</v>
      </c>
      <c r="B73" s="4"/>
      <c r="C73" s="10">
        <v>823.20173190388323</v>
      </c>
      <c r="D73" s="10"/>
      <c r="E73" s="10">
        <v>1054.9552014663484</v>
      </c>
      <c r="F73" s="10"/>
      <c r="G73" s="11">
        <f t="shared" si="5"/>
        <v>78.031913654690115</v>
      </c>
      <c r="H73" s="11"/>
      <c r="I73" s="9"/>
      <c r="J73" s="9"/>
      <c r="K73" s="7">
        <f t="shared" ref="K73:K136" si="6">100*(E73/E72-1)</f>
        <v>-1.0109644356997127</v>
      </c>
      <c r="L73" s="7">
        <f t="shared" ref="L73:L136" si="7">100*(G73/G72-1)</f>
        <v>0.16369645989018355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</row>
    <row r="74" spans="1:56">
      <c r="A74" s="4">
        <f t="shared" si="4"/>
        <v>1867</v>
      </c>
      <c r="B74" s="4"/>
      <c r="C74" s="10">
        <v>862.34687799672724</v>
      </c>
      <c r="D74" s="10"/>
      <c r="E74" s="10">
        <v>1090.2862446420056</v>
      </c>
      <c r="F74" s="10"/>
      <c r="G74" s="11">
        <f t="shared" si="5"/>
        <v>79.093621719485057</v>
      </c>
      <c r="H74" s="11"/>
      <c r="I74" s="9"/>
      <c r="J74" s="9"/>
      <c r="K74" s="7">
        <f t="shared" si="6"/>
        <v>3.3490562562797255</v>
      </c>
      <c r="L74" s="7">
        <f t="shared" si="7"/>
        <v>1.3606074938687929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</row>
    <row r="75" spans="1:56">
      <c r="A75" s="4">
        <f t="shared" si="4"/>
        <v>1868</v>
      </c>
      <c r="B75" s="4"/>
      <c r="C75" s="10">
        <v>831.58288351160672</v>
      </c>
      <c r="D75" s="10"/>
      <c r="E75" s="10">
        <v>992.15938508722627</v>
      </c>
      <c r="F75" s="10"/>
      <c r="G75" s="11">
        <f t="shared" si="5"/>
        <v>83.815453042204268</v>
      </c>
      <c r="H75" s="11"/>
      <c r="I75" s="9"/>
      <c r="J75" s="9"/>
      <c r="K75" s="7">
        <f t="shared" si="6"/>
        <v>-9.0001006650321624</v>
      </c>
      <c r="L75" s="7">
        <f t="shared" si="7"/>
        <v>5.9699268032835207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</row>
    <row r="76" spans="1:56">
      <c r="A76" s="4">
        <f t="shared" si="4"/>
        <v>1869</v>
      </c>
      <c r="B76" s="4"/>
      <c r="C76" s="10">
        <v>875.74377869500518</v>
      </c>
      <c r="D76" s="10"/>
      <c r="E76" s="10">
        <v>1057.230887208485</v>
      </c>
      <c r="F76" s="10"/>
      <c r="G76" s="11">
        <f t="shared" si="5"/>
        <v>82.833730010227114</v>
      </c>
      <c r="H76" s="11"/>
      <c r="I76" s="9"/>
      <c r="J76" s="9"/>
      <c r="K76" s="7">
        <f t="shared" si="6"/>
        <v>6.558573461010786</v>
      </c>
      <c r="L76" s="7">
        <f t="shared" si="7"/>
        <v>-1.1712912074612558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</row>
    <row r="77" spans="1:56">
      <c r="A77" s="4">
        <f t="shared" si="4"/>
        <v>1870</v>
      </c>
      <c r="B77" s="4"/>
      <c r="C77" s="10">
        <v>936.3213955450816</v>
      </c>
      <c r="D77" s="10"/>
      <c r="E77" s="10">
        <v>1218.2177562109812</v>
      </c>
      <c r="F77" s="10"/>
      <c r="G77" s="11">
        <f t="shared" si="5"/>
        <v>76.859936638694137</v>
      </c>
      <c r="H77" s="11"/>
      <c r="I77" s="9"/>
      <c r="J77" s="9"/>
      <c r="K77" s="7">
        <f t="shared" si="6"/>
        <v>15.227219612129028</v>
      </c>
      <c r="L77" s="7">
        <f t="shared" si="7"/>
        <v>-7.2117884475266569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</row>
    <row r="78" spans="1:56">
      <c r="A78" s="4">
        <f t="shared" si="4"/>
        <v>1871</v>
      </c>
      <c r="B78" s="4"/>
      <c r="C78" s="10">
        <v>996.13155691175825</v>
      </c>
      <c r="D78" s="10"/>
      <c r="E78" s="10">
        <v>1262.7674725896723</v>
      </c>
      <c r="F78" s="10"/>
      <c r="G78" s="11">
        <f t="shared" si="5"/>
        <v>78.884796966531027</v>
      </c>
      <c r="H78" s="11"/>
      <c r="I78" s="9"/>
      <c r="J78" s="9"/>
      <c r="K78" s="7">
        <f t="shared" si="6"/>
        <v>3.6569583846203235</v>
      </c>
      <c r="L78" s="7">
        <f t="shared" si="7"/>
        <v>2.6344808705156986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</row>
    <row r="79" spans="1:56">
      <c r="A79" s="4">
        <f t="shared" si="4"/>
        <v>1872</v>
      </c>
      <c r="B79" s="4"/>
      <c r="C79" s="10">
        <v>1133.3115104318329</v>
      </c>
      <c r="D79" s="10"/>
      <c r="E79" s="10">
        <v>1319.4134966031954</v>
      </c>
      <c r="F79" s="10"/>
      <c r="G79" s="11">
        <f t="shared" si="5"/>
        <v>85.895097583094412</v>
      </c>
      <c r="H79" s="11"/>
      <c r="I79" s="9"/>
      <c r="J79" s="9"/>
      <c r="K79" s="7">
        <f t="shared" si="6"/>
        <v>4.485863410573443</v>
      </c>
      <c r="L79" s="7">
        <f t="shared" si="7"/>
        <v>8.8867575073276583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</row>
    <row r="80" spans="1:56">
      <c r="A80" s="4">
        <f t="shared" si="4"/>
        <v>1873</v>
      </c>
      <c r="B80" s="4"/>
      <c r="C80" s="10">
        <v>1309.975551914996</v>
      </c>
      <c r="D80" s="10"/>
      <c r="E80" s="10">
        <v>1374.7840231664927</v>
      </c>
      <c r="F80" s="10"/>
      <c r="G80" s="11">
        <f t="shared" si="5"/>
        <v>95.285916175965909</v>
      </c>
      <c r="H80" s="11"/>
      <c r="I80" s="9"/>
      <c r="J80" s="9"/>
      <c r="K80" s="7">
        <f t="shared" si="6"/>
        <v>4.196601498002539</v>
      </c>
      <c r="L80" s="7">
        <f t="shared" si="7"/>
        <v>10.932892396783034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</row>
    <row r="81" spans="1:56">
      <c r="A81" s="4">
        <f t="shared" si="4"/>
        <v>1874</v>
      </c>
      <c r="B81" s="4"/>
      <c r="C81" s="10">
        <v>1411.0679132259547</v>
      </c>
      <c r="D81" s="10"/>
      <c r="E81" s="10">
        <v>1434.100480446205</v>
      </c>
      <c r="F81" s="10"/>
      <c r="G81" s="11">
        <f t="shared" si="5"/>
        <v>98.39393630123574</v>
      </c>
      <c r="H81" s="11"/>
      <c r="I81" s="9"/>
      <c r="J81" s="9"/>
      <c r="K81" s="7">
        <f t="shared" si="6"/>
        <v>4.3146018778346562</v>
      </c>
      <c r="L81" s="7">
        <f t="shared" si="7"/>
        <v>3.2617833253869355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</row>
    <row r="82" spans="1:56">
      <c r="A82" s="4">
        <f t="shared" si="4"/>
        <v>1875</v>
      </c>
      <c r="B82" s="4"/>
      <c r="C82" s="10">
        <v>1360.7518355380512</v>
      </c>
      <c r="D82" s="10"/>
      <c r="E82" s="10">
        <v>1388.9301806439305</v>
      </c>
      <c r="F82" s="10"/>
      <c r="G82" s="11">
        <f t="shared" si="5"/>
        <v>97.971219468150991</v>
      </c>
      <c r="H82" s="11"/>
      <c r="I82" s="9"/>
      <c r="J82" s="9"/>
      <c r="K82" s="7">
        <f t="shared" si="6"/>
        <v>-3.1497304699472872</v>
      </c>
      <c r="L82" s="7">
        <f t="shared" si="7"/>
        <v>-0.42961675177888292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</row>
    <row r="83" spans="1:56">
      <c r="A83" s="4">
        <f t="shared" si="4"/>
        <v>1876</v>
      </c>
      <c r="B83" s="4"/>
      <c r="C83" s="10">
        <v>1447.6662667347603</v>
      </c>
      <c r="D83" s="10"/>
      <c r="E83" s="10">
        <v>1505.1157190779691</v>
      </c>
      <c r="F83" s="10"/>
      <c r="G83" s="11">
        <f t="shared" si="5"/>
        <v>96.183054125671987</v>
      </c>
      <c r="H83" s="11"/>
      <c r="I83" s="9"/>
      <c r="J83" s="9"/>
      <c r="K83" s="7">
        <f t="shared" si="6"/>
        <v>8.3651100719960745</v>
      </c>
      <c r="L83" s="7">
        <f t="shared" si="7"/>
        <v>-1.8251945338501274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</row>
    <row r="84" spans="1:56">
      <c r="A84" s="4">
        <f t="shared" si="4"/>
        <v>1877</v>
      </c>
      <c r="B84" s="4"/>
      <c r="C84" s="10">
        <v>1411.5297472959935</v>
      </c>
      <c r="D84" s="10"/>
      <c r="E84" s="10">
        <v>1487.7684183079584</v>
      </c>
      <c r="F84" s="10"/>
      <c r="G84" s="11">
        <f t="shared" si="5"/>
        <v>94.87563588030244</v>
      </c>
      <c r="H84" s="11"/>
      <c r="I84" s="9"/>
      <c r="J84" s="9"/>
      <c r="K84" s="7">
        <f t="shared" si="6"/>
        <v>-1.1525559496938564</v>
      </c>
      <c r="L84" s="7">
        <f t="shared" si="7"/>
        <v>-1.3593020696361813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</row>
    <row r="85" spans="1:56">
      <c r="A85" s="4">
        <f t="shared" si="4"/>
        <v>1878</v>
      </c>
      <c r="B85" s="4"/>
      <c r="C85" s="10">
        <v>1274.0248849425061</v>
      </c>
      <c r="D85" s="10"/>
      <c r="E85" s="10">
        <v>1424.9450922141996</v>
      </c>
      <c r="F85" s="10"/>
      <c r="G85" s="11">
        <f t="shared" si="5"/>
        <v>89.408700160005395</v>
      </c>
      <c r="H85" s="11"/>
      <c r="I85" s="9"/>
      <c r="J85" s="9"/>
      <c r="K85" s="7">
        <f t="shared" si="6"/>
        <v>-4.2226549052041262</v>
      </c>
      <c r="L85" s="7">
        <f t="shared" si="7"/>
        <v>-5.7622124685354104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</row>
    <row r="86" spans="1:56">
      <c r="A86" s="4">
        <f t="shared" si="4"/>
        <v>1879</v>
      </c>
      <c r="B86" s="4"/>
      <c r="C86" s="10">
        <v>1257.1348755638062</v>
      </c>
      <c r="D86" s="10"/>
      <c r="E86" s="10">
        <v>1507.9249221145244</v>
      </c>
      <c r="F86" s="10"/>
      <c r="G86" s="11">
        <f t="shared" si="5"/>
        <v>83.36853228746682</v>
      </c>
      <c r="H86" s="11"/>
      <c r="I86" s="9"/>
      <c r="J86" s="9"/>
      <c r="K86" s="7">
        <f t="shared" si="6"/>
        <v>5.8233703427395866</v>
      </c>
      <c r="L86" s="7">
        <f t="shared" si="7"/>
        <v>-6.75568245789181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</row>
    <row r="87" spans="1:56">
      <c r="A87" s="4">
        <f t="shared" si="4"/>
        <v>1880</v>
      </c>
      <c r="B87" s="4">
        <v>221.77</v>
      </c>
      <c r="C87" s="10">
        <v>1293.4773647609063</v>
      </c>
      <c r="D87" s="10"/>
      <c r="E87" s="10">
        <v>1501.3040202518218</v>
      </c>
      <c r="F87" s="10"/>
      <c r="G87" s="11">
        <f t="shared" si="5"/>
        <v>86.1569240681807</v>
      </c>
      <c r="H87" s="11"/>
      <c r="I87" s="12">
        <f>100*B87/C87</f>
        <v>17.145255575538673</v>
      </c>
      <c r="J87" s="12"/>
      <c r="K87" s="7">
        <f t="shared" si="6"/>
        <v>-0.43907370755689179</v>
      </c>
      <c r="L87" s="7">
        <f t="shared" si="7"/>
        <v>3.3446573955495662</v>
      </c>
      <c r="M87" s="18">
        <f>IF(AND(I87&gt;0,I87&lt;30),1,0)</f>
        <v>1</v>
      </c>
      <c r="N87" s="18">
        <f>IF(AND($I87&gt;30,$I87&lt;60),1,0)</f>
        <v>0</v>
      </c>
      <c r="O87" s="18">
        <f>IF(AND($I87&gt;60,$I87&lt;90),1,0)</f>
        <v>0</v>
      </c>
      <c r="P87" s="18">
        <f>IF($I87&gt;90,1,0)</f>
        <v>0</v>
      </c>
      <c r="Q87" s="15">
        <f>IF(M87=1,$K87,"n.a.")</f>
        <v>-0.43907370755689179</v>
      </c>
      <c r="R87" s="15" t="str">
        <f>IF(N87=1,$K87,"n.a.")</f>
        <v>n.a.</v>
      </c>
      <c r="S87" s="15" t="str">
        <f>IF(O87=1,$K87,"n.a.")</f>
        <v>n.a.</v>
      </c>
      <c r="T87" s="15" t="str">
        <f>IF(P87=1,$K87,"n.a.")</f>
        <v>n.a.</v>
      </c>
      <c r="U87" s="15">
        <f>IF(M87=1,$L87,"n.a.")</f>
        <v>3.3446573955495662</v>
      </c>
      <c r="V87" s="15" t="str">
        <f>IF(N87=1,$L87,"n.a.")</f>
        <v>n.a.</v>
      </c>
      <c r="W87" s="15" t="str">
        <f>IF(O87=1,$L87,"n.a.")</f>
        <v>n.a.</v>
      </c>
      <c r="X87" s="15" t="str">
        <f>IF(P87=1,$L87,"n.a.")</f>
        <v>n.a.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</row>
    <row r="88" spans="1:56">
      <c r="A88" s="4">
        <f t="shared" si="4"/>
        <v>1881</v>
      </c>
      <c r="B88" s="4">
        <v>226.94</v>
      </c>
      <c r="C88" s="10">
        <v>1355.8745347019394</v>
      </c>
      <c r="D88" s="10"/>
      <c r="E88" s="10">
        <v>1528.7547782142146</v>
      </c>
      <c r="F88" s="10"/>
      <c r="G88" s="11">
        <f t="shared" si="5"/>
        <v>88.69143397123365</v>
      </c>
      <c r="H88" s="11"/>
      <c r="I88" s="12">
        <f t="shared" ref="I88:I151" si="8">100*B88/C88</f>
        <v>16.737536858444503</v>
      </c>
      <c r="J88" s="12"/>
      <c r="K88" s="7">
        <f t="shared" si="6"/>
        <v>1.8284609640749627</v>
      </c>
      <c r="L88" s="7">
        <f t="shared" si="7"/>
        <v>2.94173675588425</v>
      </c>
      <c r="M88" s="18">
        <f t="shared" ref="M88:M151" si="9">IF(AND(I88&gt;0,I88&lt;30),1,0)</f>
        <v>1</v>
      </c>
      <c r="N88" s="18">
        <f t="shared" ref="N88:N151" si="10">IF(AND($I88&gt;30,$I88&lt;60),1,0)</f>
        <v>0</v>
      </c>
      <c r="O88" s="18">
        <f t="shared" ref="O88:O151" si="11">IF(AND($I88&gt;60,$I88&lt;90),1,0)</f>
        <v>0</v>
      </c>
      <c r="P88" s="18">
        <f t="shared" ref="P88:P151" si="12">IF($I88&gt;90,1,0)</f>
        <v>0</v>
      </c>
      <c r="Q88" s="15">
        <f t="shared" ref="Q88:Q151" si="13">IF(M88=1,$K88,"n.a.")</f>
        <v>1.8284609640749627</v>
      </c>
      <c r="R88" s="15" t="str">
        <f t="shared" ref="R88:R151" si="14">IF(N88=1,$K88,"n.a.")</f>
        <v>n.a.</v>
      </c>
      <c r="S88" s="15" t="str">
        <f t="shared" ref="S88:S151" si="15">IF(O88=1,$K88,"n.a.")</f>
        <v>n.a.</v>
      </c>
      <c r="T88" s="15" t="str">
        <f t="shared" ref="T88:T151" si="16">IF(P88=1,$K88,"n.a.")</f>
        <v>n.a.</v>
      </c>
      <c r="U88" s="15">
        <f t="shared" ref="U88:U151" si="17">IF(M88=1,$L88,"n.a.")</f>
        <v>2.94173675588425</v>
      </c>
      <c r="V88" s="15" t="str">
        <f t="shared" ref="V88:V151" si="18">IF(N88=1,$L88,"n.a.")</f>
        <v>n.a.</v>
      </c>
      <c r="W88" s="15" t="str">
        <f t="shared" ref="W88:W151" si="19">IF(O88=1,$L88,"n.a.")</f>
        <v>n.a.</v>
      </c>
      <c r="X88" s="15" t="str">
        <f t="shared" ref="X88:X151" si="20">IF(P88=1,$L88,"n.a.")</f>
        <v>n.a.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</row>
    <row r="89" spans="1:56">
      <c r="A89" s="4">
        <f t="shared" si="4"/>
        <v>1882</v>
      </c>
      <c r="B89" s="4">
        <v>224.63300000000001</v>
      </c>
      <c r="C89" s="10">
        <v>1333.5822271660711</v>
      </c>
      <c r="D89" s="10"/>
      <c r="E89" s="10">
        <v>1471.1797353597569</v>
      </c>
      <c r="F89" s="10"/>
      <c r="G89" s="11">
        <f t="shared" si="5"/>
        <v>90.647131354073593</v>
      </c>
      <c r="H89" s="11"/>
      <c r="I89" s="12">
        <f t="shared" si="8"/>
        <v>16.844330662486133</v>
      </c>
      <c r="J89" s="12"/>
      <c r="K89" s="7">
        <f t="shared" si="6"/>
        <v>-3.7661398462945694</v>
      </c>
      <c r="L89" s="7">
        <f t="shared" si="7"/>
        <v>2.2050578001413967</v>
      </c>
      <c r="M89" s="18">
        <f t="shared" si="9"/>
        <v>1</v>
      </c>
      <c r="N89" s="18">
        <f t="shared" si="10"/>
        <v>0</v>
      </c>
      <c r="O89" s="18">
        <f t="shared" si="11"/>
        <v>0</v>
      </c>
      <c r="P89" s="18">
        <f t="shared" si="12"/>
        <v>0</v>
      </c>
      <c r="Q89" s="15">
        <f t="shared" si="13"/>
        <v>-3.7661398462945694</v>
      </c>
      <c r="R89" s="15" t="str">
        <f t="shared" si="14"/>
        <v>n.a.</v>
      </c>
      <c r="S89" s="15" t="str">
        <f t="shared" si="15"/>
        <v>n.a.</v>
      </c>
      <c r="T89" s="15" t="str">
        <f t="shared" si="16"/>
        <v>n.a.</v>
      </c>
      <c r="U89" s="15">
        <f t="shared" si="17"/>
        <v>2.2050578001413967</v>
      </c>
      <c r="V89" s="15" t="str">
        <f t="shared" si="18"/>
        <v>n.a.</v>
      </c>
      <c r="W89" s="15" t="str">
        <f t="shared" si="19"/>
        <v>n.a.</v>
      </c>
      <c r="X89" s="15" t="str">
        <f t="shared" si="20"/>
        <v>n.a.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</row>
    <row r="90" spans="1:56">
      <c r="A90" s="4">
        <f t="shared" si="4"/>
        <v>1883</v>
      </c>
      <c r="B90" s="4">
        <v>228.55</v>
      </c>
      <c r="C90" s="10">
        <v>1394.1572273463037</v>
      </c>
      <c r="D90" s="10"/>
      <c r="E90" s="10">
        <v>1609.0342344125709</v>
      </c>
      <c r="F90" s="10"/>
      <c r="G90" s="11">
        <f t="shared" si="5"/>
        <v>86.645591344753782</v>
      </c>
      <c r="H90" s="11"/>
      <c r="I90" s="12">
        <f t="shared" si="8"/>
        <v>16.393416432308104</v>
      </c>
      <c r="J90" s="15">
        <f>I90-I87</f>
        <v>-0.75183914323056911</v>
      </c>
      <c r="K90" s="7">
        <f t="shared" si="6"/>
        <v>9.370336998225671</v>
      </c>
      <c r="L90" s="7">
        <f t="shared" si="7"/>
        <v>-4.4144143885695986</v>
      </c>
      <c r="M90" s="18">
        <f t="shared" si="9"/>
        <v>1</v>
      </c>
      <c r="N90" s="18">
        <f t="shared" si="10"/>
        <v>0</v>
      </c>
      <c r="O90" s="18">
        <f t="shared" si="11"/>
        <v>0</v>
      </c>
      <c r="P90" s="18">
        <f t="shared" si="12"/>
        <v>0</v>
      </c>
      <c r="Q90" s="15">
        <f t="shared" si="13"/>
        <v>9.370336998225671</v>
      </c>
      <c r="R90" s="15" t="str">
        <f t="shared" si="14"/>
        <v>n.a.</v>
      </c>
      <c r="S90" s="15" t="str">
        <f t="shared" si="15"/>
        <v>n.a.</v>
      </c>
      <c r="T90" s="15" t="str">
        <f t="shared" si="16"/>
        <v>n.a.</v>
      </c>
      <c r="U90" s="15">
        <f t="shared" si="17"/>
        <v>-4.4144143885695986</v>
      </c>
      <c r="V90" s="15" t="str">
        <f t="shared" si="18"/>
        <v>n.a.</v>
      </c>
      <c r="W90" s="15" t="str">
        <f t="shared" si="19"/>
        <v>n.a.</v>
      </c>
      <c r="X90" s="15" t="str">
        <f t="shared" si="20"/>
        <v>n.a.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</row>
    <row r="91" spans="1:56">
      <c r="A91" s="4">
        <f t="shared" si="4"/>
        <v>1884</v>
      </c>
      <c r="B91" s="4">
        <v>230.655</v>
      </c>
      <c r="C91" s="10">
        <v>1368.2261808028841</v>
      </c>
      <c r="D91" s="10"/>
      <c r="E91" s="10">
        <v>1586.2913689064155</v>
      </c>
      <c r="F91" s="10"/>
      <c r="G91" s="11">
        <f t="shared" si="5"/>
        <v>86.253144133674198</v>
      </c>
      <c r="H91" s="11"/>
      <c r="I91" s="12">
        <f t="shared" si="8"/>
        <v>16.857958372397913</v>
      </c>
      <c r="J91" s="16">
        <f t="shared" ref="J91:J154" si="21">I91-I88</f>
        <v>0.12042151395340994</v>
      </c>
      <c r="K91" s="7">
        <f t="shared" si="6"/>
        <v>-1.4134482051252562</v>
      </c>
      <c r="L91" s="7">
        <f t="shared" si="7"/>
        <v>-0.45293384809167447</v>
      </c>
      <c r="M91" s="18">
        <f t="shared" si="9"/>
        <v>1</v>
      </c>
      <c r="N91" s="18">
        <f t="shared" si="10"/>
        <v>0</v>
      </c>
      <c r="O91" s="18">
        <f t="shared" si="11"/>
        <v>0</v>
      </c>
      <c r="P91" s="18">
        <f t="shared" si="12"/>
        <v>0</v>
      </c>
      <c r="Q91" s="15">
        <f t="shared" si="13"/>
        <v>-1.4134482051252562</v>
      </c>
      <c r="R91" s="15" t="str">
        <f t="shared" si="14"/>
        <v>n.a.</v>
      </c>
      <c r="S91" s="15" t="str">
        <f t="shared" si="15"/>
        <v>n.a.</v>
      </c>
      <c r="T91" s="15" t="str">
        <f t="shared" si="16"/>
        <v>n.a.</v>
      </c>
      <c r="U91" s="15">
        <f t="shared" si="17"/>
        <v>-0.45293384809167447</v>
      </c>
      <c r="V91" s="15" t="str">
        <f t="shared" si="18"/>
        <v>n.a.</v>
      </c>
      <c r="W91" s="15" t="str">
        <f t="shared" si="19"/>
        <v>n.a.</v>
      </c>
      <c r="X91" s="15" t="str">
        <f t="shared" si="20"/>
        <v>n.a.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</row>
    <row r="92" spans="1:56">
      <c r="A92" s="4">
        <f t="shared" si="4"/>
        <v>1885</v>
      </c>
      <c r="B92" s="4">
        <v>247.495</v>
      </c>
      <c r="C92" s="10">
        <v>1350.3835630549574</v>
      </c>
      <c r="D92" s="10"/>
      <c r="E92" s="10">
        <v>1619.8133196451147</v>
      </c>
      <c r="F92" s="10"/>
      <c r="G92" s="11">
        <f t="shared" si="5"/>
        <v>83.366616799447812</v>
      </c>
      <c r="H92" s="11"/>
      <c r="I92" s="12">
        <f t="shared" si="8"/>
        <v>18.327755666700718</v>
      </c>
      <c r="J92" s="16">
        <f t="shared" si="21"/>
        <v>1.4834250042145847</v>
      </c>
      <c r="K92" s="7">
        <f t="shared" si="6"/>
        <v>2.1132278341657429</v>
      </c>
      <c r="L92" s="7">
        <f t="shared" si="7"/>
        <v>-3.3465763633530599</v>
      </c>
      <c r="M92" s="18">
        <f t="shared" si="9"/>
        <v>1</v>
      </c>
      <c r="N92" s="18">
        <f t="shared" si="10"/>
        <v>0</v>
      </c>
      <c r="O92" s="18">
        <f t="shared" si="11"/>
        <v>0</v>
      </c>
      <c r="P92" s="18">
        <f t="shared" si="12"/>
        <v>0</v>
      </c>
      <c r="Q92" s="15">
        <f t="shared" si="13"/>
        <v>2.1132278341657429</v>
      </c>
      <c r="R92" s="15" t="str">
        <f t="shared" si="14"/>
        <v>n.a.</v>
      </c>
      <c r="S92" s="15" t="str">
        <f t="shared" si="15"/>
        <v>n.a.</v>
      </c>
      <c r="T92" s="15" t="str">
        <f t="shared" si="16"/>
        <v>n.a.</v>
      </c>
      <c r="U92" s="15">
        <f t="shared" si="17"/>
        <v>-3.3465763633530599</v>
      </c>
      <c r="V92" s="15" t="str">
        <f t="shared" si="18"/>
        <v>n.a.</v>
      </c>
      <c r="W92" s="15" t="str">
        <f t="shared" si="19"/>
        <v>n.a.</v>
      </c>
      <c r="X92" s="15" t="str">
        <f t="shared" si="20"/>
        <v>n.a.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</row>
    <row r="93" spans="1:56">
      <c r="A93" s="4">
        <f t="shared" si="4"/>
        <v>1886</v>
      </c>
      <c r="B93" s="4">
        <v>247.24100000000001</v>
      </c>
      <c r="C93" s="10">
        <v>1277.1513344825935</v>
      </c>
      <c r="D93" s="10"/>
      <c r="E93" s="10">
        <v>1642.970553524151</v>
      </c>
      <c r="F93" s="10"/>
      <c r="G93" s="11">
        <f t="shared" si="5"/>
        <v>77.734280248852912</v>
      </c>
      <c r="H93" s="11"/>
      <c r="I93" s="12">
        <f t="shared" si="8"/>
        <v>19.358786490260659</v>
      </c>
      <c r="J93" s="16">
        <f t="shared" si="21"/>
        <v>2.9653700579525548</v>
      </c>
      <c r="K93" s="7">
        <f t="shared" si="6"/>
        <v>1.4296236237957283</v>
      </c>
      <c r="L93" s="7">
        <f t="shared" si="7"/>
        <v>-6.7561054614275857</v>
      </c>
      <c r="M93" s="18">
        <f t="shared" si="9"/>
        <v>1</v>
      </c>
      <c r="N93" s="18">
        <f t="shared" si="10"/>
        <v>0</v>
      </c>
      <c r="O93" s="18">
        <f t="shared" si="11"/>
        <v>0</v>
      </c>
      <c r="P93" s="18">
        <f t="shared" si="12"/>
        <v>0</v>
      </c>
      <c r="Q93" s="15">
        <f t="shared" si="13"/>
        <v>1.4296236237957283</v>
      </c>
      <c r="R93" s="15" t="str">
        <f t="shared" si="14"/>
        <v>n.a.</v>
      </c>
      <c r="S93" s="15" t="str">
        <f t="shared" si="15"/>
        <v>n.a.</v>
      </c>
      <c r="T93" s="15" t="str">
        <f t="shared" si="16"/>
        <v>n.a.</v>
      </c>
      <c r="U93" s="15">
        <f t="shared" si="17"/>
        <v>-6.7561054614275857</v>
      </c>
      <c r="V93" s="15" t="str">
        <f t="shared" si="18"/>
        <v>n.a.</v>
      </c>
      <c r="W93" s="15" t="str">
        <f t="shared" si="19"/>
        <v>n.a.</v>
      </c>
      <c r="X93" s="15" t="str">
        <f t="shared" si="20"/>
        <v>n.a.</v>
      </c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</row>
    <row r="94" spans="1:56">
      <c r="A94" s="4">
        <f t="shared" si="4"/>
        <v>1887</v>
      </c>
      <c r="B94" s="4">
        <v>246.06100000000001</v>
      </c>
      <c r="C94" s="10">
        <v>1219.2755252634925</v>
      </c>
      <c r="D94" s="10"/>
      <c r="E94" s="10">
        <v>1588.2058306125459</v>
      </c>
      <c r="F94" s="10"/>
      <c r="G94" s="11">
        <f t="shared" si="5"/>
        <v>76.770623918011751</v>
      </c>
      <c r="H94" s="11"/>
      <c r="I94" s="12">
        <f t="shared" si="8"/>
        <v>20.180918496401773</v>
      </c>
      <c r="J94" s="16">
        <f t="shared" si="21"/>
        <v>3.3229601240038598</v>
      </c>
      <c r="K94" s="7">
        <f t="shared" si="6"/>
        <v>-3.3332747683234798</v>
      </c>
      <c r="L94" s="7">
        <f t="shared" si="7"/>
        <v>-1.2396800070138658</v>
      </c>
      <c r="M94" s="18">
        <f t="shared" si="9"/>
        <v>1</v>
      </c>
      <c r="N94" s="18">
        <f t="shared" si="10"/>
        <v>0</v>
      </c>
      <c r="O94" s="18">
        <f t="shared" si="11"/>
        <v>0</v>
      </c>
      <c r="P94" s="18">
        <f t="shared" si="12"/>
        <v>0</v>
      </c>
      <c r="Q94" s="15">
        <f t="shared" si="13"/>
        <v>-3.3332747683234798</v>
      </c>
      <c r="R94" s="15" t="str">
        <f t="shared" si="14"/>
        <v>n.a.</v>
      </c>
      <c r="S94" s="15" t="str">
        <f t="shared" si="15"/>
        <v>n.a.</v>
      </c>
      <c r="T94" s="15" t="str">
        <f t="shared" si="16"/>
        <v>n.a.</v>
      </c>
      <c r="U94" s="15">
        <f t="shared" si="17"/>
        <v>-1.2396800070138658</v>
      </c>
      <c r="V94" s="15" t="str">
        <f t="shared" si="18"/>
        <v>n.a.</v>
      </c>
      <c r="W94" s="15" t="str">
        <f t="shared" si="19"/>
        <v>n.a.</v>
      </c>
      <c r="X94" s="15" t="str">
        <f t="shared" si="20"/>
        <v>n.a.</v>
      </c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</row>
    <row r="95" spans="1:56">
      <c r="A95" s="4">
        <f t="shared" si="4"/>
        <v>1888</v>
      </c>
      <c r="B95" s="4">
        <v>267.66199999999998</v>
      </c>
      <c r="C95" s="10">
        <v>1279.981997130925</v>
      </c>
      <c r="D95" s="10"/>
      <c r="E95" s="10">
        <v>1648.6640297655085</v>
      </c>
      <c r="F95" s="10"/>
      <c r="G95" s="11">
        <f t="shared" si="5"/>
        <v>77.637527963352142</v>
      </c>
      <c r="H95" s="11"/>
      <c r="I95" s="12">
        <f t="shared" si="8"/>
        <v>20.911387863263965</v>
      </c>
      <c r="J95" s="16">
        <f t="shared" si="21"/>
        <v>2.5836321965632472</v>
      </c>
      <c r="K95" s="7">
        <f t="shared" si="6"/>
        <v>3.8066979724941996</v>
      </c>
      <c r="L95" s="7">
        <f t="shared" si="7"/>
        <v>1.1292132343045935</v>
      </c>
      <c r="M95" s="18">
        <f t="shared" si="9"/>
        <v>1</v>
      </c>
      <c r="N95" s="18">
        <f t="shared" si="10"/>
        <v>0</v>
      </c>
      <c r="O95" s="18">
        <f t="shared" si="11"/>
        <v>0</v>
      </c>
      <c r="P95" s="18">
        <f t="shared" si="12"/>
        <v>0</v>
      </c>
      <c r="Q95" s="15">
        <f t="shared" si="13"/>
        <v>3.8066979724941996</v>
      </c>
      <c r="R95" s="15" t="str">
        <f t="shared" si="14"/>
        <v>n.a.</v>
      </c>
      <c r="S95" s="15" t="str">
        <f t="shared" si="15"/>
        <v>n.a.</v>
      </c>
      <c r="T95" s="15" t="str">
        <f t="shared" si="16"/>
        <v>n.a.</v>
      </c>
      <c r="U95" s="15">
        <f t="shared" si="17"/>
        <v>1.1292132343045935</v>
      </c>
      <c r="V95" s="15" t="str">
        <f t="shared" si="18"/>
        <v>n.a.</v>
      </c>
      <c r="W95" s="15" t="str">
        <f t="shared" si="19"/>
        <v>n.a.</v>
      </c>
      <c r="X95" s="15" t="str">
        <f t="shared" si="20"/>
        <v>n.a.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</row>
    <row r="96" spans="1:56">
      <c r="A96" s="4">
        <f t="shared" si="4"/>
        <v>1889</v>
      </c>
      <c r="B96" s="4">
        <v>261.64600000000002</v>
      </c>
      <c r="C96" s="10">
        <v>1371.1980854479807</v>
      </c>
      <c r="D96" s="10"/>
      <c r="E96" s="10">
        <v>1670.3561843251036</v>
      </c>
      <c r="F96" s="10"/>
      <c r="G96" s="11">
        <f t="shared" si="5"/>
        <v>82.090161267131421</v>
      </c>
      <c r="H96" s="11"/>
      <c r="I96" s="12">
        <f t="shared" si="8"/>
        <v>19.081561065228463</v>
      </c>
      <c r="J96" s="16">
        <f t="shared" si="21"/>
        <v>-0.27722542503219572</v>
      </c>
      <c r="K96" s="7">
        <f t="shared" si="6"/>
        <v>1.3157413619729663</v>
      </c>
      <c r="L96" s="7">
        <f t="shared" si="7"/>
        <v>5.7351559491707338</v>
      </c>
      <c r="M96" s="18">
        <f t="shared" si="9"/>
        <v>1</v>
      </c>
      <c r="N96" s="18">
        <f t="shared" si="10"/>
        <v>0</v>
      </c>
      <c r="O96" s="18">
        <f t="shared" si="11"/>
        <v>0</v>
      </c>
      <c r="P96" s="18">
        <f t="shared" si="12"/>
        <v>0</v>
      </c>
      <c r="Q96" s="15">
        <f t="shared" si="13"/>
        <v>1.3157413619729663</v>
      </c>
      <c r="R96" s="15" t="str">
        <f t="shared" si="14"/>
        <v>n.a.</v>
      </c>
      <c r="S96" s="15" t="str">
        <f t="shared" si="15"/>
        <v>n.a.</v>
      </c>
      <c r="T96" s="15" t="str">
        <f t="shared" si="16"/>
        <v>n.a.</v>
      </c>
      <c r="U96" s="15">
        <f t="shared" si="17"/>
        <v>5.7351559491707338</v>
      </c>
      <c r="V96" s="15" t="str">
        <f t="shared" si="18"/>
        <v>n.a.</v>
      </c>
      <c r="W96" s="15" t="str">
        <f t="shared" si="19"/>
        <v>n.a.</v>
      </c>
      <c r="X96" s="15" t="str">
        <f t="shared" si="20"/>
        <v>n.a.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</row>
    <row r="97" spans="1:56">
      <c r="A97" s="4">
        <f t="shared" si="4"/>
        <v>1890</v>
      </c>
      <c r="B97" s="4">
        <v>262.11599999999999</v>
      </c>
      <c r="C97" s="10">
        <v>1425.7702198103207</v>
      </c>
      <c r="D97" s="10"/>
      <c r="E97" s="10">
        <v>1716.816219937278</v>
      </c>
      <c r="F97" s="10"/>
      <c r="G97" s="11">
        <f t="shared" si="5"/>
        <v>83.047340958976363</v>
      </c>
      <c r="H97" s="11"/>
      <c r="I97" s="12">
        <f t="shared" si="8"/>
        <v>18.384168525758025</v>
      </c>
      <c r="J97" s="16">
        <f t="shared" si="21"/>
        <v>-1.7967499706437486</v>
      </c>
      <c r="K97" s="7">
        <f t="shared" si="6"/>
        <v>2.7814448228565158</v>
      </c>
      <c r="L97" s="7">
        <f t="shared" si="7"/>
        <v>1.1660102466240385</v>
      </c>
      <c r="M97" s="18">
        <f t="shared" si="9"/>
        <v>1</v>
      </c>
      <c r="N97" s="18">
        <f t="shared" si="10"/>
        <v>0</v>
      </c>
      <c r="O97" s="18">
        <f t="shared" si="11"/>
        <v>0</v>
      </c>
      <c r="P97" s="18">
        <f t="shared" si="12"/>
        <v>0</v>
      </c>
      <c r="Q97" s="15">
        <f t="shared" si="13"/>
        <v>2.7814448228565158</v>
      </c>
      <c r="R97" s="15" t="str">
        <f t="shared" si="14"/>
        <v>n.a.</v>
      </c>
      <c r="S97" s="15" t="str">
        <f t="shared" si="15"/>
        <v>n.a.</v>
      </c>
      <c r="T97" s="15" t="str">
        <f t="shared" si="16"/>
        <v>n.a.</v>
      </c>
      <c r="U97" s="15">
        <f t="shared" si="17"/>
        <v>1.1660102466240385</v>
      </c>
      <c r="V97" s="15" t="str">
        <f t="shared" si="18"/>
        <v>n.a.</v>
      </c>
      <c r="W97" s="15" t="str">
        <f t="shared" si="19"/>
        <v>n.a.</v>
      </c>
      <c r="X97" s="15" t="str">
        <f t="shared" si="20"/>
        <v>n.a.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</row>
    <row r="98" spans="1:56">
      <c r="A98" s="4">
        <f t="shared" si="4"/>
        <v>1891</v>
      </c>
      <c r="B98" s="4">
        <v>266.92399999999998</v>
      </c>
      <c r="C98" s="10">
        <v>1510.8564296193592</v>
      </c>
      <c r="D98" s="10"/>
      <c r="E98" s="10">
        <v>1818.9976431745006</v>
      </c>
      <c r="F98" s="10"/>
      <c r="G98" s="11">
        <f t="shared" si="5"/>
        <v>83.05983437024274</v>
      </c>
      <c r="H98" s="11"/>
      <c r="I98" s="12">
        <f t="shared" si="8"/>
        <v>17.66706582883246</v>
      </c>
      <c r="J98" s="16">
        <f t="shared" si="21"/>
        <v>-3.2443220344315051</v>
      </c>
      <c r="K98" s="7">
        <f t="shared" si="6"/>
        <v>5.9517974056044087</v>
      </c>
      <c r="L98" s="7">
        <f t="shared" si="7"/>
        <v>1.5043722197627396E-2</v>
      </c>
      <c r="M98" s="18">
        <f t="shared" si="9"/>
        <v>1</v>
      </c>
      <c r="N98" s="18">
        <f t="shared" si="10"/>
        <v>0</v>
      </c>
      <c r="O98" s="18">
        <f t="shared" si="11"/>
        <v>0</v>
      </c>
      <c r="P98" s="18">
        <f t="shared" si="12"/>
        <v>0</v>
      </c>
      <c r="Q98" s="15">
        <f t="shared" si="13"/>
        <v>5.9517974056044087</v>
      </c>
      <c r="R98" s="15" t="str">
        <f t="shared" si="14"/>
        <v>n.a.</v>
      </c>
      <c r="S98" s="15" t="str">
        <f t="shared" si="15"/>
        <v>n.a.</v>
      </c>
      <c r="T98" s="15" t="str">
        <f t="shared" si="16"/>
        <v>n.a.</v>
      </c>
      <c r="U98" s="15">
        <f t="shared" si="17"/>
        <v>1.5043722197627396E-2</v>
      </c>
      <c r="V98" s="15" t="str">
        <f t="shared" si="18"/>
        <v>n.a.</v>
      </c>
      <c r="W98" s="15" t="str">
        <f t="shared" si="19"/>
        <v>n.a.</v>
      </c>
      <c r="X98" s="15" t="str">
        <f t="shared" si="20"/>
        <v>n.a.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</row>
    <row r="99" spans="1:56">
      <c r="A99" s="4">
        <f t="shared" si="4"/>
        <v>1892</v>
      </c>
      <c r="B99" s="4">
        <v>275.67099999999999</v>
      </c>
      <c r="C99" s="10">
        <v>1526.7349386777469</v>
      </c>
      <c r="D99" s="10"/>
      <c r="E99" s="10">
        <v>1796.7690877198761</v>
      </c>
      <c r="F99" s="10"/>
      <c r="G99" s="11">
        <f t="shared" si="5"/>
        <v>84.971126735889811</v>
      </c>
      <c r="H99" s="11"/>
      <c r="I99" s="12">
        <f t="shared" si="8"/>
        <v>18.056244932650145</v>
      </c>
      <c r="J99" s="16">
        <f t="shared" si="21"/>
        <v>-1.0253161325783182</v>
      </c>
      <c r="K99" s="7">
        <f t="shared" si="6"/>
        <v>-1.2220222240547529</v>
      </c>
      <c r="L99" s="7">
        <f t="shared" si="7"/>
        <v>2.3011030302894753</v>
      </c>
      <c r="M99" s="18">
        <f t="shared" si="9"/>
        <v>1</v>
      </c>
      <c r="N99" s="18">
        <f t="shared" si="10"/>
        <v>0</v>
      </c>
      <c r="O99" s="18">
        <f t="shared" si="11"/>
        <v>0</v>
      </c>
      <c r="P99" s="18">
        <f t="shared" si="12"/>
        <v>0</v>
      </c>
      <c r="Q99" s="15">
        <f t="shared" si="13"/>
        <v>-1.2220222240547529</v>
      </c>
      <c r="R99" s="15" t="str">
        <f t="shared" si="14"/>
        <v>n.a.</v>
      </c>
      <c r="S99" s="15" t="str">
        <f t="shared" si="15"/>
        <v>n.a.</v>
      </c>
      <c r="T99" s="15" t="str">
        <f t="shared" si="16"/>
        <v>n.a.</v>
      </c>
      <c r="U99" s="15">
        <f t="shared" si="17"/>
        <v>2.3011030302894753</v>
      </c>
      <c r="V99" s="15" t="str">
        <f t="shared" si="18"/>
        <v>n.a.</v>
      </c>
      <c r="W99" s="15" t="str">
        <f t="shared" si="19"/>
        <v>n.a.</v>
      </c>
      <c r="X99" s="15" t="str">
        <f t="shared" si="20"/>
        <v>n.a.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</row>
    <row r="100" spans="1:56">
      <c r="A100" s="4">
        <f t="shared" si="4"/>
        <v>1893</v>
      </c>
      <c r="B100" s="4">
        <v>280.55500000000001</v>
      </c>
      <c r="C100" s="10">
        <v>1513.7594506835505</v>
      </c>
      <c r="D100" s="10"/>
      <c r="E100" s="10">
        <v>1856.3414289097834</v>
      </c>
      <c r="F100" s="10"/>
      <c r="G100" s="11">
        <f t="shared" si="5"/>
        <v>81.545314192151125</v>
      </c>
      <c r="H100" s="11"/>
      <c r="I100" s="12">
        <f t="shared" si="8"/>
        <v>18.533658030892099</v>
      </c>
      <c r="J100" s="16">
        <f t="shared" si="21"/>
        <v>0.14948950513407411</v>
      </c>
      <c r="K100" s="7">
        <f t="shared" si="6"/>
        <v>3.31552571763718</v>
      </c>
      <c r="L100" s="7">
        <f t="shared" si="7"/>
        <v>-4.0317372210291076</v>
      </c>
      <c r="M100" s="18">
        <f t="shared" si="9"/>
        <v>1</v>
      </c>
      <c r="N100" s="18">
        <f t="shared" si="10"/>
        <v>0</v>
      </c>
      <c r="O100" s="18">
        <f t="shared" si="11"/>
        <v>0</v>
      </c>
      <c r="P100" s="18">
        <f t="shared" si="12"/>
        <v>0</v>
      </c>
      <c r="Q100" s="15">
        <f t="shared" si="13"/>
        <v>3.31552571763718</v>
      </c>
      <c r="R100" s="15" t="str">
        <f t="shared" si="14"/>
        <v>n.a.</v>
      </c>
      <c r="S100" s="15" t="str">
        <f t="shared" si="15"/>
        <v>n.a.</v>
      </c>
      <c r="T100" s="15" t="str">
        <f t="shared" si="16"/>
        <v>n.a.</v>
      </c>
      <c r="U100" s="15">
        <f t="shared" si="17"/>
        <v>-4.0317372210291076</v>
      </c>
      <c r="V100" s="15" t="str">
        <f t="shared" si="18"/>
        <v>n.a.</v>
      </c>
      <c r="W100" s="15" t="str">
        <f t="shared" si="19"/>
        <v>n.a.</v>
      </c>
      <c r="X100" s="15" t="str">
        <f t="shared" si="20"/>
        <v>n.a.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</row>
    <row r="101" spans="1:56">
      <c r="A101" s="4">
        <f t="shared" si="4"/>
        <v>1894</v>
      </c>
      <c r="B101" s="4">
        <v>294.94</v>
      </c>
      <c r="C101" s="10">
        <v>1505.0604331706534</v>
      </c>
      <c r="D101" s="10"/>
      <c r="E101" s="10">
        <v>1878.9011127678184</v>
      </c>
      <c r="F101" s="10"/>
      <c r="G101" s="11">
        <f t="shared" si="5"/>
        <v>80.103227516510515</v>
      </c>
      <c r="H101" s="11"/>
      <c r="I101" s="12">
        <f t="shared" si="8"/>
        <v>19.596555294371878</v>
      </c>
      <c r="J101" s="16">
        <f t="shared" si="21"/>
        <v>1.9294894655394188</v>
      </c>
      <c r="K101" s="7">
        <f t="shared" si="6"/>
        <v>1.2152766461331455</v>
      </c>
      <c r="L101" s="7">
        <f t="shared" si="7"/>
        <v>-1.7684482424612624</v>
      </c>
      <c r="M101" s="18">
        <f t="shared" si="9"/>
        <v>1</v>
      </c>
      <c r="N101" s="18">
        <f t="shared" si="10"/>
        <v>0</v>
      </c>
      <c r="O101" s="18">
        <f t="shared" si="11"/>
        <v>0</v>
      </c>
      <c r="P101" s="18">
        <f t="shared" si="12"/>
        <v>0</v>
      </c>
      <c r="Q101" s="15">
        <f t="shared" si="13"/>
        <v>1.2152766461331455</v>
      </c>
      <c r="R101" s="15" t="str">
        <f t="shared" si="14"/>
        <v>n.a.</v>
      </c>
      <c r="S101" s="15" t="str">
        <f t="shared" si="15"/>
        <v>n.a.</v>
      </c>
      <c r="T101" s="15" t="str">
        <f t="shared" si="16"/>
        <v>n.a.</v>
      </c>
      <c r="U101" s="15">
        <f t="shared" si="17"/>
        <v>-1.7684482424612624</v>
      </c>
      <c r="V101" s="15" t="str">
        <f t="shared" si="18"/>
        <v>n.a.</v>
      </c>
      <c r="W101" s="15" t="str">
        <f t="shared" si="19"/>
        <v>n.a.</v>
      </c>
      <c r="X101" s="15" t="str">
        <f t="shared" si="20"/>
        <v>n.a.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</row>
    <row r="102" spans="1:56">
      <c r="A102" s="4">
        <f t="shared" si="4"/>
        <v>1895</v>
      </c>
      <c r="B102" s="4">
        <v>289.54500000000002</v>
      </c>
      <c r="C102" s="10">
        <v>1611.444012369346</v>
      </c>
      <c r="D102" s="10"/>
      <c r="E102" s="10">
        <v>1989.3223439199</v>
      </c>
      <c r="F102" s="10"/>
      <c r="G102" s="11">
        <f t="shared" si="5"/>
        <v>81.004670625377074</v>
      </c>
      <c r="H102" s="11"/>
      <c r="I102" s="12">
        <f t="shared" si="8"/>
        <v>17.968045912701292</v>
      </c>
      <c r="J102" s="16">
        <f t="shared" si="21"/>
        <v>-8.8199019948852708E-2</v>
      </c>
      <c r="K102" s="7">
        <f t="shared" si="6"/>
        <v>5.8769048781614375</v>
      </c>
      <c r="L102" s="7">
        <f t="shared" si="7"/>
        <v>1.1253517951954617</v>
      </c>
      <c r="M102" s="18">
        <f t="shared" si="9"/>
        <v>1</v>
      </c>
      <c r="N102" s="18">
        <f t="shared" si="10"/>
        <v>0</v>
      </c>
      <c r="O102" s="18">
        <f t="shared" si="11"/>
        <v>0</v>
      </c>
      <c r="P102" s="18">
        <f t="shared" si="12"/>
        <v>0</v>
      </c>
      <c r="Q102" s="15">
        <f t="shared" si="13"/>
        <v>5.8769048781614375</v>
      </c>
      <c r="R102" s="15" t="str">
        <f t="shared" si="14"/>
        <v>n.a.</v>
      </c>
      <c r="S102" s="15" t="str">
        <f t="shared" si="15"/>
        <v>n.a.</v>
      </c>
      <c r="T102" s="15" t="str">
        <f t="shared" si="16"/>
        <v>n.a.</v>
      </c>
      <c r="U102" s="15">
        <f t="shared" si="17"/>
        <v>1.1253517951954617</v>
      </c>
      <c r="V102" s="15" t="str">
        <f t="shared" si="18"/>
        <v>n.a.</v>
      </c>
      <c r="W102" s="15" t="str">
        <f t="shared" si="19"/>
        <v>n.a.</v>
      </c>
      <c r="X102" s="15" t="str">
        <f t="shared" si="20"/>
        <v>n.a.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</row>
    <row r="103" spans="1:56">
      <c r="A103" s="4">
        <f t="shared" si="4"/>
        <v>1896</v>
      </c>
      <c r="B103" s="4">
        <v>291.18799999999999</v>
      </c>
      <c r="C103" s="10">
        <v>1681.5623073089464</v>
      </c>
      <c r="D103" s="10"/>
      <c r="E103" s="10">
        <v>2055.8366421552237</v>
      </c>
      <c r="F103" s="10"/>
      <c r="G103" s="11">
        <f t="shared" si="5"/>
        <v>81.794548887215612</v>
      </c>
      <c r="H103" s="11"/>
      <c r="I103" s="12">
        <f t="shared" si="8"/>
        <v>17.316515643478994</v>
      </c>
      <c r="J103" s="16">
        <f t="shared" si="21"/>
        <v>-1.2171423874131051</v>
      </c>
      <c r="K103" s="7">
        <f t="shared" si="6"/>
        <v>3.3435656337252651</v>
      </c>
      <c r="L103" s="7">
        <f t="shared" si="7"/>
        <v>0.9751021215696154</v>
      </c>
      <c r="M103" s="18">
        <f t="shared" si="9"/>
        <v>1</v>
      </c>
      <c r="N103" s="18">
        <f t="shared" si="10"/>
        <v>0</v>
      </c>
      <c r="O103" s="18">
        <f t="shared" si="11"/>
        <v>0</v>
      </c>
      <c r="P103" s="18">
        <f t="shared" si="12"/>
        <v>0</v>
      </c>
      <c r="Q103" s="15">
        <f t="shared" si="13"/>
        <v>3.3435656337252651</v>
      </c>
      <c r="R103" s="15" t="str">
        <f t="shared" si="14"/>
        <v>n.a.</v>
      </c>
      <c r="S103" s="15" t="str">
        <f t="shared" si="15"/>
        <v>n.a.</v>
      </c>
      <c r="T103" s="15" t="str">
        <f t="shared" si="16"/>
        <v>n.a.</v>
      </c>
      <c r="U103" s="15">
        <f t="shared" si="17"/>
        <v>0.9751021215696154</v>
      </c>
      <c r="V103" s="15" t="str">
        <f t="shared" si="18"/>
        <v>n.a.</v>
      </c>
      <c r="W103" s="15" t="str">
        <f t="shared" si="19"/>
        <v>n.a.</v>
      </c>
      <c r="X103" s="15" t="str">
        <f t="shared" si="20"/>
        <v>n.a.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</row>
    <row r="104" spans="1:56">
      <c r="A104" s="4">
        <f t="shared" si="4"/>
        <v>1897</v>
      </c>
      <c r="B104" s="4">
        <v>289.04700000000003</v>
      </c>
      <c r="C104" s="10">
        <v>1821.9313341264922</v>
      </c>
      <c r="D104" s="10"/>
      <c r="E104" s="10">
        <v>2176.0378093270178</v>
      </c>
      <c r="F104" s="10"/>
      <c r="G104" s="11">
        <f t="shared" si="5"/>
        <v>83.727007238443164</v>
      </c>
      <c r="H104" s="11"/>
      <c r="I104" s="12">
        <f t="shared" si="8"/>
        <v>15.864867933597559</v>
      </c>
      <c r="J104" s="16">
        <f t="shared" si="21"/>
        <v>-3.7316873607743197</v>
      </c>
      <c r="K104" s="7">
        <f t="shared" si="6"/>
        <v>5.8468248258179756</v>
      </c>
      <c r="L104" s="7">
        <f t="shared" si="7"/>
        <v>2.362575963212632</v>
      </c>
      <c r="M104" s="18">
        <f t="shared" si="9"/>
        <v>1</v>
      </c>
      <c r="N104" s="18">
        <f t="shared" si="10"/>
        <v>0</v>
      </c>
      <c r="O104" s="18">
        <f t="shared" si="11"/>
        <v>0</v>
      </c>
      <c r="P104" s="18">
        <f t="shared" si="12"/>
        <v>0</v>
      </c>
      <c r="Q104" s="15">
        <f t="shared" si="13"/>
        <v>5.8468248258179756</v>
      </c>
      <c r="R104" s="15" t="str">
        <f t="shared" si="14"/>
        <v>n.a.</v>
      </c>
      <c r="S104" s="15" t="str">
        <f t="shared" si="15"/>
        <v>n.a.</v>
      </c>
      <c r="T104" s="15" t="str">
        <f t="shared" si="16"/>
        <v>n.a.</v>
      </c>
      <c r="U104" s="15">
        <f t="shared" si="17"/>
        <v>2.362575963212632</v>
      </c>
      <c r="V104" s="15" t="str">
        <f t="shared" si="18"/>
        <v>n.a.</v>
      </c>
      <c r="W104" s="15" t="str">
        <f t="shared" si="19"/>
        <v>n.a.</v>
      </c>
      <c r="X104" s="15" t="str">
        <f t="shared" si="20"/>
        <v>n.a.</v>
      </c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</row>
    <row r="105" spans="1:56">
      <c r="A105" s="4">
        <f t="shared" si="4"/>
        <v>1898</v>
      </c>
      <c r="B105" s="4">
        <v>285.33699999999999</v>
      </c>
      <c r="C105" s="10">
        <v>1983.3363892235761</v>
      </c>
      <c r="D105" s="10"/>
      <c r="E105" s="10">
        <v>2294.2846401075831</v>
      </c>
      <c r="F105" s="10"/>
      <c r="G105" s="11">
        <f t="shared" si="5"/>
        <v>86.44683203434488</v>
      </c>
      <c r="H105" s="11"/>
      <c r="I105" s="12">
        <f t="shared" si="8"/>
        <v>14.38671732896011</v>
      </c>
      <c r="J105" s="16">
        <f t="shared" si="21"/>
        <v>-3.5813285837411826</v>
      </c>
      <c r="K105" s="7">
        <f t="shared" si="6"/>
        <v>5.4340430241483384</v>
      </c>
      <c r="L105" s="7">
        <f t="shared" si="7"/>
        <v>3.2484438242919911</v>
      </c>
      <c r="M105" s="18">
        <f t="shared" si="9"/>
        <v>1</v>
      </c>
      <c r="N105" s="18">
        <f t="shared" si="10"/>
        <v>0</v>
      </c>
      <c r="O105" s="18">
        <f t="shared" si="11"/>
        <v>0</v>
      </c>
      <c r="P105" s="18">
        <f t="shared" si="12"/>
        <v>0</v>
      </c>
      <c r="Q105" s="15">
        <f t="shared" si="13"/>
        <v>5.4340430241483384</v>
      </c>
      <c r="R105" s="15" t="str">
        <f t="shared" si="14"/>
        <v>n.a.</v>
      </c>
      <c r="S105" s="15" t="str">
        <f t="shared" si="15"/>
        <v>n.a.</v>
      </c>
      <c r="T105" s="15" t="str">
        <f t="shared" si="16"/>
        <v>n.a.</v>
      </c>
      <c r="U105" s="15">
        <f t="shared" si="17"/>
        <v>3.2484438242919911</v>
      </c>
      <c r="V105" s="15" t="str">
        <f t="shared" si="18"/>
        <v>n.a.</v>
      </c>
      <c r="W105" s="15" t="str">
        <f t="shared" si="19"/>
        <v>n.a.</v>
      </c>
      <c r="X105" s="15" t="str">
        <f t="shared" si="20"/>
        <v>n.a.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</row>
    <row r="106" spans="1:56">
      <c r="A106" s="4">
        <f t="shared" si="4"/>
        <v>1899</v>
      </c>
      <c r="B106" s="4">
        <v>319.28300000000002</v>
      </c>
      <c r="C106" s="10">
        <v>2161.4941296944198</v>
      </c>
      <c r="D106" s="10"/>
      <c r="E106" s="10">
        <v>2413.5931625406392</v>
      </c>
      <c r="F106" s="10"/>
      <c r="G106" s="11">
        <f t="shared" si="5"/>
        <v>89.555032026157605</v>
      </c>
      <c r="H106" s="11"/>
      <c r="I106" s="12">
        <f t="shared" si="8"/>
        <v>14.771402596644503</v>
      </c>
      <c r="J106" s="16">
        <f t="shared" si="21"/>
        <v>-2.5451130468344907</v>
      </c>
      <c r="K106" s="7">
        <f t="shared" si="6"/>
        <v>5.2002493651991388</v>
      </c>
      <c r="L106" s="7">
        <f t="shared" si="7"/>
        <v>3.5955047960321451</v>
      </c>
      <c r="M106" s="18">
        <f t="shared" si="9"/>
        <v>1</v>
      </c>
      <c r="N106" s="18">
        <f t="shared" si="10"/>
        <v>0</v>
      </c>
      <c r="O106" s="18">
        <f t="shared" si="11"/>
        <v>0</v>
      </c>
      <c r="P106" s="18">
        <f t="shared" si="12"/>
        <v>0</v>
      </c>
      <c r="Q106" s="15">
        <f t="shared" si="13"/>
        <v>5.2002493651991388</v>
      </c>
      <c r="R106" s="15" t="str">
        <f t="shared" si="14"/>
        <v>n.a.</v>
      </c>
      <c r="S106" s="15" t="str">
        <f t="shared" si="15"/>
        <v>n.a.</v>
      </c>
      <c r="T106" s="15" t="str">
        <f t="shared" si="16"/>
        <v>n.a.</v>
      </c>
      <c r="U106" s="15">
        <f t="shared" si="17"/>
        <v>3.5955047960321451</v>
      </c>
      <c r="V106" s="15" t="str">
        <f t="shared" si="18"/>
        <v>n.a.</v>
      </c>
      <c r="W106" s="15" t="str">
        <f t="shared" si="19"/>
        <v>n.a.</v>
      </c>
      <c r="X106" s="15" t="str">
        <f t="shared" si="20"/>
        <v>n.a.</v>
      </c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</row>
    <row r="107" spans="1:56">
      <c r="A107" s="4">
        <f t="shared" si="4"/>
        <v>1900</v>
      </c>
      <c r="B107" s="4">
        <v>339.35399999999998</v>
      </c>
      <c r="C107" s="10">
        <v>2214.4674370618955</v>
      </c>
      <c r="D107" s="10"/>
      <c r="E107" s="10">
        <v>2429.6278815412998</v>
      </c>
      <c r="F107" s="10"/>
      <c r="G107" s="11">
        <f t="shared" si="5"/>
        <v>91.144304602608045</v>
      </c>
      <c r="H107" s="11"/>
      <c r="I107" s="12">
        <f t="shared" si="8"/>
        <v>15.324406867334528</v>
      </c>
      <c r="J107" s="16">
        <f t="shared" si="21"/>
        <v>-0.54046106626303114</v>
      </c>
      <c r="K107" s="7">
        <f t="shared" si="6"/>
        <v>0.66435053137876565</v>
      </c>
      <c r="L107" s="7">
        <f t="shared" si="7"/>
        <v>1.7746323578849754</v>
      </c>
      <c r="M107" s="18">
        <f t="shared" si="9"/>
        <v>1</v>
      </c>
      <c r="N107" s="18">
        <f t="shared" si="10"/>
        <v>0</v>
      </c>
      <c r="O107" s="18">
        <f t="shared" si="11"/>
        <v>0</v>
      </c>
      <c r="P107" s="18">
        <f t="shared" si="12"/>
        <v>0</v>
      </c>
      <c r="Q107" s="15">
        <f t="shared" si="13"/>
        <v>0.66435053137876565</v>
      </c>
      <c r="R107" s="15" t="str">
        <f t="shared" si="14"/>
        <v>n.a.</v>
      </c>
      <c r="S107" s="15" t="str">
        <f t="shared" si="15"/>
        <v>n.a.</v>
      </c>
      <c r="T107" s="15" t="str">
        <f t="shared" si="16"/>
        <v>n.a.</v>
      </c>
      <c r="U107" s="15">
        <f t="shared" si="17"/>
        <v>1.7746323578849754</v>
      </c>
      <c r="V107" s="15" t="str">
        <f t="shared" si="18"/>
        <v>n.a.</v>
      </c>
      <c r="W107" s="15" t="str">
        <f t="shared" si="19"/>
        <v>n.a.</v>
      </c>
      <c r="X107" s="15" t="str">
        <f t="shared" si="20"/>
        <v>n.a.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</row>
    <row r="108" spans="1:56">
      <c r="A108" s="4">
        <f t="shared" si="4"/>
        <v>1901</v>
      </c>
      <c r="B108" s="4">
        <v>350.65600000000001</v>
      </c>
      <c r="C108" s="10">
        <v>2176.4748609442859</v>
      </c>
      <c r="D108" s="10"/>
      <c r="E108" s="10">
        <v>2479.3508139703135</v>
      </c>
      <c r="F108" s="10"/>
      <c r="G108" s="11">
        <f t="shared" si="5"/>
        <v>87.784062210179258</v>
      </c>
      <c r="H108" s="11"/>
      <c r="I108" s="12">
        <f t="shared" si="8"/>
        <v>16.11118999315546</v>
      </c>
      <c r="J108" s="16">
        <f t="shared" si="21"/>
        <v>1.7244726641953498</v>
      </c>
      <c r="K108" s="7">
        <f t="shared" si="6"/>
        <v>2.0465246059602649</v>
      </c>
      <c r="L108" s="7">
        <f t="shared" si="7"/>
        <v>-3.6867277742471671</v>
      </c>
      <c r="M108" s="18">
        <f t="shared" si="9"/>
        <v>1</v>
      </c>
      <c r="N108" s="18">
        <f t="shared" si="10"/>
        <v>0</v>
      </c>
      <c r="O108" s="18">
        <f t="shared" si="11"/>
        <v>0</v>
      </c>
      <c r="P108" s="18">
        <f t="shared" si="12"/>
        <v>0</v>
      </c>
      <c r="Q108" s="15">
        <f t="shared" si="13"/>
        <v>2.0465246059602649</v>
      </c>
      <c r="R108" s="15" t="str">
        <f t="shared" si="14"/>
        <v>n.a.</v>
      </c>
      <c r="S108" s="15" t="str">
        <f t="shared" si="15"/>
        <v>n.a.</v>
      </c>
      <c r="T108" s="15" t="str">
        <f t="shared" si="16"/>
        <v>n.a.</v>
      </c>
      <c r="U108" s="15">
        <f t="shared" si="17"/>
        <v>-3.6867277742471671</v>
      </c>
      <c r="V108" s="15" t="str">
        <f t="shared" si="18"/>
        <v>n.a.</v>
      </c>
      <c r="W108" s="15" t="str">
        <f t="shared" si="19"/>
        <v>n.a.</v>
      </c>
      <c r="X108" s="15" t="str">
        <f t="shared" si="20"/>
        <v>n.a.</v>
      </c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</row>
    <row r="109" spans="1:56">
      <c r="A109" s="4">
        <f t="shared" si="4"/>
        <v>1902</v>
      </c>
      <c r="B109" s="4">
        <v>348.262</v>
      </c>
      <c r="C109" s="10">
        <v>2190.6943509230828</v>
      </c>
      <c r="D109" s="10"/>
      <c r="E109" s="10">
        <v>2486.2458698456803</v>
      </c>
      <c r="F109" s="10"/>
      <c r="G109" s="11">
        <f t="shared" si="5"/>
        <v>88.112538566391166</v>
      </c>
      <c r="H109" s="11"/>
      <c r="I109" s="12">
        <f t="shared" si="8"/>
        <v>15.897334096527635</v>
      </c>
      <c r="J109" s="16">
        <f t="shared" si="21"/>
        <v>1.1259314998831318</v>
      </c>
      <c r="K109" s="7">
        <f t="shared" si="6"/>
        <v>0.27809924422617094</v>
      </c>
      <c r="L109" s="7">
        <f t="shared" si="7"/>
        <v>0.37418678054046417</v>
      </c>
      <c r="M109" s="18">
        <f t="shared" si="9"/>
        <v>1</v>
      </c>
      <c r="N109" s="18">
        <f t="shared" si="10"/>
        <v>0</v>
      </c>
      <c r="O109" s="18">
        <f t="shared" si="11"/>
        <v>0</v>
      </c>
      <c r="P109" s="18">
        <f t="shared" si="12"/>
        <v>0</v>
      </c>
      <c r="Q109" s="15">
        <f t="shared" si="13"/>
        <v>0.27809924422617094</v>
      </c>
      <c r="R109" s="15" t="str">
        <f t="shared" si="14"/>
        <v>n.a.</v>
      </c>
      <c r="S109" s="15" t="str">
        <f t="shared" si="15"/>
        <v>n.a.</v>
      </c>
      <c r="T109" s="15" t="str">
        <f t="shared" si="16"/>
        <v>n.a.</v>
      </c>
      <c r="U109" s="15">
        <f t="shared" si="17"/>
        <v>0.37418678054046417</v>
      </c>
      <c r="V109" s="15" t="str">
        <f t="shared" si="18"/>
        <v>n.a.</v>
      </c>
      <c r="W109" s="15" t="str">
        <f t="shared" si="19"/>
        <v>n.a.</v>
      </c>
      <c r="X109" s="15" t="str">
        <f t="shared" si="20"/>
        <v>n.a.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</row>
    <row r="110" spans="1:56">
      <c r="A110" s="4">
        <f t="shared" si="4"/>
        <v>1903</v>
      </c>
      <c r="B110" s="4">
        <v>346.90800000000002</v>
      </c>
      <c r="C110" s="10">
        <v>2404.6847737702992</v>
      </c>
      <c r="D110" s="10"/>
      <c r="E110" s="10">
        <v>2655.5869767032618</v>
      </c>
      <c r="F110" s="10"/>
      <c r="G110" s="11">
        <f t="shared" si="5"/>
        <v>90.551911681520551</v>
      </c>
      <c r="H110" s="11"/>
      <c r="I110" s="12">
        <f t="shared" si="8"/>
        <v>14.4263399420991</v>
      </c>
      <c r="J110" s="16">
        <f t="shared" si="21"/>
        <v>-0.89806692523542786</v>
      </c>
      <c r="K110" s="7">
        <f t="shared" si="6"/>
        <v>6.8111166683644475</v>
      </c>
      <c r="L110" s="7">
        <f t="shared" si="7"/>
        <v>2.7684744473584377</v>
      </c>
      <c r="M110" s="18">
        <f t="shared" si="9"/>
        <v>1</v>
      </c>
      <c r="N110" s="18">
        <f t="shared" si="10"/>
        <v>0</v>
      </c>
      <c r="O110" s="18">
        <f t="shared" si="11"/>
        <v>0</v>
      </c>
      <c r="P110" s="18">
        <f t="shared" si="12"/>
        <v>0</v>
      </c>
      <c r="Q110" s="15">
        <f t="shared" si="13"/>
        <v>6.8111166683644475</v>
      </c>
      <c r="R110" s="15" t="str">
        <f t="shared" si="14"/>
        <v>n.a.</v>
      </c>
      <c r="S110" s="15" t="str">
        <f t="shared" si="15"/>
        <v>n.a.</v>
      </c>
      <c r="T110" s="15" t="str">
        <f t="shared" si="16"/>
        <v>n.a.</v>
      </c>
      <c r="U110" s="15">
        <f t="shared" si="17"/>
        <v>2.7684744473584377</v>
      </c>
      <c r="V110" s="15" t="str">
        <f t="shared" si="18"/>
        <v>n.a.</v>
      </c>
      <c r="W110" s="15" t="str">
        <f t="shared" si="19"/>
        <v>n.a.</v>
      </c>
      <c r="X110" s="15" t="str">
        <f t="shared" si="20"/>
        <v>n.a.</v>
      </c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</row>
    <row r="111" spans="1:56">
      <c r="A111" s="4">
        <f t="shared" si="4"/>
        <v>1904</v>
      </c>
      <c r="B111" s="4">
        <v>385.64600000000002</v>
      </c>
      <c r="C111" s="10">
        <v>2404.6189906501459</v>
      </c>
      <c r="D111" s="10"/>
      <c r="E111" s="10">
        <v>2707.152536515161</v>
      </c>
      <c r="F111" s="10"/>
      <c r="G111" s="11">
        <f t="shared" si="5"/>
        <v>88.824658315912345</v>
      </c>
      <c r="H111" s="11"/>
      <c r="I111" s="12">
        <f t="shared" si="8"/>
        <v>16.037717472061196</v>
      </c>
      <c r="J111" s="16">
        <f t="shared" si="21"/>
        <v>-7.3472521094263499E-2</v>
      </c>
      <c r="K111" s="7">
        <f t="shared" si="6"/>
        <v>1.9417763479136596</v>
      </c>
      <c r="L111" s="7">
        <f t="shared" si="7"/>
        <v>-1.9074731096601405</v>
      </c>
      <c r="M111" s="18">
        <f t="shared" si="9"/>
        <v>1</v>
      </c>
      <c r="N111" s="18">
        <f t="shared" si="10"/>
        <v>0</v>
      </c>
      <c r="O111" s="18">
        <f t="shared" si="11"/>
        <v>0</v>
      </c>
      <c r="P111" s="18">
        <f t="shared" si="12"/>
        <v>0</v>
      </c>
      <c r="Q111" s="15">
        <f t="shared" si="13"/>
        <v>1.9417763479136596</v>
      </c>
      <c r="R111" s="15" t="str">
        <f t="shared" si="14"/>
        <v>n.a.</v>
      </c>
      <c r="S111" s="15" t="str">
        <f t="shared" si="15"/>
        <v>n.a.</v>
      </c>
      <c r="T111" s="15" t="str">
        <f t="shared" si="16"/>
        <v>n.a.</v>
      </c>
      <c r="U111" s="15">
        <f t="shared" si="17"/>
        <v>-1.9074731096601405</v>
      </c>
      <c r="V111" s="15" t="str">
        <f t="shared" si="18"/>
        <v>n.a.</v>
      </c>
      <c r="W111" s="15" t="str">
        <f t="shared" si="19"/>
        <v>n.a.</v>
      </c>
      <c r="X111" s="15" t="str">
        <f t="shared" si="20"/>
        <v>n.a.</v>
      </c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</row>
    <row r="112" spans="1:56">
      <c r="A112" s="4">
        <f t="shared" si="4"/>
        <v>1905</v>
      </c>
      <c r="B112" s="4">
        <v>382.59800000000001</v>
      </c>
      <c r="C112" s="10">
        <v>2476.2782329616853</v>
      </c>
      <c r="D112" s="10"/>
      <c r="E112" s="10">
        <v>2701.2571674447736</v>
      </c>
      <c r="F112" s="10"/>
      <c r="G112" s="11">
        <f t="shared" si="5"/>
        <v>91.671324848499907</v>
      </c>
      <c r="H112" s="11"/>
      <c r="I112" s="12">
        <f t="shared" si="8"/>
        <v>15.450525506675561</v>
      </c>
      <c r="J112" s="16">
        <f t="shared" si="21"/>
        <v>-0.44680858985207372</v>
      </c>
      <c r="K112" s="7">
        <f t="shared" si="6"/>
        <v>-0.21777011050793105</v>
      </c>
      <c r="L112" s="7">
        <f t="shared" si="7"/>
        <v>3.20481562953292</v>
      </c>
      <c r="M112" s="18">
        <f t="shared" si="9"/>
        <v>1</v>
      </c>
      <c r="N112" s="18">
        <f t="shared" si="10"/>
        <v>0</v>
      </c>
      <c r="O112" s="18">
        <f t="shared" si="11"/>
        <v>0</v>
      </c>
      <c r="P112" s="18">
        <f t="shared" si="12"/>
        <v>0</v>
      </c>
      <c r="Q112" s="15">
        <f t="shared" si="13"/>
        <v>-0.21777011050793105</v>
      </c>
      <c r="R112" s="15" t="str">
        <f t="shared" si="14"/>
        <v>n.a.</v>
      </c>
      <c r="S112" s="15" t="str">
        <f t="shared" si="15"/>
        <v>n.a.</v>
      </c>
      <c r="T112" s="15" t="str">
        <f t="shared" si="16"/>
        <v>n.a.</v>
      </c>
      <c r="U112" s="15">
        <f t="shared" si="17"/>
        <v>3.20481562953292</v>
      </c>
      <c r="V112" s="15" t="str">
        <f t="shared" si="18"/>
        <v>n.a.</v>
      </c>
      <c r="W112" s="15" t="str">
        <f t="shared" si="19"/>
        <v>n.a.</v>
      </c>
      <c r="X112" s="15" t="str">
        <f t="shared" si="20"/>
        <v>n.a.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</row>
    <row r="113" spans="1:56">
      <c r="A113" s="4">
        <f t="shared" si="4"/>
        <v>1906</v>
      </c>
      <c r="B113" s="4">
        <v>422.66300000000001</v>
      </c>
      <c r="C113" s="10">
        <v>2781.0517464586737</v>
      </c>
      <c r="D113" s="10"/>
      <c r="E113" s="10">
        <v>2926.4712318062871</v>
      </c>
      <c r="F113" s="10"/>
      <c r="G113" s="11">
        <f t="shared" si="5"/>
        <v>95.030893050745732</v>
      </c>
      <c r="H113" s="11"/>
      <c r="I113" s="12">
        <f t="shared" si="8"/>
        <v>15.197955253375246</v>
      </c>
      <c r="J113" s="16">
        <f t="shared" si="21"/>
        <v>0.7716153112761468</v>
      </c>
      <c r="K113" s="7">
        <f t="shared" si="6"/>
        <v>8.3373796125658206</v>
      </c>
      <c r="L113" s="7">
        <f t="shared" si="7"/>
        <v>3.6647972610824642</v>
      </c>
      <c r="M113" s="18">
        <f t="shared" si="9"/>
        <v>1</v>
      </c>
      <c r="N113" s="18">
        <f t="shared" si="10"/>
        <v>0</v>
      </c>
      <c r="O113" s="18">
        <f t="shared" si="11"/>
        <v>0</v>
      </c>
      <c r="P113" s="18">
        <f t="shared" si="12"/>
        <v>0</v>
      </c>
      <c r="Q113" s="15">
        <f t="shared" si="13"/>
        <v>8.3373796125658206</v>
      </c>
      <c r="R113" s="15" t="str">
        <f t="shared" si="14"/>
        <v>n.a.</v>
      </c>
      <c r="S113" s="15" t="str">
        <f t="shared" si="15"/>
        <v>n.a.</v>
      </c>
      <c r="T113" s="15" t="str">
        <f t="shared" si="16"/>
        <v>n.a.</v>
      </c>
      <c r="U113" s="15">
        <f t="shared" si="17"/>
        <v>3.6647972610824642</v>
      </c>
      <c r="V113" s="15" t="str">
        <f t="shared" si="18"/>
        <v>n.a.</v>
      </c>
      <c r="W113" s="15" t="str">
        <f t="shared" si="19"/>
        <v>n.a.</v>
      </c>
      <c r="X113" s="15" t="str">
        <f t="shared" si="20"/>
        <v>n.a.</v>
      </c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</row>
    <row r="114" spans="1:56">
      <c r="A114" s="4">
        <f t="shared" si="4"/>
        <v>1907</v>
      </c>
      <c r="B114" s="4">
        <v>464.35899999999998</v>
      </c>
      <c r="C114" s="10">
        <v>3127.2012450351012</v>
      </c>
      <c r="D114" s="10"/>
      <c r="E114" s="10">
        <v>3182.8630714600022</v>
      </c>
      <c r="F114" s="10"/>
      <c r="G114" s="11">
        <f t="shared" si="5"/>
        <v>98.251202606734566</v>
      </c>
      <c r="H114" s="11"/>
      <c r="I114" s="12">
        <f t="shared" si="8"/>
        <v>14.849028368009231</v>
      </c>
      <c r="J114" s="16">
        <f t="shared" si="21"/>
        <v>-1.1886891040519654</v>
      </c>
      <c r="K114" s="7">
        <f t="shared" si="6"/>
        <v>8.761126262480424</v>
      </c>
      <c r="L114" s="7">
        <f t="shared" si="7"/>
        <v>3.3886975620330162</v>
      </c>
      <c r="M114" s="18">
        <f t="shared" si="9"/>
        <v>1</v>
      </c>
      <c r="N114" s="18">
        <f t="shared" si="10"/>
        <v>0</v>
      </c>
      <c r="O114" s="18">
        <f t="shared" si="11"/>
        <v>0</v>
      </c>
      <c r="P114" s="18">
        <f t="shared" si="12"/>
        <v>0</v>
      </c>
      <c r="Q114" s="15">
        <f t="shared" si="13"/>
        <v>8.761126262480424</v>
      </c>
      <c r="R114" s="15" t="str">
        <f t="shared" si="14"/>
        <v>n.a.</v>
      </c>
      <c r="S114" s="15" t="str">
        <f t="shared" si="15"/>
        <v>n.a.</v>
      </c>
      <c r="T114" s="15" t="str">
        <f t="shared" si="16"/>
        <v>n.a.</v>
      </c>
      <c r="U114" s="15">
        <f t="shared" si="17"/>
        <v>3.3886975620330162</v>
      </c>
      <c r="V114" s="15" t="str">
        <f t="shared" si="18"/>
        <v>n.a.</v>
      </c>
      <c r="W114" s="15" t="str">
        <f t="shared" si="19"/>
        <v>n.a.</v>
      </c>
      <c r="X114" s="15" t="str">
        <f t="shared" si="20"/>
        <v>n.a.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</row>
    <row r="115" spans="1:56">
      <c r="A115" s="4">
        <f t="shared" si="4"/>
        <v>1908</v>
      </c>
      <c r="B115" s="4">
        <v>515.375</v>
      </c>
      <c r="C115" s="10">
        <v>3065.1589841546133</v>
      </c>
      <c r="D115" s="10"/>
      <c r="E115" s="10">
        <v>3067.5706086384444</v>
      </c>
      <c r="F115" s="10"/>
      <c r="G115" s="11">
        <f t="shared" si="5"/>
        <v>99.921383244544089</v>
      </c>
      <c r="H115" s="11"/>
      <c r="I115" s="12">
        <f t="shared" si="8"/>
        <v>16.813972869408701</v>
      </c>
      <c r="J115" s="16">
        <f t="shared" si="21"/>
        <v>1.3634473627331403</v>
      </c>
      <c r="K115" s="7">
        <f t="shared" si="6"/>
        <v>-3.6222878657696134</v>
      </c>
      <c r="L115" s="7">
        <f t="shared" si="7"/>
        <v>1.6999085950069048</v>
      </c>
      <c r="M115" s="18">
        <f t="shared" si="9"/>
        <v>1</v>
      </c>
      <c r="N115" s="18">
        <f t="shared" si="10"/>
        <v>0</v>
      </c>
      <c r="O115" s="18">
        <f t="shared" si="11"/>
        <v>0</v>
      </c>
      <c r="P115" s="18">
        <f t="shared" si="12"/>
        <v>0</v>
      </c>
      <c r="Q115" s="15">
        <f t="shared" si="13"/>
        <v>-3.6222878657696134</v>
      </c>
      <c r="R115" s="15" t="str">
        <f t="shared" si="14"/>
        <v>n.a.</v>
      </c>
      <c r="S115" s="15" t="str">
        <f t="shared" si="15"/>
        <v>n.a.</v>
      </c>
      <c r="T115" s="15" t="str">
        <f t="shared" si="16"/>
        <v>n.a.</v>
      </c>
      <c r="U115" s="15">
        <f t="shared" si="17"/>
        <v>1.6999085950069048</v>
      </c>
      <c r="V115" s="15" t="str">
        <f t="shared" si="18"/>
        <v>n.a.</v>
      </c>
      <c r="W115" s="15" t="str">
        <f t="shared" si="19"/>
        <v>n.a.</v>
      </c>
      <c r="X115" s="15" t="str">
        <f t="shared" si="20"/>
        <v>n.a.</v>
      </c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</row>
    <row r="116" spans="1:56">
      <c r="A116" s="4">
        <f t="shared" si="4"/>
        <v>1909</v>
      </c>
      <c r="B116" s="4">
        <v>526.42999999999995</v>
      </c>
      <c r="C116" s="10">
        <v>3061.0314329081375</v>
      </c>
      <c r="D116" s="10"/>
      <c r="E116" s="10">
        <v>3146.0931912924602</v>
      </c>
      <c r="F116" s="10"/>
      <c r="G116" s="11">
        <f t="shared" si="5"/>
        <v>97.296273402842914</v>
      </c>
      <c r="H116" s="11"/>
      <c r="I116" s="12">
        <f t="shared" si="8"/>
        <v>17.197797916758546</v>
      </c>
      <c r="J116" s="16">
        <f t="shared" si="21"/>
        <v>1.9998426633832995</v>
      </c>
      <c r="K116" s="7">
        <f t="shared" si="6"/>
        <v>2.5597644739746794</v>
      </c>
      <c r="L116" s="7">
        <f t="shared" si="7"/>
        <v>-2.6271752416362926</v>
      </c>
      <c r="M116" s="18">
        <f t="shared" si="9"/>
        <v>1</v>
      </c>
      <c r="N116" s="18">
        <f t="shared" si="10"/>
        <v>0</v>
      </c>
      <c r="O116" s="18">
        <f t="shared" si="11"/>
        <v>0</v>
      </c>
      <c r="P116" s="18">
        <f t="shared" si="12"/>
        <v>0</v>
      </c>
      <c r="Q116" s="15">
        <f t="shared" si="13"/>
        <v>2.5597644739746794</v>
      </c>
      <c r="R116" s="15" t="str">
        <f t="shared" si="14"/>
        <v>n.a.</v>
      </c>
      <c r="S116" s="15" t="str">
        <f t="shared" si="15"/>
        <v>n.a.</v>
      </c>
      <c r="T116" s="15" t="str">
        <f t="shared" si="16"/>
        <v>n.a.</v>
      </c>
      <c r="U116" s="15">
        <f t="shared" si="17"/>
        <v>-2.6271752416362926</v>
      </c>
      <c r="V116" s="15" t="str">
        <f t="shared" si="18"/>
        <v>n.a.</v>
      </c>
      <c r="W116" s="15" t="str">
        <f t="shared" si="19"/>
        <v>n.a.</v>
      </c>
      <c r="X116" s="15" t="str">
        <f t="shared" si="20"/>
        <v>n.a.</v>
      </c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</row>
    <row r="117" spans="1:56">
      <c r="A117" s="4">
        <f t="shared" si="4"/>
        <v>1910</v>
      </c>
      <c r="B117" s="4">
        <v>537.42600000000004</v>
      </c>
      <c r="C117" s="10">
        <v>3269.1142848241689</v>
      </c>
      <c r="D117" s="10"/>
      <c r="E117" s="10">
        <v>3259.0367497327102</v>
      </c>
      <c r="F117" s="10"/>
      <c r="G117" s="11">
        <f t="shared" si="5"/>
        <v>100.30921820971443</v>
      </c>
      <c r="H117" s="11"/>
      <c r="I117" s="12">
        <f t="shared" si="8"/>
        <v>16.439498689135178</v>
      </c>
      <c r="J117" s="16">
        <f t="shared" si="21"/>
        <v>1.590470321125947</v>
      </c>
      <c r="K117" s="7">
        <f t="shared" si="6"/>
        <v>3.5899622666247577</v>
      </c>
      <c r="L117" s="7">
        <f t="shared" si="7"/>
        <v>3.0966703055488987</v>
      </c>
      <c r="M117" s="18">
        <f t="shared" si="9"/>
        <v>1</v>
      </c>
      <c r="N117" s="18">
        <f t="shared" si="10"/>
        <v>0</v>
      </c>
      <c r="O117" s="18">
        <f t="shared" si="11"/>
        <v>0</v>
      </c>
      <c r="P117" s="18">
        <f t="shared" si="12"/>
        <v>0</v>
      </c>
      <c r="Q117" s="15">
        <f t="shared" si="13"/>
        <v>3.5899622666247577</v>
      </c>
      <c r="R117" s="15" t="str">
        <f t="shared" si="14"/>
        <v>n.a.</v>
      </c>
      <c r="S117" s="15" t="str">
        <f t="shared" si="15"/>
        <v>n.a.</v>
      </c>
      <c r="T117" s="15" t="str">
        <f t="shared" si="16"/>
        <v>n.a.</v>
      </c>
      <c r="U117" s="15">
        <f t="shared" si="17"/>
        <v>3.0966703055488987</v>
      </c>
      <c r="V117" s="15" t="str">
        <f t="shared" si="18"/>
        <v>n.a.</v>
      </c>
      <c r="W117" s="15" t="str">
        <f t="shared" si="19"/>
        <v>n.a.</v>
      </c>
      <c r="X117" s="15" t="str">
        <f t="shared" si="20"/>
        <v>n.a.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</row>
    <row r="118" spans="1:56">
      <c r="A118" s="4">
        <f t="shared" si="4"/>
        <v>1911</v>
      </c>
      <c r="B118" s="4">
        <v>537.42600000000004</v>
      </c>
      <c r="C118" s="10">
        <v>3344.2317380982172</v>
      </c>
      <c r="D118" s="10"/>
      <c r="E118" s="10">
        <v>3384.9683461960967</v>
      </c>
      <c r="F118" s="10"/>
      <c r="G118" s="11">
        <f t="shared" si="5"/>
        <v>98.796543898448633</v>
      </c>
      <c r="H118" s="11"/>
      <c r="I118" s="12">
        <f t="shared" si="8"/>
        <v>16.070238012441717</v>
      </c>
      <c r="J118" s="16">
        <f t="shared" si="21"/>
        <v>-0.74373485696698438</v>
      </c>
      <c r="K118" s="7">
        <f t="shared" si="6"/>
        <v>3.8640741462554695</v>
      </c>
      <c r="L118" s="7">
        <f t="shared" si="7"/>
        <v>-1.5080112658273137</v>
      </c>
      <c r="M118" s="18">
        <f t="shared" si="9"/>
        <v>1</v>
      </c>
      <c r="N118" s="18">
        <f t="shared" si="10"/>
        <v>0</v>
      </c>
      <c r="O118" s="18">
        <f t="shared" si="11"/>
        <v>0</v>
      </c>
      <c r="P118" s="18">
        <f t="shared" si="12"/>
        <v>0</v>
      </c>
      <c r="Q118" s="15">
        <f t="shared" si="13"/>
        <v>3.8640741462554695</v>
      </c>
      <c r="R118" s="15" t="str">
        <f t="shared" si="14"/>
        <v>n.a.</v>
      </c>
      <c r="S118" s="15" t="str">
        <f t="shared" si="15"/>
        <v>n.a.</v>
      </c>
      <c r="T118" s="15" t="str">
        <f t="shared" si="16"/>
        <v>n.a.</v>
      </c>
      <c r="U118" s="15">
        <f t="shared" si="17"/>
        <v>-1.5080112658273137</v>
      </c>
      <c r="V118" s="15" t="str">
        <f t="shared" si="18"/>
        <v>n.a.</v>
      </c>
      <c r="W118" s="15" t="str">
        <f t="shared" si="19"/>
        <v>n.a.</v>
      </c>
      <c r="X118" s="15" t="str">
        <f t="shared" si="20"/>
        <v>n.a.</v>
      </c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</row>
    <row r="119" spans="1:56">
      <c r="A119" s="4">
        <f t="shared" si="4"/>
        <v>1912</v>
      </c>
      <c r="B119" s="4">
        <v>606.096</v>
      </c>
      <c r="C119" s="10">
        <v>3605.6423078482435</v>
      </c>
      <c r="D119" s="10"/>
      <c r="E119" s="10">
        <v>3574.3791811503488</v>
      </c>
      <c r="F119" s="10"/>
      <c r="G119" s="11">
        <f t="shared" si="5"/>
        <v>100.87464494149816</v>
      </c>
      <c r="H119" s="11"/>
      <c r="I119" s="12">
        <f t="shared" si="8"/>
        <v>16.809654099097333</v>
      </c>
      <c r="J119" s="16">
        <f t="shared" si="21"/>
        <v>-0.38814381766121286</v>
      </c>
      <c r="K119" s="7">
        <f t="shared" si="6"/>
        <v>5.595645677665062</v>
      </c>
      <c r="L119" s="7">
        <f t="shared" si="7"/>
        <v>2.1034147157876104</v>
      </c>
      <c r="M119" s="18">
        <f t="shared" si="9"/>
        <v>1</v>
      </c>
      <c r="N119" s="18">
        <f t="shared" si="10"/>
        <v>0</v>
      </c>
      <c r="O119" s="18">
        <f t="shared" si="11"/>
        <v>0</v>
      </c>
      <c r="P119" s="18">
        <f t="shared" si="12"/>
        <v>0</v>
      </c>
      <c r="Q119" s="15">
        <f t="shared" si="13"/>
        <v>5.595645677665062</v>
      </c>
      <c r="R119" s="15" t="str">
        <f t="shared" si="14"/>
        <v>n.a.</v>
      </c>
      <c r="S119" s="15" t="str">
        <f t="shared" si="15"/>
        <v>n.a.</v>
      </c>
      <c r="T119" s="15" t="str">
        <f t="shared" si="16"/>
        <v>n.a.</v>
      </c>
      <c r="U119" s="15">
        <f t="shared" si="17"/>
        <v>2.1034147157876104</v>
      </c>
      <c r="V119" s="15" t="str">
        <f t="shared" si="18"/>
        <v>n.a.</v>
      </c>
      <c r="W119" s="15" t="str">
        <f t="shared" si="19"/>
        <v>n.a.</v>
      </c>
      <c r="X119" s="15" t="str">
        <f t="shared" si="20"/>
        <v>n.a.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</row>
    <row r="120" spans="1:56">
      <c r="A120" s="4">
        <v>1913</v>
      </c>
      <c r="B120" s="4">
        <v>602.19899999999996</v>
      </c>
      <c r="C120" s="10">
        <v>3879.7084966170573</v>
      </c>
      <c r="D120" s="10"/>
      <c r="E120" s="10">
        <v>3750.3233194317163</v>
      </c>
      <c r="F120" s="10"/>
      <c r="G120" s="11">
        <f t="shared" si="5"/>
        <v>103.44997393997878</v>
      </c>
      <c r="H120" s="11"/>
      <c r="I120" s="12">
        <f t="shared" si="8"/>
        <v>15.521758929184813</v>
      </c>
      <c r="J120" s="16">
        <f t="shared" si="21"/>
        <v>-0.91773975995036494</v>
      </c>
      <c r="K120" s="7">
        <f t="shared" si="6"/>
        <v>4.9223691545994042</v>
      </c>
      <c r="L120" s="7">
        <f t="shared" si="7"/>
        <v>2.5529993190797962</v>
      </c>
      <c r="M120" s="18">
        <f t="shared" si="9"/>
        <v>1</v>
      </c>
      <c r="N120" s="18">
        <f t="shared" si="10"/>
        <v>0</v>
      </c>
      <c r="O120" s="18">
        <f t="shared" si="11"/>
        <v>0</v>
      </c>
      <c r="P120" s="18">
        <f t="shared" si="12"/>
        <v>0</v>
      </c>
      <c r="Q120" s="15">
        <f t="shared" si="13"/>
        <v>4.9223691545994042</v>
      </c>
      <c r="R120" s="15" t="str">
        <f t="shared" si="14"/>
        <v>n.a.</v>
      </c>
      <c r="S120" s="15" t="str">
        <f t="shared" si="15"/>
        <v>n.a.</v>
      </c>
      <c r="T120" s="15" t="str">
        <f t="shared" si="16"/>
        <v>n.a.</v>
      </c>
      <c r="U120" s="15">
        <f t="shared" si="17"/>
        <v>2.5529993190797962</v>
      </c>
      <c r="V120" s="15" t="str">
        <f t="shared" si="18"/>
        <v>n.a.</v>
      </c>
      <c r="W120" s="15" t="str">
        <f t="shared" si="19"/>
        <v>n.a.</v>
      </c>
      <c r="X120" s="15" t="str">
        <f t="shared" si="20"/>
        <v>n.a.</v>
      </c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</row>
    <row r="121" spans="1:56">
      <c r="A121" s="4">
        <v>1914</v>
      </c>
      <c r="B121" s="5">
        <v>131</v>
      </c>
      <c r="C121" s="10">
        <v>3977.109426998808</v>
      </c>
      <c r="D121" s="10"/>
      <c r="E121" s="10">
        <v>3879.2644195432672</v>
      </c>
      <c r="F121" s="10"/>
      <c r="G121" s="11">
        <f t="shared" si="5"/>
        <v>102.52225671863484</v>
      </c>
      <c r="H121" s="11"/>
      <c r="I121" s="12">
        <f t="shared" si="8"/>
        <v>3.2938495257560652</v>
      </c>
      <c r="J121" s="16">
        <f t="shared" si="21"/>
        <v>-12.776388486685651</v>
      </c>
      <c r="K121" s="7">
        <f t="shared" si="6"/>
        <v>3.4381329055940935</v>
      </c>
      <c r="L121" s="7">
        <f t="shared" si="7"/>
        <v>-0.89677859356658285</v>
      </c>
      <c r="M121" s="18">
        <f t="shared" si="9"/>
        <v>1</v>
      </c>
      <c r="N121" s="18">
        <f t="shared" si="10"/>
        <v>0</v>
      </c>
      <c r="O121" s="18">
        <f t="shared" si="11"/>
        <v>0</v>
      </c>
      <c r="P121" s="18">
        <f t="shared" si="12"/>
        <v>0</v>
      </c>
      <c r="Q121" s="15">
        <f t="shared" si="13"/>
        <v>3.4381329055940935</v>
      </c>
      <c r="R121" s="15" t="str">
        <f t="shared" si="14"/>
        <v>n.a.</v>
      </c>
      <c r="S121" s="15" t="str">
        <f t="shared" si="15"/>
        <v>n.a.</v>
      </c>
      <c r="T121" s="15" t="str">
        <f t="shared" si="16"/>
        <v>n.a.</v>
      </c>
      <c r="U121" s="15">
        <f t="shared" si="17"/>
        <v>-0.89677859356658285</v>
      </c>
      <c r="V121" s="15" t="str">
        <f t="shared" si="18"/>
        <v>n.a.</v>
      </c>
      <c r="W121" s="15" t="str">
        <f t="shared" si="19"/>
        <v>n.a.</v>
      </c>
      <c r="X121" s="15" t="str">
        <f t="shared" si="20"/>
        <v>n.a.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</row>
    <row r="122" spans="1:56">
      <c r="A122" s="4">
        <v>1915</v>
      </c>
      <c r="B122" s="4">
        <v>258.89999999999998</v>
      </c>
      <c r="C122" s="10">
        <v>4676.9973665150892</v>
      </c>
      <c r="D122" s="10"/>
      <c r="E122" s="10">
        <v>3994.4734011920164</v>
      </c>
      <c r="F122" s="10"/>
      <c r="G122" s="11">
        <f t="shared" si="5"/>
        <v>117.08670697667924</v>
      </c>
      <c r="H122" s="11"/>
      <c r="I122" s="12">
        <f t="shared" si="8"/>
        <v>5.5356028603648921</v>
      </c>
      <c r="J122" s="16">
        <f t="shared" si="21"/>
        <v>-11.27405123873244</v>
      </c>
      <c r="K122" s="7">
        <f t="shared" si="6"/>
        <v>2.9698666857649547</v>
      </c>
      <c r="L122" s="7">
        <f t="shared" si="7"/>
        <v>14.206135061985137</v>
      </c>
      <c r="M122" s="18">
        <f t="shared" si="9"/>
        <v>1</v>
      </c>
      <c r="N122" s="18">
        <f t="shared" si="10"/>
        <v>0</v>
      </c>
      <c r="O122" s="18">
        <f t="shared" si="11"/>
        <v>0</v>
      </c>
      <c r="P122" s="18">
        <f t="shared" si="12"/>
        <v>0</v>
      </c>
      <c r="Q122" s="15">
        <f t="shared" si="13"/>
        <v>2.9698666857649547</v>
      </c>
      <c r="R122" s="15" t="str">
        <f t="shared" si="14"/>
        <v>n.a.</v>
      </c>
      <c r="S122" s="15" t="str">
        <f t="shared" si="15"/>
        <v>n.a.</v>
      </c>
      <c r="T122" s="15" t="str">
        <f t="shared" si="16"/>
        <v>n.a.</v>
      </c>
      <c r="U122" s="15">
        <f t="shared" si="17"/>
        <v>14.206135061985137</v>
      </c>
      <c r="V122" s="15" t="str">
        <f t="shared" si="18"/>
        <v>n.a.</v>
      </c>
      <c r="W122" s="15" t="str">
        <f t="shared" si="19"/>
        <v>n.a.</v>
      </c>
      <c r="X122" s="15" t="str">
        <f t="shared" si="20"/>
        <v>n.a.</v>
      </c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</row>
    <row r="123" spans="1:56">
      <c r="A123" s="4">
        <v>1916</v>
      </c>
      <c r="B123" s="4">
        <v>455.9</v>
      </c>
      <c r="C123" s="10">
        <v>5934.1792532393774</v>
      </c>
      <c r="D123" s="10"/>
      <c r="E123" s="10">
        <v>4299.7842855616982</v>
      </c>
      <c r="F123" s="10"/>
      <c r="G123" s="11">
        <f t="shared" si="5"/>
        <v>138.01109216492176</v>
      </c>
      <c r="H123" s="11"/>
      <c r="I123" s="12">
        <f t="shared" si="8"/>
        <v>7.6826125491765556</v>
      </c>
      <c r="J123" s="16">
        <f t="shared" si="21"/>
        <v>-7.8391463800082573</v>
      </c>
      <c r="K123" s="7">
        <f t="shared" si="6"/>
        <v>7.6433325173368871</v>
      </c>
      <c r="L123" s="7">
        <f t="shared" si="7"/>
        <v>17.870846083672109</v>
      </c>
      <c r="M123" s="18">
        <f t="shared" si="9"/>
        <v>1</v>
      </c>
      <c r="N123" s="18">
        <f t="shared" si="10"/>
        <v>0</v>
      </c>
      <c r="O123" s="18">
        <f t="shared" si="11"/>
        <v>0</v>
      </c>
      <c r="P123" s="18">
        <f t="shared" si="12"/>
        <v>0</v>
      </c>
      <c r="Q123" s="15">
        <f t="shared" si="13"/>
        <v>7.6433325173368871</v>
      </c>
      <c r="R123" s="15" t="str">
        <f t="shared" si="14"/>
        <v>n.a.</v>
      </c>
      <c r="S123" s="15" t="str">
        <f t="shared" si="15"/>
        <v>n.a.</v>
      </c>
      <c r="T123" s="15" t="str">
        <f t="shared" si="16"/>
        <v>n.a.</v>
      </c>
      <c r="U123" s="15">
        <f t="shared" si="17"/>
        <v>17.870846083672109</v>
      </c>
      <c r="V123" s="15" t="str">
        <f t="shared" si="18"/>
        <v>n.a.</v>
      </c>
      <c r="W123" s="15" t="str">
        <f t="shared" si="19"/>
        <v>n.a.</v>
      </c>
      <c r="X123" s="15" t="str">
        <f t="shared" si="20"/>
        <v>n.a.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</row>
    <row r="124" spans="1:56">
      <c r="A124" s="4">
        <v>1917</v>
      </c>
      <c r="B124" s="4">
        <v>667.8</v>
      </c>
      <c r="C124" s="10">
        <v>7055.0383698276128</v>
      </c>
      <c r="D124" s="10"/>
      <c r="E124" s="10">
        <v>4034.484338085294</v>
      </c>
      <c r="F124" s="10"/>
      <c r="G124" s="11">
        <f t="shared" si="5"/>
        <v>174.8684039550846</v>
      </c>
      <c r="H124" s="11"/>
      <c r="I124" s="12">
        <f t="shared" si="8"/>
        <v>9.4655757345840978</v>
      </c>
      <c r="J124" s="16">
        <f t="shared" si="21"/>
        <v>6.1717262088280327</v>
      </c>
      <c r="K124" s="7">
        <f t="shared" si="6"/>
        <v>-6.170075749317439</v>
      </c>
      <c r="L124" s="7">
        <f t="shared" si="7"/>
        <v>26.706050370298318</v>
      </c>
      <c r="M124" s="18">
        <f t="shared" si="9"/>
        <v>1</v>
      </c>
      <c r="N124" s="18">
        <f t="shared" si="10"/>
        <v>0</v>
      </c>
      <c r="O124" s="18">
        <f t="shared" si="11"/>
        <v>0</v>
      </c>
      <c r="P124" s="18">
        <f t="shared" si="12"/>
        <v>0</v>
      </c>
      <c r="Q124" s="15">
        <f t="shared" si="13"/>
        <v>-6.170075749317439</v>
      </c>
      <c r="R124" s="15" t="str">
        <f t="shared" si="14"/>
        <v>n.a.</v>
      </c>
      <c r="S124" s="15" t="str">
        <f t="shared" si="15"/>
        <v>n.a.</v>
      </c>
      <c r="T124" s="15" t="str">
        <f t="shared" si="16"/>
        <v>n.a.</v>
      </c>
      <c r="U124" s="15">
        <f t="shared" si="17"/>
        <v>26.706050370298318</v>
      </c>
      <c r="V124" s="15" t="str">
        <f t="shared" si="18"/>
        <v>n.a.</v>
      </c>
      <c r="W124" s="15" t="str">
        <f t="shared" si="19"/>
        <v>n.a.</v>
      </c>
      <c r="X124" s="15" t="str">
        <f t="shared" si="20"/>
        <v>n.a.</v>
      </c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</row>
    <row r="125" spans="1:56">
      <c r="A125" s="4">
        <v>1918</v>
      </c>
      <c r="B125" s="4">
        <v>1190.7</v>
      </c>
      <c r="C125" s="10">
        <v>9339.0870818491931</v>
      </c>
      <c r="D125" s="10"/>
      <c r="E125" s="10">
        <v>3898.0260827980173</v>
      </c>
      <c r="F125" s="10"/>
      <c r="G125" s="11">
        <f t="shared" si="5"/>
        <v>239.58503312901288</v>
      </c>
      <c r="H125" s="11"/>
      <c r="I125" s="12">
        <f t="shared" si="8"/>
        <v>12.749640190358248</v>
      </c>
      <c r="J125" s="16">
        <f t="shared" si="21"/>
        <v>7.2140373299933556</v>
      </c>
      <c r="K125" s="7">
        <f t="shared" si="6"/>
        <v>-3.3822973111859334</v>
      </c>
      <c r="L125" s="7">
        <f t="shared" si="7"/>
        <v>37.008760708167102</v>
      </c>
      <c r="M125" s="18">
        <f t="shared" si="9"/>
        <v>1</v>
      </c>
      <c r="N125" s="18">
        <f t="shared" si="10"/>
        <v>0</v>
      </c>
      <c r="O125" s="18">
        <f t="shared" si="11"/>
        <v>0</v>
      </c>
      <c r="P125" s="18">
        <f t="shared" si="12"/>
        <v>0</v>
      </c>
      <c r="Q125" s="15">
        <f t="shared" si="13"/>
        <v>-3.3822973111859334</v>
      </c>
      <c r="R125" s="15" t="str">
        <f t="shared" si="14"/>
        <v>n.a.</v>
      </c>
      <c r="S125" s="15" t="str">
        <f t="shared" si="15"/>
        <v>n.a.</v>
      </c>
      <c r="T125" s="15" t="str">
        <f t="shared" si="16"/>
        <v>n.a.</v>
      </c>
      <c r="U125" s="15">
        <f t="shared" si="17"/>
        <v>37.008760708167102</v>
      </c>
      <c r="V125" s="15" t="str">
        <f t="shared" si="18"/>
        <v>n.a.</v>
      </c>
      <c r="W125" s="15" t="str">
        <f t="shared" si="19"/>
        <v>n.a.</v>
      </c>
      <c r="X125" s="15" t="str">
        <f t="shared" si="20"/>
        <v>n.a.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</row>
    <row r="126" spans="1:56">
      <c r="A126" s="4">
        <v>1919</v>
      </c>
      <c r="B126" s="4">
        <v>1039.9000000000001</v>
      </c>
      <c r="C126" s="10">
        <v>11389.50949906849</v>
      </c>
      <c r="D126" s="10"/>
      <c r="E126" s="10">
        <v>4040.0243505540329</v>
      </c>
      <c r="F126" s="10"/>
      <c r="G126" s="11">
        <f t="shared" si="5"/>
        <v>281.91685274140929</v>
      </c>
      <c r="H126" s="11"/>
      <c r="I126" s="12">
        <f t="shared" si="8"/>
        <v>9.130331732767333</v>
      </c>
      <c r="J126" s="16">
        <f t="shared" si="21"/>
        <v>1.4477191835907774</v>
      </c>
      <c r="K126" s="7">
        <f t="shared" si="6"/>
        <v>3.6428249770480869</v>
      </c>
      <c r="L126" s="7">
        <f t="shared" si="7"/>
        <v>17.668808046787031</v>
      </c>
      <c r="M126" s="18">
        <f t="shared" si="9"/>
        <v>1</v>
      </c>
      <c r="N126" s="18">
        <f t="shared" si="10"/>
        <v>0</v>
      </c>
      <c r="O126" s="18">
        <f t="shared" si="11"/>
        <v>0</v>
      </c>
      <c r="P126" s="18">
        <f t="shared" si="12"/>
        <v>0</v>
      </c>
      <c r="Q126" s="15">
        <f t="shared" si="13"/>
        <v>3.6428249770480869</v>
      </c>
      <c r="R126" s="15" t="str">
        <f t="shared" si="14"/>
        <v>n.a.</v>
      </c>
      <c r="S126" s="15" t="str">
        <f t="shared" si="15"/>
        <v>n.a.</v>
      </c>
      <c r="T126" s="15" t="str">
        <f t="shared" si="16"/>
        <v>n.a.</v>
      </c>
      <c r="U126" s="15">
        <f t="shared" si="17"/>
        <v>17.668808046787031</v>
      </c>
      <c r="V126" s="15" t="str">
        <f t="shared" si="18"/>
        <v>n.a.</v>
      </c>
      <c r="W126" s="15" t="str">
        <f t="shared" si="19"/>
        <v>n.a.</v>
      </c>
      <c r="X126" s="15" t="str">
        <f t="shared" si="20"/>
        <v>n.a.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</row>
    <row r="127" spans="1:56">
      <c r="A127" s="4">
        <v>1920</v>
      </c>
      <c r="B127" s="4">
        <v>1078.8</v>
      </c>
      <c r="C127" s="10">
        <v>12903.971945040055</v>
      </c>
      <c r="D127" s="10"/>
      <c r="E127" s="10">
        <v>4181.950519154555</v>
      </c>
      <c r="F127" s="10"/>
      <c r="G127" s="11">
        <f t="shared" si="5"/>
        <v>308.56347739974672</v>
      </c>
      <c r="H127" s="11"/>
      <c r="I127" s="12">
        <f t="shared" si="8"/>
        <v>8.3602165642855581</v>
      </c>
      <c r="J127" s="16">
        <f t="shared" si="21"/>
        <v>-1.1053591702985397</v>
      </c>
      <c r="K127" s="7">
        <f t="shared" si="6"/>
        <v>3.5130028011108205</v>
      </c>
      <c r="L127" s="7">
        <f t="shared" si="7"/>
        <v>9.4519445713234127</v>
      </c>
      <c r="M127" s="18">
        <f t="shared" si="9"/>
        <v>1</v>
      </c>
      <c r="N127" s="18">
        <f t="shared" si="10"/>
        <v>0</v>
      </c>
      <c r="O127" s="18">
        <f t="shared" si="11"/>
        <v>0</v>
      </c>
      <c r="P127" s="18">
        <f t="shared" si="12"/>
        <v>0</v>
      </c>
      <c r="Q127" s="15">
        <f t="shared" si="13"/>
        <v>3.5130028011108205</v>
      </c>
      <c r="R127" s="15" t="str">
        <f t="shared" si="14"/>
        <v>n.a.</v>
      </c>
      <c r="S127" s="15" t="str">
        <f t="shared" si="15"/>
        <v>n.a.</v>
      </c>
      <c r="T127" s="15" t="str">
        <f t="shared" si="16"/>
        <v>n.a.</v>
      </c>
      <c r="U127" s="15">
        <f t="shared" si="17"/>
        <v>9.4519445713234127</v>
      </c>
      <c r="V127" s="15" t="str">
        <f t="shared" si="18"/>
        <v>n.a.</v>
      </c>
      <c r="W127" s="15" t="str">
        <f t="shared" si="19"/>
        <v>n.a.</v>
      </c>
      <c r="X127" s="15" t="str">
        <f t="shared" si="20"/>
        <v>n.a.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</row>
    <row r="128" spans="1:56">
      <c r="A128" s="4">
        <v>1921</v>
      </c>
      <c r="B128" s="4">
        <v>1171</v>
      </c>
      <c r="C128" s="10">
        <v>9964.0827688488389</v>
      </c>
      <c r="D128" s="10"/>
      <c r="E128" s="10">
        <v>3863.1517029347615</v>
      </c>
      <c r="F128" s="10"/>
      <c r="G128" s="11">
        <f t="shared" si="5"/>
        <v>257.92626163966895</v>
      </c>
      <c r="H128" s="11"/>
      <c r="I128" s="12">
        <f t="shared" si="8"/>
        <v>11.752210686777413</v>
      </c>
      <c r="J128" s="16">
        <f t="shared" si="21"/>
        <v>-0.99742950358083426</v>
      </c>
      <c r="K128" s="7">
        <f t="shared" si="6"/>
        <v>-7.6232087098974883</v>
      </c>
      <c r="L128" s="7">
        <f t="shared" si="7"/>
        <v>-16.410631675140475</v>
      </c>
      <c r="M128" s="18">
        <f t="shared" si="9"/>
        <v>1</v>
      </c>
      <c r="N128" s="18">
        <f t="shared" si="10"/>
        <v>0</v>
      </c>
      <c r="O128" s="18">
        <f t="shared" si="11"/>
        <v>0</v>
      </c>
      <c r="P128" s="18">
        <f t="shared" si="12"/>
        <v>0</v>
      </c>
      <c r="Q128" s="15">
        <f t="shared" si="13"/>
        <v>-7.6232087098974883</v>
      </c>
      <c r="R128" s="15" t="str">
        <f t="shared" si="14"/>
        <v>n.a.</v>
      </c>
      <c r="S128" s="15" t="str">
        <f t="shared" si="15"/>
        <v>n.a.</v>
      </c>
      <c r="T128" s="15" t="str">
        <f t="shared" si="16"/>
        <v>n.a.</v>
      </c>
      <c r="U128" s="15">
        <f t="shared" si="17"/>
        <v>-16.410631675140475</v>
      </c>
      <c r="V128" s="15" t="str">
        <f t="shared" si="18"/>
        <v>n.a.</v>
      </c>
      <c r="W128" s="15" t="str">
        <f t="shared" si="19"/>
        <v>n.a.</v>
      </c>
      <c r="X128" s="15" t="str">
        <f t="shared" si="20"/>
        <v>n.a.</v>
      </c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</row>
    <row r="129" spans="1:56">
      <c r="A129" s="4">
        <v>1922</v>
      </c>
      <c r="B129" s="4">
        <v>1140.9000000000001</v>
      </c>
      <c r="C129" s="10">
        <v>8593.583673216528</v>
      </c>
      <c r="D129" s="10"/>
      <c r="E129" s="10">
        <v>4251.9462415522512</v>
      </c>
      <c r="F129" s="10"/>
      <c r="G129" s="11">
        <f t="shared" si="5"/>
        <v>202.10941496003682</v>
      </c>
      <c r="H129" s="11"/>
      <c r="I129" s="12">
        <f t="shared" si="8"/>
        <v>13.276184225165844</v>
      </c>
      <c r="J129" s="16">
        <f t="shared" si="21"/>
        <v>4.1458524923985109</v>
      </c>
      <c r="K129" s="7">
        <f t="shared" si="6"/>
        <v>10.064179936866836</v>
      </c>
      <c r="L129" s="7">
        <f t="shared" si="7"/>
        <v>-21.64062175165785</v>
      </c>
      <c r="M129" s="18">
        <f t="shared" si="9"/>
        <v>1</v>
      </c>
      <c r="N129" s="18">
        <f t="shared" si="10"/>
        <v>0</v>
      </c>
      <c r="O129" s="18">
        <f t="shared" si="11"/>
        <v>0</v>
      </c>
      <c r="P129" s="18">
        <f t="shared" si="12"/>
        <v>0</v>
      </c>
      <c r="Q129" s="15">
        <f t="shared" si="13"/>
        <v>10.064179936866836</v>
      </c>
      <c r="R129" s="15" t="str">
        <f t="shared" si="14"/>
        <v>n.a.</v>
      </c>
      <c r="S129" s="15" t="str">
        <f t="shared" si="15"/>
        <v>n.a.</v>
      </c>
      <c r="T129" s="15" t="str">
        <f t="shared" si="16"/>
        <v>n.a.</v>
      </c>
      <c r="U129" s="15">
        <f t="shared" si="17"/>
        <v>-21.64062175165785</v>
      </c>
      <c r="V129" s="15" t="str">
        <f t="shared" si="18"/>
        <v>n.a.</v>
      </c>
      <c r="W129" s="15" t="str">
        <f t="shared" si="19"/>
        <v>n.a.</v>
      </c>
      <c r="X129" s="15" t="str">
        <f t="shared" si="20"/>
        <v>n.a.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</row>
    <row r="130" spans="1:56">
      <c r="A130" s="4">
        <v>1923</v>
      </c>
      <c r="B130" s="4">
        <v>1566.4</v>
      </c>
      <c r="C130" s="10">
        <v>8344.9269303965757</v>
      </c>
      <c r="D130" s="10"/>
      <c r="E130" s="10">
        <v>4424.9999448149338</v>
      </c>
      <c r="F130" s="10"/>
      <c r="G130" s="11">
        <f t="shared" si="5"/>
        <v>188.58592168288908</v>
      </c>
      <c r="H130" s="11"/>
      <c r="I130" s="12">
        <f t="shared" si="8"/>
        <v>18.770685628107231</v>
      </c>
      <c r="J130" s="16">
        <f t="shared" si="21"/>
        <v>10.410469063821672</v>
      </c>
      <c r="K130" s="7">
        <f t="shared" si="6"/>
        <v>4.0699880344561068</v>
      </c>
      <c r="L130" s="7">
        <f t="shared" si="7"/>
        <v>-6.6911743224934543</v>
      </c>
      <c r="M130" s="18">
        <f t="shared" si="9"/>
        <v>1</v>
      </c>
      <c r="N130" s="18">
        <f t="shared" si="10"/>
        <v>0</v>
      </c>
      <c r="O130" s="18">
        <f t="shared" si="11"/>
        <v>0</v>
      </c>
      <c r="P130" s="18">
        <f t="shared" si="12"/>
        <v>0</v>
      </c>
      <c r="Q130" s="15">
        <f t="shared" si="13"/>
        <v>4.0699880344561068</v>
      </c>
      <c r="R130" s="15" t="str">
        <f t="shared" si="14"/>
        <v>n.a.</v>
      </c>
      <c r="S130" s="15" t="str">
        <f t="shared" si="15"/>
        <v>n.a.</v>
      </c>
      <c r="T130" s="15" t="str">
        <f t="shared" si="16"/>
        <v>n.a.</v>
      </c>
      <c r="U130" s="15">
        <f t="shared" si="17"/>
        <v>-6.6911743224934543</v>
      </c>
      <c r="V130" s="15" t="str">
        <f t="shared" si="18"/>
        <v>n.a.</v>
      </c>
      <c r="W130" s="15" t="str">
        <f t="shared" si="19"/>
        <v>n.a.</v>
      </c>
      <c r="X130" s="15" t="str">
        <f t="shared" si="20"/>
        <v>n.a.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</row>
    <row r="131" spans="1:56">
      <c r="A131" s="4">
        <v>1924</v>
      </c>
      <c r="B131" s="4">
        <v>1634</v>
      </c>
      <c r="C131" s="10">
        <v>8847.2387161936076</v>
      </c>
      <c r="D131" s="10"/>
      <c r="E131" s="10">
        <v>4731.3802245375819</v>
      </c>
      <c r="F131" s="10"/>
      <c r="G131" s="11">
        <f t="shared" si="5"/>
        <v>186.99065169843303</v>
      </c>
      <c r="H131" s="11"/>
      <c r="I131" s="12">
        <f t="shared" si="8"/>
        <v>18.469039351331126</v>
      </c>
      <c r="J131" s="16">
        <f t="shared" si="21"/>
        <v>6.716828664553713</v>
      </c>
      <c r="K131" s="7">
        <f t="shared" si="6"/>
        <v>6.9238482156740888</v>
      </c>
      <c r="L131" s="7">
        <f t="shared" si="7"/>
        <v>-0.84591149234274354</v>
      </c>
      <c r="M131" s="18">
        <f t="shared" si="9"/>
        <v>1</v>
      </c>
      <c r="N131" s="18">
        <f t="shared" si="10"/>
        <v>0</v>
      </c>
      <c r="O131" s="18">
        <f t="shared" si="11"/>
        <v>0</v>
      </c>
      <c r="P131" s="18">
        <f t="shared" si="12"/>
        <v>0</v>
      </c>
      <c r="Q131" s="15">
        <f t="shared" si="13"/>
        <v>6.9238482156740888</v>
      </c>
      <c r="R131" s="15" t="str">
        <f t="shared" si="14"/>
        <v>n.a.</v>
      </c>
      <c r="S131" s="15" t="str">
        <f t="shared" si="15"/>
        <v>n.a.</v>
      </c>
      <c r="T131" s="15" t="str">
        <f t="shared" si="16"/>
        <v>n.a.</v>
      </c>
      <c r="U131" s="15">
        <f t="shared" si="17"/>
        <v>-0.84591149234274354</v>
      </c>
      <c r="V131" s="15" t="str">
        <f t="shared" si="18"/>
        <v>n.a.</v>
      </c>
      <c r="W131" s="15" t="str">
        <f t="shared" si="19"/>
        <v>n.a.</v>
      </c>
      <c r="X131" s="15" t="str">
        <f t="shared" si="20"/>
        <v>n.a.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</row>
    <row r="132" spans="1:56">
      <c r="A132" s="4">
        <v>1925</v>
      </c>
      <c r="B132" s="4">
        <v>1734</v>
      </c>
      <c r="C132" s="10">
        <v>9104.1176286931641</v>
      </c>
      <c r="D132" s="10"/>
      <c r="E132" s="10">
        <v>4768.5290389840766</v>
      </c>
      <c r="F132" s="10"/>
      <c r="G132" s="11">
        <f t="shared" si="5"/>
        <v>190.92088051188159</v>
      </c>
      <c r="H132" s="11"/>
      <c r="I132" s="12">
        <f t="shared" si="8"/>
        <v>19.046326845942833</v>
      </c>
      <c r="J132" s="16">
        <f t="shared" si="21"/>
        <v>5.7701426207769888</v>
      </c>
      <c r="K132" s="7">
        <f t="shared" si="6"/>
        <v>0.78515808672141585</v>
      </c>
      <c r="L132" s="7">
        <f t="shared" si="7"/>
        <v>2.1018317107033724</v>
      </c>
      <c r="M132" s="18">
        <f t="shared" si="9"/>
        <v>1</v>
      </c>
      <c r="N132" s="18">
        <f t="shared" si="10"/>
        <v>0</v>
      </c>
      <c r="O132" s="18">
        <f t="shared" si="11"/>
        <v>0</v>
      </c>
      <c r="P132" s="18">
        <f t="shared" si="12"/>
        <v>0</v>
      </c>
      <c r="Q132" s="15">
        <f t="shared" si="13"/>
        <v>0.78515808672141585</v>
      </c>
      <c r="R132" s="15" t="str">
        <f t="shared" si="14"/>
        <v>n.a.</v>
      </c>
      <c r="S132" s="15" t="str">
        <f t="shared" si="15"/>
        <v>n.a.</v>
      </c>
      <c r="T132" s="15" t="str">
        <f t="shared" si="16"/>
        <v>n.a.</v>
      </c>
      <c r="U132" s="15">
        <f t="shared" si="17"/>
        <v>2.1018317107033724</v>
      </c>
      <c r="V132" s="15" t="str">
        <f t="shared" si="18"/>
        <v>n.a.</v>
      </c>
      <c r="W132" s="15" t="str">
        <f t="shared" si="19"/>
        <v>n.a.</v>
      </c>
      <c r="X132" s="15" t="str">
        <f t="shared" si="20"/>
        <v>n.a.</v>
      </c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</row>
    <row r="133" spans="1:56">
      <c r="A133" s="4">
        <v>1926</v>
      </c>
      <c r="B133" s="4">
        <v>1735.3</v>
      </c>
      <c r="C133" s="10">
        <v>9265.5270855875842</v>
      </c>
      <c r="D133" s="10"/>
      <c r="E133" s="10">
        <v>5016.6743932996933</v>
      </c>
      <c r="F133" s="10"/>
      <c r="G133" s="11">
        <f t="shared" si="5"/>
        <v>184.69460760623988</v>
      </c>
      <c r="H133" s="11"/>
      <c r="I133" s="12">
        <f t="shared" si="8"/>
        <v>18.728562163497834</v>
      </c>
      <c r="J133" s="16">
        <f t="shared" si="21"/>
        <v>-4.2123464609396422E-2</v>
      </c>
      <c r="K133" s="7">
        <f t="shared" si="6"/>
        <v>5.2038134252084367</v>
      </c>
      <c r="L133" s="7">
        <f t="shared" si="7"/>
        <v>-3.2611796514599778</v>
      </c>
      <c r="M133" s="18">
        <f t="shared" si="9"/>
        <v>1</v>
      </c>
      <c r="N133" s="18">
        <f t="shared" si="10"/>
        <v>0</v>
      </c>
      <c r="O133" s="18">
        <f t="shared" si="11"/>
        <v>0</v>
      </c>
      <c r="P133" s="18">
        <f t="shared" si="12"/>
        <v>0</v>
      </c>
      <c r="Q133" s="15">
        <f t="shared" si="13"/>
        <v>5.2038134252084367</v>
      </c>
      <c r="R133" s="15" t="str">
        <f t="shared" si="14"/>
        <v>n.a.</v>
      </c>
      <c r="S133" s="15" t="str">
        <f t="shared" si="15"/>
        <v>n.a.</v>
      </c>
      <c r="T133" s="15" t="str">
        <f t="shared" si="16"/>
        <v>n.a.</v>
      </c>
      <c r="U133" s="15">
        <f t="shared" si="17"/>
        <v>-3.2611796514599778</v>
      </c>
      <c r="V133" s="15" t="str">
        <f t="shared" si="18"/>
        <v>n.a.</v>
      </c>
      <c r="W133" s="15" t="str">
        <f t="shared" si="19"/>
        <v>n.a.</v>
      </c>
      <c r="X133" s="15" t="str">
        <f t="shared" si="20"/>
        <v>n.a.</v>
      </c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</row>
    <row r="134" spans="1:56">
      <c r="A134" s="4">
        <v>1927</v>
      </c>
      <c r="B134" s="4">
        <v>1812.8</v>
      </c>
      <c r="C134" s="10">
        <v>9486.4237623856079</v>
      </c>
      <c r="D134" s="10"/>
      <c r="E134" s="10">
        <v>5233.3223244774581</v>
      </c>
      <c r="F134" s="10"/>
      <c r="G134" s="11">
        <f t="shared" si="5"/>
        <v>181.26962518657433</v>
      </c>
      <c r="H134" s="11"/>
      <c r="I134" s="12">
        <f t="shared" si="8"/>
        <v>19.109414099630357</v>
      </c>
      <c r="J134" s="16">
        <f t="shared" si="21"/>
        <v>0.64037474829923013</v>
      </c>
      <c r="K134" s="7">
        <f t="shared" si="6"/>
        <v>4.3185567607720632</v>
      </c>
      <c r="L134" s="7">
        <f t="shared" si="7"/>
        <v>-1.854403040811814</v>
      </c>
      <c r="M134" s="18">
        <f t="shared" si="9"/>
        <v>1</v>
      </c>
      <c r="N134" s="18">
        <f t="shared" si="10"/>
        <v>0</v>
      </c>
      <c r="O134" s="18">
        <f t="shared" si="11"/>
        <v>0</v>
      </c>
      <c r="P134" s="18">
        <f t="shared" si="12"/>
        <v>0</v>
      </c>
      <c r="Q134" s="15">
        <f t="shared" si="13"/>
        <v>4.3185567607720632</v>
      </c>
      <c r="R134" s="15" t="str">
        <f t="shared" si="14"/>
        <v>n.a.</v>
      </c>
      <c r="S134" s="15" t="str">
        <f t="shared" si="15"/>
        <v>n.a.</v>
      </c>
      <c r="T134" s="15" t="str">
        <f t="shared" si="16"/>
        <v>n.a.</v>
      </c>
      <c r="U134" s="15">
        <f t="shared" si="17"/>
        <v>-1.854403040811814</v>
      </c>
      <c r="V134" s="15" t="str">
        <f t="shared" si="18"/>
        <v>n.a.</v>
      </c>
      <c r="W134" s="15" t="str">
        <f t="shared" si="19"/>
        <v>n.a.</v>
      </c>
      <c r="X134" s="15" t="str">
        <f t="shared" si="20"/>
        <v>n.a.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</row>
    <row r="135" spans="1:56">
      <c r="A135" s="4">
        <v>1928</v>
      </c>
      <c r="B135" s="4">
        <v>1825.6</v>
      </c>
      <c r="C135" s="10">
        <v>9828.9385233983721</v>
      </c>
      <c r="D135" s="10"/>
      <c r="E135" s="10">
        <v>5380.0384081937555</v>
      </c>
      <c r="F135" s="10"/>
      <c r="G135" s="11">
        <f t="shared" si="5"/>
        <v>182.69272034246035</v>
      </c>
      <c r="H135" s="11"/>
      <c r="I135" s="12">
        <f t="shared" si="8"/>
        <v>18.573724880403422</v>
      </c>
      <c r="J135" s="16">
        <f t="shared" si="21"/>
        <v>-0.47260196553941114</v>
      </c>
      <c r="K135" s="7">
        <f t="shared" si="6"/>
        <v>2.8034979429811147</v>
      </c>
      <c r="L135" s="7">
        <f t="shared" si="7"/>
        <v>0.78507094303377212</v>
      </c>
      <c r="M135" s="18">
        <f t="shared" si="9"/>
        <v>1</v>
      </c>
      <c r="N135" s="18">
        <f t="shared" si="10"/>
        <v>0</v>
      </c>
      <c r="O135" s="18">
        <f t="shared" si="11"/>
        <v>0</v>
      </c>
      <c r="P135" s="18">
        <f t="shared" si="12"/>
        <v>0</v>
      </c>
      <c r="Q135" s="15">
        <f t="shared" si="13"/>
        <v>2.8034979429811147</v>
      </c>
      <c r="R135" s="15" t="str">
        <f t="shared" si="14"/>
        <v>n.a.</v>
      </c>
      <c r="S135" s="15" t="str">
        <f t="shared" si="15"/>
        <v>n.a.</v>
      </c>
      <c r="T135" s="15" t="str">
        <f t="shared" si="16"/>
        <v>n.a.</v>
      </c>
      <c r="U135" s="15">
        <f t="shared" si="17"/>
        <v>0.78507094303377212</v>
      </c>
      <c r="V135" s="15" t="str">
        <f t="shared" si="18"/>
        <v>n.a.</v>
      </c>
      <c r="W135" s="15" t="str">
        <f t="shared" si="19"/>
        <v>n.a.</v>
      </c>
      <c r="X135" s="15" t="str">
        <f t="shared" si="20"/>
        <v>n.a.</v>
      </c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</row>
    <row r="136" spans="1:56">
      <c r="A136" s="4">
        <v>1929</v>
      </c>
      <c r="B136" s="4">
        <v>1835.2</v>
      </c>
      <c r="C136" s="10">
        <v>10315.700182751594</v>
      </c>
      <c r="D136" s="10"/>
      <c r="E136" s="10">
        <v>5705.8218287119489</v>
      </c>
      <c r="F136" s="10"/>
      <c r="G136" s="11">
        <f t="shared" ref="G136:G199" si="22">100*C136/E136</f>
        <v>180.7925394873449</v>
      </c>
      <c r="H136" s="11"/>
      <c r="I136" s="12">
        <f t="shared" si="8"/>
        <v>17.79035807058985</v>
      </c>
      <c r="J136" s="16">
        <f t="shared" si="21"/>
        <v>-0.93820409290798423</v>
      </c>
      <c r="K136" s="7">
        <f t="shared" si="6"/>
        <v>6.0554106829800336</v>
      </c>
      <c r="L136" s="7">
        <f t="shared" si="7"/>
        <v>-1.0400966450954008</v>
      </c>
      <c r="M136" s="18">
        <f t="shared" si="9"/>
        <v>1</v>
      </c>
      <c r="N136" s="18">
        <f t="shared" si="10"/>
        <v>0</v>
      </c>
      <c r="O136" s="18">
        <f t="shared" si="11"/>
        <v>0</v>
      </c>
      <c r="P136" s="18">
        <f t="shared" si="12"/>
        <v>0</v>
      </c>
      <c r="Q136" s="15">
        <f t="shared" si="13"/>
        <v>6.0554106829800336</v>
      </c>
      <c r="R136" s="15" t="str">
        <f t="shared" si="14"/>
        <v>n.a.</v>
      </c>
      <c r="S136" s="15" t="str">
        <f t="shared" si="15"/>
        <v>n.a.</v>
      </c>
      <c r="T136" s="15" t="str">
        <f t="shared" si="16"/>
        <v>n.a.</v>
      </c>
      <c r="U136" s="15">
        <f t="shared" si="17"/>
        <v>-1.0400966450954008</v>
      </c>
      <c r="V136" s="15" t="str">
        <f t="shared" si="18"/>
        <v>n.a.</v>
      </c>
      <c r="W136" s="15" t="str">
        <f t="shared" si="19"/>
        <v>n.a.</v>
      </c>
      <c r="X136" s="15" t="str">
        <f t="shared" si="20"/>
        <v>n.a.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</row>
    <row r="137" spans="1:56">
      <c r="A137" s="4">
        <v>1930</v>
      </c>
      <c r="B137" s="4">
        <v>1800.8</v>
      </c>
      <c r="C137" s="10">
        <v>10416.435492131299</v>
      </c>
      <c r="D137" s="10"/>
      <c r="E137" s="10">
        <v>5794.7304508075676</v>
      </c>
      <c r="F137" s="10"/>
      <c r="G137" s="11">
        <f t="shared" si="22"/>
        <v>179.75703236860033</v>
      </c>
      <c r="H137" s="11"/>
      <c r="I137" s="12">
        <f t="shared" si="8"/>
        <v>17.288063669768281</v>
      </c>
      <c r="J137" s="16">
        <f t="shared" si="21"/>
        <v>-1.8213504298620755</v>
      </c>
      <c r="K137" s="7">
        <f t="shared" ref="K137:K187" si="23">100*(E137/E136-1)</f>
        <v>1.5582088744556799</v>
      </c>
      <c r="L137" s="7">
        <f t="shared" ref="L137:L168" si="24">100*(G137/G136-1)</f>
        <v>-0.57275987254830074</v>
      </c>
      <c r="M137" s="18">
        <f t="shared" si="9"/>
        <v>1</v>
      </c>
      <c r="N137" s="18">
        <f t="shared" si="10"/>
        <v>0</v>
      </c>
      <c r="O137" s="18">
        <f t="shared" si="11"/>
        <v>0</v>
      </c>
      <c r="P137" s="18">
        <f t="shared" si="12"/>
        <v>0</v>
      </c>
      <c r="Q137" s="15">
        <f t="shared" si="13"/>
        <v>1.5582088744556799</v>
      </c>
      <c r="R137" s="15" t="str">
        <f t="shared" si="14"/>
        <v>n.a.</v>
      </c>
      <c r="S137" s="15" t="str">
        <f t="shared" si="15"/>
        <v>n.a.</v>
      </c>
      <c r="T137" s="15" t="str">
        <f t="shared" si="16"/>
        <v>n.a.</v>
      </c>
      <c r="U137" s="15">
        <f t="shared" si="17"/>
        <v>-0.57275987254830074</v>
      </c>
      <c r="V137" s="15" t="str">
        <f t="shared" si="18"/>
        <v>n.a.</v>
      </c>
      <c r="W137" s="15" t="str">
        <f t="shared" si="19"/>
        <v>n.a.</v>
      </c>
      <c r="X137" s="15" t="str">
        <f t="shared" si="20"/>
        <v>n.a.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</row>
    <row r="138" spans="1:56">
      <c r="A138" s="4">
        <v>1931</v>
      </c>
      <c r="B138" s="4">
        <v>1845.6</v>
      </c>
      <c r="C138" s="10">
        <v>9744.9985271169262</v>
      </c>
      <c r="D138" s="10"/>
      <c r="E138" s="10">
        <v>5716.9267582589482</v>
      </c>
      <c r="F138" s="10"/>
      <c r="G138" s="11">
        <f t="shared" si="22"/>
        <v>170.4586911672225</v>
      </c>
      <c r="H138" s="11"/>
      <c r="I138" s="12">
        <f t="shared" si="8"/>
        <v>18.938945910195265</v>
      </c>
      <c r="J138" s="16">
        <f t="shared" si="21"/>
        <v>0.36522102979184368</v>
      </c>
      <c r="K138" s="7">
        <f t="shared" si="23"/>
        <v>-1.3426628418544695</v>
      </c>
      <c r="L138" s="7">
        <f t="shared" si="24"/>
        <v>-5.1727273636288924</v>
      </c>
      <c r="M138" s="18">
        <f t="shared" si="9"/>
        <v>1</v>
      </c>
      <c r="N138" s="18">
        <f t="shared" si="10"/>
        <v>0</v>
      </c>
      <c r="O138" s="18">
        <f t="shared" si="11"/>
        <v>0</v>
      </c>
      <c r="P138" s="18">
        <f t="shared" si="12"/>
        <v>0</v>
      </c>
      <c r="Q138" s="15">
        <f t="shared" si="13"/>
        <v>-1.3426628418544695</v>
      </c>
      <c r="R138" s="15" t="str">
        <f t="shared" si="14"/>
        <v>n.a.</v>
      </c>
      <c r="S138" s="15" t="str">
        <f t="shared" si="15"/>
        <v>n.a.</v>
      </c>
      <c r="T138" s="15" t="str">
        <f t="shared" si="16"/>
        <v>n.a.</v>
      </c>
      <c r="U138" s="15">
        <f t="shared" si="17"/>
        <v>-5.1727273636288924</v>
      </c>
      <c r="V138" s="15" t="str">
        <f t="shared" si="18"/>
        <v>n.a.</v>
      </c>
      <c r="W138" s="15" t="str">
        <f t="shared" si="19"/>
        <v>n.a.</v>
      </c>
      <c r="X138" s="15" t="str">
        <f t="shared" si="20"/>
        <v>n.a.</v>
      </c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</row>
    <row r="139" spans="1:56">
      <c r="A139" s="4">
        <v>1932</v>
      </c>
      <c r="B139" s="4">
        <v>2155.3000000000002</v>
      </c>
      <c r="C139" s="10">
        <v>9131.4894387186123</v>
      </c>
      <c r="D139" s="10"/>
      <c r="E139" s="10">
        <v>5445.7782584788283</v>
      </c>
      <c r="F139" s="10"/>
      <c r="G139" s="11">
        <f t="shared" si="22"/>
        <v>167.68015525607015</v>
      </c>
      <c r="H139" s="11"/>
      <c r="I139" s="12">
        <f t="shared" si="8"/>
        <v>23.602940292098125</v>
      </c>
      <c r="J139" s="16">
        <f t="shared" si="21"/>
        <v>5.8125822215082756</v>
      </c>
      <c r="K139" s="7">
        <f t="shared" si="23"/>
        <v>-4.7429066567698408</v>
      </c>
      <c r="L139" s="7">
        <f t="shared" si="24"/>
        <v>-1.6300347562956286</v>
      </c>
      <c r="M139" s="18">
        <f t="shared" si="9"/>
        <v>1</v>
      </c>
      <c r="N139" s="18">
        <f t="shared" si="10"/>
        <v>0</v>
      </c>
      <c r="O139" s="18">
        <f t="shared" si="11"/>
        <v>0</v>
      </c>
      <c r="P139" s="18">
        <f t="shared" si="12"/>
        <v>0</v>
      </c>
      <c r="Q139" s="15">
        <f t="shared" si="13"/>
        <v>-4.7429066567698408</v>
      </c>
      <c r="R139" s="15" t="str">
        <f t="shared" si="14"/>
        <v>n.a.</v>
      </c>
      <c r="S139" s="15" t="str">
        <f t="shared" si="15"/>
        <v>n.a.</v>
      </c>
      <c r="T139" s="15" t="str">
        <f t="shared" si="16"/>
        <v>n.a.</v>
      </c>
      <c r="U139" s="15">
        <f t="shared" si="17"/>
        <v>-1.6300347562956286</v>
      </c>
      <c r="V139" s="15" t="str">
        <f t="shared" si="18"/>
        <v>n.a.</v>
      </c>
      <c r="W139" s="15" t="str">
        <f t="shared" si="19"/>
        <v>n.a.</v>
      </c>
      <c r="X139" s="15" t="str">
        <f t="shared" si="20"/>
        <v>n.a.</v>
      </c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</row>
    <row r="140" spans="1:56">
      <c r="A140" s="4">
        <v>1933</v>
      </c>
      <c r="B140" s="4">
        <v>2358.5</v>
      </c>
      <c r="C140" s="10">
        <v>9219.1071918351536</v>
      </c>
      <c r="D140" s="10"/>
      <c r="E140" s="10">
        <v>5685.4561108094467</v>
      </c>
      <c r="F140" s="10"/>
      <c r="G140" s="11">
        <f t="shared" si="22"/>
        <v>162.15246432572701</v>
      </c>
      <c r="H140" s="11"/>
      <c r="I140" s="12">
        <f t="shared" si="8"/>
        <v>25.582737578849187</v>
      </c>
      <c r="J140" s="16">
        <f t="shared" si="21"/>
        <v>8.2946739090809061</v>
      </c>
      <c r="K140" s="7">
        <f t="shared" si="23"/>
        <v>4.4011680416375931</v>
      </c>
      <c r="L140" s="7">
        <f t="shared" si="24"/>
        <v>-3.296568351753737</v>
      </c>
      <c r="M140" s="18">
        <f t="shared" si="9"/>
        <v>1</v>
      </c>
      <c r="N140" s="18">
        <f t="shared" si="10"/>
        <v>0</v>
      </c>
      <c r="O140" s="18">
        <f t="shared" si="11"/>
        <v>0</v>
      </c>
      <c r="P140" s="18">
        <f t="shared" si="12"/>
        <v>0</v>
      </c>
      <c r="Q140" s="15">
        <f t="shared" si="13"/>
        <v>4.4011680416375931</v>
      </c>
      <c r="R140" s="15" t="str">
        <f t="shared" si="14"/>
        <v>n.a.</v>
      </c>
      <c r="S140" s="15" t="str">
        <f t="shared" si="15"/>
        <v>n.a.</v>
      </c>
      <c r="T140" s="15" t="str">
        <f t="shared" si="16"/>
        <v>n.a.</v>
      </c>
      <c r="U140" s="15">
        <f t="shared" si="17"/>
        <v>-3.296568351753737</v>
      </c>
      <c r="V140" s="15" t="str">
        <f t="shared" si="18"/>
        <v>n.a.</v>
      </c>
      <c r="W140" s="15" t="str">
        <f t="shared" si="19"/>
        <v>n.a.</v>
      </c>
      <c r="X140" s="15" t="str">
        <f t="shared" si="20"/>
        <v>n.a.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</row>
    <row r="141" spans="1:56">
      <c r="A141" s="4">
        <v>1934</v>
      </c>
      <c r="B141" s="4">
        <v>2349</v>
      </c>
      <c r="C141" s="10">
        <v>10008.267662525383</v>
      </c>
      <c r="D141" s="10"/>
      <c r="E141" s="10">
        <v>6095.2019689406143</v>
      </c>
      <c r="F141" s="10"/>
      <c r="G141" s="11">
        <f t="shared" si="22"/>
        <v>164.19911454164472</v>
      </c>
      <c r="H141" s="11"/>
      <c r="I141" s="12">
        <f t="shared" si="8"/>
        <v>23.470595303875772</v>
      </c>
      <c r="J141" s="16">
        <f t="shared" si="21"/>
        <v>4.5316493936805067</v>
      </c>
      <c r="K141" s="7">
        <f t="shared" si="23"/>
        <v>7.2069126934625416</v>
      </c>
      <c r="L141" s="7">
        <f t="shared" si="24"/>
        <v>1.2621764488305542</v>
      </c>
      <c r="M141" s="18">
        <f t="shared" si="9"/>
        <v>1</v>
      </c>
      <c r="N141" s="18">
        <f t="shared" si="10"/>
        <v>0</v>
      </c>
      <c r="O141" s="18">
        <f t="shared" si="11"/>
        <v>0</v>
      </c>
      <c r="P141" s="18">
        <f t="shared" si="12"/>
        <v>0</v>
      </c>
      <c r="Q141" s="15">
        <f t="shared" si="13"/>
        <v>7.2069126934625416</v>
      </c>
      <c r="R141" s="15" t="str">
        <f t="shared" si="14"/>
        <v>n.a.</v>
      </c>
      <c r="S141" s="15" t="str">
        <f t="shared" si="15"/>
        <v>n.a.</v>
      </c>
      <c r="T141" s="15" t="str">
        <f t="shared" si="16"/>
        <v>n.a.</v>
      </c>
      <c r="U141" s="15">
        <f t="shared" si="17"/>
        <v>1.2621764488305542</v>
      </c>
      <c r="V141" s="15" t="str">
        <f t="shared" si="18"/>
        <v>n.a.</v>
      </c>
      <c r="W141" s="15" t="str">
        <f t="shared" si="19"/>
        <v>n.a.</v>
      </c>
      <c r="X141" s="15" t="str">
        <f t="shared" si="20"/>
        <v>n.a.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</row>
    <row r="142" spans="1:56">
      <c r="A142" s="4">
        <v>1935</v>
      </c>
      <c r="B142" s="4">
        <v>2487.1</v>
      </c>
      <c r="C142" s="10">
        <v>10621.685395777553</v>
      </c>
      <c r="D142" s="10"/>
      <c r="E142" s="10">
        <v>6436.8147288289856</v>
      </c>
      <c r="F142" s="10"/>
      <c r="G142" s="11">
        <f t="shared" si="22"/>
        <v>165.01462047999476</v>
      </c>
      <c r="H142" s="11"/>
      <c r="I142" s="12">
        <f t="shared" si="8"/>
        <v>23.415304702855337</v>
      </c>
      <c r="J142" s="16">
        <f t="shared" si="21"/>
        <v>-0.18763558924278811</v>
      </c>
      <c r="K142" s="7">
        <f t="shared" si="23"/>
        <v>5.6046175603225556</v>
      </c>
      <c r="L142" s="7">
        <f t="shared" si="24"/>
        <v>0.49665672109528991</v>
      </c>
      <c r="M142" s="18">
        <f t="shared" si="9"/>
        <v>1</v>
      </c>
      <c r="N142" s="18">
        <f t="shared" si="10"/>
        <v>0</v>
      </c>
      <c r="O142" s="18">
        <f t="shared" si="11"/>
        <v>0</v>
      </c>
      <c r="P142" s="18">
        <f t="shared" si="12"/>
        <v>0</v>
      </c>
      <c r="Q142" s="15">
        <f t="shared" si="13"/>
        <v>5.6046175603225556</v>
      </c>
      <c r="R142" s="15" t="str">
        <f t="shared" si="14"/>
        <v>n.a.</v>
      </c>
      <c r="S142" s="15" t="str">
        <f t="shared" si="15"/>
        <v>n.a.</v>
      </c>
      <c r="T142" s="15" t="str">
        <f t="shared" si="16"/>
        <v>n.a.</v>
      </c>
      <c r="U142" s="15">
        <f t="shared" si="17"/>
        <v>0.49665672109528991</v>
      </c>
      <c r="V142" s="15" t="str">
        <f t="shared" si="18"/>
        <v>n.a.</v>
      </c>
      <c r="W142" s="15" t="str">
        <f t="shared" si="19"/>
        <v>n.a.</v>
      </c>
      <c r="X142" s="15" t="str">
        <f t="shared" si="20"/>
        <v>n.a.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</row>
    <row r="143" spans="1:56">
      <c r="A143" s="4">
        <v>1936</v>
      </c>
      <c r="B143" s="4">
        <v>2387.1999999999998</v>
      </c>
      <c r="C143" s="10">
        <v>11207.37248210606</v>
      </c>
      <c r="D143" s="10"/>
      <c r="E143" s="10">
        <v>6714.0273268239889</v>
      </c>
      <c r="F143" s="10"/>
      <c r="G143" s="11">
        <f t="shared" si="22"/>
        <v>166.92473736784163</v>
      </c>
      <c r="H143" s="11"/>
      <c r="I143" s="12">
        <f t="shared" si="8"/>
        <v>21.300264658923901</v>
      </c>
      <c r="J143" s="16">
        <f t="shared" si="21"/>
        <v>-4.2824729199252864</v>
      </c>
      <c r="K143" s="7">
        <f t="shared" si="23"/>
        <v>4.3066735594149197</v>
      </c>
      <c r="L143" s="7">
        <f t="shared" si="24"/>
        <v>1.1575440299112394</v>
      </c>
      <c r="M143" s="18">
        <f t="shared" si="9"/>
        <v>1</v>
      </c>
      <c r="N143" s="18">
        <f t="shared" si="10"/>
        <v>0</v>
      </c>
      <c r="O143" s="18">
        <f t="shared" si="11"/>
        <v>0</v>
      </c>
      <c r="P143" s="18">
        <f t="shared" si="12"/>
        <v>0</v>
      </c>
      <c r="Q143" s="15">
        <f t="shared" si="13"/>
        <v>4.3066735594149197</v>
      </c>
      <c r="R143" s="15" t="str">
        <f t="shared" si="14"/>
        <v>n.a.</v>
      </c>
      <c r="S143" s="15" t="str">
        <f t="shared" si="15"/>
        <v>n.a.</v>
      </c>
      <c r="T143" s="15" t="str">
        <f t="shared" si="16"/>
        <v>n.a.</v>
      </c>
      <c r="U143" s="15">
        <f t="shared" si="17"/>
        <v>1.1575440299112394</v>
      </c>
      <c r="V143" s="15" t="str">
        <f t="shared" si="18"/>
        <v>n.a.</v>
      </c>
      <c r="W143" s="15" t="str">
        <f t="shared" si="19"/>
        <v>n.a.</v>
      </c>
      <c r="X143" s="15" t="str">
        <f t="shared" si="20"/>
        <v>n.a.</v>
      </c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</row>
    <row r="144" spans="1:56">
      <c r="A144" s="4">
        <v>1937</v>
      </c>
      <c r="B144" s="4">
        <v>2236.8000000000002</v>
      </c>
      <c r="C144" s="10">
        <v>12185.3631764319</v>
      </c>
      <c r="D144" s="10"/>
      <c r="E144" s="10">
        <v>6907.128981237096</v>
      </c>
      <c r="F144" s="10"/>
      <c r="G144" s="11">
        <f t="shared" si="22"/>
        <v>176.41719460477557</v>
      </c>
      <c r="H144" s="11"/>
      <c r="I144" s="12">
        <f t="shared" si="8"/>
        <v>18.356449189190084</v>
      </c>
      <c r="J144" s="16">
        <f t="shared" si="21"/>
        <v>-5.1141461146856884</v>
      </c>
      <c r="K144" s="7">
        <f t="shared" si="23"/>
        <v>2.8760927683690651</v>
      </c>
      <c r="L144" s="7">
        <f t="shared" si="24"/>
        <v>5.6866689662754988</v>
      </c>
      <c r="M144" s="18">
        <f t="shared" si="9"/>
        <v>1</v>
      </c>
      <c r="N144" s="18">
        <f t="shared" si="10"/>
        <v>0</v>
      </c>
      <c r="O144" s="18">
        <f t="shared" si="11"/>
        <v>0</v>
      </c>
      <c r="P144" s="18">
        <f t="shared" si="12"/>
        <v>0</v>
      </c>
      <c r="Q144" s="15">
        <f t="shared" si="13"/>
        <v>2.8760927683690651</v>
      </c>
      <c r="R144" s="15" t="str">
        <f t="shared" si="14"/>
        <v>n.a.</v>
      </c>
      <c r="S144" s="15" t="str">
        <f t="shared" si="15"/>
        <v>n.a.</v>
      </c>
      <c r="T144" s="15" t="str">
        <f t="shared" si="16"/>
        <v>n.a.</v>
      </c>
      <c r="U144" s="15">
        <f t="shared" si="17"/>
        <v>5.6866689662754988</v>
      </c>
      <c r="V144" s="15" t="str">
        <f t="shared" si="18"/>
        <v>n.a.</v>
      </c>
      <c r="W144" s="15" t="str">
        <f t="shared" si="19"/>
        <v>n.a.</v>
      </c>
      <c r="X144" s="15" t="str">
        <f t="shared" si="20"/>
        <v>n.a.</v>
      </c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</row>
    <row r="145" spans="1:56">
      <c r="A145" s="4">
        <v>1938</v>
      </c>
      <c r="B145" s="4">
        <v>2430.1999999999998</v>
      </c>
      <c r="C145" s="10">
        <v>12675.645130473358</v>
      </c>
      <c r="D145" s="10"/>
      <c r="E145" s="10">
        <v>7076.9866346670333</v>
      </c>
      <c r="F145" s="10"/>
      <c r="G145" s="11">
        <f t="shared" si="22"/>
        <v>179.11076825242213</v>
      </c>
      <c r="H145" s="11"/>
      <c r="I145" s="12">
        <f t="shared" si="8"/>
        <v>19.172199718321135</v>
      </c>
      <c r="J145" s="16">
        <f t="shared" si="21"/>
        <v>-4.2431049845342024</v>
      </c>
      <c r="K145" s="7">
        <f t="shared" si="23"/>
        <v>2.4591643487670289</v>
      </c>
      <c r="L145" s="7">
        <f t="shared" si="24"/>
        <v>1.5268203610656617</v>
      </c>
      <c r="M145" s="18">
        <f t="shared" si="9"/>
        <v>1</v>
      </c>
      <c r="N145" s="18">
        <f t="shared" si="10"/>
        <v>0</v>
      </c>
      <c r="O145" s="18">
        <f t="shared" si="11"/>
        <v>0</v>
      </c>
      <c r="P145" s="18">
        <f t="shared" si="12"/>
        <v>0</v>
      </c>
      <c r="Q145" s="15">
        <f t="shared" si="13"/>
        <v>2.4591643487670289</v>
      </c>
      <c r="R145" s="15" t="str">
        <f t="shared" si="14"/>
        <v>n.a.</v>
      </c>
      <c r="S145" s="15" t="str">
        <f t="shared" si="15"/>
        <v>n.a.</v>
      </c>
      <c r="T145" s="15" t="str">
        <f t="shared" si="16"/>
        <v>n.a.</v>
      </c>
      <c r="U145" s="15">
        <f t="shared" si="17"/>
        <v>1.5268203610656617</v>
      </c>
      <c r="V145" s="15" t="str">
        <f t="shared" si="18"/>
        <v>n.a.</v>
      </c>
      <c r="W145" s="15" t="str">
        <f t="shared" si="19"/>
        <v>n.a.</v>
      </c>
      <c r="X145" s="15" t="str">
        <f t="shared" si="20"/>
        <v>n.a.</v>
      </c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</row>
    <row r="146" spans="1:56">
      <c r="A146" s="4">
        <v>1939</v>
      </c>
      <c r="B146" s="4">
        <v>2633.6</v>
      </c>
      <c r="C146" s="10">
        <v>13872.320428975812</v>
      </c>
      <c r="D146" s="10"/>
      <c r="E146" s="10">
        <v>7687.7432449495354</v>
      </c>
      <c r="F146" s="10"/>
      <c r="G146" s="11">
        <f t="shared" si="22"/>
        <v>180.44723902673564</v>
      </c>
      <c r="H146" s="11"/>
      <c r="I146" s="12">
        <f t="shared" si="8"/>
        <v>18.984567242975931</v>
      </c>
      <c r="J146" s="16">
        <f t="shared" si="21"/>
        <v>-2.3156974159479695</v>
      </c>
      <c r="K146" s="7">
        <f t="shared" si="23"/>
        <v>8.6301789421316055</v>
      </c>
      <c r="L146" s="7">
        <f t="shared" si="24"/>
        <v>0.7461699747890238</v>
      </c>
      <c r="M146" s="18">
        <f t="shared" si="9"/>
        <v>1</v>
      </c>
      <c r="N146" s="18">
        <f t="shared" si="10"/>
        <v>0</v>
      </c>
      <c r="O146" s="18">
        <f t="shared" si="11"/>
        <v>0</v>
      </c>
      <c r="P146" s="18">
        <f t="shared" si="12"/>
        <v>0</v>
      </c>
      <c r="Q146" s="15">
        <f t="shared" si="13"/>
        <v>8.6301789421316055</v>
      </c>
      <c r="R146" s="15" t="str">
        <f t="shared" si="14"/>
        <v>n.a.</v>
      </c>
      <c r="S146" s="15" t="str">
        <f t="shared" si="15"/>
        <v>n.a.</v>
      </c>
      <c r="T146" s="15" t="str">
        <f t="shared" si="16"/>
        <v>n.a.</v>
      </c>
      <c r="U146" s="15">
        <f t="shared" si="17"/>
        <v>0.7461699747890238</v>
      </c>
      <c r="V146" s="15" t="str">
        <f t="shared" si="18"/>
        <v>n.a.</v>
      </c>
      <c r="W146" s="15" t="str">
        <f t="shared" si="19"/>
        <v>n.a.</v>
      </c>
      <c r="X146" s="15" t="str">
        <f t="shared" si="20"/>
        <v>n.a.</v>
      </c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</row>
    <row r="147" spans="1:56">
      <c r="A147" s="4">
        <v>1940</v>
      </c>
      <c r="B147" s="4">
        <v>3625</v>
      </c>
      <c r="C147" s="10">
        <v>14714.919937583007</v>
      </c>
      <c r="D147" s="10"/>
      <c r="E147" s="10">
        <v>7450.1861929718125</v>
      </c>
      <c r="F147" s="10"/>
      <c r="G147" s="11">
        <f t="shared" si="22"/>
        <v>197.51076760288802</v>
      </c>
      <c r="H147" s="11"/>
      <c r="I147" s="12">
        <f t="shared" si="8"/>
        <v>24.634860504687346</v>
      </c>
      <c r="J147" s="16">
        <f t="shared" si="21"/>
        <v>6.2784113154972623</v>
      </c>
      <c r="K147" s="7">
        <f t="shared" si="23"/>
        <v>-3.0900752588711389</v>
      </c>
      <c r="L147" s="7">
        <f t="shared" si="24"/>
        <v>9.4562425383655668</v>
      </c>
      <c r="M147" s="18">
        <f t="shared" si="9"/>
        <v>1</v>
      </c>
      <c r="N147" s="18">
        <f t="shared" si="10"/>
        <v>0</v>
      </c>
      <c r="O147" s="18">
        <f t="shared" si="11"/>
        <v>0</v>
      </c>
      <c r="P147" s="18">
        <f t="shared" si="12"/>
        <v>0</v>
      </c>
      <c r="Q147" s="15">
        <f t="shared" si="13"/>
        <v>-3.0900752588711389</v>
      </c>
      <c r="R147" s="15" t="str">
        <f t="shared" si="14"/>
        <v>n.a.</v>
      </c>
      <c r="S147" s="15" t="str">
        <f t="shared" si="15"/>
        <v>n.a.</v>
      </c>
      <c r="T147" s="15" t="str">
        <f t="shared" si="16"/>
        <v>n.a.</v>
      </c>
      <c r="U147" s="15">
        <f t="shared" si="17"/>
        <v>9.4562425383655668</v>
      </c>
      <c r="V147" s="15" t="str">
        <f t="shared" si="18"/>
        <v>n.a.</v>
      </c>
      <c r="W147" s="15" t="str">
        <f t="shared" si="19"/>
        <v>n.a.</v>
      </c>
      <c r="X147" s="15" t="str">
        <f t="shared" si="20"/>
        <v>n.a.</v>
      </c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</row>
    <row r="148" spans="1:56">
      <c r="A148" s="4">
        <v>1941</v>
      </c>
      <c r="B148" s="4">
        <v>5170</v>
      </c>
      <c r="C148" s="10">
        <v>16291.072222900508</v>
      </c>
      <c r="D148" s="10"/>
      <c r="E148" s="10">
        <v>7485.0360828372732</v>
      </c>
      <c r="F148" s="10"/>
      <c r="G148" s="11">
        <f t="shared" si="22"/>
        <v>217.64854628095824</v>
      </c>
      <c r="H148" s="11"/>
      <c r="I148" s="12">
        <f t="shared" si="8"/>
        <v>31.735173285478929</v>
      </c>
      <c r="J148" s="16">
        <f t="shared" si="21"/>
        <v>12.562973567157794</v>
      </c>
      <c r="K148" s="7">
        <f t="shared" si="23"/>
        <v>0.46777206586241515</v>
      </c>
      <c r="L148" s="7">
        <f t="shared" si="24"/>
        <v>10.195787765130305</v>
      </c>
      <c r="M148" s="18">
        <f t="shared" si="9"/>
        <v>0</v>
      </c>
      <c r="N148" s="18">
        <f t="shared" si="10"/>
        <v>1</v>
      </c>
      <c r="O148" s="18">
        <f t="shared" si="11"/>
        <v>0</v>
      </c>
      <c r="P148" s="18">
        <f t="shared" si="12"/>
        <v>0</v>
      </c>
      <c r="Q148" s="15" t="str">
        <f t="shared" si="13"/>
        <v>n.a.</v>
      </c>
      <c r="R148" s="15">
        <f t="shared" si="14"/>
        <v>0.46777206586241515</v>
      </c>
      <c r="S148" s="15" t="str">
        <f t="shared" si="15"/>
        <v>n.a.</v>
      </c>
      <c r="T148" s="15" t="str">
        <f t="shared" si="16"/>
        <v>n.a.</v>
      </c>
      <c r="U148" s="15" t="str">
        <f t="shared" si="17"/>
        <v>n.a.</v>
      </c>
      <c r="V148" s="15">
        <f t="shared" si="18"/>
        <v>10.195787765130305</v>
      </c>
      <c r="W148" s="15" t="str">
        <f t="shared" si="19"/>
        <v>n.a.</v>
      </c>
      <c r="X148" s="15" t="str">
        <f t="shared" si="20"/>
        <v>n.a.</v>
      </c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</row>
    <row r="149" spans="1:56">
      <c r="A149" s="4">
        <v>1942</v>
      </c>
      <c r="B149" s="4">
        <v>6926.9</v>
      </c>
      <c r="C149" s="10">
        <v>17748.084027444802</v>
      </c>
      <c r="D149" s="10"/>
      <c r="E149" s="10">
        <v>7456.3898399223754</v>
      </c>
      <c r="F149" s="10"/>
      <c r="G149" s="11">
        <f t="shared" si="22"/>
        <v>238.02516242403937</v>
      </c>
      <c r="H149" s="11"/>
      <c r="I149" s="12">
        <f t="shared" si="8"/>
        <v>39.029001605404659</v>
      </c>
      <c r="J149" s="16">
        <f t="shared" si="21"/>
        <v>20.044434362428728</v>
      </c>
      <c r="K149" s="7">
        <f t="shared" si="23"/>
        <v>-0.38271349126267618</v>
      </c>
      <c r="L149" s="7">
        <f t="shared" si="24"/>
        <v>9.3621650552066384</v>
      </c>
      <c r="M149" s="18">
        <f t="shared" si="9"/>
        <v>0</v>
      </c>
      <c r="N149" s="18">
        <f t="shared" si="10"/>
        <v>1</v>
      </c>
      <c r="O149" s="18">
        <f t="shared" si="11"/>
        <v>0</v>
      </c>
      <c r="P149" s="18">
        <f t="shared" si="12"/>
        <v>0</v>
      </c>
      <c r="Q149" s="15" t="str">
        <f t="shared" si="13"/>
        <v>n.a.</v>
      </c>
      <c r="R149" s="15">
        <f t="shared" si="14"/>
        <v>-0.38271349126267618</v>
      </c>
      <c r="S149" s="15" t="str">
        <f t="shared" si="15"/>
        <v>n.a.</v>
      </c>
      <c r="T149" s="15" t="str">
        <f t="shared" si="16"/>
        <v>n.a.</v>
      </c>
      <c r="U149" s="15" t="str">
        <f t="shared" si="17"/>
        <v>n.a.</v>
      </c>
      <c r="V149" s="15">
        <f t="shared" si="18"/>
        <v>9.3621650552066384</v>
      </c>
      <c r="W149" s="15" t="str">
        <f t="shared" si="19"/>
        <v>n.a.</v>
      </c>
      <c r="X149" s="15" t="str">
        <f t="shared" si="20"/>
        <v>n.a.</v>
      </c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</row>
    <row r="150" spans="1:56">
      <c r="A150" s="4">
        <v>1943</v>
      </c>
      <c r="B150" s="4">
        <v>8731.7999999999993</v>
      </c>
      <c r="C150" s="10">
        <v>19062.000488804377</v>
      </c>
      <c r="D150" s="10"/>
      <c r="E150" s="10">
        <v>7764.5050103710055</v>
      </c>
      <c r="F150" s="10"/>
      <c r="G150" s="11">
        <f t="shared" si="22"/>
        <v>245.50181194220841</v>
      </c>
      <c r="H150" s="11"/>
      <c r="I150" s="12">
        <f t="shared" si="8"/>
        <v>45.807364264461221</v>
      </c>
      <c r="J150" s="16">
        <f t="shared" si="21"/>
        <v>21.172503759773875</v>
      </c>
      <c r="K150" s="7">
        <f t="shared" si="23"/>
        <v>4.1322299003057283</v>
      </c>
      <c r="L150" s="7">
        <f t="shared" si="24"/>
        <v>3.1411172844194812</v>
      </c>
      <c r="M150" s="18">
        <f t="shared" si="9"/>
        <v>0</v>
      </c>
      <c r="N150" s="18">
        <f t="shared" si="10"/>
        <v>1</v>
      </c>
      <c r="O150" s="18">
        <f t="shared" si="11"/>
        <v>0</v>
      </c>
      <c r="P150" s="18">
        <f t="shared" si="12"/>
        <v>0</v>
      </c>
      <c r="Q150" s="15" t="str">
        <f t="shared" si="13"/>
        <v>n.a.</v>
      </c>
      <c r="R150" s="15">
        <f t="shared" si="14"/>
        <v>4.1322299003057283</v>
      </c>
      <c r="S150" s="15" t="str">
        <f t="shared" si="15"/>
        <v>n.a.</v>
      </c>
      <c r="T150" s="15" t="str">
        <f t="shared" si="16"/>
        <v>n.a.</v>
      </c>
      <c r="U150" s="15" t="str">
        <f t="shared" si="17"/>
        <v>n.a.</v>
      </c>
      <c r="V150" s="15">
        <f t="shared" si="18"/>
        <v>3.1411172844194812</v>
      </c>
      <c r="W150" s="15" t="str">
        <f t="shared" si="19"/>
        <v>n.a.</v>
      </c>
      <c r="X150" s="15" t="str">
        <f t="shared" si="20"/>
        <v>n.a.</v>
      </c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</row>
    <row r="151" spans="1:56">
      <c r="A151" s="4">
        <v>1944</v>
      </c>
      <c r="B151" s="4">
        <v>9773.7000000000007</v>
      </c>
      <c r="C151" s="10">
        <v>19855.631158511256</v>
      </c>
      <c r="D151" s="10"/>
      <c r="E151" s="10">
        <v>8068.1676785285445</v>
      </c>
      <c r="F151" s="10"/>
      <c r="G151" s="11">
        <f t="shared" si="22"/>
        <v>246.09839494724639</v>
      </c>
      <c r="H151" s="11"/>
      <c r="I151" s="12">
        <f t="shared" si="8"/>
        <v>49.22381928821455</v>
      </c>
      <c r="J151" s="16">
        <f t="shared" si="21"/>
        <v>17.488646002735621</v>
      </c>
      <c r="K151" s="7">
        <f t="shared" si="23"/>
        <v>3.9109082646213489</v>
      </c>
      <c r="L151" s="7">
        <f t="shared" si="24"/>
        <v>0.24300554049614398</v>
      </c>
      <c r="M151" s="18">
        <f t="shared" si="9"/>
        <v>0</v>
      </c>
      <c r="N151" s="18">
        <f t="shared" si="10"/>
        <v>1</v>
      </c>
      <c r="O151" s="18">
        <f t="shared" si="11"/>
        <v>0</v>
      </c>
      <c r="P151" s="18">
        <f t="shared" si="12"/>
        <v>0</v>
      </c>
      <c r="Q151" s="15" t="str">
        <f t="shared" si="13"/>
        <v>n.a.</v>
      </c>
      <c r="R151" s="15">
        <f t="shared" si="14"/>
        <v>3.9109082646213489</v>
      </c>
      <c r="S151" s="15" t="str">
        <f t="shared" si="15"/>
        <v>n.a.</v>
      </c>
      <c r="T151" s="15" t="str">
        <f t="shared" si="16"/>
        <v>n.a.</v>
      </c>
      <c r="U151" s="15" t="str">
        <f t="shared" si="17"/>
        <v>n.a.</v>
      </c>
      <c r="V151" s="15">
        <f t="shared" si="18"/>
        <v>0.24300554049614398</v>
      </c>
      <c r="W151" s="15" t="str">
        <f t="shared" si="19"/>
        <v>n.a.</v>
      </c>
      <c r="X151" s="15" t="str">
        <f t="shared" si="20"/>
        <v>n.a.</v>
      </c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</row>
    <row r="152" spans="1:56">
      <c r="A152" s="4">
        <v>1945</v>
      </c>
      <c r="B152" s="4">
        <v>10952.8</v>
      </c>
      <c r="C152" s="10">
        <v>20804.686482759</v>
      </c>
      <c r="D152" s="10"/>
      <c r="E152" s="10">
        <v>8362.9599219781121</v>
      </c>
      <c r="F152" s="10"/>
      <c r="G152" s="11">
        <f t="shared" si="22"/>
        <v>248.77180659545735</v>
      </c>
      <c r="H152" s="11"/>
      <c r="I152" s="12">
        <f>100*B152/C152</f>
        <v>52.645830587625859</v>
      </c>
      <c r="J152" s="16">
        <f t="shared" si="21"/>
        <v>13.6168289822212</v>
      </c>
      <c r="K152" s="7">
        <f t="shared" si="23"/>
        <v>3.6537694207085636</v>
      </c>
      <c r="L152" s="7">
        <f t="shared" si="24"/>
        <v>1.0863181975583558</v>
      </c>
      <c r="M152" s="18">
        <f t="shared" ref="M152:M215" si="25">IF(AND(I152&gt;0,I152&lt;30),1,0)</f>
        <v>0</v>
      </c>
      <c r="N152" s="18">
        <f t="shared" ref="N152:N215" si="26">IF(AND($I152&gt;30,$I152&lt;60),1,0)</f>
        <v>1</v>
      </c>
      <c r="O152" s="18">
        <f t="shared" ref="O152:O215" si="27">IF(AND($I152&gt;60,$I152&lt;90),1,0)</f>
        <v>0</v>
      </c>
      <c r="P152" s="18">
        <f t="shared" ref="P152:P215" si="28">IF($I152&gt;90,1,0)</f>
        <v>0</v>
      </c>
      <c r="Q152" s="15" t="str">
        <f t="shared" ref="Q152:Q215" si="29">IF(M152=1,$K152,"n.a.")</f>
        <v>n.a.</v>
      </c>
      <c r="R152" s="15">
        <f t="shared" ref="R152:R215" si="30">IF(N152=1,$K152,"n.a.")</f>
        <v>3.6537694207085636</v>
      </c>
      <c r="S152" s="15" t="str">
        <f t="shared" ref="S152:S215" si="31">IF(O152=1,$K152,"n.a.")</f>
        <v>n.a.</v>
      </c>
      <c r="T152" s="15" t="str">
        <f t="shared" ref="T152:T215" si="32">IF(P152=1,$K152,"n.a.")</f>
        <v>n.a.</v>
      </c>
      <c r="U152" s="15" t="str">
        <f t="shared" ref="U152:U215" si="33">IF(M152=1,$L152,"n.a.")</f>
        <v>n.a.</v>
      </c>
      <c r="V152" s="15">
        <f t="shared" ref="V152:V215" si="34">IF(N152=1,$L152,"n.a.")</f>
        <v>1.0863181975583558</v>
      </c>
      <c r="W152" s="15" t="str">
        <f t="shared" ref="W152:W215" si="35">IF(O152=1,$L152,"n.a.")</f>
        <v>n.a.</v>
      </c>
      <c r="X152" s="15" t="str">
        <f t="shared" ref="X152:X215" si="36">IF(P152=1,$L152,"n.a.")</f>
        <v>n.a.</v>
      </c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</row>
    <row r="153" spans="1:56">
      <c r="A153" s="4">
        <v>1946</v>
      </c>
      <c r="B153" s="4">
        <v>11194.9</v>
      </c>
      <c r="C153" s="10">
        <v>23696.234304288486</v>
      </c>
      <c r="D153" s="10"/>
      <c r="E153" s="10">
        <v>9316.2874452280448</v>
      </c>
      <c r="F153" s="10"/>
      <c r="G153" s="11">
        <f t="shared" si="22"/>
        <v>254.35276062060629</v>
      </c>
      <c r="H153" s="11"/>
      <c r="I153" s="12">
        <f>100*B153/C153</f>
        <v>47.243371483603092</v>
      </c>
      <c r="J153" s="16">
        <f t="shared" si="21"/>
        <v>1.4360072191418709</v>
      </c>
      <c r="K153" s="7">
        <f t="shared" si="23"/>
        <v>11.399403227373583</v>
      </c>
      <c r="L153" s="7">
        <f t="shared" si="24"/>
        <v>2.2434029408422651</v>
      </c>
      <c r="M153" s="18">
        <f t="shared" si="25"/>
        <v>0</v>
      </c>
      <c r="N153" s="18">
        <f t="shared" si="26"/>
        <v>1</v>
      </c>
      <c r="O153" s="18">
        <f t="shared" si="27"/>
        <v>0</v>
      </c>
      <c r="P153" s="18">
        <f t="shared" si="28"/>
        <v>0</v>
      </c>
      <c r="Q153" s="15" t="str">
        <f t="shared" si="29"/>
        <v>n.a.</v>
      </c>
      <c r="R153" s="15">
        <f t="shared" si="30"/>
        <v>11.399403227373583</v>
      </c>
      <c r="S153" s="15" t="str">
        <f t="shared" si="31"/>
        <v>n.a.</v>
      </c>
      <c r="T153" s="15" t="str">
        <f t="shared" si="32"/>
        <v>n.a.</v>
      </c>
      <c r="U153" s="15" t="str">
        <f t="shared" si="33"/>
        <v>n.a.</v>
      </c>
      <c r="V153" s="15">
        <f t="shared" si="34"/>
        <v>2.2434029408422651</v>
      </c>
      <c r="W153" s="15" t="str">
        <f t="shared" si="35"/>
        <v>n.a.</v>
      </c>
      <c r="X153" s="15" t="str">
        <f t="shared" si="36"/>
        <v>n.a.</v>
      </c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</row>
    <row r="154" spans="1:56">
      <c r="A154" s="4">
        <v>1947</v>
      </c>
      <c r="B154" s="4">
        <v>11141.9</v>
      </c>
      <c r="C154" s="10">
        <v>26393.38600624014</v>
      </c>
      <c r="D154" s="10"/>
      <c r="E154" s="10">
        <v>10055.688086421826</v>
      </c>
      <c r="F154" s="10"/>
      <c r="G154" s="11">
        <f t="shared" si="22"/>
        <v>262.47220259227288</v>
      </c>
      <c r="H154" s="11"/>
      <c r="I154" s="12">
        <f>100*B154/C154</f>
        <v>42.214742728976653</v>
      </c>
      <c r="J154" s="16">
        <f t="shared" si="21"/>
        <v>-7.0090765592378972</v>
      </c>
      <c r="K154" s="7">
        <f t="shared" si="23"/>
        <v>7.9366447798099538</v>
      </c>
      <c r="L154" s="7">
        <f t="shared" si="24"/>
        <v>3.1921973057636999</v>
      </c>
      <c r="M154" s="18">
        <f t="shared" si="25"/>
        <v>0</v>
      </c>
      <c r="N154" s="18">
        <f t="shared" si="26"/>
        <v>1</v>
      </c>
      <c r="O154" s="18">
        <f t="shared" si="27"/>
        <v>0</v>
      </c>
      <c r="P154" s="18">
        <f t="shared" si="28"/>
        <v>0</v>
      </c>
      <c r="Q154" s="15" t="str">
        <f t="shared" si="29"/>
        <v>n.a.</v>
      </c>
      <c r="R154" s="15">
        <f t="shared" si="30"/>
        <v>7.9366447798099538</v>
      </c>
      <c r="S154" s="15" t="str">
        <f t="shared" si="31"/>
        <v>n.a.</v>
      </c>
      <c r="T154" s="15" t="str">
        <f t="shared" si="32"/>
        <v>n.a.</v>
      </c>
      <c r="U154" s="15" t="str">
        <f t="shared" si="33"/>
        <v>n.a.</v>
      </c>
      <c r="V154" s="15">
        <f t="shared" si="34"/>
        <v>3.1921973057636999</v>
      </c>
      <c r="W154" s="15" t="str">
        <f t="shared" si="35"/>
        <v>n.a.</v>
      </c>
      <c r="X154" s="15" t="str">
        <f t="shared" si="36"/>
        <v>n.a.</v>
      </c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</row>
    <row r="155" spans="1:56">
      <c r="A155" s="4">
        <f t="shared" ref="A155:A215" si="37">A154+1</f>
        <v>1948</v>
      </c>
      <c r="B155" s="4">
        <v>11486.9</v>
      </c>
      <c r="C155" s="10">
        <v>28833.180999952809</v>
      </c>
      <c r="D155" s="10"/>
      <c r="E155" s="10">
        <v>10288.555656880122</v>
      </c>
      <c r="F155" s="10"/>
      <c r="G155" s="11">
        <f t="shared" si="22"/>
        <v>280.24517688905729</v>
      </c>
      <c r="H155" s="11"/>
      <c r="I155" s="12">
        <f>100*B155/C155</f>
        <v>39.839170017414311</v>
      </c>
      <c r="J155" s="16">
        <f t="shared" ref="J155:J216" si="38">I155-I152</f>
        <v>-12.806660570211548</v>
      </c>
      <c r="K155" s="7">
        <f t="shared" si="23"/>
        <v>2.3157795712929641</v>
      </c>
      <c r="L155" s="7">
        <f t="shared" si="24"/>
        <v>6.7713739288396635</v>
      </c>
      <c r="M155" s="18">
        <f t="shared" si="25"/>
        <v>0</v>
      </c>
      <c r="N155" s="18">
        <f t="shared" si="26"/>
        <v>1</v>
      </c>
      <c r="O155" s="18">
        <f t="shared" si="27"/>
        <v>0</v>
      </c>
      <c r="P155" s="18">
        <f t="shared" si="28"/>
        <v>0</v>
      </c>
      <c r="Q155" s="15" t="str">
        <f t="shared" si="29"/>
        <v>n.a.</v>
      </c>
      <c r="R155" s="15">
        <f t="shared" si="30"/>
        <v>2.3157795712929641</v>
      </c>
      <c r="S155" s="15" t="str">
        <f t="shared" si="31"/>
        <v>n.a.</v>
      </c>
      <c r="T155" s="15" t="str">
        <f t="shared" si="32"/>
        <v>n.a.</v>
      </c>
      <c r="U155" s="15" t="str">
        <f t="shared" si="33"/>
        <v>n.a.</v>
      </c>
      <c r="V155" s="15">
        <f t="shared" si="34"/>
        <v>6.7713739288396635</v>
      </c>
      <c r="W155" s="15" t="str">
        <f t="shared" si="35"/>
        <v>n.a.</v>
      </c>
      <c r="X155" s="15" t="str">
        <f t="shared" si="36"/>
        <v>n.a.</v>
      </c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</row>
    <row r="156" spans="1:56">
      <c r="A156" s="4">
        <f t="shared" si="37"/>
        <v>1949</v>
      </c>
      <c r="B156" s="4">
        <v>11861.1</v>
      </c>
      <c r="C156" s="10">
        <v>30209.456735929052</v>
      </c>
      <c r="D156" s="10"/>
      <c r="E156" s="10">
        <v>10591.97812960704</v>
      </c>
      <c r="F156" s="10"/>
      <c r="G156" s="11">
        <f t="shared" si="22"/>
        <v>285.21071669782435</v>
      </c>
      <c r="H156" s="11"/>
      <c r="I156" s="12">
        <f>100*B156/C156</f>
        <v>39.262870907219003</v>
      </c>
      <c r="J156" s="16">
        <f t="shared" si="38"/>
        <v>-7.9805005763840882</v>
      </c>
      <c r="K156" s="7">
        <f t="shared" si="23"/>
        <v>2.949126027461535</v>
      </c>
      <c r="L156" s="7">
        <f t="shared" si="24"/>
        <v>1.7718555815620096</v>
      </c>
      <c r="M156" s="18">
        <f t="shared" si="25"/>
        <v>0</v>
      </c>
      <c r="N156" s="18">
        <f t="shared" si="26"/>
        <v>1</v>
      </c>
      <c r="O156" s="18">
        <f t="shared" si="27"/>
        <v>0</v>
      </c>
      <c r="P156" s="18">
        <f t="shared" si="28"/>
        <v>0</v>
      </c>
      <c r="Q156" s="15" t="str">
        <f t="shared" si="29"/>
        <v>n.a.</v>
      </c>
      <c r="R156" s="15">
        <f t="shared" si="30"/>
        <v>2.949126027461535</v>
      </c>
      <c r="S156" s="15" t="str">
        <f t="shared" si="31"/>
        <v>n.a.</v>
      </c>
      <c r="T156" s="15" t="str">
        <f t="shared" si="32"/>
        <v>n.a.</v>
      </c>
      <c r="U156" s="15" t="str">
        <f t="shared" si="33"/>
        <v>n.a.</v>
      </c>
      <c r="V156" s="15">
        <f t="shared" si="34"/>
        <v>1.7718555815620096</v>
      </c>
      <c r="W156" s="15" t="str">
        <f t="shared" si="35"/>
        <v>n.a.</v>
      </c>
      <c r="X156" s="15" t="str">
        <f t="shared" si="36"/>
        <v>n.a.</v>
      </c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</row>
    <row r="157" spans="1:56">
      <c r="A157" s="4">
        <f t="shared" si="37"/>
        <v>1950</v>
      </c>
      <c r="B157" s="5">
        <v>12464</v>
      </c>
      <c r="C157" s="10">
        <v>33094.955431465001</v>
      </c>
      <c r="D157" s="13">
        <v>32066.000000000004</v>
      </c>
      <c r="E157" s="10">
        <v>11228.327956831446</v>
      </c>
      <c r="F157" s="10"/>
      <c r="G157" s="11">
        <f t="shared" si="22"/>
        <v>294.74517985849928</v>
      </c>
      <c r="H157" s="11"/>
      <c r="I157" s="12">
        <f>100*B157/D157</f>
        <v>38.869830973616914</v>
      </c>
      <c r="J157" s="16">
        <f t="shared" si="38"/>
        <v>-3.3449117553597389</v>
      </c>
      <c r="K157" s="7">
        <f t="shared" si="23"/>
        <v>6.0078468765495385</v>
      </c>
      <c r="L157" s="7">
        <f t="shared" si="24"/>
        <v>3.3429540344995345</v>
      </c>
      <c r="M157" s="18">
        <f t="shared" si="25"/>
        <v>0</v>
      </c>
      <c r="N157" s="18">
        <f t="shared" si="26"/>
        <v>1</v>
      </c>
      <c r="O157" s="18">
        <f t="shared" si="27"/>
        <v>0</v>
      </c>
      <c r="P157" s="18">
        <f t="shared" si="28"/>
        <v>0</v>
      </c>
      <c r="Q157" s="15" t="str">
        <f t="shared" si="29"/>
        <v>n.a.</v>
      </c>
      <c r="R157" s="15">
        <f t="shared" si="30"/>
        <v>6.0078468765495385</v>
      </c>
      <c r="S157" s="15" t="str">
        <f t="shared" si="31"/>
        <v>n.a.</v>
      </c>
      <c r="T157" s="15" t="str">
        <f t="shared" si="32"/>
        <v>n.a.</v>
      </c>
      <c r="U157" s="15" t="str">
        <f t="shared" si="33"/>
        <v>n.a.</v>
      </c>
      <c r="V157" s="15">
        <f t="shared" si="34"/>
        <v>3.3429540344995345</v>
      </c>
      <c r="W157" s="15" t="str">
        <f t="shared" si="35"/>
        <v>n.a.</v>
      </c>
      <c r="X157" s="15" t="str">
        <f t="shared" si="36"/>
        <v>n.a.</v>
      </c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</row>
    <row r="158" spans="1:56">
      <c r="A158" s="4">
        <f t="shared" si="37"/>
        <v>1951</v>
      </c>
      <c r="B158" s="4">
        <v>12823</v>
      </c>
      <c r="C158" s="10">
        <v>40932.867810973767</v>
      </c>
      <c r="D158" s="13">
        <v>39593</v>
      </c>
      <c r="E158" s="10">
        <v>11562.6097096052</v>
      </c>
      <c r="F158" s="10"/>
      <c r="G158" s="11">
        <f t="shared" si="22"/>
        <v>354.01063288480918</v>
      </c>
      <c r="H158" s="11"/>
      <c r="I158" s="12">
        <f t="shared" ref="I158:I216" si="39">100*B158/D158</f>
        <v>32.387038112797718</v>
      </c>
      <c r="J158" s="16">
        <f t="shared" si="38"/>
        <v>-7.4521319046165928</v>
      </c>
      <c r="K158" s="7">
        <f t="shared" si="23"/>
        <v>2.9771285097740074</v>
      </c>
      <c r="L158" s="7">
        <f t="shared" si="24"/>
        <v>20.107352749504482</v>
      </c>
      <c r="M158" s="18">
        <f t="shared" si="25"/>
        <v>0</v>
      </c>
      <c r="N158" s="18">
        <f t="shared" si="26"/>
        <v>1</v>
      </c>
      <c r="O158" s="18">
        <f t="shared" si="27"/>
        <v>0</v>
      </c>
      <c r="P158" s="18">
        <f t="shared" si="28"/>
        <v>0</v>
      </c>
      <c r="Q158" s="15" t="str">
        <f t="shared" si="29"/>
        <v>n.a.</v>
      </c>
      <c r="R158" s="15">
        <f t="shared" si="30"/>
        <v>2.9771285097740074</v>
      </c>
      <c r="S158" s="15" t="str">
        <f t="shared" si="31"/>
        <v>n.a.</v>
      </c>
      <c r="T158" s="15" t="str">
        <f t="shared" si="32"/>
        <v>n.a.</v>
      </c>
      <c r="U158" s="15" t="str">
        <f t="shared" si="33"/>
        <v>n.a.</v>
      </c>
      <c r="V158" s="15">
        <f t="shared" si="34"/>
        <v>20.107352749504482</v>
      </c>
      <c r="W158" s="15" t="str">
        <f t="shared" si="35"/>
        <v>n.a.</v>
      </c>
      <c r="X158" s="15" t="str">
        <f t="shared" si="36"/>
        <v>n.a.</v>
      </c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</row>
    <row r="159" spans="1:56">
      <c r="A159" s="4">
        <f t="shared" si="37"/>
        <v>1952</v>
      </c>
      <c r="B159" s="4">
        <v>12710</v>
      </c>
      <c r="C159" s="10">
        <v>44508.028662427663</v>
      </c>
      <c r="D159" s="13">
        <v>43159</v>
      </c>
      <c r="E159" s="10">
        <v>11627.77770621641</v>
      </c>
      <c r="F159" s="10"/>
      <c r="G159" s="11">
        <f t="shared" si="22"/>
        <v>382.77330188925873</v>
      </c>
      <c r="H159" s="11"/>
      <c r="I159" s="12">
        <f t="shared" si="39"/>
        <v>29.449245811997496</v>
      </c>
      <c r="J159" s="16">
        <f t="shared" si="38"/>
        <v>-9.8136250952215072</v>
      </c>
      <c r="K159" s="7">
        <f t="shared" si="23"/>
        <v>0.56360975807281388</v>
      </c>
      <c r="L159" s="7">
        <f t="shared" si="24"/>
        <v>8.124803701534189</v>
      </c>
      <c r="M159" s="18">
        <f t="shared" si="25"/>
        <v>1</v>
      </c>
      <c r="N159" s="18">
        <f t="shared" si="26"/>
        <v>0</v>
      </c>
      <c r="O159" s="18">
        <f t="shared" si="27"/>
        <v>0</v>
      </c>
      <c r="P159" s="18">
        <f t="shared" si="28"/>
        <v>0</v>
      </c>
      <c r="Q159" s="15">
        <f t="shared" si="29"/>
        <v>0.56360975807281388</v>
      </c>
      <c r="R159" s="15" t="str">
        <f t="shared" si="30"/>
        <v>n.a.</v>
      </c>
      <c r="S159" s="15" t="str">
        <f t="shared" si="31"/>
        <v>n.a.</v>
      </c>
      <c r="T159" s="15" t="str">
        <f t="shared" si="32"/>
        <v>n.a.</v>
      </c>
      <c r="U159" s="15">
        <f t="shared" si="33"/>
        <v>8.124803701534189</v>
      </c>
      <c r="V159" s="15" t="str">
        <f t="shared" si="34"/>
        <v>n.a.</v>
      </c>
      <c r="W159" s="15" t="str">
        <f t="shared" si="35"/>
        <v>n.a.</v>
      </c>
      <c r="X159" s="15" t="str">
        <f t="shared" si="36"/>
        <v>n.a.</v>
      </c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</row>
    <row r="160" spans="1:56">
      <c r="A160" s="4">
        <f t="shared" si="37"/>
        <v>1953</v>
      </c>
      <c r="B160" s="4">
        <v>13852</v>
      </c>
      <c r="C160" s="10">
        <v>45615.267818617569</v>
      </c>
      <c r="D160" s="13">
        <v>44437</v>
      </c>
      <c r="E160" s="10">
        <v>12096.891461762656</v>
      </c>
      <c r="F160" s="10"/>
      <c r="G160" s="11">
        <f t="shared" si="22"/>
        <v>377.08255846391552</v>
      </c>
      <c r="H160" s="11"/>
      <c r="I160" s="12">
        <f t="shared" si="39"/>
        <v>31.172221347075634</v>
      </c>
      <c r="J160" s="16">
        <f t="shared" si="38"/>
        <v>-7.6976096265412792</v>
      </c>
      <c r="K160" s="7">
        <f t="shared" si="23"/>
        <v>4.0344231494505722</v>
      </c>
      <c r="L160" s="7">
        <f t="shared" si="24"/>
        <v>-1.4867137799985941</v>
      </c>
      <c r="M160" s="18">
        <f t="shared" si="25"/>
        <v>0</v>
      </c>
      <c r="N160" s="18">
        <f t="shared" si="26"/>
        <v>1</v>
      </c>
      <c r="O160" s="18">
        <f t="shared" si="27"/>
        <v>0</v>
      </c>
      <c r="P160" s="18">
        <f t="shared" si="28"/>
        <v>0</v>
      </c>
      <c r="Q160" s="15" t="str">
        <f t="shared" si="29"/>
        <v>n.a.</v>
      </c>
      <c r="R160" s="15">
        <f t="shared" si="30"/>
        <v>4.0344231494505722</v>
      </c>
      <c r="S160" s="15" t="str">
        <f t="shared" si="31"/>
        <v>n.a.</v>
      </c>
      <c r="T160" s="15" t="str">
        <f t="shared" si="32"/>
        <v>n.a.</v>
      </c>
      <c r="U160" s="15" t="str">
        <f t="shared" si="33"/>
        <v>n.a.</v>
      </c>
      <c r="V160" s="15">
        <f t="shared" si="34"/>
        <v>-1.4867137799985941</v>
      </c>
      <c r="W160" s="15" t="str">
        <f t="shared" si="35"/>
        <v>n.a.</v>
      </c>
      <c r="X160" s="15" t="str">
        <f t="shared" si="36"/>
        <v>n.a.</v>
      </c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</row>
    <row r="161" spans="1:56">
      <c r="A161" s="4">
        <f t="shared" si="37"/>
        <v>1954</v>
      </c>
      <c r="B161" s="4">
        <v>15059</v>
      </c>
      <c r="C161" s="10">
        <v>48552.725139068629</v>
      </c>
      <c r="D161" s="13">
        <v>47279</v>
      </c>
      <c r="E161" s="10">
        <v>12735.397251333108</v>
      </c>
      <c r="F161" s="10"/>
      <c r="G161" s="11">
        <f t="shared" si="22"/>
        <v>381.24232939797974</v>
      </c>
      <c r="H161" s="11"/>
      <c r="I161" s="12">
        <f t="shared" si="39"/>
        <v>31.851350493876772</v>
      </c>
      <c r="J161" s="16">
        <f t="shared" si="38"/>
        <v>-0.53568761892094585</v>
      </c>
      <c r="K161" s="7">
        <f t="shared" si="23"/>
        <v>5.2782633587208805</v>
      </c>
      <c r="L161" s="7">
        <f t="shared" si="24"/>
        <v>1.1031459399791554</v>
      </c>
      <c r="M161" s="18">
        <f t="shared" si="25"/>
        <v>0</v>
      </c>
      <c r="N161" s="18">
        <f t="shared" si="26"/>
        <v>1</v>
      </c>
      <c r="O161" s="18">
        <f t="shared" si="27"/>
        <v>0</v>
      </c>
      <c r="P161" s="18">
        <f t="shared" si="28"/>
        <v>0</v>
      </c>
      <c r="Q161" s="15" t="str">
        <f t="shared" si="29"/>
        <v>n.a.</v>
      </c>
      <c r="R161" s="15">
        <f t="shared" si="30"/>
        <v>5.2782633587208805</v>
      </c>
      <c r="S161" s="15" t="str">
        <f t="shared" si="31"/>
        <v>n.a.</v>
      </c>
      <c r="T161" s="15" t="str">
        <f t="shared" si="32"/>
        <v>n.a.</v>
      </c>
      <c r="U161" s="15" t="str">
        <f t="shared" si="33"/>
        <v>n.a.</v>
      </c>
      <c r="V161" s="15">
        <f t="shared" si="34"/>
        <v>1.1031459399791554</v>
      </c>
      <c r="W161" s="15" t="str">
        <f t="shared" si="35"/>
        <v>n.a.</v>
      </c>
      <c r="X161" s="15" t="str">
        <f t="shared" si="36"/>
        <v>n.a.</v>
      </c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</row>
    <row r="162" spans="1:56">
      <c r="A162" s="4">
        <f t="shared" si="37"/>
        <v>1955</v>
      </c>
      <c r="B162" s="4">
        <v>16081</v>
      </c>
      <c r="C162" s="10">
        <v>52236.678973873204</v>
      </c>
      <c r="D162" s="13">
        <v>50827</v>
      </c>
      <c r="E162" s="10">
        <v>13093.362092220925</v>
      </c>
      <c r="F162" s="10"/>
      <c r="G162" s="11">
        <f t="shared" si="22"/>
        <v>398.95542952186622</v>
      </c>
      <c r="H162" s="11"/>
      <c r="I162" s="12">
        <f t="shared" si="39"/>
        <v>31.638695968678064</v>
      </c>
      <c r="J162" s="16">
        <f t="shared" si="38"/>
        <v>2.189450156680568</v>
      </c>
      <c r="K162" s="7">
        <f t="shared" si="23"/>
        <v>2.8107866117041969</v>
      </c>
      <c r="L162" s="7">
        <f t="shared" si="24"/>
        <v>4.6461525276737303</v>
      </c>
      <c r="M162" s="18">
        <f t="shared" si="25"/>
        <v>0</v>
      </c>
      <c r="N162" s="18">
        <f t="shared" si="26"/>
        <v>1</v>
      </c>
      <c r="O162" s="18">
        <f t="shared" si="27"/>
        <v>0</v>
      </c>
      <c r="P162" s="18">
        <f t="shared" si="28"/>
        <v>0</v>
      </c>
      <c r="Q162" s="15" t="str">
        <f t="shared" si="29"/>
        <v>n.a.</v>
      </c>
      <c r="R162" s="15">
        <f t="shared" si="30"/>
        <v>2.8107866117041969</v>
      </c>
      <c r="S162" s="15" t="str">
        <f t="shared" si="31"/>
        <v>n.a.</v>
      </c>
      <c r="T162" s="15" t="str">
        <f t="shared" si="32"/>
        <v>n.a.</v>
      </c>
      <c r="U162" s="15" t="str">
        <f t="shared" si="33"/>
        <v>n.a.</v>
      </c>
      <c r="V162" s="15">
        <f t="shared" si="34"/>
        <v>4.6461525276737303</v>
      </c>
      <c r="W162" s="15" t="str">
        <f t="shared" si="35"/>
        <v>n.a.</v>
      </c>
      <c r="X162" s="15" t="str">
        <f t="shared" si="36"/>
        <v>n.a.</v>
      </c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</row>
    <row r="163" spans="1:56">
      <c r="A163" s="4">
        <f t="shared" si="37"/>
        <v>1956</v>
      </c>
      <c r="B163" s="4">
        <v>16966</v>
      </c>
      <c r="C163" s="10">
        <v>57005.976052814833</v>
      </c>
      <c r="D163" s="13">
        <v>55241</v>
      </c>
      <c r="E163" s="10">
        <v>13550.857371592007</v>
      </c>
      <c r="F163" s="10"/>
      <c r="G163" s="11">
        <f t="shared" si="22"/>
        <v>420.68169186343931</v>
      </c>
      <c r="H163" s="11"/>
      <c r="I163" s="12">
        <f t="shared" si="39"/>
        <v>30.712695280679206</v>
      </c>
      <c r="J163" s="16">
        <f t="shared" si="38"/>
        <v>-0.45952606639642823</v>
      </c>
      <c r="K163" s="7">
        <f t="shared" si="23"/>
        <v>3.4941008745407842</v>
      </c>
      <c r="L163" s="7">
        <f t="shared" si="24"/>
        <v>5.4457868558428268</v>
      </c>
      <c r="M163" s="18">
        <f t="shared" si="25"/>
        <v>0</v>
      </c>
      <c r="N163" s="18">
        <f t="shared" si="26"/>
        <v>1</v>
      </c>
      <c r="O163" s="18">
        <f t="shared" si="27"/>
        <v>0</v>
      </c>
      <c r="P163" s="18">
        <f t="shared" si="28"/>
        <v>0</v>
      </c>
      <c r="Q163" s="15" t="str">
        <f t="shared" si="29"/>
        <v>n.a.</v>
      </c>
      <c r="R163" s="15">
        <f t="shared" si="30"/>
        <v>3.4941008745407842</v>
      </c>
      <c r="S163" s="15" t="str">
        <f t="shared" si="31"/>
        <v>n.a.</v>
      </c>
      <c r="T163" s="15" t="str">
        <f t="shared" si="32"/>
        <v>n.a.</v>
      </c>
      <c r="U163" s="15" t="str">
        <f t="shared" si="33"/>
        <v>n.a.</v>
      </c>
      <c r="V163" s="15">
        <f t="shared" si="34"/>
        <v>5.4457868558428268</v>
      </c>
      <c r="W163" s="15" t="str">
        <f t="shared" si="35"/>
        <v>n.a.</v>
      </c>
      <c r="X163" s="15" t="str">
        <f t="shared" si="36"/>
        <v>n.a.</v>
      </c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</row>
    <row r="164" spans="1:56">
      <c r="A164" s="4">
        <f t="shared" si="37"/>
        <v>1957</v>
      </c>
      <c r="B164" s="4">
        <v>19095</v>
      </c>
      <c r="C164" s="10">
        <v>61064.144110208457</v>
      </c>
      <c r="D164" s="13">
        <v>58963</v>
      </c>
      <c r="E164" s="10">
        <v>13968.536036951253</v>
      </c>
      <c r="F164" s="10"/>
      <c r="G164" s="11">
        <f t="shared" si="22"/>
        <v>437.15493125889668</v>
      </c>
      <c r="H164" s="11"/>
      <c r="I164" s="12">
        <f t="shared" si="39"/>
        <v>32.384715838746331</v>
      </c>
      <c r="J164" s="16">
        <f t="shared" si="38"/>
        <v>0.53336534486955856</v>
      </c>
      <c r="K164" s="7">
        <f t="shared" si="23"/>
        <v>3.0823043435972419</v>
      </c>
      <c r="L164" s="7">
        <f t="shared" si="24"/>
        <v>3.9158441439388403</v>
      </c>
      <c r="M164" s="18">
        <f t="shared" si="25"/>
        <v>0</v>
      </c>
      <c r="N164" s="18">
        <f t="shared" si="26"/>
        <v>1</v>
      </c>
      <c r="O164" s="18">
        <f t="shared" si="27"/>
        <v>0</v>
      </c>
      <c r="P164" s="18">
        <f t="shared" si="28"/>
        <v>0</v>
      </c>
      <c r="Q164" s="15" t="str">
        <f t="shared" si="29"/>
        <v>n.a.</v>
      </c>
      <c r="R164" s="15">
        <f t="shared" si="30"/>
        <v>3.0823043435972419</v>
      </c>
      <c r="S164" s="15" t="str">
        <f t="shared" si="31"/>
        <v>n.a.</v>
      </c>
      <c r="T164" s="15" t="str">
        <f t="shared" si="32"/>
        <v>n.a.</v>
      </c>
      <c r="U164" s="15" t="str">
        <f t="shared" si="33"/>
        <v>n.a.</v>
      </c>
      <c r="V164" s="15">
        <f t="shared" si="34"/>
        <v>3.9158441439388403</v>
      </c>
      <c r="W164" s="15" t="str">
        <f t="shared" si="35"/>
        <v>n.a.</v>
      </c>
      <c r="X164" s="15" t="str">
        <f t="shared" si="36"/>
        <v>n.a.</v>
      </c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</row>
    <row r="165" spans="1:56">
      <c r="A165" s="4">
        <f t="shared" si="37"/>
        <v>1958</v>
      </c>
      <c r="B165" s="4">
        <v>19851</v>
      </c>
      <c r="C165" s="10">
        <v>64154.632193236524</v>
      </c>
      <c r="D165" s="13">
        <v>62269</v>
      </c>
      <c r="E165" s="10">
        <v>14476.884282160905</v>
      </c>
      <c r="F165" s="10"/>
      <c r="G165" s="11">
        <f t="shared" si="22"/>
        <v>443.15220694476966</v>
      </c>
      <c r="H165" s="11"/>
      <c r="I165" s="12">
        <f t="shared" si="39"/>
        <v>31.879426359825917</v>
      </c>
      <c r="J165" s="16">
        <f t="shared" si="38"/>
        <v>0.24073039114785288</v>
      </c>
      <c r="K165" s="7">
        <f t="shared" si="23"/>
        <v>3.6392378117857671</v>
      </c>
      <c r="L165" s="7">
        <f t="shared" si="24"/>
        <v>1.3718879182266885</v>
      </c>
      <c r="M165" s="18">
        <f t="shared" si="25"/>
        <v>0</v>
      </c>
      <c r="N165" s="18">
        <f t="shared" si="26"/>
        <v>1</v>
      </c>
      <c r="O165" s="18">
        <f t="shared" si="27"/>
        <v>0</v>
      </c>
      <c r="P165" s="18">
        <f t="shared" si="28"/>
        <v>0</v>
      </c>
      <c r="Q165" s="15" t="str">
        <f t="shared" si="29"/>
        <v>n.a.</v>
      </c>
      <c r="R165" s="15">
        <f t="shared" si="30"/>
        <v>3.6392378117857671</v>
      </c>
      <c r="S165" s="15" t="str">
        <f t="shared" si="31"/>
        <v>n.a.</v>
      </c>
      <c r="T165" s="15" t="str">
        <f t="shared" si="32"/>
        <v>n.a.</v>
      </c>
      <c r="U165" s="15" t="str">
        <f t="shared" si="33"/>
        <v>n.a.</v>
      </c>
      <c r="V165" s="15">
        <f t="shared" si="34"/>
        <v>1.3718879182266885</v>
      </c>
      <c r="W165" s="15" t="str">
        <f t="shared" si="35"/>
        <v>n.a.</v>
      </c>
      <c r="X165" s="15" t="str">
        <f t="shared" si="36"/>
        <v>n.a.</v>
      </c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</row>
    <row r="166" spans="1:56">
      <c r="A166" s="4">
        <f t="shared" si="37"/>
        <v>1959</v>
      </c>
      <c r="B166" s="4">
        <v>21772</v>
      </c>
      <c r="C166" s="10">
        <v>68158.634762425208</v>
      </c>
      <c r="D166" s="13">
        <v>66245</v>
      </c>
      <c r="E166" s="10">
        <v>15157.365210447415</v>
      </c>
      <c r="F166" s="10"/>
      <c r="G166" s="11">
        <f t="shared" si="22"/>
        <v>449.67336879529671</v>
      </c>
      <c r="H166" s="11"/>
      <c r="I166" s="12">
        <f t="shared" si="39"/>
        <v>32.865876669937357</v>
      </c>
      <c r="J166" s="16">
        <f t="shared" si="38"/>
        <v>2.1531813892581511</v>
      </c>
      <c r="K166" s="7">
        <f t="shared" si="23"/>
        <v>4.7004653420144482</v>
      </c>
      <c r="L166" s="7">
        <f t="shared" si="24"/>
        <v>1.4715399694127607</v>
      </c>
      <c r="M166" s="18">
        <f t="shared" si="25"/>
        <v>0</v>
      </c>
      <c r="N166" s="18">
        <f t="shared" si="26"/>
        <v>1</v>
      </c>
      <c r="O166" s="18">
        <f t="shared" si="27"/>
        <v>0</v>
      </c>
      <c r="P166" s="18">
        <f t="shared" si="28"/>
        <v>0</v>
      </c>
      <c r="Q166" s="15" t="str">
        <f t="shared" si="29"/>
        <v>n.a.</v>
      </c>
      <c r="R166" s="15">
        <f t="shared" si="30"/>
        <v>4.7004653420144482</v>
      </c>
      <c r="S166" s="15" t="str">
        <f t="shared" si="31"/>
        <v>n.a.</v>
      </c>
      <c r="T166" s="15" t="str">
        <f t="shared" si="32"/>
        <v>n.a.</v>
      </c>
      <c r="U166" s="15" t="str">
        <f t="shared" si="33"/>
        <v>n.a.</v>
      </c>
      <c r="V166" s="15">
        <f t="shared" si="34"/>
        <v>1.4715399694127607</v>
      </c>
      <c r="W166" s="15" t="str">
        <f t="shared" si="35"/>
        <v>n.a.</v>
      </c>
      <c r="X166" s="15" t="str">
        <f t="shared" si="36"/>
        <v>n.a.</v>
      </c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</row>
    <row r="167" spans="1:56">
      <c r="A167" s="4">
        <f t="shared" si="37"/>
        <v>1960</v>
      </c>
      <c r="B167" s="4">
        <v>22770</v>
      </c>
      <c r="C167" s="10">
        <v>74380.141193463249</v>
      </c>
      <c r="D167" s="13">
        <v>72161</v>
      </c>
      <c r="E167" s="10">
        <v>16009.657172174999</v>
      </c>
      <c r="F167" s="10"/>
      <c r="G167" s="11">
        <f t="shared" si="22"/>
        <v>464.59546505928279</v>
      </c>
      <c r="H167" s="11"/>
      <c r="I167" s="12">
        <f t="shared" si="39"/>
        <v>31.554440764401825</v>
      </c>
      <c r="J167" s="16">
        <f t="shared" si="38"/>
        <v>-0.83027507434450598</v>
      </c>
      <c r="K167" s="7">
        <f t="shared" si="23"/>
        <v>5.6229559022575426</v>
      </c>
      <c r="L167" s="7">
        <f t="shared" si="24"/>
        <v>3.3184300649076182</v>
      </c>
      <c r="M167" s="18">
        <f t="shared" si="25"/>
        <v>0</v>
      </c>
      <c r="N167" s="18">
        <f t="shared" si="26"/>
        <v>1</v>
      </c>
      <c r="O167" s="18">
        <f t="shared" si="27"/>
        <v>0</v>
      </c>
      <c r="P167" s="18">
        <f t="shared" si="28"/>
        <v>0</v>
      </c>
      <c r="Q167" s="15" t="str">
        <f t="shared" si="29"/>
        <v>n.a.</v>
      </c>
      <c r="R167" s="15">
        <f t="shared" si="30"/>
        <v>5.6229559022575426</v>
      </c>
      <c r="S167" s="15" t="str">
        <f t="shared" si="31"/>
        <v>n.a.</v>
      </c>
      <c r="T167" s="15" t="str">
        <f t="shared" si="32"/>
        <v>n.a.</v>
      </c>
      <c r="U167" s="15" t="str">
        <f t="shared" si="33"/>
        <v>n.a.</v>
      </c>
      <c r="V167" s="15">
        <f t="shared" si="34"/>
        <v>3.3184300649076182</v>
      </c>
      <c r="W167" s="15" t="str">
        <f t="shared" si="35"/>
        <v>n.a.</v>
      </c>
      <c r="X167" s="15" t="str">
        <f t="shared" si="36"/>
        <v>n.a.</v>
      </c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</row>
    <row r="168" spans="1:56">
      <c r="A168" s="4">
        <f t="shared" si="37"/>
        <v>1961</v>
      </c>
      <c r="B168" s="4">
        <v>22412</v>
      </c>
      <c r="C168" s="10">
        <v>81244.045928627122</v>
      </c>
      <c r="D168" s="13">
        <v>78522</v>
      </c>
      <c r="E168" s="10">
        <v>16824.791888988362</v>
      </c>
      <c r="F168" s="10"/>
      <c r="G168" s="11">
        <f t="shared" si="22"/>
        <v>482.88291745112423</v>
      </c>
      <c r="H168" s="11"/>
      <c r="I168" s="12">
        <f t="shared" si="39"/>
        <v>28.542319349991086</v>
      </c>
      <c r="J168" s="16">
        <f t="shared" si="38"/>
        <v>-3.3371070098348312</v>
      </c>
      <c r="K168" s="7">
        <f t="shared" si="23"/>
        <v>5.0915188754327545</v>
      </c>
      <c r="L168" s="7">
        <f t="shared" si="24"/>
        <v>3.9362098356917841</v>
      </c>
      <c r="M168" s="18">
        <f t="shared" si="25"/>
        <v>1</v>
      </c>
      <c r="N168" s="18">
        <f t="shared" si="26"/>
        <v>0</v>
      </c>
      <c r="O168" s="18">
        <f t="shared" si="27"/>
        <v>0</v>
      </c>
      <c r="P168" s="18">
        <f t="shared" si="28"/>
        <v>0</v>
      </c>
      <c r="Q168" s="15">
        <f t="shared" si="29"/>
        <v>5.0915188754327545</v>
      </c>
      <c r="R168" s="15" t="str">
        <f t="shared" si="30"/>
        <v>n.a.</v>
      </c>
      <c r="S168" s="15" t="str">
        <f t="shared" si="31"/>
        <v>n.a.</v>
      </c>
      <c r="T168" s="15" t="str">
        <f t="shared" si="32"/>
        <v>n.a.</v>
      </c>
      <c r="U168" s="15">
        <f t="shared" si="33"/>
        <v>3.9362098356917841</v>
      </c>
      <c r="V168" s="15" t="str">
        <f t="shared" si="34"/>
        <v>n.a.</v>
      </c>
      <c r="W168" s="15" t="str">
        <f t="shared" si="35"/>
        <v>n.a.</v>
      </c>
      <c r="X168" s="15" t="str">
        <f t="shared" si="36"/>
        <v>n.a.</v>
      </c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</row>
    <row r="169" spans="1:56">
      <c r="A169" s="4">
        <f t="shared" si="37"/>
        <v>1962</v>
      </c>
      <c r="B169" s="4">
        <v>21325</v>
      </c>
      <c r="C169" s="10">
        <v>88318.725569859496</v>
      </c>
      <c r="D169" s="13">
        <v>85196</v>
      </c>
      <c r="E169" s="10">
        <v>17842.280486743446</v>
      </c>
      <c r="F169" s="10"/>
      <c r="G169" s="11">
        <f t="shared" si="22"/>
        <v>494.99684547319509</v>
      </c>
      <c r="H169" s="11"/>
      <c r="I169" s="12">
        <f t="shared" si="39"/>
        <v>25.030517864688484</v>
      </c>
      <c r="J169" s="16">
        <f t="shared" si="38"/>
        <v>-7.8353588052488732</v>
      </c>
      <c r="K169" s="7">
        <f t="shared" si="23"/>
        <v>6.0475553247170799</v>
      </c>
      <c r="L169" s="7">
        <f t="shared" ref="L169:L187" si="40">100*(G169/G168-1)</f>
        <v>2.5086677503552313</v>
      </c>
      <c r="M169" s="18">
        <f t="shared" si="25"/>
        <v>1</v>
      </c>
      <c r="N169" s="18">
        <f t="shared" si="26"/>
        <v>0</v>
      </c>
      <c r="O169" s="18">
        <f t="shared" si="27"/>
        <v>0</v>
      </c>
      <c r="P169" s="18">
        <f t="shared" si="28"/>
        <v>0</v>
      </c>
      <c r="Q169" s="15">
        <f t="shared" si="29"/>
        <v>6.0475553247170799</v>
      </c>
      <c r="R169" s="15" t="str">
        <f t="shared" si="30"/>
        <v>n.a.</v>
      </c>
      <c r="S169" s="15" t="str">
        <f t="shared" si="31"/>
        <v>n.a.</v>
      </c>
      <c r="T169" s="15" t="str">
        <f t="shared" si="32"/>
        <v>n.a.</v>
      </c>
      <c r="U169" s="15">
        <f t="shared" si="33"/>
        <v>2.5086677503552313</v>
      </c>
      <c r="V169" s="15" t="str">
        <f t="shared" si="34"/>
        <v>n.a.</v>
      </c>
      <c r="W169" s="15" t="str">
        <f t="shared" si="35"/>
        <v>n.a.</v>
      </c>
      <c r="X169" s="15" t="str">
        <f t="shared" si="36"/>
        <v>n.a.</v>
      </c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</row>
    <row r="170" spans="1:56">
      <c r="A170" s="4">
        <f t="shared" si="37"/>
        <v>1963</v>
      </c>
      <c r="B170" s="4">
        <v>21518</v>
      </c>
      <c r="C170" s="10">
        <v>95275.754710943962</v>
      </c>
      <c r="D170" s="13">
        <v>91007</v>
      </c>
      <c r="E170" s="10">
        <v>18782.698346626632</v>
      </c>
      <c r="F170" s="10"/>
      <c r="G170" s="11">
        <f t="shared" si="22"/>
        <v>507.25275438422545</v>
      </c>
      <c r="H170" s="11"/>
      <c r="I170" s="12">
        <f t="shared" si="39"/>
        <v>23.644335051149913</v>
      </c>
      <c r="J170" s="16">
        <f t="shared" si="38"/>
        <v>-7.9101057132519124</v>
      </c>
      <c r="K170" s="7">
        <f t="shared" si="23"/>
        <v>5.2707268030109944</v>
      </c>
      <c r="L170" s="7">
        <f t="shared" si="40"/>
        <v>2.4759569728801445</v>
      </c>
      <c r="M170" s="18">
        <f t="shared" si="25"/>
        <v>1</v>
      </c>
      <c r="N170" s="18">
        <f t="shared" si="26"/>
        <v>0</v>
      </c>
      <c r="O170" s="18">
        <f t="shared" si="27"/>
        <v>0</v>
      </c>
      <c r="P170" s="18">
        <f t="shared" si="28"/>
        <v>0</v>
      </c>
      <c r="Q170" s="15">
        <f t="shared" si="29"/>
        <v>5.2707268030109944</v>
      </c>
      <c r="R170" s="15" t="str">
        <f t="shared" si="30"/>
        <v>n.a.</v>
      </c>
      <c r="S170" s="15" t="str">
        <f t="shared" si="31"/>
        <v>n.a.</v>
      </c>
      <c r="T170" s="15" t="str">
        <f t="shared" si="32"/>
        <v>n.a.</v>
      </c>
      <c r="U170" s="15">
        <f t="shared" si="33"/>
        <v>2.4759569728801445</v>
      </c>
      <c r="V170" s="15" t="str">
        <f t="shared" si="34"/>
        <v>n.a.</v>
      </c>
      <c r="W170" s="15" t="str">
        <f t="shared" si="35"/>
        <v>n.a.</v>
      </c>
      <c r="X170" s="15" t="str">
        <f t="shared" si="36"/>
        <v>n.a.</v>
      </c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</row>
    <row r="171" spans="1:56">
      <c r="A171" s="4">
        <f t="shared" si="37"/>
        <v>1964</v>
      </c>
      <c r="B171" s="4">
        <v>21769</v>
      </c>
      <c r="C171" s="10">
        <v>106808.696010149</v>
      </c>
      <c r="D171" s="13">
        <v>101508</v>
      </c>
      <c r="E171" s="10">
        <v>20291.022904376965</v>
      </c>
      <c r="F171" s="10"/>
      <c r="G171" s="11">
        <f t="shared" si="22"/>
        <v>526.38399016892026</v>
      </c>
      <c r="H171" s="11"/>
      <c r="I171" s="12">
        <f t="shared" si="39"/>
        <v>21.445600346770696</v>
      </c>
      <c r="J171" s="16">
        <f t="shared" si="38"/>
        <v>-7.0967190032203895</v>
      </c>
      <c r="K171" s="7">
        <f t="shared" si="23"/>
        <v>8.0303933434634942</v>
      </c>
      <c r="L171" s="7">
        <f t="shared" si="40"/>
        <v>3.771539063975915</v>
      </c>
      <c r="M171" s="18">
        <f t="shared" si="25"/>
        <v>1</v>
      </c>
      <c r="N171" s="18">
        <f t="shared" si="26"/>
        <v>0</v>
      </c>
      <c r="O171" s="18">
        <f t="shared" si="27"/>
        <v>0</v>
      </c>
      <c r="P171" s="18">
        <f t="shared" si="28"/>
        <v>0</v>
      </c>
      <c r="Q171" s="15">
        <f t="shared" si="29"/>
        <v>8.0303933434634942</v>
      </c>
      <c r="R171" s="15" t="str">
        <f t="shared" si="30"/>
        <v>n.a.</v>
      </c>
      <c r="S171" s="15" t="str">
        <f t="shared" si="31"/>
        <v>n.a.</v>
      </c>
      <c r="T171" s="15" t="str">
        <f t="shared" si="32"/>
        <v>n.a.</v>
      </c>
      <c r="U171" s="15">
        <f t="shared" si="33"/>
        <v>3.771539063975915</v>
      </c>
      <c r="V171" s="15" t="str">
        <f t="shared" si="34"/>
        <v>n.a.</v>
      </c>
      <c r="W171" s="15" t="str">
        <f t="shared" si="35"/>
        <v>n.a.</v>
      </c>
      <c r="X171" s="15" t="str">
        <f t="shared" si="36"/>
        <v>n.a.</v>
      </c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</row>
    <row r="172" spans="1:56">
      <c r="A172" s="4">
        <f t="shared" si="37"/>
        <v>1965</v>
      </c>
      <c r="B172" s="4">
        <v>21512</v>
      </c>
      <c r="C172" s="10">
        <v>118166.84856377792</v>
      </c>
      <c r="D172" s="13">
        <v>111664</v>
      </c>
      <c r="E172" s="10">
        <v>21327.893754147739</v>
      </c>
      <c r="F172" s="10"/>
      <c r="G172" s="11">
        <f t="shared" si="22"/>
        <v>554.04837404911325</v>
      </c>
      <c r="H172" s="11"/>
      <c r="I172" s="12">
        <f t="shared" si="39"/>
        <v>19.264937670153316</v>
      </c>
      <c r="J172" s="16">
        <f t="shared" si="38"/>
        <v>-5.7655801945351683</v>
      </c>
      <c r="K172" s="7">
        <f t="shared" si="23"/>
        <v>5.1099979269507934</v>
      </c>
      <c r="L172" s="7">
        <f t="shared" si="40"/>
        <v>5.2555519158770991</v>
      </c>
      <c r="M172" s="18">
        <f t="shared" si="25"/>
        <v>1</v>
      </c>
      <c r="N172" s="18">
        <f t="shared" si="26"/>
        <v>0</v>
      </c>
      <c r="O172" s="18">
        <f t="shared" si="27"/>
        <v>0</v>
      </c>
      <c r="P172" s="18">
        <f t="shared" si="28"/>
        <v>0</v>
      </c>
      <c r="Q172" s="15">
        <f t="shared" si="29"/>
        <v>5.1099979269507934</v>
      </c>
      <c r="R172" s="15" t="str">
        <f t="shared" si="30"/>
        <v>n.a.</v>
      </c>
      <c r="S172" s="15" t="str">
        <f t="shared" si="31"/>
        <v>n.a.</v>
      </c>
      <c r="T172" s="15" t="str">
        <f t="shared" si="32"/>
        <v>n.a.</v>
      </c>
      <c r="U172" s="15">
        <f t="shared" si="33"/>
        <v>5.2555519158770991</v>
      </c>
      <c r="V172" s="15" t="str">
        <f t="shared" si="34"/>
        <v>n.a.</v>
      </c>
      <c r="W172" s="15" t="str">
        <f t="shared" si="35"/>
        <v>n.a.</v>
      </c>
      <c r="X172" s="15" t="str">
        <f t="shared" si="36"/>
        <v>n.a.</v>
      </c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</row>
    <row r="173" spans="1:56">
      <c r="A173" s="4">
        <f t="shared" si="37"/>
        <v>1966</v>
      </c>
      <c r="B173" s="4">
        <v>23206</v>
      </c>
      <c r="C173" s="10">
        <v>128089.94516052777</v>
      </c>
      <c r="D173" s="13">
        <v>121617</v>
      </c>
      <c r="E173" s="10">
        <v>22260.975763008824</v>
      </c>
      <c r="F173" s="10"/>
      <c r="G173" s="11">
        <f t="shared" si="22"/>
        <v>575.40130551408924</v>
      </c>
      <c r="H173" s="11"/>
      <c r="I173" s="12">
        <f t="shared" si="39"/>
        <v>19.081213975019939</v>
      </c>
      <c r="J173" s="16">
        <f t="shared" si="38"/>
        <v>-4.5631210761299741</v>
      </c>
      <c r="K173" s="7">
        <f t="shared" si="23"/>
        <v>4.3749374392847651</v>
      </c>
      <c r="L173" s="7">
        <f t="shared" si="40"/>
        <v>3.8539832377674665</v>
      </c>
      <c r="M173" s="18">
        <f t="shared" si="25"/>
        <v>1</v>
      </c>
      <c r="N173" s="18">
        <f t="shared" si="26"/>
        <v>0</v>
      </c>
      <c r="O173" s="18">
        <f t="shared" si="27"/>
        <v>0</v>
      </c>
      <c r="P173" s="18">
        <f t="shared" si="28"/>
        <v>0</v>
      </c>
      <c r="Q173" s="15">
        <f t="shared" si="29"/>
        <v>4.3749374392847651</v>
      </c>
      <c r="R173" s="15" t="str">
        <f t="shared" si="30"/>
        <v>n.a.</v>
      </c>
      <c r="S173" s="15" t="str">
        <f t="shared" si="31"/>
        <v>n.a.</v>
      </c>
      <c r="T173" s="15" t="str">
        <f t="shared" si="32"/>
        <v>n.a.</v>
      </c>
      <c r="U173" s="15">
        <f t="shared" si="33"/>
        <v>3.8539832377674665</v>
      </c>
      <c r="V173" s="15" t="str">
        <f t="shared" si="34"/>
        <v>n.a.</v>
      </c>
      <c r="W173" s="15" t="str">
        <f t="shared" si="35"/>
        <v>n.a.</v>
      </c>
      <c r="X173" s="15" t="str">
        <f t="shared" si="36"/>
        <v>n.a.</v>
      </c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</row>
    <row r="174" spans="1:56">
      <c r="A174" s="4">
        <f t="shared" si="37"/>
        <v>1967</v>
      </c>
      <c r="B174" s="4">
        <v>25778</v>
      </c>
      <c r="C174" s="10">
        <v>138751.50428047456</v>
      </c>
      <c r="D174" s="13">
        <v>132066</v>
      </c>
      <c r="E174" s="10">
        <v>22975.227541219479</v>
      </c>
      <c r="F174" s="10"/>
      <c r="G174" s="11">
        <f t="shared" si="22"/>
        <v>603.91786776232254</v>
      </c>
      <c r="H174" s="11"/>
      <c r="I174" s="12">
        <f t="shared" si="39"/>
        <v>19.519028364605575</v>
      </c>
      <c r="J174" s="16">
        <f t="shared" si="38"/>
        <v>-1.9265719821651217</v>
      </c>
      <c r="K174" s="7">
        <f t="shared" si="23"/>
        <v>3.2085376032686463</v>
      </c>
      <c r="L174" s="7">
        <f t="shared" si="40"/>
        <v>4.9559432651539392</v>
      </c>
      <c r="M174" s="18">
        <f t="shared" si="25"/>
        <v>1</v>
      </c>
      <c r="N174" s="18">
        <f t="shared" si="26"/>
        <v>0</v>
      </c>
      <c r="O174" s="18">
        <f t="shared" si="27"/>
        <v>0</v>
      </c>
      <c r="P174" s="18">
        <f t="shared" si="28"/>
        <v>0</v>
      </c>
      <c r="Q174" s="15">
        <f t="shared" si="29"/>
        <v>3.2085376032686463</v>
      </c>
      <c r="R174" s="15" t="str">
        <f t="shared" si="30"/>
        <v>n.a.</v>
      </c>
      <c r="S174" s="15" t="str">
        <f t="shared" si="31"/>
        <v>n.a.</v>
      </c>
      <c r="T174" s="15" t="str">
        <f t="shared" si="32"/>
        <v>n.a.</v>
      </c>
      <c r="U174" s="15">
        <f t="shared" si="33"/>
        <v>4.9559432651539392</v>
      </c>
      <c r="V174" s="15" t="str">
        <f t="shared" si="34"/>
        <v>n.a.</v>
      </c>
      <c r="W174" s="15" t="str">
        <f t="shared" si="35"/>
        <v>n.a.</v>
      </c>
      <c r="X174" s="15" t="str">
        <f t="shared" si="36"/>
        <v>n.a.</v>
      </c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</row>
    <row r="175" spans="1:56">
      <c r="A175" s="4">
        <f t="shared" si="37"/>
        <v>1968</v>
      </c>
      <c r="B175" s="4">
        <v>29416</v>
      </c>
      <c r="C175" s="10">
        <v>147474.63667000365</v>
      </c>
      <c r="D175" s="13">
        <v>140024</v>
      </c>
      <c r="E175" s="10">
        <v>23987.478936580996</v>
      </c>
      <c r="F175" s="10"/>
      <c r="G175" s="11">
        <f t="shared" si="22"/>
        <v>614.79839986479055</v>
      </c>
      <c r="H175" s="11"/>
      <c r="I175" s="12">
        <f t="shared" si="39"/>
        <v>21.007827229617781</v>
      </c>
      <c r="J175" s="16">
        <f t="shared" si="38"/>
        <v>1.7428895594644658</v>
      </c>
      <c r="K175" s="7">
        <f t="shared" si="23"/>
        <v>4.4058383906990795</v>
      </c>
      <c r="L175" s="7">
        <f t="shared" si="40"/>
        <v>1.8016575900930532</v>
      </c>
      <c r="M175" s="18">
        <f t="shared" si="25"/>
        <v>1</v>
      </c>
      <c r="N175" s="18">
        <f t="shared" si="26"/>
        <v>0</v>
      </c>
      <c r="O175" s="18">
        <f t="shared" si="27"/>
        <v>0</v>
      </c>
      <c r="P175" s="18">
        <f t="shared" si="28"/>
        <v>0</v>
      </c>
      <c r="Q175" s="15">
        <f t="shared" si="29"/>
        <v>4.4058383906990795</v>
      </c>
      <c r="R175" s="15" t="str">
        <f t="shared" si="30"/>
        <v>n.a.</v>
      </c>
      <c r="S175" s="15" t="str">
        <f t="shared" si="31"/>
        <v>n.a.</v>
      </c>
      <c r="T175" s="15" t="str">
        <f t="shared" si="32"/>
        <v>n.a.</v>
      </c>
      <c r="U175" s="15">
        <f t="shared" si="33"/>
        <v>1.8016575900930532</v>
      </c>
      <c r="V175" s="15" t="str">
        <f t="shared" si="34"/>
        <v>n.a.</v>
      </c>
      <c r="W175" s="15" t="str">
        <f t="shared" si="35"/>
        <v>n.a.</v>
      </c>
      <c r="X175" s="15" t="str">
        <f t="shared" si="36"/>
        <v>n.a.</v>
      </c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</row>
    <row r="176" spans="1:56">
      <c r="A176" s="4">
        <f t="shared" si="37"/>
        <v>1969</v>
      </c>
      <c r="B176" s="4">
        <v>39943</v>
      </c>
      <c r="C176" s="10">
        <v>159867.69550787754</v>
      </c>
      <c r="D176" s="13">
        <v>152127</v>
      </c>
      <c r="E176" s="10">
        <v>25335.405878160895</v>
      </c>
      <c r="F176" s="10"/>
      <c r="G176" s="11">
        <f t="shared" si="22"/>
        <v>631.0050696510981</v>
      </c>
      <c r="H176" s="11"/>
      <c r="I176" s="12">
        <f t="shared" si="39"/>
        <v>26.256351600964983</v>
      </c>
      <c r="J176" s="16">
        <f t="shared" si="38"/>
        <v>7.1751376259450446</v>
      </c>
      <c r="K176" s="7">
        <f t="shared" si="23"/>
        <v>5.6192939038887779</v>
      </c>
      <c r="L176" s="7">
        <f t="shared" si="40"/>
        <v>2.6360949849368209</v>
      </c>
      <c r="M176" s="18">
        <f t="shared" si="25"/>
        <v>1</v>
      </c>
      <c r="N176" s="18">
        <f t="shared" si="26"/>
        <v>0</v>
      </c>
      <c r="O176" s="18">
        <f t="shared" si="27"/>
        <v>0</v>
      </c>
      <c r="P176" s="18">
        <f t="shared" si="28"/>
        <v>0</v>
      </c>
      <c r="Q176" s="15">
        <f t="shared" si="29"/>
        <v>5.6192939038887779</v>
      </c>
      <c r="R176" s="15" t="str">
        <f t="shared" si="30"/>
        <v>n.a.</v>
      </c>
      <c r="S176" s="15" t="str">
        <f t="shared" si="31"/>
        <v>n.a.</v>
      </c>
      <c r="T176" s="15" t="str">
        <f t="shared" si="32"/>
        <v>n.a.</v>
      </c>
      <c r="U176" s="15">
        <f t="shared" si="33"/>
        <v>2.6360949849368209</v>
      </c>
      <c r="V176" s="15" t="str">
        <f t="shared" si="34"/>
        <v>n.a.</v>
      </c>
      <c r="W176" s="15" t="str">
        <f t="shared" si="35"/>
        <v>n.a.</v>
      </c>
      <c r="X176" s="15" t="str">
        <f t="shared" si="36"/>
        <v>n.a.</v>
      </c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</row>
    <row r="177" spans="1:56">
      <c r="A177" s="4">
        <f t="shared" si="37"/>
        <v>1970</v>
      </c>
      <c r="B177" s="4">
        <v>36155</v>
      </c>
      <c r="C177" s="10">
        <v>178080.43028934335</v>
      </c>
      <c r="D177" s="13">
        <v>172226</v>
      </c>
      <c r="E177" s="10">
        <v>26751.681349806891</v>
      </c>
      <c r="F177" s="10"/>
      <c r="G177" s="11">
        <f t="shared" si="22"/>
        <v>665.67939398182466</v>
      </c>
      <c r="H177" s="11"/>
      <c r="I177" s="12">
        <f t="shared" si="39"/>
        <v>20.992765319986528</v>
      </c>
      <c r="J177" s="16">
        <f t="shared" si="38"/>
        <v>1.4737369553809536</v>
      </c>
      <c r="K177" s="7">
        <f t="shared" si="23"/>
        <v>5.5901037404213261</v>
      </c>
      <c r="L177" s="7">
        <f t="shared" si="40"/>
        <v>5.4950944134092294</v>
      </c>
      <c r="M177" s="18">
        <f t="shared" si="25"/>
        <v>1</v>
      </c>
      <c r="N177" s="18">
        <f t="shared" si="26"/>
        <v>0</v>
      </c>
      <c r="O177" s="18">
        <f t="shared" si="27"/>
        <v>0</v>
      </c>
      <c r="P177" s="18">
        <f t="shared" si="28"/>
        <v>0</v>
      </c>
      <c r="Q177" s="15">
        <f t="shared" si="29"/>
        <v>5.5901037404213261</v>
      </c>
      <c r="R177" s="15" t="str">
        <f t="shared" si="30"/>
        <v>n.a.</v>
      </c>
      <c r="S177" s="15" t="str">
        <f t="shared" si="31"/>
        <v>n.a.</v>
      </c>
      <c r="T177" s="15" t="str">
        <f t="shared" si="32"/>
        <v>n.a.</v>
      </c>
      <c r="U177" s="15">
        <f t="shared" si="33"/>
        <v>5.4950944134092294</v>
      </c>
      <c r="V177" s="15" t="str">
        <f t="shared" si="34"/>
        <v>n.a.</v>
      </c>
      <c r="W177" s="15" t="str">
        <f t="shared" si="35"/>
        <v>n.a.</v>
      </c>
      <c r="X177" s="15" t="str">
        <f t="shared" si="36"/>
        <v>n.a.</v>
      </c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</row>
    <row r="178" spans="1:56">
      <c r="A178" s="4">
        <f t="shared" si="37"/>
        <v>1971</v>
      </c>
      <c r="B178" s="4">
        <v>38786</v>
      </c>
      <c r="C178" s="10">
        <v>192559.01305635262</v>
      </c>
      <c r="D178" s="13">
        <v>186215</v>
      </c>
      <c r="E178" s="10">
        <v>26832.262255773807</v>
      </c>
      <c r="F178" s="10"/>
      <c r="G178" s="11">
        <f t="shared" si="22"/>
        <v>717.63987404721149</v>
      </c>
      <c r="H178" s="11"/>
      <c r="I178" s="12">
        <f t="shared" si="39"/>
        <v>20.828612088177643</v>
      </c>
      <c r="J178" s="16">
        <f t="shared" si="38"/>
        <v>-0.17921514144013884</v>
      </c>
      <c r="K178" s="7">
        <f t="shared" si="23"/>
        <v>0.30121809882988071</v>
      </c>
      <c r="L178" s="7">
        <f t="shared" si="40"/>
        <v>7.8056314398708082</v>
      </c>
      <c r="M178" s="18">
        <f t="shared" si="25"/>
        <v>1</v>
      </c>
      <c r="N178" s="18">
        <f t="shared" si="26"/>
        <v>0</v>
      </c>
      <c r="O178" s="18">
        <f t="shared" si="27"/>
        <v>0</v>
      </c>
      <c r="P178" s="18">
        <f t="shared" si="28"/>
        <v>0</v>
      </c>
      <c r="Q178" s="15">
        <f t="shared" si="29"/>
        <v>0.30121809882988071</v>
      </c>
      <c r="R178" s="15" t="str">
        <f t="shared" si="30"/>
        <v>n.a.</v>
      </c>
      <c r="S178" s="15" t="str">
        <f t="shared" si="31"/>
        <v>n.a.</v>
      </c>
      <c r="T178" s="15" t="str">
        <f t="shared" si="32"/>
        <v>n.a.</v>
      </c>
      <c r="U178" s="15">
        <f t="shared" si="33"/>
        <v>7.8056314398708082</v>
      </c>
      <c r="V178" s="15" t="str">
        <f t="shared" si="34"/>
        <v>n.a.</v>
      </c>
      <c r="W178" s="15" t="str">
        <f t="shared" si="35"/>
        <v>n.a.</v>
      </c>
      <c r="X178" s="15" t="str">
        <f t="shared" si="36"/>
        <v>n.a.</v>
      </c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</row>
    <row r="179" spans="1:56">
      <c r="A179" s="4">
        <f t="shared" si="37"/>
        <v>1972</v>
      </c>
      <c r="B179" s="4">
        <v>45136</v>
      </c>
      <c r="C179" s="10">
        <v>209127.10851008</v>
      </c>
      <c r="D179" s="13">
        <v>203758</v>
      </c>
      <c r="E179" s="10">
        <v>27718.30752926107</v>
      </c>
      <c r="F179" s="10"/>
      <c r="G179" s="11">
        <f t="shared" si="22"/>
        <v>754.47286342902839</v>
      </c>
      <c r="H179" s="11"/>
      <c r="I179" s="12">
        <f t="shared" si="39"/>
        <v>22.151768274129115</v>
      </c>
      <c r="J179" s="16">
        <f t="shared" si="38"/>
        <v>-4.1045833268358685</v>
      </c>
      <c r="K179" s="7">
        <f t="shared" si="23"/>
        <v>3.3021638840631251</v>
      </c>
      <c r="L179" s="7">
        <f t="shared" si="40"/>
        <v>5.1325171181045182</v>
      </c>
      <c r="M179" s="18">
        <f t="shared" si="25"/>
        <v>1</v>
      </c>
      <c r="N179" s="18">
        <f t="shared" si="26"/>
        <v>0</v>
      </c>
      <c r="O179" s="18">
        <f t="shared" si="27"/>
        <v>0</v>
      </c>
      <c r="P179" s="18">
        <f t="shared" si="28"/>
        <v>0</v>
      </c>
      <c r="Q179" s="15">
        <f t="shared" si="29"/>
        <v>3.3021638840631251</v>
      </c>
      <c r="R179" s="15" t="str">
        <f t="shared" si="30"/>
        <v>n.a.</v>
      </c>
      <c r="S179" s="15" t="str">
        <f t="shared" si="31"/>
        <v>n.a.</v>
      </c>
      <c r="T179" s="15" t="str">
        <f t="shared" si="32"/>
        <v>n.a.</v>
      </c>
      <c r="U179" s="15">
        <f t="shared" si="33"/>
        <v>5.1325171181045182</v>
      </c>
      <c r="V179" s="15" t="str">
        <f t="shared" si="34"/>
        <v>n.a.</v>
      </c>
      <c r="W179" s="15" t="str">
        <f t="shared" si="35"/>
        <v>n.a.</v>
      </c>
      <c r="X179" s="15" t="str">
        <f t="shared" si="36"/>
        <v>n.a.</v>
      </c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</row>
    <row r="180" spans="1:56">
      <c r="A180" s="4">
        <f t="shared" si="37"/>
        <v>1973</v>
      </c>
      <c r="B180" s="4">
        <v>51287</v>
      </c>
      <c r="C180" s="10">
        <v>232717.58375114141</v>
      </c>
      <c r="D180" s="13">
        <v>226744</v>
      </c>
      <c r="E180" s="10">
        <v>28813.370218386932</v>
      </c>
      <c r="F180" s="10"/>
      <c r="G180" s="11">
        <f t="shared" si="22"/>
        <v>807.67220907270087</v>
      </c>
      <c r="H180" s="11"/>
      <c r="I180" s="12">
        <f t="shared" si="39"/>
        <v>22.618900610379988</v>
      </c>
      <c r="J180" s="16">
        <f t="shared" si="38"/>
        <v>1.6261352903934601</v>
      </c>
      <c r="K180" s="7">
        <f t="shared" si="23"/>
        <v>3.9506838141897704</v>
      </c>
      <c r="L180" s="7">
        <f t="shared" si="40"/>
        <v>7.0511940485022961</v>
      </c>
      <c r="M180" s="18">
        <f t="shared" si="25"/>
        <v>1</v>
      </c>
      <c r="N180" s="18">
        <f t="shared" si="26"/>
        <v>0</v>
      </c>
      <c r="O180" s="18">
        <f t="shared" si="27"/>
        <v>0</v>
      </c>
      <c r="P180" s="18">
        <f t="shared" si="28"/>
        <v>0</v>
      </c>
      <c r="Q180" s="15">
        <f t="shared" si="29"/>
        <v>3.9506838141897704</v>
      </c>
      <c r="R180" s="15" t="str">
        <f t="shared" si="30"/>
        <v>n.a.</v>
      </c>
      <c r="S180" s="15" t="str">
        <f t="shared" si="31"/>
        <v>n.a.</v>
      </c>
      <c r="T180" s="15" t="str">
        <f t="shared" si="32"/>
        <v>n.a.</v>
      </c>
      <c r="U180" s="15">
        <f t="shared" si="33"/>
        <v>7.0511940485022961</v>
      </c>
      <c r="V180" s="15" t="str">
        <f t="shared" si="34"/>
        <v>n.a.</v>
      </c>
      <c r="W180" s="15" t="str">
        <f t="shared" si="35"/>
        <v>n.a.</v>
      </c>
      <c r="X180" s="15" t="str">
        <f t="shared" si="36"/>
        <v>n.a.</v>
      </c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</row>
    <row r="181" spans="1:56">
      <c r="A181" s="4">
        <f t="shared" si="37"/>
        <v>1974</v>
      </c>
      <c r="B181" s="4">
        <v>62014</v>
      </c>
      <c r="C181" s="10">
        <v>269677.86413511913</v>
      </c>
      <c r="D181" s="13">
        <v>256127</v>
      </c>
      <c r="E181" s="10">
        <v>29456.180966687352</v>
      </c>
      <c r="F181" s="10"/>
      <c r="G181" s="11">
        <f t="shared" si="22"/>
        <v>915.52215964487664</v>
      </c>
      <c r="H181" s="11"/>
      <c r="I181" s="12">
        <f t="shared" si="39"/>
        <v>24.212207225321812</v>
      </c>
      <c r="J181" s="16">
        <f t="shared" si="38"/>
        <v>3.3835951371441695</v>
      </c>
      <c r="K181" s="7">
        <f t="shared" si="23"/>
        <v>2.2309460622909727</v>
      </c>
      <c r="L181" s="7">
        <f t="shared" si="40"/>
        <v>13.353183303904892</v>
      </c>
      <c r="M181" s="18">
        <f t="shared" si="25"/>
        <v>1</v>
      </c>
      <c r="N181" s="18">
        <f t="shared" si="26"/>
        <v>0</v>
      </c>
      <c r="O181" s="18">
        <f t="shared" si="27"/>
        <v>0</v>
      </c>
      <c r="P181" s="18">
        <f t="shared" si="28"/>
        <v>0</v>
      </c>
      <c r="Q181" s="15">
        <f t="shared" si="29"/>
        <v>2.2309460622909727</v>
      </c>
      <c r="R181" s="15" t="str">
        <f t="shared" si="30"/>
        <v>n.a.</v>
      </c>
      <c r="S181" s="15" t="str">
        <f t="shared" si="31"/>
        <v>n.a.</v>
      </c>
      <c r="T181" s="15" t="str">
        <f t="shared" si="32"/>
        <v>n.a.</v>
      </c>
      <c r="U181" s="15">
        <f t="shared" si="33"/>
        <v>13.353183303904892</v>
      </c>
      <c r="V181" s="15" t="str">
        <f t="shared" si="34"/>
        <v>n.a.</v>
      </c>
      <c r="W181" s="15" t="str">
        <f t="shared" si="35"/>
        <v>n.a.</v>
      </c>
      <c r="X181" s="15" t="str">
        <f t="shared" si="36"/>
        <v>n.a.</v>
      </c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</row>
    <row r="182" spans="1:56">
      <c r="A182" s="4">
        <f t="shared" si="37"/>
        <v>1975</v>
      </c>
      <c r="B182" s="4">
        <v>73467</v>
      </c>
      <c r="C182" s="10">
        <v>313884.16744383966</v>
      </c>
      <c r="D182" s="13">
        <v>300785</v>
      </c>
      <c r="E182" s="10">
        <v>30071.541602856312</v>
      </c>
      <c r="F182" s="10"/>
      <c r="G182" s="11">
        <f t="shared" si="22"/>
        <v>1043.7914078007418</v>
      </c>
      <c r="H182" s="11"/>
      <c r="I182" s="12">
        <f t="shared" si="39"/>
        <v>24.425087687218443</v>
      </c>
      <c r="J182" s="16">
        <f t="shared" si="38"/>
        <v>2.2733194130893288</v>
      </c>
      <c r="K182" s="7">
        <f t="shared" si="23"/>
        <v>2.0890713458913357</v>
      </c>
      <c r="L182" s="7">
        <f t="shared" si="40"/>
        <v>14.010501745323101</v>
      </c>
      <c r="M182" s="18">
        <f t="shared" si="25"/>
        <v>1</v>
      </c>
      <c r="N182" s="18">
        <f t="shared" si="26"/>
        <v>0</v>
      </c>
      <c r="O182" s="18">
        <f t="shared" si="27"/>
        <v>0</v>
      </c>
      <c r="P182" s="18">
        <f t="shared" si="28"/>
        <v>0</v>
      </c>
      <c r="Q182" s="15">
        <f t="shared" si="29"/>
        <v>2.0890713458913357</v>
      </c>
      <c r="R182" s="15" t="str">
        <f t="shared" si="30"/>
        <v>n.a.</v>
      </c>
      <c r="S182" s="15" t="str">
        <f t="shared" si="31"/>
        <v>n.a.</v>
      </c>
      <c r="T182" s="15" t="str">
        <f t="shared" si="32"/>
        <v>n.a.</v>
      </c>
      <c r="U182" s="15">
        <f t="shared" si="33"/>
        <v>14.010501745323101</v>
      </c>
      <c r="V182" s="15" t="str">
        <f t="shared" si="34"/>
        <v>n.a.</v>
      </c>
      <c r="W182" s="15" t="str">
        <f t="shared" si="35"/>
        <v>n.a.</v>
      </c>
      <c r="X182" s="15" t="str">
        <f t="shared" si="36"/>
        <v>n.a.</v>
      </c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</row>
    <row r="183" spans="1:56">
      <c r="A183" s="4">
        <f t="shared" si="37"/>
        <v>1976</v>
      </c>
      <c r="B183" s="4">
        <v>80411</v>
      </c>
      <c r="C183" s="10">
        <v>351787.2530053822</v>
      </c>
      <c r="D183" s="13">
        <v>340197</v>
      </c>
      <c r="E183" s="10">
        <v>30206.082785251831</v>
      </c>
      <c r="F183" s="10"/>
      <c r="G183" s="11">
        <f t="shared" si="22"/>
        <v>1164.6238789266079</v>
      </c>
      <c r="H183" s="11"/>
      <c r="I183" s="12">
        <f t="shared" si="39"/>
        <v>23.63659879422805</v>
      </c>
      <c r="J183" s="16">
        <f t="shared" si="38"/>
        <v>1.0176981838480614</v>
      </c>
      <c r="K183" s="7">
        <f t="shared" si="23"/>
        <v>0.44740367544955362</v>
      </c>
      <c r="L183" s="7">
        <f t="shared" si="40"/>
        <v>11.576304443859996</v>
      </c>
      <c r="M183" s="18">
        <f t="shared" si="25"/>
        <v>1</v>
      </c>
      <c r="N183" s="18">
        <f t="shared" si="26"/>
        <v>0</v>
      </c>
      <c r="O183" s="18">
        <f t="shared" si="27"/>
        <v>0</v>
      </c>
      <c r="P183" s="18">
        <f t="shared" si="28"/>
        <v>0</v>
      </c>
      <c r="Q183" s="15">
        <f t="shared" si="29"/>
        <v>0.44740367544955362</v>
      </c>
      <c r="R183" s="15" t="str">
        <f t="shared" si="30"/>
        <v>n.a.</v>
      </c>
      <c r="S183" s="15" t="str">
        <f t="shared" si="31"/>
        <v>n.a.</v>
      </c>
      <c r="T183" s="15" t="str">
        <f t="shared" si="32"/>
        <v>n.a.</v>
      </c>
      <c r="U183" s="15">
        <f t="shared" si="33"/>
        <v>11.576304443859996</v>
      </c>
      <c r="V183" s="15" t="str">
        <f t="shared" si="34"/>
        <v>n.a.</v>
      </c>
      <c r="W183" s="15" t="str">
        <f t="shared" si="35"/>
        <v>n.a.</v>
      </c>
      <c r="X183" s="15" t="str">
        <f t="shared" si="36"/>
        <v>n.a.</v>
      </c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</row>
    <row r="184" spans="1:56">
      <c r="A184" s="4">
        <f t="shared" si="37"/>
        <v>1977</v>
      </c>
      <c r="B184" s="4">
        <v>97981</v>
      </c>
      <c r="C184" s="10">
        <v>379488.00344482018</v>
      </c>
      <c r="D184" s="13">
        <v>370016</v>
      </c>
      <c r="E184" s="10">
        <v>29776.8335052681</v>
      </c>
      <c r="F184" s="10"/>
      <c r="G184" s="11">
        <f t="shared" si="22"/>
        <v>1274.4404248950159</v>
      </c>
      <c r="H184" s="11"/>
      <c r="I184" s="12">
        <f t="shared" si="39"/>
        <v>26.480206261350862</v>
      </c>
      <c r="J184" s="16">
        <f t="shared" si="38"/>
        <v>2.2679990360290496</v>
      </c>
      <c r="K184" s="7">
        <f t="shared" si="23"/>
        <v>-1.4210690046619123</v>
      </c>
      <c r="L184" s="7">
        <f t="shared" si="40"/>
        <v>9.4293572333088438</v>
      </c>
      <c r="M184" s="18">
        <f t="shared" si="25"/>
        <v>1</v>
      </c>
      <c r="N184" s="18">
        <f t="shared" si="26"/>
        <v>0</v>
      </c>
      <c r="O184" s="18">
        <f t="shared" si="27"/>
        <v>0</v>
      </c>
      <c r="P184" s="18">
        <f t="shared" si="28"/>
        <v>0</v>
      </c>
      <c r="Q184" s="15">
        <f t="shared" si="29"/>
        <v>-1.4210690046619123</v>
      </c>
      <c r="R184" s="15" t="str">
        <f t="shared" si="30"/>
        <v>n.a.</v>
      </c>
      <c r="S184" s="15" t="str">
        <f t="shared" si="31"/>
        <v>n.a.</v>
      </c>
      <c r="T184" s="15" t="str">
        <f t="shared" si="32"/>
        <v>n.a.</v>
      </c>
      <c r="U184" s="15">
        <f t="shared" si="33"/>
        <v>9.4293572333088438</v>
      </c>
      <c r="V184" s="15" t="str">
        <f t="shared" si="34"/>
        <v>n.a.</v>
      </c>
      <c r="W184" s="15" t="str">
        <f t="shared" si="35"/>
        <v>n.a.</v>
      </c>
      <c r="X184" s="15" t="str">
        <f t="shared" si="36"/>
        <v>n.a.</v>
      </c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</row>
    <row r="185" spans="1:56">
      <c r="A185" s="4">
        <f t="shared" si="37"/>
        <v>1978</v>
      </c>
      <c r="B185" s="4">
        <v>131175</v>
      </c>
      <c r="C185" s="10">
        <v>422738.64653050131</v>
      </c>
      <c r="D185" s="13">
        <v>412450</v>
      </c>
      <c r="E185" s="10">
        <v>30436.792157362361</v>
      </c>
      <c r="F185" s="10"/>
      <c r="G185" s="11">
        <f t="shared" si="22"/>
        <v>1388.9067032586252</v>
      </c>
      <c r="H185" s="11"/>
      <c r="I185" s="12">
        <f t="shared" si="39"/>
        <v>31.803855012728814</v>
      </c>
      <c r="J185" s="16">
        <f t="shared" si="38"/>
        <v>7.3787673255103705</v>
      </c>
      <c r="K185" s="7">
        <f t="shared" si="23"/>
        <v>2.216349337405199</v>
      </c>
      <c r="L185" s="7">
        <f t="shared" si="40"/>
        <v>8.9816892282774674</v>
      </c>
      <c r="M185" s="18">
        <f t="shared" si="25"/>
        <v>0</v>
      </c>
      <c r="N185" s="18">
        <f t="shared" si="26"/>
        <v>1</v>
      </c>
      <c r="O185" s="18">
        <f t="shared" si="27"/>
        <v>0</v>
      </c>
      <c r="P185" s="18">
        <f t="shared" si="28"/>
        <v>0</v>
      </c>
      <c r="Q185" s="15" t="str">
        <f t="shared" si="29"/>
        <v>n.a.</v>
      </c>
      <c r="R185" s="15">
        <f t="shared" si="30"/>
        <v>2.216349337405199</v>
      </c>
      <c r="S185" s="15" t="str">
        <f t="shared" si="31"/>
        <v>n.a.</v>
      </c>
      <c r="T185" s="15" t="str">
        <f t="shared" si="32"/>
        <v>n.a.</v>
      </c>
      <c r="U185" s="15" t="str">
        <f t="shared" si="33"/>
        <v>n.a.</v>
      </c>
      <c r="V185" s="15">
        <f t="shared" si="34"/>
        <v>8.9816892282774674</v>
      </c>
      <c r="W185" s="15" t="str">
        <f t="shared" si="35"/>
        <v>n.a.</v>
      </c>
      <c r="X185" s="15" t="str">
        <f t="shared" si="36"/>
        <v>n.a.</v>
      </c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</row>
    <row r="186" spans="1:56">
      <c r="A186" s="4">
        <f t="shared" si="37"/>
        <v>1979</v>
      </c>
      <c r="B186" s="4">
        <v>175145</v>
      </c>
      <c r="C186" s="10">
        <v>475177.19512054638</v>
      </c>
      <c r="D186" s="13">
        <v>462307</v>
      </c>
      <c r="E186" s="10">
        <v>31640.929316626149</v>
      </c>
      <c r="F186" s="10"/>
      <c r="G186" s="11">
        <f t="shared" si="22"/>
        <v>1501.7801480023477</v>
      </c>
      <c r="H186" s="11"/>
      <c r="I186" s="12">
        <f t="shared" si="39"/>
        <v>37.884998496669965</v>
      </c>
      <c r="J186" s="16">
        <f t="shared" si="38"/>
        <v>14.248399702441915</v>
      </c>
      <c r="K186" s="7">
        <f t="shared" si="23"/>
        <v>3.9561894467663894</v>
      </c>
      <c r="L186" s="7">
        <f t="shared" si="40"/>
        <v>8.1267837846056281</v>
      </c>
      <c r="M186" s="18">
        <f t="shared" si="25"/>
        <v>0</v>
      </c>
      <c r="N186" s="18">
        <f t="shared" si="26"/>
        <v>1</v>
      </c>
      <c r="O186" s="18">
        <f t="shared" si="27"/>
        <v>0</v>
      </c>
      <c r="P186" s="18">
        <f t="shared" si="28"/>
        <v>0</v>
      </c>
      <c r="Q186" s="15" t="str">
        <f t="shared" si="29"/>
        <v>n.a.</v>
      </c>
      <c r="R186" s="15">
        <f t="shared" si="30"/>
        <v>3.9561894467663894</v>
      </c>
      <c r="S186" s="15" t="str">
        <f t="shared" si="31"/>
        <v>n.a.</v>
      </c>
      <c r="T186" s="15" t="str">
        <f t="shared" si="32"/>
        <v>n.a.</v>
      </c>
      <c r="U186" s="15" t="str">
        <f t="shared" si="33"/>
        <v>n.a.</v>
      </c>
      <c r="V186" s="15">
        <f t="shared" si="34"/>
        <v>8.1267837846056281</v>
      </c>
      <c r="W186" s="15" t="str">
        <f t="shared" si="35"/>
        <v>n.a.</v>
      </c>
      <c r="X186" s="15" t="str">
        <f t="shared" si="36"/>
        <v>n.a.</v>
      </c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</row>
    <row r="187" spans="1:56">
      <c r="A187" s="4">
        <f t="shared" si="37"/>
        <v>1980</v>
      </c>
      <c r="B187" s="4">
        <v>229588</v>
      </c>
      <c r="C187" s="10">
        <v>536997.68482233072</v>
      </c>
      <c r="D187" s="13">
        <v>548581</v>
      </c>
      <c r="E187" s="10">
        <v>32463.25966450504</v>
      </c>
      <c r="F187" s="13">
        <v>1485844</v>
      </c>
      <c r="G187" s="11">
        <f t="shared" si="22"/>
        <v>1654.1705619583172</v>
      </c>
      <c r="H187" s="11">
        <f>100*D187/F187</f>
        <v>36.920497710392205</v>
      </c>
      <c r="I187" s="12">
        <f t="shared" si="39"/>
        <v>41.851248949562596</v>
      </c>
      <c r="J187" s="16">
        <f t="shared" si="38"/>
        <v>15.371042688211734</v>
      </c>
      <c r="K187" s="7">
        <f t="shared" si="23"/>
        <v>2.5989449919436636</v>
      </c>
      <c r="L187" s="7">
        <f t="shared" si="40"/>
        <v>10.147318444625707</v>
      </c>
      <c r="M187" s="18">
        <f t="shared" si="25"/>
        <v>0</v>
      </c>
      <c r="N187" s="18">
        <f t="shared" si="26"/>
        <v>1</v>
      </c>
      <c r="O187" s="18">
        <f t="shared" si="27"/>
        <v>0</v>
      </c>
      <c r="P187" s="18">
        <f t="shared" si="28"/>
        <v>0</v>
      </c>
      <c r="Q187" s="15" t="str">
        <f t="shared" si="29"/>
        <v>n.a.</v>
      </c>
      <c r="R187" s="15">
        <f t="shared" si="30"/>
        <v>2.5989449919436636</v>
      </c>
      <c r="S187" s="15" t="str">
        <f t="shared" si="31"/>
        <v>n.a.</v>
      </c>
      <c r="T187" s="15" t="str">
        <f t="shared" si="32"/>
        <v>n.a.</v>
      </c>
      <c r="U187" s="15" t="str">
        <f t="shared" si="33"/>
        <v>n.a.</v>
      </c>
      <c r="V187" s="15">
        <f t="shared" si="34"/>
        <v>10.147318444625707</v>
      </c>
      <c r="W187" s="15" t="str">
        <f t="shared" si="35"/>
        <v>n.a.</v>
      </c>
      <c r="X187" s="15" t="str">
        <f t="shared" si="36"/>
        <v>n.a.</v>
      </c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</row>
    <row r="188" spans="1:56">
      <c r="A188" s="4">
        <f t="shared" si="37"/>
        <v>1981</v>
      </c>
      <c r="B188" s="4">
        <v>295590</v>
      </c>
      <c r="C188" s="10">
        <v>587727.87877506879</v>
      </c>
      <c r="D188" s="13">
        <v>599426</v>
      </c>
      <c r="E188" s="10">
        <v>32682.930377783356</v>
      </c>
      <c r="F188" s="13">
        <v>1482839</v>
      </c>
      <c r="G188" s="11">
        <f t="shared" si="22"/>
        <v>1798.2716726483757</v>
      </c>
      <c r="H188" s="11">
        <f t="shared" ref="H188:H216" si="41">100*D188/F188</f>
        <v>40.424213282763674</v>
      </c>
      <c r="I188" s="12">
        <f t="shared" si="39"/>
        <v>49.312175314384092</v>
      </c>
      <c r="J188" s="16">
        <f t="shared" si="38"/>
        <v>17.508320301655278</v>
      </c>
      <c r="K188" s="7">
        <f>100*(F188/F187-1)</f>
        <v>-0.20224195810596424</v>
      </c>
      <c r="L188" s="7">
        <f>100*(H188/H187-1)</f>
        <v>9.4898925790625412</v>
      </c>
      <c r="M188" s="18">
        <f t="shared" si="25"/>
        <v>0</v>
      </c>
      <c r="N188" s="18">
        <f t="shared" si="26"/>
        <v>1</v>
      </c>
      <c r="O188" s="18">
        <f t="shared" si="27"/>
        <v>0</v>
      </c>
      <c r="P188" s="18">
        <f t="shared" si="28"/>
        <v>0</v>
      </c>
      <c r="Q188" s="15" t="str">
        <f t="shared" si="29"/>
        <v>n.a.</v>
      </c>
      <c r="R188" s="15">
        <f t="shared" si="30"/>
        <v>-0.20224195810596424</v>
      </c>
      <c r="S188" s="15" t="str">
        <f t="shared" si="31"/>
        <v>n.a.</v>
      </c>
      <c r="T188" s="15" t="str">
        <f t="shared" si="32"/>
        <v>n.a.</v>
      </c>
      <c r="U188" s="15" t="str">
        <f t="shared" si="33"/>
        <v>n.a.</v>
      </c>
      <c r="V188" s="15">
        <f t="shared" si="34"/>
        <v>9.4898925790625412</v>
      </c>
      <c r="W188" s="15" t="str">
        <f t="shared" si="35"/>
        <v>n.a.</v>
      </c>
      <c r="X188" s="15" t="str">
        <f t="shared" si="36"/>
        <v>n.a.</v>
      </c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</row>
    <row r="189" spans="1:56">
      <c r="A189" s="4">
        <f t="shared" si="37"/>
        <v>1982</v>
      </c>
      <c r="B189" s="4">
        <v>377089</v>
      </c>
      <c r="C189" s="10">
        <v>646011.05500902398</v>
      </c>
      <c r="D189" s="13">
        <v>656083</v>
      </c>
      <c r="E189" s="10">
        <v>32928.998350896378</v>
      </c>
      <c r="F189" s="13">
        <v>1500531</v>
      </c>
      <c r="G189" s="11">
        <f t="shared" si="22"/>
        <v>1961.8302631772538</v>
      </c>
      <c r="H189" s="11">
        <f t="shared" si="41"/>
        <v>43.723388587106832</v>
      </c>
      <c r="I189" s="12">
        <f t="shared" si="39"/>
        <v>57.475807176835858</v>
      </c>
      <c r="J189" s="16">
        <f t="shared" si="38"/>
        <v>19.590808680165892</v>
      </c>
      <c r="K189" s="7">
        <f t="shared" ref="K189:K216" si="42">100*(F189/F188-1)</f>
        <v>1.1931167173240054</v>
      </c>
      <c r="L189" s="7">
        <f t="shared" ref="L189:L216" si="43">100*(H189/H188-1)</f>
        <v>8.1613840726243225</v>
      </c>
      <c r="M189" s="18">
        <f t="shared" si="25"/>
        <v>0</v>
      </c>
      <c r="N189" s="18">
        <f t="shared" si="26"/>
        <v>1</v>
      </c>
      <c r="O189" s="18">
        <f t="shared" si="27"/>
        <v>0</v>
      </c>
      <c r="P189" s="18">
        <f t="shared" si="28"/>
        <v>0</v>
      </c>
      <c r="Q189" s="15" t="str">
        <f t="shared" si="29"/>
        <v>n.a.</v>
      </c>
      <c r="R189" s="15">
        <f t="shared" si="30"/>
        <v>1.1931167173240054</v>
      </c>
      <c r="S189" s="15" t="str">
        <f t="shared" si="31"/>
        <v>n.a.</v>
      </c>
      <c r="T189" s="15" t="str">
        <f t="shared" si="32"/>
        <v>n.a.</v>
      </c>
      <c r="U189" s="15" t="str">
        <f t="shared" si="33"/>
        <v>n.a.</v>
      </c>
      <c r="V189" s="15">
        <f t="shared" si="34"/>
        <v>8.1613840726243225</v>
      </c>
      <c r="W189" s="15" t="str">
        <f t="shared" si="35"/>
        <v>n.a.</v>
      </c>
      <c r="X189" s="15" t="str">
        <f t="shared" si="36"/>
        <v>n.a.</v>
      </c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</row>
    <row r="190" spans="1:56">
      <c r="A190" s="4">
        <f t="shared" si="37"/>
        <v>1983</v>
      </c>
      <c r="B190" s="4">
        <v>460196</v>
      </c>
      <c r="C190" s="10">
        <v>723993.30787891685</v>
      </c>
      <c r="D190" s="13">
        <v>736242</v>
      </c>
      <c r="E190" s="10">
        <v>33808.262613641797</v>
      </c>
      <c r="F190" s="13">
        <v>1527687</v>
      </c>
      <c r="G190" s="11">
        <f t="shared" si="22"/>
        <v>2141.4685402579134</v>
      </c>
      <c r="H190" s="11">
        <f t="shared" si="41"/>
        <v>48.193249009777524</v>
      </c>
      <c r="I190" s="12">
        <f t="shared" si="39"/>
        <v>62.506078164516559</v>
      </c>
      <c r="J190" s="16">
        <f t="shared" si="38"/>
        <v>20.654829214953963</v>
      </c>
      <c r="K190" s="7">
        <f t="shared" si="42"/>
        <v>1.8097593451918081</v>
      </c>
      <c r="L190" s="7">
        <f t="shared" si="43"/>
        <v>10.223042099689339</v>
      </c>
      <c r="M190" s="18">
        <f t="shared" si="25"/>
        <v>0</v>
      </c>
      <c r="N190" s="18">
        <f t="shared" si="26"/>
        <v>0</v>
      </c>
      <c r="O190" s="18">
        <f t="shared" si="27"/>
        <v>1</v>
      </c>
      <c r="P190" s="18">
        <f t="shared" si="28"/>
        <v>0</v>
      </c>
      <c r="Q190" s="15" t="str">
        <f t="shared" si="29"/>
        <v>n.a.</v>
      </c>
      <c r="R190" s="15" t="str">
        <f t="shared" si="30"/>
        <v>n.a.</v>
      </c>
      <c r="S190" s="15">
        <f t="shared" si="31"/>
        <v>1.8097593451918081</v>
      </c>
      <c r="T190" s="15" t="str">
        <f t="shared" si="32"/>
        <v>n.a.</v>
      </c>
      <c r="U190" s="15" t="str">
        <f t="shared" si="33"/>
        <v>n.a.</v>
      </c>
      <c r="V190" s="15" t="str">
        <f t="shared" si="34"/>
        <v>n.a.</v>
      </c>
      <c r="W190" s="15">
        <f t="shared" si="35"/>
        <v>10.223042099689339</v>
      </c>
      <c r="X190" s="15" t="str">
        <f t="shared" si="36"/>
        <v>n.a.</v>
      </c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</row>
    <row r="191" spans="1:56">
      <c r="A191" s="4">
        <f t="shared" si="37"/>
        <v>1984</v>
      </c>
      <c r="B191" s="4">
        <v>534622</v>
      </c>
      <c r="C191" s="10">
        <v>811918.77862402354</v>
      </c>
      <c r="D191" s="13">
        <v>826116</v>
      </c>
      <c r="E191" s="10">
        <v>35324.796920471563</v>
      </c>
      <c r="F191" s="13">
        <v>1592939</v>
      </c>
      <c r="G191" s="11">
        <f t="shared" si="22"/>
        <v>2298.4386306648439</v>
      </c>
      <c r="H191" s="11">
        <f t="shared" si="41"/>
        <v>51.861119603449978</v>
      </c>
      <c r="I191" s="12">
        <f t="shared" si="39"/>
        <v>64.715124752456077</v>
      </c>
      <c r="J191" s="16">
        <f t="shared" si="38"/>
        <v>15.402949438071985</v>
      </c>
      <c r="K191" s="7">
        <f t="shared" si="42"/>
        <v>4.271293792511166</v>
      </c>
      <c r="L191" s="7">
        <f t="shared" si="43"/>
        <v>7.6107560063616075</v>
      </c>
      <c r="M191" s="18">
        <f t="shared" si="25"/>
        <v>0</v>
      </c>
      <c r="N191" s="18">
        <f t="shared" si="26"/>
        <v>0</v>
      </c>
      <c r="O191" s="18">
        <f t="shared" si="27"/>
        <v>1</v>
      </c>
      <c r="P191" s="18">
        <f t="shared" si="28"/>
        <v>0</v>
      </c>
      <c r="Q191" s="15" t="str">
        <f t="shared" si="29"/>
        <v>n.a.</v>
      </c>
      <c r="R191" s="15" t="str">
        <f t="shared" si="30"/>
        <v>n.a.</v>
      </c>
      <c r="S191" s="15">
        <f t="shared" si="31"/>
        <v>4.271293792511166</v>
      </c>
      <c r="T191" s="15" t="str">
        <f t="shared" si="32"/>
        <v>n.a.</v>
      </c>
      <c r="U191" s="15" t="str">
        <f t="shared" si="33"/>
        <v>n.a.</v>
      </c>
      <c r="V191" s="15" t="str">
        <f t="shared" si="34"/>
        <v>n.a.</v>
      </c>
      <c r="W191" s="15">
        <f t="shared" si="35"/>
        <v>7.6107560063616075</v>
      </c>
      <c r="X191" s="15" t="str">
        <f t="shared" si="36"/>
        <v>n.a.</v>
      </c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</row>
    <row r="192" spans="1:56">
      <c r="A192" s="4">
        <f t="shared" si="37"/>
        <v>1985</v>
      </c>
      <c r="B192" s="4">
        <v>595695</v>
      </c>
      <c r="C192" s="10">
        <v>880160.63913063973</v>
      </c>
      <c r="D192" s="13">
        <v>899754</v>
      </c>
      <c r="E192" s="10">
        <v>36184.22989846416</v>
      </c>
      <c r="F192" s="13">
        <v>1627819</v>
      </c>
      <c r="G192" s="11">
        <f t="shared" si="22"/>
        <v>2432.442645872085</v>
      </c>
      <c r="H192" s="11">
        <f t="shared" si="41"/>
        <v>55.273589999870993</v>
      </c>
      <c r="I192" s="12">
        <f t="shared" si="39"/>
        <v>66.206429757467035</v>
      </c>
      <c r="J192" s="16">
        <f t="shared" si="38"/>
        <v>8.7306225806311772</v>
      </c>
      <c r="K192" s="7">
        <f t="shared" si="42"/>
        <v>2.1896632576639874</v>
      </c>
      <c r="L192" s="7">
        <f t="shared" si="43"/>
        <v>6.5800168266980652</v>
      </c>
      <c r="M192" s="18">
        <f t="shared" si="25"/>
        <v>0</v>
      </c>
      <c r="N192" s="18">
        <f t="shared" si="26"/>
        <v>0</v>
      </c>
      <c r="O192" s="18">
        <f t="shared" si="27"/>
        <v>1</v>
      </c>
      <c r="P192" s="18">
        <f t="shared" si="28"/>
        <v>0</v>
      </c>
      <c r="Q192" s="15" t="str">
        <f t="shared" si="29"/>
        <v>n.a.</v>
      </c>
      <c r="R192" s="15" t="str">
        <f t="shared" si="30"/>
        <v>n.a.</v>
      </c>
      <c r="S192" s="15">
        <f t="shared" si="31"/>
        <v>2.1896632576639874</v>
      </c>
      <c r="T192" s="15" t="str">
        <f t="shared" si="32"/>
        <v>n.a.</v>
      </c>
      <c r="U192" s="15" t="str">
        <f t="shared" si="33"/>
        <v>n.a.</v>
      </c>
      <c r="V192" s="15" t="str">
        <f t="shared" si="34"/>
        <v>n.a.</v>
      </c>
      <c r="W192" s="15">
        <f t="shared" si="35"/>
        <v>6.5800168266980652</v>
      </c>
      <c r="X192" s="15" t="str">
        <f t="shared" si="36"/>
        <v>n.a.</v>
      </c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</row>
    <row r="193" spans="1:56">
      <c r="A193" s="4">
        <f t="shared" si="37"/>
        <v>1986</v>
      </c>
      <c r="B193" s="4">
        <v>630784</v>
      </c>
      <c r="C193" s="10">
        <v>968116.05534721294</v>
      </c>
      <c r="D193" s="13">
        <v>985263</v>
      </c>
      <c r="E193" s="10">
        <v>36778.939215837585</v>
      </c>
      <c r="F193" s="13">
        <v>1674392</v>
      </c>
      <c r="G193" s="11">
        <f t="shared" si="22"/>
        <v>2632.2566011646336</v>
      </c>
      <c r="H193" s="11">
        <f t="shared" si="41"/>
        <v>58.843030783711342</v>
      </c>
      <c r="I193" s="12">
        <f t="shared" si="39"/>
        <v>64.021890601798702</v>
      </c>
      <c r="J193" s="16">
        <f t="shared" si="38"/>
        <v>1.5158124372821433</v>
      </c>
      <c r="K193" s="7">
        <f t="shared" si="42"/>
        <v>2.8610674774038225</v>
      </c>
      <c r="L193" s="7">
        <f t="shared" si="43"/>
        <v>6.4577690427719325</v>
      </c>
      <c r="M193" s="18">
        <f t="shared" si="25"/>
        <v>0</v>
      </c>
      <c r="N193" s="18">
        <f t="shared" si="26"/>
        <v>0</v>
      </c>
      <c r="O193" s="18">
        <f t="shared" si="27"/>
        <v>1</v>
      </c>
      <c r="P193" s="18">
        <f t="shared" si="28"/>
        <v>0</v>
      </c>
      <c r="Q193" s="15" t="str">
        <f t="shared" si="29"/>
        <v>n.a.</v>
      </c>
      <c r="R193" s="15" t="str">
        <f t="shared" si="30"/>
        <v>n.a.</v>
      </c>
      <c r="S193" s="15">
        <f t="shared" si="31"/>
        <v>2.8610674774038225</v>
      </c>
      <c r="T193" s="15" t="str">
        <f t="shared" si="32"/>
        <v>n.a.</v>
      </c>
      <c r="U193" s="15" t="str">
        <f t="shared" si="33"/>
        <v>n.a.</v>
      </c>
      <c r="V193" s="15" t="str">
        <f t="shared" si="34"/>
        <v>n.a.</v>
      </c>
      <c r="W193" s="15">
        <f t="shared" si="35"/>
        <v>6.4577690427719325</v>
      </c>
      <c r="X193" s="15" t="str">
        <f t="shared" si="36"/>
        <v>n.a.</v>
      </c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</row>
    <row r="194" spans="1:56">
      <c r="A194" s="4">
        <f t="shared" si="37"/>
        <v>1987</v>
      </c>
      <c r="B194" s="4">
        <v>622272</v>
      </c>
      <c r="C194" s="10">
        <v>1046059.1300663985</v>
      </c>
      <c r="D194" s="13">
        <v>1068070</v>
      </c>
      <c r="E194" s="10">
        <v>37908.047932624839</v>
      </c>
      <c r="F194" s="13">
        <v>1732278</v>
      </c>
      <c r="G194" s="11">
        <f t="shared" si="22"/>
        <v>2759.4645124581257</v>
      </c>
      <c r="H194" s="11">
        <f t="shared" si="41"/>
        <v>61.656962681509548</v>
      </c>
      <c r="I194" s="12">
        <f t="shared" si="39"/>
        <v>58.26134991152265</v>
      </c>
      <c r="J194" s="16">
        <f t="shared" si="38"/>
        <v>-6.453774840933427</v>
      </c>
      <c r="K194" s="7">
        <f t="shared" si="42"/>
        <v>3.4571354855971625</v>
      </c>
      <c r="L194" s="7">
        <f t="shared" si="43"/>
        <v>4.7820988489551963</v>
      </c>
      <c r="M194" s="18">
        <f t="shared" si="25"/>
        <v>0</v>
      </c>
      <c r="N194" s="18">
        <f t="shared" si="26"/>
        <v>1</v>
      </c>
      <c r="O194" s="18">
        <f t="shared" si="27"/>
        <v>0</v>
      </c>
      <c r="P194" s="18">
        <f t="shared" si="28"/>
        <v>0</v>
      </c>
      <c r="Q194" s="15" t="str">
        <f t="shared" si="29"/>
        <v>n.a.</v>
      </c>
      <c r="R194" s="15">
        <f t="shared" si="30"/>
        <v>3.4571354855971625</v>
      </c>
      <c r="S194" s="15" t="str">
        <f t="shared" si="31"/>
        <v>n.a.</v>
      </c>
      <c r="T194" s="15" t="str">
        <f t="shared" si="32"/>
        <v>n.a.</v>
      </c>
      <c r="U194" s="15" t="str">
        <f t="shared" si="33"/>
        <v>n.a.</v>
      </c>
      <c r="V194" s="15">
        <f t="shared" si="34"/>
        <v>4.7820988489551963</v>
      </c>
      <c r="W194" s="15" t="str">
        <f t="shared" si="35"/>
        <v>n.a.</v>
      </c>
      <c r="X194" s="15" t="str">
        <f t="shared" si="36"/>
        <v>n.a.</v>
      </c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</row>
    <row r="195" spans="1:56">
      <c r="A195" s="4">
        <f t="shared" si="37"/>
        <v>1988</v>
      </c>
      <c r="B195" s="4">
        <v>609940</v>
      </c>
      <c r="C195" s="10">
        <v>1141965.1554215257</v>
      </c>
      <c r="D195" s="13">
        <v>1165480</v>
      </c>
      <c r="E195" s="10">
        <v>38688.633718543395</v>
      </c>
      <c r="F195" s="13">
        <v>1778468</v>
      </c>
      <c r="G195" s="11">
        <f t="shared" si="22"/>
        <v>2951.6812708591046</v>
      </c>
      <c r="H195" s="11">
        <f t="shared" si="41"/>
        <v>65.53280688772584</v>
      </c>
      <c r="I195" s="12">
        <f t="shared" si="39"/>
        <v>52.333802381851257</v>
      </c>
      <c r="J195" s="16">
        <f t="shared" si="38"/>
        <v>-13.872627375615778</v>
      </c>
      <c r="K195" s="7">
        <f t="shared" si="42"/>
        <v>2.6664311386509487</v>
      </c>
      <c r="L195" s="7">
        <f t="shared" si="43"/>
        <v>6.2861419662156415</v>
      </c>
      <c r="M195" s="18">
        <f t="shared" si="25"/>
        <v>0</v>
      </c>
      <c r="N195" s="18">
        <f t="shared" si="26"/>
        <v>1</v>
      </c>
      <c r="O195" s="18">
        <f t="shared" si="27"/>
        <v>0</v>
      </c>
      <c r="P195" s="18">
        <f t="shared" si="28"/>
        <v>0</v>
      </c>
      <c r="Q195" s="15" t="str">
        <f t="shared" si="29"/>
        <v>n.a.</v>
      </c>
      <c r="R195" s="15">
        <f t="shared" si="30"/>
        <v>2.6664311386509487</v>
      </c>
      <c r="S195" s="15" t="str">
        <f t="shared" si="31"/>
        <v>n.a.</v>
      </c>
      <c r="T195" s="15" t="str">
        <f t="shared" si="32"/>
        <v>n.a.</v>
      </c>
      <c r="U195" s="15" t="str">
        <f t="shared" si="33"/>
        <v>n.a.</v>
      </c>
      <c r="V195" s="15">
        <f t="shared" si="34"/>
        <v>6.2861419662156415</v>
      </c>
      <c r="W195" s="15" t="str">
        <f t="shared" si="35"/>
        <v>n.a.</v>
      </c>
      <c r="X195" s="15" t="str">
        <f t="shared" si="36"/>
        <v>n.a.</v>
      </c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</row>
    <row r="196" spans="1:56">
      <c r="A196" s="4">
        <f t="shared" si="37"/>
        <v>1989</v>
      </c>
      <c r="B196" s="4">
        <v>600047</v>
      </c>
      <c r="C196" s="10">
        <v>1262059.795178772</v>
      </c>
      <c r="D196" s="13">
        <v>1293300</v>
      </c>
      <c r="E196" s="10">
        <v>39590.38243298282</v>
      </c>
      <c r="F196" s="13">
        <v>1827894</v>
      </c>
      <c r="G196" s="11">
        <f t="shared" si="22"/>
        <v>3187.79389745765</v>
      </c>
      <c r="H196" s="11">
        <f t="shared" si="41"/>
        <v>70.753555731349849</v>
      </c>
      <c r="I196" s="12">
        <f t="shared" si="39"/>
        <v>46.396582386143976</v>
      </c>
      <c r="J196" s="16">
        <f t="shared" si="38"/>
        <v>-17.625308215654726</v>
      </c>
      <c r="K196" s="7">
        <f t="shared" si="42"/>
        <v>2.779133501418074</v>
      </c>
      <c r="L196" s="7">
        <f t="shared" si="43"/>
        <v>7.9666186930898109</v>
      </c>
      <c r="M196" s="18">
        <f t="shared" si="25"/>
        <v>0</v>
      </c>
      <c r="N196" s="18">
        <f t="shared" si="26"/>
        <v>1</v>
      </c>
      <c r="O196" s="18">
        <f t="shared" si="27"/>
        <v>0</v>
      </c>
      <c r="P196" s="18">
        <f t="shared" si="28"/>
        <v>0</v>
      </c>
      <c r="Q196" s="15" t="str">
        <f t="shared" si="29"/>
        <v>n.a.</v>
      </c>
      <c r="R196" s="15">
        <f t="shared" si="30"/>
        <v>2.779133501418074</v>
      </c>
      <c r="S196" s="15" t="str">
        <f t="shared" si="31"/>
        <v>n.a.</v>
      </c>
      <c r="T196" s="15" t="str">
        <f t="shared" si="32"/>
        <v>n.a.</v>
      </c>
      <c r="U196" s="15" t="str">
        <f t="shared" si="33"/>
        <v>n.a.</v>
      </c>
      <c r="V196" s="15">
        <f t="shared" si="34"/>
        <v>7.9666186930898109</v>
      </c>
      <c r="W196" s="15" t="str">
        <f t="shared" si="35"/>
        <v>n.a.</v>
      </c>
      <c r="X196" s="15" t="str">
        <f t="shared" si="36"/>
        <v>n.a.</v>
      </c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</row>
    <row r="197" spans="1:56">
      <c r="A197" s="4">
        <f t="shared" si="37"/>
        <v>1990</v>
      </c>
      <c r="B197" s="4">
        <v>618570</v>
      </c>
      <c r="C197" s="10">
        <v>1380287.3174957053</v>
      </c>
      <c r="D197" s="13">
        <v>1421420</v>
      </c>
      <c r="E197" s="10">
        <v>40524.209665542512</v>
      </c>
      <c r="F197" s="13">
        <v>1846361</v>
      </c>
      <c r="G197" s="11">
        <f t="shared" si="22"/>
        <v>3406.0807820500322</v>
      </c>
      <c r="H197" s="11">
        <f t="shared" si="41"/>
        <v>76.984944980965267</v>
      </c>
      <c r="I197" s="12">
        <f t="shared" si="39"/>
        <v>43.517749855778028</v>
      </c>
      <c r="J197" s="16">
        <f t="shared" si="38"/>
        <v>-14.743600055744622</v>
      </c>
      <c r="K197" s="7">
        <f t="shared" si="42"/>
        <v>1.0102883427594911</v>
      </c>
      <c r="L197" s="7">
        <f t="shared" si="43"/>
        <v>8.8071746857160136</v>
      </c>
      <c r="M197" s="18">
        <f t="shared" si="25"/>
        <v>0</v>
      </c>
      <c r="N197" s="18">
        <f t="shared" si="26"/>
        <v>1</v>
      </c>
      <c r="O197" s="18">
        <f t="shared" si="27"/>
        <v>0</v>
      </c>
      <c r="P197" s="18">
        <f t="shared" si="28"/>
        <v>0</v>
      </c>
      <c r="Q197" s="15" t="str">
        <f t="shared" si="29"/>
        <v>n.a.</v>
      </c>
      <c r="R197" s="15">
        <f t="shared" si="30"/>
        <v>1.0102883427594911</v>
      </c>
      <c r="S197" s="15" t="str">
        <f t="shared" si="31"/>
        <v>n.a.</v>
      </c>
      <c r="T197" s="15" t="str">
        <f t="shared" si="32"/>
        <v>n.a.</v>
      </c>
      <c r="U197" s="15" t="str">
        <f t="shared" si="33"/>
        <v>n.a.</v>
      </c>
      <c r="V197" s="15">
        <f t="shared" si="34"/>
        <v>8.8071746857160136</v>
      </c>
      <c r="W197" s="15" t="str">
        <f t="shared" si="35"/>
        <v>n.a.</v>
      </c>
      <c r="X197" s="15" t="str">
        <f t="shared" si="36"/>
        <v>n.a.</v>
      </c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</row>
    <row r="198" spans="1:56">
      <c r="A198" s="4">
        <f t="shared" si="37"/>
        <v>1991</v>
      </c>
      <c r="B198" s="4">
        <v>692958</v>
      </c>
      <c r="C198" s="10">
        <v>1463641.5077412948</v>
      </c>
      <c r="D198" s="13">
        <v>1532490</v>
      </c>
      <c r="E198" s="10">
        <v>40386.654260536452</v>
      </c>
      <c r="F198" s="13">
        <v>1825658</v>
      </c>
      <c r="G198" s="11">
        <f t="shared" si="22"/>
        <v>3624.072195481373</v>
      </c>
      <c r="H198" s="11">
        <f t="shared" si="41"/>
        <v>83.941789754707614</v>
      </c>
      <c r="I198" s="12">
        <f t="shared" si="39"/>
        <v>45.217782824031481</v>
      </c>
      <c r="J198" s="16">
        <f t="shared" si="38"/>
        <v>-7.1160195578197758</v>
      </c>
      <c r="K198" s="7">
        <f t="shared" si="42"/>
        <v>-1.1212866822901901</v>
      </c>
      <c r="L198" s="7">
        <f t="shared" si="43"/>
        <v>9.0366301819952533</v>
      </c>
      <c r="M198" s="18">
        <f t="shared" si="25"/>
        <v>0</v>
      </c>
      <c r="N198" s="18">
        <f t="shared" si="26"/>
        <v>1</v>
      </c>
      <c r="O198" s="18">
        <f t="shared" si="27"/>
        <v>0</v>
      </c>
      <c r="P198" s="18">
        <f t="shared" si="28"/>
        <v>0</v>
      </c>
      <c r="Q198" s="15" t="str">
        <f t="shared" si="29"/>
        <v>n.a.</v>
      </c>
      <c r="R198" s="15">
        <f t="shared" si="30"/>
        <v>-1.1212866822901901</v>
      </c>
      <c r="S198" s="15" t="str">
        <f t="shared" si="31"/>
        <v>n.a.</v>
      </c>
      <c r="T198" s="15" t="str">
        <f t="shared" si="32"/>
        <v>n.a.</v>
      </c>
      <c r="U198" s="15" t="str">
        <f t="shared" si="33"/>
        <v>n.a.</v>
      </c>
      <c r="V198" s="15">
        <f t="shared" si="34"/>
        <v>9.0366301819952533</v>
      </c>
      <c r="W198" s="15" t="str">
        <f t="shared" si="35"/>
        <v>n.a.</v>
      </c>
      <c r="X198" s="15" t="str">
        <f t="shared" si="36"/>
        <v>n.a.</v>
      </c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</row>
    <row r="199" spans="1:56">
      <c r="A199" s="4">
        <f t="shared" si="37"/>
        <v>1992</v>
      </c>
      <c r="B199" s="4">
        <v>880802</v>
      </c>
      <c r="C199" s="10">
        <v>1473313.3936399221</v>
      </c>
      <c r="D199" s="13">
        <v>1529380</v>
      </c>
      <c r="E199" s="10">
        <v>39614.169256926361</v>
      </c>
      <c r="F199" s="13">
        <v>1803686</v>
      </c>
      <c r="G199" s="11">
        <f t="shared" si="22"/>
        <v>3719.1576177817228</v>
      </c>
      <c r="H199" s="11">
        <f t="shared" si="41"/>
        <v>84.791920544928558</v>
      </c>
      <c r="I199" s="12">
        <f t="shared" si="39"/>
        <v>57.592096143535287</v>
      </c>
      <c r="J199" s="16">
        <f t="shared" si="38"/>
        <v>11.195513757391311</v>
      </c>
      <c r="K199" s="7">
        <f t="shared" si="42"/>
        <v>-1.2035112819597127</v>
      </c>
      <c r="L199" s="7">
        <f t="shared" si="43"/>
        <v>1.0127622876581199</v>
      </c>
      <c r="M199" s="18">
        <f t="shared" si="25"/>
        <v>0</v>
      </c>
      <c r="N199" s="18">
        <f t="shared" si="26"/>
        <v>1</v>
      </c>
      <c r="O199" s="18">
        <f t="shared" si="27"/>
        <v>0</v>
      </c>
      <c r="P199" s="18">
        <f t="shared" si="28"/>
        <v>0</v>
      </c>
      <c r="Q199" s="15" t="str">
        <f t="shared" si="29"/>
        <v>n.a.</v>
      </c>
      <c r="R199" s="15">
        <f t="shared" si="30"/>
        <v>-1.2035112819597127</v>
      </c>
      <c r="S199" s="15" t="str">
        <f t="shared" si="31"/>
        <v>n.a.</v>
      </c>
      <c r="T199" s="15" t="str">
        <f t="shared" si="32"/>
        <v>n.a.</v>
      </c>
      <c r="U199" s="15" t="str">
        <f t="shared" si="33"/>
        <v>n.a.</v>
      </c>
      <c r="V199" s="15">
        <f t="shared" si="34"/>
        <v>1.0127622876581199</v>
      </c>
      <c r="W199" s="15" t="str">
        <f t="shared" si="35"/>
        <v>n.a.</v>
      </c>
      <c r="X199" s="15" t="str">
        <f t="shared" si="36"/>
        <v>n.a.</v>
      </c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</row>
    <row r="200" spans="1:56">
      <c r="A200" s="4">
        <f t="shared" si="37"/>
        <v>1993</v>
      </c>
      <c r="B200" s="4">
        <v>1132268</v>
      </c>
      <c r="C200" s="10">
        <v>1487793.5750473875</v>
      </c>
      <c r="D200" s="13">
        <v>1573380</v>
      </c>
      <c r="E200" s="10">
        <v>38800.597412949246</v>
      </c>
      <c r="F200" s="13">
        <v>1766570</v>
      </c>
      <c r="G200" s="11">
        <f t="shared" ref="G200:G207" si="44">100*C200/E200</f>
        <v>3834.4604832059977</v>
      </c>
      <c r="H200" s="11">
        <f t="shared" si="41"/>
        <v>89.064118602715993</v>
      </c>
      <c r="I200" s="12">
        <f t="shared" si="39"/>
        <v>71.964051913714428</v>
      </c>
      <c r="J200" s="16">
        <f t="shared" si="38"/>
        <v>28.4463020579364</v>
      </c>
      <c r="K200" s="7">
        <f t="shared" si="42"/>
        <v>-2.0577861113297957</v>
      </c>
      <c r="L200" s="7">
        <f t="shared" si="43"/>
        <v>5.038449454065308</v>
      </c>
      <c r="M200" s="18">
        <f t="shared" si="25"/>
        <v>0</v>
      </c>
      <c r="N200" s="18">
        <f t="shared" si="26"/>
        <v>0</v>
      </c>
      <c r="O200" s="18">
        <f t="shared" si="27"/>
        <v>1</v>
      </c>
      <c r="P200" s="18">
        <f t="shared" si="28"/>
        <v>0</v>
      </c>
      <c r="Q200" s="15" t="str">
        <f t="shared" si="29"/>
        <v>n.a.</v>
      </c>
      <c r="R200" s="15" t="str">
        <f t="shared" si="30"/>
        <v>n.a.</v>
      </c>
      <c r="S200" s="15">
        <f t="shared" si="31"/>
        <v>-2.0577861113297957</v>
      </c>
      <c r="T200" s="15" t="str">
        <f t="shared" si="32"/>
        <v>n.a.</v>
      </c>
      <c r="U200" s="15" t="str">
        <f t="shared" si="33"/>
        <v>n.a.</v>
      </c>
      <c r="V200" s="15" t="str">
        <f t="shared" si="34"/>
        <v>n.a.</v>
      </c>
      <c r="W200" s="15">
        <f t="shared" si="35"/>
        <v>5.038449454065308</v>
      </c>
      <c r="X200" s="15" t="str">
        <f t="shared" si="36"/>
        <v>n.a.</v>
      </c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</row>
    <row r="201" spans="1:56">
      <c r="A201" s="4">
        <f t="shared" si="37"/>
        <v>1994</v>
      </c>
      <c r="B201" s="4">
        <v>1286596</v>
      </c>
      <c r="C201" s="10">
        <v>1582615.2263229722</v>
      </c>
      <c r="D201" s="13">
        <v>1679180</v>
      </c>
      <c r="E201" s="10">
        <v>39913.954805704714</v>
      </c>
      <c r="F201" s="13">
        <v>1836294</v>
      </c>
      <c r="G201" s="11">
        <f t="shared" si="44"/>
        <v>3965.0674407657957</v>
      </c>
      <c r="H201" s="11">
        <f t="shared" si="41"/>
        <v>91.443962677000528</v>
      </c>
      <c r="I201" s="12">
        <f t="shared" si="39"/>
        <v>76.620493336033064</v>
      </c>
      <c r="J201" s="16">
        <f t="shared" si="38"/>
        <v>31.402710512001583</v>
      </c>
      <c r="K201" s="7">
        <f t="shared" si="42"/>
        <v>3.9468574695596503</v>
      </c>
      <c r="L201" s="7">
        <f t="shared" si="43"/>
        <v>2.672057065876543</v>
      </c>
      <c r="M201" s="18">
        <f t="shared" si="25"/>
        <v>0</v>
      </c>
      <c r="N201" s="18">
        <f t="shared" si="26"/>
        <v>0</v>
      </c>
      <c r="O201" s="18">
        <f t="shared" si="27"/>
        <v>1</v>
      </c>
      <c r="P201" s="18">
        <f t="shared" si="28"/>
        <v>0</v>
      </c>
      <c r="Q201" s="15" t="str">
        <f t="shared" si="29"/>
        <v>n.a.</v>
      </c>
      <c r="R201" s="15" t="str">
        <f t="shared" si="30"/>
        <v>n.a.</v>
      </c>
      <c r="S201" s="15">
        <f t="shared" si="31"/>
        <v>3.9468574695596503</v>
      </c>
      <c r="T201" s="15" t="str">
        <f t="shared" si="32"/>
        <v>n.a.</v>
      </c>
      <c r="U201" s="15" t="str">
        <f t="shared" si="33"/>
        <v>n.a.</v>
      </c>
      <c r="V201" s="15" t="str">
        <f t="shared" si="34"/>
        <v>n.a.</v>
      </c>
      <c r="W201" s="15">
        <f t="shared" si="35"/>
        <v>2.672057065876543</v>
      </c>
      <c r="X201" s="15" t="str">
        <f t="shared" si="36"/>
        <v>n.a.</v>
      </c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</row>
    <row r="202" spans="1:56">
      <c r="A202" s="4">
        <f t="shared" si="37"/>
        <v>1995</v>
      </c>
      <c r="B202" s="4">
        <v>1386165</v>
      </c>
      <c r="C202" s="10">
        <v>1713481.674319403</v>
      </c>
      <c r="D202" s="13">
        <v>1809760</v>
      </c>
      <c r="E202" s="10">
        <v>41153.400890116252</v>
      </c>
      <c r="F202" s="13">
        <v>1909251</v>
      </c>
      <c r="G202" s="11">
        <f t="shared" si="44"/>
        <v>4163.6453786518696</v>
      </c>
      <c r="H202" s="11">
        <f t="shared" si="41"/>
        <v>94.789003645932354</v>
      </c>
      <c r="I202" s="12">
        <f t="shared" si="39"/>
        <v>76.5938577490938</v>
      </c>
      <c r="J202" s="16">
        <f t="shared" si="38"/>
        <v>19.001761605558514</v>
      </c>
      <c r="K202" s="7">
        <f t="shared" si="42"/>
        <v>3.9730566020473868</v>
      </c>
      <c r="L202" s="7">
        <f t="shared" si="43"/>
        <v>3.6580227617073247</v>
      </c>
      <c r="M202" s="18">
        <f t="shared" si="25"/>
        <v>0</v>
      </c>
      <c r="N202" s="18">
        <f t="shared" si="26"/>
        <v>0</v>
      </c>
      <c r="O202" s="18">
        <f t="shared" si="27"/>
        <v>1</v>
      </c>
      <c r="P202" s="18">
        <f t="shared" si="28"/>
        <v>0</v>
      </c>
      <c r="Q202" s="15" t="str">
        <f t="shared" si="29"/>
        <v>n.a.</v>
      </c>
      <c r="R202" s="15" t="str">
        <f t="shared" si="30"/>
        <v>n.a.</v>
      </c>
      <c r="S202" s="15">
        <f t="shared" si="31"/>
        <v>3.9730566020473868</v>
      </c>
      <c r="T202" s="15" t="str">
        <f t="shared" si="32"/>
        <v>n.a.</v>
      </c>
      <c r="U202" s="15" t="str">
        <f t="shared" si="33"/>
        <v>n.a.</v>
      </c>
      <c r="V202" s="15" t="str">
        <f t="shared" si="34"/>
        <v>n.a.</v>
      </c>
      <c r="W202" s="15">
        <f t="shared" si="35"/>
        <v>3.6580227617073247</v>
      </c>
      <c r="X202" s="15" t="str">
        <f t="shared" si="36"/>
        <v>n.a.</v>
      </c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</row>
    <row r="203" spans="1:56">
      <c r="A203" s="4">
        <f t="shared" si="37"/>
        <v>1996</v>
      </c>
      <c r="B203" s="4">
        <v>1411193</v>
      </c>
      <c r="C203" s="10">
        <v>1755796.9425410973</v>
      </c>
      <c r="D203" s="13">
        <v>1852090</v>
      </c>
      <c r="E203" s="10">
        <v>41671.701734794464</v>
      </c>
      <c r="F203" s="13">
        <v>1937136</v>
      </c>
      <c r="G203" s="11">
        <f t="shared" si="44"/>
        <v>4213.403507529586</v>
      </c>
      <c r="H203" s="11">
        <f t="shared" si="41"/>
        <v>95.60970422314179</v>
      </c>
      <c r="I203" s="12">
        <f t="shared" si="39"/>
        <v>76.194623371434432</v>
      </c>
      <c r="J203" s="16">
        <f t="shared" si="38"/>
        <v>4.2305714577200035</v>
      </c>
      <c r="K203" s="7">
        <f t="shared" si="42"/>
        <v>1.4605203820765356</v>
      </c>
      <c r="L203" s="7">
        <f t="shared" si="43"/>
        <v>0.86581833930339247</v>
      </c>
      <c r="M203" s="18">
        <f t="shared" si="25"/>
        <v>0</v>
      </c>
      <c r="N203" s="18">
        <f t="shared" si="26"/>
        <v>0</v>
      </c>
      <c r="O203" s="18">
        <f t="shared" si="27"/>
        <v>1</v>
      </c>
      <c r="P203" s="18">
        <f t="shared" si="28"/>
        <v>0</v>
      </c>
      <c r="Q203" s="15" t="str">
        <f t="shared" si="29"/>
        <v>n.a.</v>
      </c>
      <c r="R203" s="15" t="str">
        <f t="shared" si="30"/>
        <v>n.a.</v>
      </c>
      <c r="S203" s="15">
        <f t="shared" si="31"/>
        <v>1.4605203820765356</v>
      </c>
      <c r="T203" s="15" t="str">
        <f t="shared" si="32"/>
        <v>n.a.</v>
      </c>
      <c r="U203" s="15" t="str">
        <f t="shared" si="33"/>
        <v>n.a.</v>
      </c>
      <c r="V203" s="15" t="str">
        <f t="shared" si="34"/>
        <v>n.a.</v>
      </c>
      <c r="W203" s="15">
        <f t="shared" si="35"/>
        <v>0.86581833930339247</v>
      </c>
      <c r="X203" s="15" t="str">
        <f t="shared" si="36"/>
        <v>n.a.</v>
      </c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</row>
    <row r="204" spans="1:56">
      <c r="A204" s="4">
        <f t="shared" si="37"/>
        <v>1997</v>
      </c>
      <c r="B204" s="4">
        <v>1432076</v>
      </c>
      <c r="C204" s="10">
        <v>1826813.7645225553</v>
      </c>
      <c r="D204" s="13">
        <v>1927000</v>
      </c>
      <c r="E204" s="10">
        <v>42775.201695245407</v>
      </c>
      <c r="F204" s="13">
        <v>1984795</v>
      </c>
      <c r="G204" s="11">
        <f t="shared" si="44"/>
        <v>4270.7309191381582</v>
      </c>
      <c r="H204" s="11">
        <f t="shared" si="41"/>
        <v>97.088112374325817</v>
      </c>
      <c r="I204" s="12">
        <f t="shared" si="39"/>
        <v>74.31634665282823</v>
      </c>
      <c r="J204" s="16">
        <f t="shared" si="38"/>
        <v>-2.3041466832048343</v>
      </c>
      <c r="K204" s="7">
        <f t="shared" si="42"/>
        <v>2.4602815703182346</v>
      </c>
      <c r="L204" s="7">
        <f t="shared" si="43"/>
        <v>1.5462950787229701</v>
      </c>
      <c r="M204" s="18">
        <f t="shared" si="25"/>
        <v>0</v>
      </c>
      <c r="N204" s="18">
        <f t="shared" si="26"/>
        <v>0</v>
      </c>
      <c r="O204" s="18">
        <f t="shared" si="27"/>
        <v>1</v>
      </c>
      <c r="P204" s="18">
        <f t="shared" si="28"/>
        <v>0</v>
      </c>
      <c r="Q204" s="15" t="str">
        <f t="shared" si="29"/>
        <v>n.a.</v>
      </c>
      <c r="R204" s="15" t="str">
        <f t="shared" si="30"/>
        <v>n.a.</v>
      </c>
      <c r="S204" s="15">
        <f t="shared" si="31"/>
        <v>2.4602815703182346</v>
      </c>
      <c r="T204" s="15" t="str">
        <f t="shared" si="32"/>
        <v>n.a.</v>
      </c>
      <c r="U204" s="15" t="str">
        <f t="shared" si="33"/>
        <v>n.a.</v>
      </c>
      <c r="V204" s="15" t="str">
        <f t="shared" si="34"/>
        <v>n.a.</v>
      </c>
      <c r="W204" s="15">
        <f t="shared" si="35"/>
        <v>1.5462950787229701</v>
      </c>
      <c r="X204" s="15" t="str">
        <f t="shared" si="36"/>
        <v>n.a.</v>
      </c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</row>
    <row r="205" spans="1:56">
      <c r="A205" s="4">
        <f t="shared" si="37"/>
        <v>1998</v>
      </c>
      <c r="B205" s="4">
        <v>1448859</v>
      </c>
      <c r="C205" s="10">
        <v>1899317.5868052077</v>
      </c>
      <c r="D205" s="13">
        <v>2012090</v>
      </c>
      <c r="E205" s="10">
        <v>44334.555556504391</v>
      </c>
      <c r="F205" s="13">
        <v>2060494.0000000002</v>
      </c>
      <c r="G205" s="11">
        <f t="shared" si="44"/>
        <v>4284.0569009077526</v>
      </c>
      <c r="H205" s="11">
        <f t="shared" si="41"/>
        <v>97.650854600886959</v>
      </c>
      <c r="I205" s="12">
        <f t="shared" si="39"/>
        <v>72.007663673096133</v>
      </c>
      <c r="J205" s="16">
        <f t="shared" si="38"/>
        <v>-4.5861940759976676</v>
      </c>
      <c r="K205" s="7">
        <f t="shared" si="42"/>
        <v>3.8139455208220596</v>
      </c>
      <c r="L205" s="7">
        <f t="shared" si="43"/>
        <v>0.57962011290473292</v>
      </c>
      <c r="M205" s="18">
        <f t="shared" si="25"/>
        <v>0</v>
      </c>
      <c r="N205" s="18">
        <f t="shared" si="26"/>
        <v>0</v>
      </c>
      <c r="O205" s="18">
        <f t="shared" si="27"/>
        <v>1</v>
      </c>
      <c r="P205" s="18">
        <f t="shared" si="28"/>
        <v>0</v>
      </c>
      <c r="Q205" s="15" t="str">
        <f t="shared" si="29"/>
        <v>n.a.</v>
      </c>
      <c r="R205" s="15" t="str">
        <f t="shared" si="30"/>
        <v>n.a.</v>
      </c>
      <c r="S205" s="15">
        <f t="shared" si="31"/>
        <v>3.8139455208220596</v>
      </c>
      <c r="T205" s="15" t="str">
        <f t="shared" si="32"/>
        <v>n.a.</v>
      </c>
      <c r="U205" s="15" t="str">
        <f t="shared" si="33"/>
        <v>n.a.</v>
      </c>
      <c r="V205" s="15" t="str">
        <f t="shared" si="34"/>
        <v>n.a.</v>
      </c>
      <c r="W205" s="15">
        <f t="shared" si="35"/>
        <v>0.57962011290473292</v>
      </c>
      <c r="X205" s="15" t="str">
        <f t="shared" si="36"/>
        <v>n.a.</v>
      </c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</row>
    <row r="206" spans="1:56">
      <c r="A206" s="4">
        <f t="shared" si="37"/>
        <v>1999</v>
      </c>
      <c r="B206" s="4">
        <v>1374179</v>
      </c>
      <c r="C206" s="10">
        <v>1988329.2967789206</v>
      </c>
      <c r="D206" s="13">
        <v>2123970</v>
      </c>
      <c r="E206" s="10">
        <v>46328.09240688062</v>
      </c>
      <c r="F206" s="13">
        <v>2155182</v>
      </c>
      <c r="G206" s="11">
        <f t="shared" si="44"/>
        <v>4291.8436600329678</v>
      </c>
      <c r="H206" s="11">
        <f t="shared" si="41"/>
        <v>98.55176964172864</v>
      </c>
      <c r="I206" s="12">
        <f t="shared" si="39"/>
        <v>64.69860685414578</v>
      </c>
      <c r="J206" s="17">
        <f t="shared" si="38"/>
        <v>-11.496016517288652</v>
      </c>
      <c r="K206" s="7">
        <f t="shared" si="42"/>
        <v>4.5954028499961552</v>
      </c>
      <c r="L206" s="7">
        <f t="shared" si="43"/>
        <v>0.92258797378050872</v>
      </c>
      <c r="M206" s="18">
        <f t="shared" si="25"/>
        <v>0</v>
      </c>
      <c r="N206" s="18">
        <f t="shared" si="26"/>
        <v>0</v>
      </c>
      <c r="O206" s="18">
        <f t="shared" si="27"/>
        <v>1</v>
      </c>
      <c r="P206" s="18">
        <f t="shared" si="28"/>
        <v>0</v>
      </c>
      <c r="Q206" s="15" t="str">
        <f t="shared" si="29"/>
        <v>n.a.</v>
      </c>
      <c r="R206" s="15" t="str">
        <f t="shared" si="30"/>
        <v>n.a.</v>
      </c>
      <c r="S206" s="15">
        <f t="shared" si="31"/>
        <v>4.5954028499961552</v>
      </c>
      <c r="T206" s="15" t="str">
        <f t="shared" si="32"/>
        <v>n.a.</v>
      </c>
      <c r="U206" s="15" t="str">
        <f t="shared" si="33"/>
        <v>n.a.</v>
      </c>
      <c r="V206" s="15" t="str">
        <f t="shared" si="34"/>
        <v>n.a.</v>
      </c>
      <c r="W206" s="15">
        <f t="shared" si="35"/>
        <v>0.92258797378050872</v>
      </c>
      <c r="X206" s="15" t="str">
        <f t="shared" si="36"/>
        <v>n.a.</v>
      </c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</row>
    <row r="207" spans="1:56">
      <c r="A207" s="4">
        <f t="shared" si="37"/>
        <v>2000</v>
      </c>
      <c r="B207" s="4">
        <v>1279205</v>
      </c>
      <c r="C207" s="10">
        <v>2105179.9387111096</v>
      </c>
      <c r="D207" s="13">
        <v>2249990</v>
      </c>
      <c r="E207" s="10">
        <v>48302.716557758285</v>
      </c>
      <c r="F207" s="13">
        <v>2249987</v>
      </c>
      <c r="G207" s="11">
        <f t="shared" si="44"/>
        <v>4358.3054716887964</v>
      </c>
      <c r="H207" s="11">
        <f t="shared" si="41"/>
        <v>100.00013333410371</v>
      </c>
      <c r="I207" s="12">
        <f t="shared" si="39"/>
        <v>56.853808239147732</v>
      </c>
      <c r="J207" s="17">
        <f t="shared" si="38"/>
        <v>-17.462538413680498</v>
      </c>
      <c r="K207" s="7">
        <f t="shared" si="42"/>
        <v>4.3989324335485414</v>
      </c>
      <c r="L207" s="7">
        <f t="shared" si="43"/>
        <v>1.4696475747116411</v>
      </c>
      <c r="M207" s="18">
        <f t="shared" si="25"/>
        <v>0</v>
      </c>
      <c r="N207" s="18">
        <f t="shared" si="26"/>
        <v>1</v>
      </c>
      <c r="O207" s="18">
        <f t="shared" si="27"/>
        <v>0</v>
      </c>
      <c r="P207" s="18">
        <f t="shared" si="28"/>
        <v>0</v>
      </c>
      <c r="Q207" s="15" t="str">
        <f t="shared" si="29"/>
        <v>n.a.</v>
      </c>
      <c r="R207" s="15">
        <f t="shared" si="30"/>
        <v>4.3989324335485414</v>
      </c>
      <c r="S207" s="15" t="str">
        <f t="shared" si="31"/>
        <v>n.a.</v>
      </c>
      <c r="T207" s="15" t="str">
        <f t="shared" si="32"/>
        <v>n.a.</v>
      </c>
      <c r="U207" s="15" t="str">
        <f t="shared" si="33"/>
        <v>n.a.</v>
      </c>
      <c r="V207" s="15">
        <f t="shared" si="34"/>
        <v>1.4696475747116411</v>
      </c>
      <c r="W207" s="15" t="str">
        <f t="shared" si="35"/>
        <v>n.a.</v>
      </c>
      <c r="X207" s="15" t="str">
        <f t="shared" si="36"/>
        <v>n.a.</v>
      </c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</row>
    <row r="208" spans="1:56">
      <c r="A208" s="4">
        <f t="shared" si="37"/>
        <v>2001</v>
      </c>
      <c r="B208" s="4">
        <v>1156827</v>
      </c>
      <c r="C208" s="9"/>
      <c r="D208" s="13">
        <v>2326180</v>
      </c>
      <c r="E208" s="9"/>
      <c r="F208" s="13">
        <v>2273786</v>
      </c>
      <c r="G208" s="9"/>
      <c r="H208" s="11">
        <f t="shared" si="41"/>
        <v>102.30426258231866</v>
      </c>
      <c r="I208" s="12">
        <f t="shared" si="39"/>
        <v>49.730760302298187</v>
      </c>
      <c r="J208" s="17">
        <f t="shared" si="38"/>
        <v>-22.276903370797946</v>
      </c>
      <c r="K208" s="7">
        <f t="shared" si="42"/>
        <v>1.0577394447167876</v>
      </c>
      <c r="L208" s="7">
        <f t="shared" si="43"/>
        <v>2.3041261760289533</v>
      </c>
      <c r="M208" s="18">
        <f t="shared" si="25"/>
        <v>0</v>
      </c>
      <c r="N208" s="18">
        <f t="shared" si="26"/>
        <v>1</v>
      </c>
      <c r="O208" s="18">
        <f t="shared" si="27"/>
        <v>0</v>
      </c>
      <c r="P208" s="18">
        <f t="shared" si="28"/>
        <v>0</v>
      </c>
      <c r="Q208" s="15" t="str">
        <f t="shared" si="29"/>
        <v>n.a.</v>
      </c>
      <c r="R208" s="15">
        <f t="shared" si="30"/>
        <v>1.0577394447167876</v>
      </c>
      <c r="S208" s="15" t="str">
        <f t="shared" si="31"/>
        <v>n.a.</v>
      </c>
      <c r="T208" s="15" t="str">
        <f t="shared" si="32"/>
        <v>n.a.</v>
      </c>
      <c r="U208" s="15" t="str">
        <f t="shared" si="33"/>
        <v>n.a.</v>
      </c>
      <c r="V208" s="15">
        <f t="shared" si="34"/>
        <v>2.3041261760289533</v>
      </c>
      <c r="W208" s="15" t="str">
        <f t="shared" si="35"/>
        <v>n.a.</v>
      </c>
      <c r="X208" s="15" t="str">
        <f t="shared" si="36"/>
        <v>n.a.</v>
      </c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</row>
    <row r="209" spans="1:56">
      <c r="A209" s="4">
        <f t="shared" si="37"/>
        <v>2002</v>
      </c>
      <c r="B209" s="4">
        <v>1160329</v>
      </c>
      <c r="C209" s="9"/>
      <c r="D209" s="13">
        <v>2420760</v>
      </c>
      <c r="E209" s="9"/>
      <c r="F209" s="13">
        <v>2328614</v>
      </c>
      <c r="G209" s="9"/>
      <c r="H209" s="11">
        <f t="shared" si="41"/>
        <v>103.95711783919533</v>
      </c>
      <c r="I209" s="12">
        <f t="shared" si="39"/>
        <v>47.932426180207869</v>
      </c>
      <c r="J209" s="16">
        <f t="shared" si="38"/>
        <v>-16.76618067393791</v>
      </c>
      <c r="K209" s="7">
        <f t="shared" si="42"/>
        <v>2.4113087159477686</v>
      </c>
      <c r="L209" s="7">
        <f t="shared" si="43"/>
        <v>1.6156269691565583</v>
      </c>
      <c r="M209" s="18">
        <f t="shared" si="25"/>
        <v>0</v>
      </c>
      <c r="N209" s="18">
        <f t="shared" si="26"/>
        <v>1</v>
      </c>
      <c r="O209" s="18">
        <f t="shared" si="27"/>
        <v>0</v>
      </c>
      <c r="P209" s="18">
        <f t="shared" si="28"/>
        <v>0</v>
      </c>
      <c r="Q209" s="15" t="str">
        <f t="shared" si="29"/>
        <v>n.a.</v>
      </c>
      <c r="R209" s="15">
        <f t="shared" si="30"/>
        <v>2.4113087159477686</v>
      </c>
      <c r="S209" s="15" t="str">
        <f t="shared" si="31"/>
        <v>n.a.</v>
      </c>
      <c r="T209" s="15" t="str">
        <f t="shared" si="32"/>
        <v>n.a.</v>
      </c>
      <c r="U209" s="15" t="str">
        <f t="shared" si="33"/>
        <v>n.a.</v>
      </c>
      <c r="V209" s="15">
        <f t="shared" si="34"/>
        <v>1.6156269691565583</v>
      </c>
      <c r="W209" s="15" t="str">
        <f t="shared" si="35"/>
        <v>n.a.</v>
      </c>
      <c r="X209" s="15" t="str">
        <f t="shared" si="36"/>
        <v>n.a.</v>
      </c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</row>
    <row r="210" spans="1:56">
      <c r="A210" s="4">
        <f t="shared" si="37"/>
        <v>2003</v>
      </c>
      <c r="B210" s="4">
        <v>1228740.5</v>
      </c>
      <c r="C210" s="9"/>
      <c r="D210" s="13">
        <v>2515150</v>
      </c>
      <c r="E210" s="9"/>
      <c r="F210" s="13">
        <v>2373151</v>
      </c>
      <c r="G210" s="9"/>
      <c r="H210" s="11">
        <f t="shared" si="41"/>
        <v>105.98356362490208</v>
      </c>
      <c r="I210" s="12">
        <f t="shared" si="39"/>
        <v>48.853567381667098</v>
      </c>
      <c r="J210" s="16">
        <f t="shared" si="38"/>
        <v>-8.0002408574806338</v>
      </c>
      <c r="K210" s="7">
        <f t="shared" si="42"/>
        <v>1.9125969353443795</v>
      </c>
      <c r="L210" s="7">
        <f t="shared" si="43"/>
        <v>1.9493093189071775</v>
      </c>
      <c r="M210" s="18">
        <f t="shared" si="25"/>
        <v>0</v>
      </c>
      <c r="N210" s="18">
        <f t="shared" si="26"/>
        <v>1</v>
      </c>
      <c r="O210" s="18">
        <f t="shared" si="27"/>
        <v>0</v>
      </c>
      <c r="P210" s="18">
        <f t="shared" si="28"/>
        <v>0</v>
      </c>
      <c r="Q210" s="15" t="str">
        <f t="shared" si="29"/>
        <v>n.a.</v>
      </c>
      <c r="R210" s="15">
        <f t="shared" si="30"/>
        <v>1.9125969353443795</v>
      </c>
      <c r="S210" s="15" t="str">
        <f t="shared" si="31"/>
        <v>n.a.</v>
      </c>
      <c r="T210" s="15" t="str">
        <f t="shared" si="32"/>
        <v>n.a.</v>
      </c>
      <c r="U210" s="15" t="str">
        <f t="shared" si="33"/>
        <v>n.a.</v>
      </c>
      <c r="V210" s="15">
        <f t="shared" si="34"/>
        <v>1.9493093189071775</v>
      </c>
      <c r="W210" s="15" t="str">
        <f t="shared" si="35"/>
        <v>n.a.</v>
      </c>
      <c r="X210" s="15" t="str">
        <f t="shared" si="36"/>
        <v>n.a.</v>
      </c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</row>
    <row r="211" spans="1:56">
      <c r="A211" s="4">
        <f t="shared" si="37"/>
        <v>2004</v>
      </c>
      <c r="B211" s="4">
        <v>1257326</v>
      </c>
      <c r="C211" s="9"/>
      <c r="D211" s="13">
        <v>2624960</v>
      </c>
      <c r="E211" s="9"/>
      <c r="F211" s="13">
        <v>2471092</v>
      </c>
      <c r="G211" s="9"/>
      <c r="H211" s="11">
        <f t="shared" si="41"/>
        <v>106.22672081816459</v>
      </c>
      <c r="I211" s="12">
        <f t="shared" si="39"/>
        <v>47.898863220772888</v>
      </c>
      <c r="J211" s="16">
        <f t="shared" si="38"/>
        <v>-1.8318970815252982</v>
      </c>
      <c r="K211" s="7">
        <f t="shared" si="42"/>
        <v>4.1270445917684917</v>
      </c>
      <c r="L211" s="7">
        <f t="shared" si="43"/>
        <v>0.2294291538668336</v>
      </c>
      <c r="M211" s="18">
        <f t="shared" si="25"/>
        <v>0</v>
      </c>
      <c r="N211" s="18">
        <f t="shared" si="26"/>
        <v>1</v>
      </c>
      <c r="O211" s="18">
        <f t="shared" si="27"/>
        <v>0</v>
      </c>
      <c r="P211" s="18">
        <f t="shared" si="28"/>
        <v>0</v>
      </c>
      <c r="Q211" s="15" t="str">
        <f t="shared" si="29"/>
        <v>n.a.</v>
      </c>
      <c r="R211" s="15">
        <f t="shared" si="30"/>
        <v>4.1270445917684917</v>
      </c>
      <c r="S211" s="15" t="str">
        <f t="shared" si="31"/>
        <v>n.a.</v>
      </c>
      <c r="T211" s="15" t="str">
        <f t="shared" si="32"/>
        <v>n.a.</v>
      </c>
      <c r="U211" s="15" t="str">
        <f t="shared" si="33"/>
        <v>n.a.</v>
      </c>
      <c r="V211" s="15">
        <f t="shared" si="34"/>
        <v>0.2294291538668336</v>
      </c>
      <c r="W211" s="15" t="str">
        <f t="shared" si="35"/>
        <v>n.a.</v>
      </c>
      <c r="X211" s="15" t="str">
        <f t="shared" si="36"/>
        <v>n.a.</v>
      </c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</row>
    <row r="212" spans="1:56">
      <c r="A212" s="4">
        <f t="shared" si="37"/>
        <v>2005</v>
      </c>
      <c r="B212" s="4">
        <v>1308572</v>
      </c>
      <c r="C212" s="9"/>
      <c r="D212" s="13">
        <v>2735220</v>
      </c>
      <c r="E212" s="9"/>
      <c r="F212" s="13">
        <v>2552597</v>
      </c>
      <c r="G212" s="9"/>
      <c r="H212" s="11">
        <f t="shared" si="41"/>
        <v>107.15440000908879</v>
      </c>
      <c r="I212" s="12">
        <f t="shared" si="39"/>
        <v>47.841563018696853</v>
      </c>
      <c r="J212" s="16">
        <f t="shared" si="38"/>
        <v>-9.0863161511016699E-2</v>
      </c>
      <c r="K212" s="7">
        <f t="shared" si="42"/>
        <v>3.2983393576605069</v>
      </c>
      <c r="L212" s="7">
        <f t="shared" si="43"/>
        <v>0.87330116544985792</v>
      </c>
      <c r="M212" s="18">
        <f t="shared" si="25"/>
        <v>0</v>
      </c>
      <c r="N212" s="18">
        <f t="shared" si="26"/>
        <v>1</v>
      </c>
      <c r="O212" s="18">
        <f t="shared" si="27"/>
        <v>0</v>
      </c>
      <c r="P212" s="18">
        <f t="shared" si="28"/>
        <v>0</v>
      </c>
      <c r="Q212" s="15" t="str">
        <f t="shared" si="29"/>
        <v>n.a.</v>
      </c>
      <c r="R212" s="15">
        <f t="shared" si="30"/>
        <v>3.2983393576605069</v>
      </c>
      <c r="S212" s="15" t="str">
        <f t="shared" si="31"/>
        <v>n.a.</v>
      </c>
      <c r="T212" s="15" t="str">
        <f t="shared" si="32"/>
        <v>n.a.</v>
      </c>
      <c r="U212" s="15" t="str">
        <f t="shared" si="33"/>
        <v>n.a.</v>
      </c>
      <c r="V212" s="15">
        <f t="shared" si="34"/>
        <v>0.87330116544985792</v>
      </c>
      <c r="W212" s="15" t="str">
        <f t="shared" si="35"/>
        <v>n.a.</v>
      </c>
      <c r="X212" s="15" t="str">
        <f t="shared" si="36"/>
        <v>n.a.</v>
      </c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</row>
    <row r="213" spans="1:56">
      <c r="A213" s="4">
        <f t="shared" si="37"/>
        <v>2006</v>
      </c>
      <c r="B213" s="4">
        <v>1269957</v>
      </c>
      <c r="C213" s="9"/>
      <c r="D213" s="13">
        <v>2900790</v>
      </c>
      <c r="E213" s="9"/>
      <c r="F213" s="13">
        <v>2660992</v>
      </c>
      <c r="G213" s="9"/>
      <c r="H213" s="11">
        <f t="shared" si="41"/>
        <v>109.0116016883929</v>
      </c>
      <c r="I213" s="12">
        <f t="shared" si="39"/>
        <v>43.77969449701633</v>
      </c>
      <c r="J213" s="16">
        <f t="shared" si="38"/>
        <v>-5.0738728846507684</v>
      </c>
      <c r="K213" s="7">
        <f t="shared" si="42"/>
        <v>4.2464595860607801</v>
      </c>
      <c r="L213" s="7">
        <f t="shared" si="43"/>
        <v>1.7332015102941023</v>
      </c>
      <c r="M213" s="18">
        <f t="shared" si="25"/>
        <v>0</v>
      </c>
      <c r="N213" s="18">
        <f t="shared" si="26"/>
        <v>1</v>
      </c>
      <c r="O213" s="18">
        <f t="shared" si="27"/>
        <v>0</v>
      </c>
      <c r="P213" s="18">
        <f t="shared" si="28"/>
        <v>0</v>
      </c>
      <c r="Q213" s="15" t="str">
        <f t="shared" si="29"/>
        <v>n.a.</v>
      </c>
      <c r="R213" s="15">
        <f t="shared" si="30"/>
        <v>4.2464595860607801</v>
      </c>
      <c r="S213" s="15" t="str">
        <f t="shared" si="31"/>
        <v>n.a.</v>
      </c>
      <c r="T213" s="15" t="str">
        <f t="shared" si="32"/>
        <v>n.a.</v>
      </c>
      <c r="U213" s="15" t="str">
        <f t="shared" si="33"/>
        <v>n.a.</v>
      </c>
      <c r="V213" s="15">
        <f t="shared" si="34"/>
        <v>1.7332015102941023</v>
      </c>
      <c r="W213" s="15" t="str">
        <f t="shared" si="35"/>
        <v>n.a.</v>
      </c>
      <c r="X213" s="15" t="str">
        <f t="shared" si="36"/>
        <v>n.a.</v>
      </c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</row>
    <row r="214" spans="1:56">
      <c r="A214" s="4">
        <f t="shared" si="37"/>
        <v>2007</v>
      </c>
      <c r="B214" s="4">
        <v>1167998</v>
      </c>
      <c r="C214" s="9"/>
      <c r="D214" s="13">
        <v>3063870</v>
      </c>
      <c r="E214" s="9"/>
      <c r="F214" s="13">
        <v>2729106</v>
      </c>
      <c r="G214" s="9"/>
      <c r="H214" s="11">
        <f t="shared" si="41"/>
        <v>112.26643450272726</v>
      </c>
      <c r="I214" s="12">
        <f t="shared" si="39"/>
        <v>38.121656597701602</v>
      </c>
      <c r="J214" s="16">
        <f t="shared" si="38"/>
        <v>-9.7772066230712866</v>
      </c>
      <c r="K214" s="7">
        <f t="shared" si="42"/>
        <v>2.5597220886045546</v>
      </c>
      <c r="L214" s="7">
        <f t="shared" si="43"/>
        <v>2.9857673531283657</v>
      </c>
      <c r="M214" s="18">
        <f t="shared" si="25"/>
        <v>0</v>
      </c>
      <c r="N214" s="18">
        <f t="shared" si="26"/>
        <v>1</v>
      </c>
      <c r="O214" s="18">
        <f t="shared" si="27"/>
        <v>0</v>
      </c>
      <c r="P214" s="18">
        <f t="shared" si="28"/>
        <v>0</v>
      </c>
      <c r="Q214" s="15" t="str">
        <f t="shared" si="29"/>
        <v>n.a.</v>
      </c>
      <c r="R214" s="15">
        <f t="shared" si="30"/>
        <v>2.5597220886045546</v>
      </c>
      <c r="S214" s="15" t="str">
        <f t="shared" si="31"/>
        <v>n.a.</v>
      </c>
      <c r="T214" s="15" t="str">
        <f t="shared" si="32"/>
        <v>n.a.</v>
      </c>
      <c r="U214" s="15" t="str">
        <f t="shared" si="33"/>
        <v>n.a.</v>
      </c>
      <c r="V214" s="15">
        <f t="shared" si="34"/>
        <v>2.9857673531283657</v>
      </c>
      <c r="W214" s="15" t="str">
        <f t="shared" si="35"/>
        <v>n.a.</v>
      </c>
      <c r="X214" s="15" t="str">
        <f t="shared" si="36"/>
        <v>n.a.</v>
      </c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</row>
    <row r="215" spans="1:56">
      <c r="A215" s="4">
        <f t="shared" si="37"/>
        <v>2008</v>
      </c>
      <c r="B215" s="4">
        <v>1118877</v>
      </c>
      <c r="C215" s="9"/>
      <c r="D215" s="13">
        <v>3156880</v>
      </c>
      <c r="E215" s="9"/>
      <c r="F215" s="13">
        <v>2724874</v>
      </c>
      <c r="G215" s="9"/>
      <c r="H215" s="11">
        <f t="shared" si="41"/>
        <v>115.85416426594404</v>
      </c>
      <c r="I215" s="12">
        <f t="shared" si="39"/>
        <v>35.442493854691975</v>
      </c>
      <c r="J215" s="16">
        <f t="shared" si="38"/>
        <v>-12.399069164004878</v>
      </c>
      <c r="K215" s="7">
        <f t="shared" si="42"/>
        <v>-0.15506909588707263</v>
      </c>
      <c r="L215" s="7">
        <f t="shared" si="43"/>
        <v>3.1957278941905143</v>
      </c>
      <c r="M215" s="18">
        <f t="shared" si="25"/>
        <v>0</v>
      </c>
      <c r="N215" s="18">
        <f t="shared" si="26"/>
        <v>1</v>
      </c>
      <c r="O215" s="18">
        <f t="shared" si="27"/>
        <v>0</v>
      </c>
      <c r="P215" s="18">
        <f t="shared" si="28"/>
        <v>0</v>
      </c>
      <c r="Q215" s="15" t="str">
        <f t="shared" si="29"/>
        <v>n.a.</v>
      </c>
      <c r="R215" s="15">
        <f t="shared" si="30"/>
        <v>-0.15506909588707263</v>
      </c>
      <c r="S215" s="15" t="str">
        <f t="shared" si="31"/>
        <v>n.a.</v>
      </c>
      <c r="T215" s="15" t="str">
        <f t="shared" si="32"/>
        <v>n.a.</v>
      </c>
      <c r="U215" s="15" t="str">
        <f t="shared" si="33"/>
        <v>n.a.</v>
      </c>
      <c r="V215" s="15">
        <f t="shared" si="34"/>
        <v>3.1957278941905143</v>
      </c>
      <c r="W215" s="15" t="str">
        <f t="shared" si="35"/>
        <v>n.a.</v>
      </c>
      <c r="X215" s="15" t="str">
        <f t="shared" si="36"/>
        <v>n.a.</v>
      </c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</row>
    <row r="216" spans="1:56">
      <c r="A216" s="4">
        <v>2009</v>
      </c>
      <c r="B216" s="4">
        <v>1088724.8722669999</v>
      </c>
      <c r="C216" s="9"/>
      <c r="D216" s="13">
        <v>3089170</v>
      </c>
      <c r="E216" s="9"/>
      <c r="F216" s="13">
        <v>2593323</v>
      </c>
      <c r="G216" s="9"/>
      <c r="H216" s="11">
        <f t="shared" si="41"/>
        <v>119.12014045300181</v>
      </c>
      <c r="I216" s="12">
        <f t="shared" si="39"/>
        <v>35.243281278369267</v>
      </c>
      <c r="J216" s="16">
        <f t="shared" si="38"/>
        <v>-8.5364132186470627</v>
      </c>
      <c r="K216" s="7">
        <f t="shared" si="42"/>
        <v>-4.8277828626204329</v>
      </c>
      <c r="L216" s="7">
        <f t="shared" si="43"/>
        <v>2.8190408240835518</v>
      </c>
      <c r="M216" s="18">
        <f>IF(AND(I216&gt;0,I216&lt;30),1,0)</f>
        <v>0</v>
      </c>
      <c r="N216" s="18">
        <f>IF(AND($I216&gt;30,$I216&lt;60),1,0)</f>
        <v>1</v>
      </c>
      <c r="O216" s="18">
        <f>IF(AND($I216&gt;60,$I216&lt;90),1,0)</f>
        <v>0</v>
      </c>
      <c r="P216" s="18">
        <f>IF($I216&gt;90,1,0)</f>
        <v>0</v>
      </c>
      <c r="Q216" s="15" t="str">
        <f>IF(M216=1,$K216,"n.a.")</f>
        <v>n.a.</v>
      </c>
      <c r="R216" s="15">
        <f>IF(N216=1,$K216,"n.a.")</f>
        <v>-4.8277828626204329</v>
      </c>
      <c r="S216" s="15" t="str">
        <f>IF(O216=1,$K216,"n.a.")</f>
        <v>n.a.</v>
      </c>
      <c r="T216" s="15" t="str">
        <f>IF(P216=1,$K216,"n.a.")</f>
        <v>n.a.</v>
      </c>
      <c r="U216" s="15" t="str">
        <f>IF(M216=1,$L216,"n.a.")</f>
        <v>n.a.</v>
      </c>
      <c r="V216" s="15">
        <f>IF(N216=1,$L216,"n.a.")</f>
        <v>2.8190408240835518</v>
      </c>
      <c r="W216" s="15" t="str">
        <f>IF(O216=1,$L216,"n.a.")</f>
        <v>n.a.</v>
      </c>
      <c r="X216" s="15" t="str">
        <f>IF(P216=1,$L216,"n.a.")</f>
        <v>n.a.</v>
      </c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</row>
    <row r="217" spans="1:56">
      <c r="A217" s="4">
        <v>2010</v>
      </c>
      <c r="B217" s="4"/>
      <c r="C217" s="9"/>
      <c r="D217" s="9"/>
      <c r="E217" s="9"/>
      <c r="F217" s="13">
        <v>2623727</v>
      </c>
      <c r="G217" s="9"/>
      <c r="H217" s="11" t="s">
        <v>7</v>
      </c>
      <c r="I217" s="9"/>
      <c r="J217" s="9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</row>
    <row r="218" spans="1:56">
      <c r="A218" s="19" t="s">
        <v>27</v>
      </c>
      <c r="B218" s="3"/>
      <c r="C218" s="9"/>
      <c r="D218" s="9"/>
      <c r="E218" s="9"/>
      <c r="F218" s="13"/>
      <c r="G218" s="9"/>
      <c r="H218" s="9"/>
      <c r="I218" s="9"/>
      <c r="J218" s="9"/>
      <c r="L218" s="116">
        <f>SUM(M218:P218)</f>
        <v>130</v>
      </c>
      <c r="M218" s="18">
        <f>SUM(M87:M216)</f>
        <v>79</v>
      </c>
      <c r="N218" s="18">
        <f>SUM(N87:N216)</f>
        <v>40</v>
      </c>
      <c r="O218" s="18">
        <f>SUM(O87:O216)</f>
        <v>11</v>
      </c>
      <c r="P218" s="18">
        <f>SUM(P87:P216)</f>
        <v>0</v>
      </c>
      <c r="Q218" s="15">
        <f>AVERAGE(Q87:Q216)</f>
        <v>2.9180281969219242</v>
      </c>
      <c r="R218" s="15">
        <f t="shared" ref="R218:W218" si="45">AVERAGE(R87:R216)</f>
        <v>2.8602568195305449</v>
      </c>
      <c r="S218" s="15">
        <f t="shared" si="45"/>
        <v>2.6658238323873644</v>
      </c>
      <c r="T218" s="15" t="s">
        <v>6</v>
      </c>
      <c r="U218" s="15">
        <f t="shared" si="45"/>
        <v>2.7724974907475883</v>
      </c>
      <c r="V218" s="15">
        <f t="shared" si="45"/>
        <v>4.5804319184112208</v>
      </c>
      <c r="W218" s="15">
        <f t="shared" si="45"/>
        <v>4.1958577056256114</v>
      </c>
      <c r="X218" s="15" t="s">
        <v>6</v>
      </c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</row>
    <row r="219" spans="1:56">
      <c r="A219" s="19" t="s">
        <v>28</v>
      </c>
      <c r="B219" s="3"/>
      <c r="C219" s="9"/>
      <c r="D219" s="9"/>
      <c r="E219" s="9"/>
      <c r="F219" s="13"/>
      <c r="G219" s="9"/>
      <c r="H219" s="9"/>
      <c r="I219" s="9"/>
      <c r="J219" s="9"/>
      <c r="K219" s="3"/>
      <c r="L219" s="3"/>
      <c r="M219" s="3"/>
      <c r="N219" s="3"/>
      <c r="O219" s="3"/>
      <c r="P219" s="3"/>
      <c r="Q219" s="15">
        <f>MEDIAN(Q87:Q216)</f>
        <v>3.3435656337252651</v>
      </c>
      <c r="R219" s="15">
        <f t="shared" ref="R219:W219" si="46">MEDIAN(R87:R216)</f>
        <v>2.9631272686177712</v>
      </c>
      <c r="S219" s="15">
        <f t="shared" si="46"/>
        <v>2.8610674774038225</v>
      </c>
      <c r="T219" s="15" t="s">
        <v>6</v>
      </c>
      <c r="U219" s="15">
        <f t="shared" si="46"/>
        <v>2.1034147157876104</v>
      </c>
      <c r="V219" s="15">
        <f t="shared" si="46"/>
        <v>3.1939625999771071</v>
      </c>
      <c r="W219" s="15">
        <f t="shared" si="46"/>
        <v>3.6580227617073247</v>
      </c>
      <c r="X219" s="15" t="s">
        <v>6</v>
      </c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</row>
    <row r="220" spans="1:56">
      <c r="A220" s="19" t="s">
        <v>25</v>
      </c>
      <c r="B220" s="3"/>
      <c r="C220" s="9"/>
      <c r="D220" s="9"/>
      <c r="E220" s="9"/>
      <c r="F220" s="13"/>
      <c r="G220" s="9"/>
      <c r="H220" s="9"/>
      <c r="I220" s="9"/>
      <c r="J220" s="9"/>
      <c r="K220" s="3"/>
      <c r="L220" s="116">
        <f>SUM(M220:P220)</f>
        <v>64</v>
      </c>
      <c r="M220" s="18">
        <f>SUM(M153:M216)</f>
        <v>18</v>
      </c>
      <c r="N220" s="18">
        <f>SUM(N153:N216)</f>
        <v>35</v>
      </c>
      <c r="O220" s="18">
        <f>SUM(O153:O216)</f>
        <v>11</v>
      </c>
      <c r="P220" s="18">
        <f>SUM(P153:P216)</f>
        <v>0</v>
      </c>
      <c r="Q220" s="15">
        <f>AVERAGE(Q153:Q216)</f>
        <v>3.5673850547368477</v>
      </c>
      <c r="R220" s="15">
        <f t="shared" ref="R220:W220" si="47">AVERAGE(R153:R216)</f>
        <v>2.9322373320281829</v>
      </c>
      <c r="S220" s="15">
        <f t="shared" si="47"/>
        <v>2.6658238323873644</v>
      </c>
      <c r="T220" s="15" t="s">
        <v>6</v>
      </c>
      <c r="U220" s="15">
        <f t="shared" si="47"/>
        <v>6.2874551146971847</v>
      </c>
      <c r="V220" s="15">
        <f t="shared" si="47"/>
        <v>4.5482537969610837</v>
      </c>
      <c r="W220" s="15">
        <f t="shared" si="47"/>
        <v>4.1958577056256114</v>
      </c>
      <c r="X220" s="15" t="s">
        <v>6</v>
      </c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</row>
    <row r="221" spans="1:56">
      <c r="A221" s="19" t="s">
        <v>26</v>
      </c>
      <c r="B221" s="3"/>
      <c r="C221" s="9"/>
      <c r="D221" s="9"/>
      <c r="E221" s="9"/>
      <c r="F221" s="13"/>
      <c r="G221" s="9"/>
      <c r="H221" s="9"/>
      <c r="I221" s="9"/>
      <c r="J221" s="9"/>
      <c r="K221" s="3"/>
      <c r="L221" s="3"/>
      <c r="M221" s="3"/>
      <c r="N221" s="3"/>
      <c r="O221" s="3"/>
      <c r="P221" s="3"/>
      <c r="Q221" s="15">
        <f>MEDIAN(Q153:Q216)</f>
        <v>4.1628106267372678</v>
      </c>
      <c r="R221" s="15">
        <f t="shared" ref="R221:W221" si="48">MEDIAN(R153:R216)</f>
        <v>2.949126027461535</v>
      </c>
      <c r="S221" s="15">
        <f t="shared" si="48"/>
        <v>2.8610674774038225</v>
      </c>
      <c r="T221" s="15" t="s">
        <v>6</v>
      </c>
      <c r="U221" s="15">
        <f t="shared" si="48"/>
        <v>5.1940345169908086</v>
      </c>
      <c r="V221" s="15">
        <f t="shared" si="48"/>
        <v>3.1957278941905143</v>
      </c>
      <c r="W221" s="15">
        <f t="shared" si="48"/>
        <v>3.6580227617073247</v>
      </c>
      <c r="X221" s="15" t="s">
        <v>6</v>
      </c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</row>
    <row r="222" spans="1:56">
      <c r="B222" s="3"/>
      <c r="C222" s="9"/>
      <c r="D222" s="9"/>
      <c r="E222" s="9"/>
      <c r="F222" s="13"/>
      <c r="G222" s="9"/>
      <c r="H222" s="9"/>
      <c r="I222" s="9"/>
      <c r="J222" s="9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</row>
    <row r="223" spans="1:56">
      <c r="B223" s="3"/>
      <c r="C223" s="9"/>
      <c r="D223" s="9"/>
      <c r="E223" s="9"/>
      <c r="F223" s="13"/>
      <c r="G223" s="9"/>
      <c r="H223" s="9"/>
      <c r="I223" s="9"/>
      <c r="J223" s="9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</row>
    <row r="224" spans="1:56">
      <c r="B224" s="3"/>
      <c r="C224" s="9"/>
      <c r="D224" s="9"/>
      <c r="E224" s="9"/>
      <c r="F224" s="13"/>
      <c r="G224" s="9"/>
      <c r="H224" s="9"/>
      <c r="I224" s="9"/>
      <c r="J224" s="9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</row>
    <row r="225" spans="1:56">
      <c r="B225" s="3"/>
      <c r="C225" s="9"/>
      <c r="D225" s="9"/>
      <c r="E225" s="9"/>
      <c r="F225" s="13"/>
      <c r="G225" s="9"/>
      <c r="H225" s="9"/>
      <c r="I225" s="9"/>
      <c r="J225" s="9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</row>
    <row r="226" spans="1:56">
      <c r="A226" s="3"/>
      <c r="B226" s="3"/>
      <c r="C226" s="9"/>
      <c r="D226" s="9"/>
      <c r="E226" s="9"/>
      <c r="F226" s="9"/>
      <c r="G226" s="9"/>
      <c r="H226" s="9"/>
      <c r="I226" s="9"/>
      <c r="J226" s="9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</row>
    <row r="227" spans="1:56">
      <c r="A227" s="3"/>
      <c r="B227" s="3"/>
      <c r="C227" s="9"/>
      <c r="D227" s="9"/>
      <c r="E227" s="9"/>
      <c r="F227" s="9"/>
      <c r="G227" s="9"/>
      <c r="H227" s="9"/>
      <c r="I227" s="9"/>
      <c r="J227" s="9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</row>
    <row r="228" spans="1:56">
      <c r="A228" s="3"/>
      <c r="B228" s="3"/>
      <c r="C228" s="9"/>
      <c r="D228" s="9"/>
      <c r="E228" s="9"/>
      <c r="F228" s="9"/>
      <c r="G228" s="9"/>
      <c r="H228" s="9"/>
      <c r="I228" s="9"/>
      <c r="J228" s="9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</row>
    <row r="229" spans="1:56">
      <c r="A229" s="3"/>
      <c r="B229" s="3"/>
      <c r="C229" s="9"/>
      <c r="D229" s="9"/>
      <c r="E229" s="9"/>
      <c r="F229" s="9"/>
      <c r="G229" s="9"/>
      <c r="H229" s="9"/>
      <c r="I229" s="9"/>
      <c r="J229" s="9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</row>
    <row r="230" spans="1:56">
      <c r="A230" s="3"/>
      <c r="B230" s="3"/>
      <c r="C230" s="9"/>
      <c r="D230" s="9"/>
      <c r="E230" s="9"/>
      <c r="F230" s="9"/>
      <c r="G230" s="9"/>
      <c r="H230" s="9"/>
      <c r="I230" s="9"/>
      <c r="J230" s="9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</row>
    <row r="231" spans="1:56">
      <c r="A231" s="3"/>
      <c r="B231" s="3"/>
      <c r="C231" s="9"/>
      <c r="D231" s="9"/>
      <c r="E231" s="9"/>
      <c r="F231" s="9"/>
      <c r="G231" s="9"/>
      <c r="H231" s="9"/>
      <c r="I231" s="9"/>
      <c r="J231" s="9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</row>
    <row r="232" spans="1:56">
      <c r="A232" s="3"/>
      <c r="B232" s="3"/>
      <c r="C232" s="9"/>
      <c r="D232" s="9"/>
      <c r="E232" s="9"/>
      <c r="F232" s="9"/>
      <c r="G232" s="9"/>
      <c r="H232" s="9"/>
      <c r="I232" s="9"/>
      <c r="J232" s="9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</row>
    <row r="233" spans="1:56">
      <c r="A233" s="3"/>
      <c r="B233" s="3"/>
      <c r="C233" s="9"/>
      <c r="D233" s="9"/>
      <c r="E233" s="9"/>
      <c r="F233" s="9"/>
      <c r="G233" s="9"/>
      <c r="H233" s="9"/>
      <c r="I233" s="9"/>
      <c r="J233" s="9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</row>
    <row r="234" spans="1:56">
      <c r="A234" s="3"/>
      <c r="B234" s="3"/>
      <c r="C234" s="9"/>
      <c r="D234" s="9"/>
      <c r="E234" s="9"/>
      <c r="F234" s="9"/>
      <c r="G234" s="9"/>
      <c r="H234" s="9"/>
      <c r="I234" s="9"/>
      <c r="J234" s="9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</row>
    <row r="235" spans="1:56">
      <c r="A235" s="3"/>
      <c r="B235" s="3"/>
      <c r="C235" s="9"/>
      <c r="D235" s="9"/>
      <c r="E235" s="9"/>
      <c r="F235" s="9"/>
      <c r="G235" s="9"/>
      <c r="H235" s="9"/>
      <c r="I235" s="9"/>
      <c r="J235" s="9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</row>
    <row r="236" spans="1:56">
      <c r="A236" s="3"/>
      <c r="B236" s="3"/>
      <c r="C236" s="9"/>
      <c r="D236" s="9"/>
      <c r="E236" s="9"/>
      <c r="F236" s="9"/>
      <c r="G236" s="9"/>
      <c r="H236" s="9"/>
      <c r="I236" s="9"/>
      <c r="J236" s="9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</row>
    <row r="237" spans="1:56">
      <c r="A237" s="3"/>
      <c r="B237" s="3"/>
      <c r="C237" s="9"/>
      <c r="D237" s="9"/>
      <c r="E237" s="9"/>
      <c r="F237" s="9"/>
      <c r="G237" s="9"/>
      <c r="H237" s="9"/>
      <c r="I237" s="9"/>
      <c r="J237" s="9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</row>
    <row r="238" spans="1:56">
      <c r="A238" s="3"/>
      <c r="B238" s="3"/>
      <c r="C238" s="9"/>
      <c r="D238" s="9"/>
      <c r="E238" s="9"/>
      <c r="F238" s="9"/>
      <c r="G238" s="9"/>
      <c r="H238" s="9"/>
      <c r="I238" s="9"/>
      <c r="J238" s="9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</row>
    <row r="239" spans="1:56">
      <c r="A239" s="3"/>
      <c r="B239" s="3"/>
      <c r="C239" s="9"/>
      <c r="D239" s="9"/>
      <c r="E239" s="9"/>
      <c r="F239" s="9"/>
      <c r="G239" s="9"/>
      <c r="H239" s="9"/>
      <c r="I239" s="9"/>
      <c r="J239" s="9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</row>
    <row r="240" spans="1:56">
      <c r="A240" s="3"/>
      <c r="B240" s="3"/>
      <c r="C240" s="9"/>
      <c r="D240" s="9"/>
      <c r="E240" s="9"/>
      <c r="F240" s="9"/>
      <c r="G240" s="9"/>
      <c r="H240" s="9"/>
      <c r="I240" s="9"/>
      <c r="J240" s="9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</row>
    <row r="241" spans="1:56">
      <c r="A241" s="3"/>
      <c r="B241" s="3"/>
      <c r="C241" s="9"/>
      <c r="D241" s="9"/>
      <c r="E241" s="9"/>
      <c r="F241" s="9"/>
      <c r="G241" s="9"/>
      <c r="H241" s="9"/>
      <c r="I241" s="9"/>
      <c r="J241" s="9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</row>
    <row r="242" spans="1:56">
      <c r="A242" s="3"/>
      <c r="B242" s="3"/>
      <c r="C242" s="9"/>
      <c r="D242" s="9"/>
      <c r="E242" s="9"/>
      <c r="F242" s="9"/>
      <c r="G242" s="9"/>
      <c r="H242" s="9"/>
      <c r="I242" s="9"/>
      <c r="J242" s="9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</row>
    <row r="243" spans="1:56">
      <c r="A243" s="3"/>
      <c r="B243" s="3"/>
      <c r="C243" s="9"/>
      <c r="D243" s="9"/>
      <c r="E243" s="9"/>
      <c r="F243" s="9"/>
      <c r="G243" s="9"/>
      <c r="H243" s="9"/>
      <c r="I243" s="9"/>
      <c r="J243" s="9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</row>
    <row r="244" spans="1:56">
      <c r="A244" s="3"/>
      <c r="B244" s="3"/>
      <c r="C244" s="9"/>
      <c r="D244" s="9"/>
      <c r="E244" s="9"/>
      <c r="F244" s="9"/>
      <c r="G244" s="9"/>
      <c r="H244" s="9"/>
      <c r="I244" s="9"/>
      <c r="J244" s="9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</row>
    <row r="245" spans="1:56">
      <c r="A245" s="3"/>
      <c r="B245" s="3"/>
      <c r="C245" s="9"/>
      <c r="D245" s="9"/>
      <c r="E245" s="9"/>
      <c r="F245" s="9"/>
      <c r="G245" s="9"/>
      <c r="H245" s="9"/>
      <c r="I245" s="9"/>
      <c r="J245" s="9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</row>
    <row r="246" spans="1:56">
      <c r="A246" s="3"/>
      <c r="B246" s="3"/>
      <c r="C246" s="9"/>
      <c r="D246" s="9"/>
      <c r="E246" s="9"/>
      <c r="F246" s="9"/>
      <c r="G246" s="9"/>
      <c r="H246" s="9"/>
      <c r="I246" s="9"/>
      <c r="J246" s="9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</row>
    <row r="247" spans="1:56">
      <c r="A247" s="3"/>
      <c r="B247" s="3"/>
      <c r="C247" s="9"/>
      <c r="D247" s="9"/>
      <c r="E247" s="9"/>
      <c r="F247" s="9"/>
      <c r="G247" s="9"/>
      <c r="H247" s="9"/>
      <c r="I247" s="9"/>
      <c r="J247" s="9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</row>
    <row r="248" spans="1:56">
      <c r="A248" s="3"/>
      <c r="B248" s="3"/>
      <c r="C248" s="9"/>
      <c r="D248" s="9"/>
      <c r="E248" s="9"/>
      <c r="F248" s="9"/>
      <c r="G248" s="9"/>
      <c r="H248" s="9"/>
      <c r="I248" s="9"/>
      <c r="J248" s="9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</row>
    <row r="249" spans="1:56">
      <c r="A249" s="3"/>
      <c r="B249" s="3"/>
      <c r="C249" s="9"/>
      <c r="D249" s="9"/>
      <c r="E249" s="9"/>
      <c r="F249" s="9"/>
      <c r="G249" s="9"/>
      <c r="H249" s="9"/>
      <c r="I249" s="9"/>
      <c r="J249" s="9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</row>
    <row r="250" spans="1:56">
      <c r="A250" s="3"/>
      <c r="B250" s="3"/>
      <c r="C250" s="9"/>
      <c r="D250" s="9"/>
      <c r="E250" s="9"/>
      <c r="F250" s="9"/>
      <c r="G250" s="9"/>
      <c r="H250" s="9"/>
      <c r="I250" s="9"/>
      <c r="J250" s="9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</row>
    <row r="251" spans="1:56">
      <c r="A251" s="3"/>
      <c r="B251" s="3"/>
      <c r="C251" s="9"/>
      <c r="D251" s="9"/>
      <c r="E251" s="9"/>
      <c r="F251" s="9"/>
      <c r="G251" s="9"/>
      <c r="H251" s="9"/>
      <c r="I251" s="9"/>
      <c r="J251" s="9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</row>
    <row r="252" spans="1:56">
      <c r="A252" s="3"/>
      <c r="B252" s="3"/>
      <c r="C252" s="9"/>
      <c r="D252" s="9"/>
      <c r="E252" s="9"/>
      <c r="F252" s="9"/>
      <c r="G252" s="9"/>
      <c r="H252" s="9"/>
      <c r="I252" s="9"/>
      <c r="J252" s="9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</row>
    <row r="253" spans="1:56">
      <c r="A253" s="3"/>
      <c r="B253" s="3"/>
      <c r="C253" s="9"/>
      <c r="D253" s="9"/>
      <c r="E253" s="9"/>
      <c r="F253" s="9"/>
      <c r="G253" s="9"/>
      <c r="H253" s="9"/>
      <c r="I253" s="9"/>
      <c r="J253" s="9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</row>
    <row r="254" spans="1:56">
      <c r="A254" s="3"/>
      <c r="B254" s="3"/>
      <c r="C254" s="9"/>
      <c r="D254" s="9"/>
      <c r="E254" s="9"/>
      <c r="F254" s="9"/>
      <c r="G254" s="9"/>
      <c r="H254" s="9"/>
      <c r="I254" s="9"/>
      <c r="J254" s="9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</row>
    <row r="255" spans="1:56">
      <c r="A255" s="3"/>
      <c r="B255" s="3"/>
      <c r="C255" s="9"/>
      <c r="D255" s="9"/>
      <c r="E255" s="9"/>
      <c r="F255" s="9"/>
      <c r="G255" s="9"/>
      <c r="H255" s="9"/>
      <c r="I255" s="9"/>
      <c r="J255" s="9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</row>
    <row r="256" spans="1:56">
      <c r="A256" s="3"/>
      <c r="B256" s="3"/>
      <c r="C256" s="9"/>
      <c r="D256" s="9"/>
      <c r="E256" s="9"/>
      <c r="F256" s="9"/>
      <c r="G256" s="9"/>
      <c r="H256" s="9"/>
      <c r="I256" s="9"/>
      <c r="J256" s="9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</row>
    <row r="257" spans="1:56">
      <c r="A257" s="3"/>
      <c r="B257" s="3"/>
      <c r="C257" s="9"/>
      <c r="D257" s="9"/>
      <c r="E257" s="9"/>
      <c r="F257" s="9"/>
      <c r="G257" s="9"/>
      <c r="H257" s="9"/>
      <c r="I257" s="9"/>
      <c r="J257" s="9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</row>
    <row r="258" spans="1:56">
      <c r="A258" s="3"/>
      <c r="B258" s="3"/>
      <c r="C258" s="9"/>
      <c r="D258" s="9"/>
      <c r="E258" s="9"/>
      <c r="F258" s="9"/>
      <c r="G258" s="9"/>
      <c r="H258" s="9"/>
      <c r="I258" s="9"/>
      <c r="J258" s="9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</row>
    <row r="259" spans="1:56">
      <c r="A259" s="3"/>
      <c r="B259" s="3"/>
      <c r="C259" s="9"/>
      <c r="D259" s="9"/>
      <c r="E259" s="9"/>
      <c r="F259" s="9"/>
      <c r="G259" s="9"/>
      <c r="H259" s="9"/>
      <c r="I259" s="9"/>
      <c r="J259" s="9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</row>
    <row r="260" spans="1:56">
      <c r="A260" s="3"/>
      <c r="B260" s="3"/>
      <c r="C260" s="9"/>
      <c r="D260" s="9"/>
      <c r="E260" s="9"/>
      <c r="F260" s="9"/>
      <c r="G260" s="9"/>
      <c r="H260" s="9"/>
      <c r="I260" s="9"/>
      <c r="J260" s="9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</row>
    <row r="261" spans="1:56">
      <c r="A261" s="3"/>
      <c r="B261" s="3"/>
      <c r="C261" s="9"/>
      <c r="D261" s="9"/>
      <c r="E261" s="9"/>
      <c r="F261" s="9"/>
      <c r="G261" s="9"/>
      <c r="H261" s="9"/>
      <c r="I261" s="9"/>
      <c r="J261" s="9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</row>
    <row r="262" spans="1:56">
      <c r="A262" s="3"/>
      <c r="B262" s="3"/>
      <c r="C262" s="9"/>
      <c r="D262" s="9"/>
      <c r="E262" s="9"/>
      <c r="F262" s="9"/>
      <c r="G262" s="9"/>
      <c r="H262" s="9"/>
      <c r="I262" s="9"/>
      <c r="J262" s="9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</row>
    <row r="263" spans="1:56">
      <c r="A263" s="3"/>
      <c r="B263" s="3"/>
      <c r="C263" s="9"/>
      <c r="D263" s="9"/>
      <c r="E263" s="9"/>
      <c r="F263" s="9"/>
      <c r="G263" s="9"/>
      <c r="H263" s="9"/>
      <c r="I263" s="9"/>
      <c r="J263" s="9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</row>
    <row r="264" spans="1:56">
      <c r="A264" s="3"/>
      <c r="B264" s="3"/>
      <c r="C264" s="9"/>
      <c r="D264" s="9"/>
      <c r="E264" s="9"/>
      <c r="F264" s="9"/>
      <c r="G264" s="9"/>
      <c r="H264" s="9"/>
      <c r="I264" s="9"/>
      <c r="J264" s="9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</row>
    <row r="265" spans="1:56">
      <c r="A265" s="3"/>
      <c r="B265" s="3"/>
      <c r="C265" s="9"/>
      <c r="D265" s="9"/>
      <c r="E265" s="9"/>
      <c r="F265" s="9"/>
      <c r="G265" s="9"/>
      <c r="H265" s="9"/>
      <c r="I265" s="9"/>
      <c r="J265" s="9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</row>
    <row r="266" spans="1:56">
      <c r="A266" s="3"/>
      <c r="B266" s="3"/>
      <c r="C266" s="9"/>
      <c r="D266" s="9"/>
      <c r="E266" s="9"/>
      <c r="F266" s="9"/>
      <c r="G266" s="9"/>
      <c r="H266" s="9"/>
      <c r="I266" s="9"/>
      <c r="J266" s="9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</row>
    <row r="267" spans="1:56">
      <c r="A267" s="3"/>
      <c r="B267" s="3"/>
      <c r="C267" s="9"/>
      <c r="D267" s="9"/>
      <c r="E267" s="9"/>
      <c r="F267" s="9"/>
      <c r="G267" s="9"/>
      <c r="H267" s="9"/>
      <c r="I267" s="9"/>
      <c r="J267" s="9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</row>
    <row r="268" spans="1:56">
      <c r="A268" s="3"/>
      <c r="B268" s="3"/>
      <c r="C268" s="9"/>
      <c r="D268" s="9"/>
      <c r="E268" s="9"/>
      <c r="F268" s="9"/>
      <c r="G268" s="9"/>
      <c r="H268" s="9"/>
      <c r="I268" s="9"/>
      <c r="J268" s="9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</row>
    <row r="269" spans="1:56">
      <c r="A269" s="3"/>
      <c r="B269" s="3"/>
      <c r="C269" s="9"/>
      <c r="D269" s="9"/>
      <c r="E269" s="9"/>
      <c r="F269" s="9"/>
      <c r="G269" s="9"/>
      <c r="H269" s="9"/>
      <c r="I269" s="9"/>
      <c r="J269" s="9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</row>
    <row r="270" spans="1:56">
      <c r="A270" s="3"/>
      <c r="B270" s="3"/>
      <c r="C270" s="9"/>
      <c r="D270" s="9"/>
      <c r="E270" s="9"/>
      <c r="F270" s="9"/>
      <c r="G270" s="9"/>
      <c r="H270" s="9"/>
      <c r="I270" s="9"/>
      <c r="J270" s="9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</row>
    <row r="271" spans="1:56">
      <c r="A271" s="3"/>
      <c r="B271" s="3"/>
      <c r="C271" s="9"/>
      <c r="D271" s="9"/>
      <c r="E271" s="9"/>
      <c r="F271" s="9"/>
      <c r="G271" s="9"/>
      <c r="H271" s="9"/>
      <c r="I271" s="9"/>
      <c r="J271" s="9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</row>
    <row r="272" spans="1:56">
      <c r="A272" s="3"/>
      <c r="B272" s="3"/>
      <c r="C272" s="9"/>
      <c r="D272" s="9"/>
      <c r="E272" s="9"/>
      <c r="F272" s="9"/>
      <c r="G272" s="9"/>
      <c r="H272" s="9"/>
      <c r="I272" s="9"/>
      <c r="J272" s="9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</row>
    <row r="273" spans="1:56">
      <c r="A273" s="3"/>
      <c r="B273" s="3"/>
      <c r="C273" s="9"/>
      <c r="D273" s="9"/>
      <c r="E273" s="9"/>
      <c r="F273" s="9"/>
      <c r="G273" s="9"/>
      <c r="H273" s="9"/>
      <c r="I273" s="9"/>
      <c r="J273" s="9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</row>
    <row r="274" spans="1:56">
      <c r="A274" s="3"/>
      <c r="B274" s="3"/>
      <c r="C274" s="9"/>
      <c r="D274" s="9"/>
      <c r="E274" s="9"/>
      <c r="F274" s="9"/>
      <c r="G274" s="9"/>
      <c r="H274" s="9"/>
      <c r="I274" s="9"/>
      <c r="J274" s="9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</row>
    <row r="275" spans="1:56">
      <c r="A275" s="3"/>
      <c r="B275" s="3"/>
      <c r="C275" s="9"/>
      <c r="D275" s="9"/>
      <c r="E275" s="9"/>
      <c r="F275" s="9"/>
      <c r="G275" s="9"/>
      <c r="H275" s="9"/>
      <c r="I275" s="9"/>
      <c r="J275" s="9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</row>
    <row r="276" spans="1:56">
      <c r="A276" s="3"/>
      <c r="B276" s="3"/>
      <c r="C276" s="9"/>
      <c r="D276" s="9"/>
      <c r="E276" s="9"/>
      <c r="F276" s="9"/>
      <c r="G276" s="9"/>
      <c r="H276" s="9"/>
      <c r="I276" s="9"/>
      <c r="J276" s="9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</row>
    <row r="277" spans="1:56">
      <c r="A277" s="3"/>
      <c r="B277" s="3"/>
      <c r="C277" s="9"/>
      <c r="D277" s="9"/>
      <c r="E277" s="9"/>
      <c r="F277" s="9"/>
      <c r="G277" s="9"/>
      <c r="H277" s="9"/>
      <c r="I277" s="9"/>
      <c r="J277" s="9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</row>
    <row r="278" spans="1:56">
      <c r="A278" s="3"/>
      <c r="B278" s="3"/>
      <c r="C278" s="9"/>
      <c r="D278" s="9"/>
      <c r="E278" s="9"/>
      <c r="F278" s="9"/>
      <c r="G278" s="9"/>
      <c r="H278" s="9"/>
      <c r="I278" s="9"/>
      <c r="J278" s="9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</row>
    <row r="279" spans="1:56">
      <c r="A279" s="3"/>
      <c r="B279" s="3"/>
      <c r="C279" s="9"/>
      <c r="D279" s="9"/>
      <c r="E279" s="9"/>
      <c r="F279" s="9"/>
      <c r="G279" s="9"/>
      <c r="H279" s="9"/>
      <c r="I279" s="9"/>
      <c r="J279" s="9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</row>
    <row r="280" spans="1:56">
      <c r="A280" s="3"/>
      <c r="B280" s="3"/>
      <c r="C280" s="9"/>
      <c r="D280" s="9"/>
      <c r="E280" s="9"/>
      <c r="F280" s="9"/>
      <c r="G280" s="9"/>
      <c r="H280" s="9"/>
      <c r="I280" s="9"/>
      <c r="J280" s="9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</row>
    <row r="281" spans="1:56">
      <c r="A281" s="3"/>
      <c r="B281" s="3"/>
      <c r="C281" s="9"/>
      <c r="D281" s="9"/>
      <c r="E281" s="9"/>
      <c r="F281" s="9"/>
      <c r="G281" s="9"/>
      <c r="H281" s="9"/>
      <c r="I281" s="9"/>
      <c r="J281" s="9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</row>
    <row r="282" spans="1:56">
      <c r="A282" s="3"/>
      <c r="B282" s="3"/>
      <c r="C282" s="9"/>
      <c r="D282" s="9"/>
      <c r="E282" s="9"/>
      <c r="F282" s="9"/>
      <c r="G282" s="9"/>
      <c r="H282" s="9"/>
      <c r="I282" s="9"/>
      <c r="J282" s="9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</row>
    <row r="283" spans="1:56">
      <c r="A283" s="3"/>
      <c r="B283" s="3"/>
      <c r="C283" s="9"/>
      <c r="D283" s="9"/>
      <c r="E283" s="9"/>
      <c r="F283" s="9"/>
      <c r="G283" s="9"/>
      <c r="H283" s="9"/>
      <c r="I283" s="9"/>
      <c r="J283" s="9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</row>
    <row r="284" spans="1:56">
      <c r="A284" s="3"/>
      <c r="B284" s="3"/>
      <c r="C284" s="9"/>
      <c r="D284" s="9"/>
      <c r="E284" s="9"/>
      <c r="F284" s="9"/>
      <c r="G284" s="9"/>
      <c r="H284" s="9"/>
      <c r="I284" s="9"/>
      <c r="J284" s="9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</row>
    <row r="285" spans="1:56">
      <c r="A285" s="3"/>
      <c r="B285" s="3"/>
      <c r="C285" s="9"/>
      <c r="D285" s="9"/>
      <c r="E285" s="9"/>
      <c r="F285" s="9"/>
      <c r="G285" s="9"/>
      <c r="H285" s="9"/>
      <c r="I285" s="9"/>
      <c r="J285" s="9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</row>
    <row r="286" spans="1:56">
      <c r="A286" s="3"/>
      <c r="B286" s="3"/>
      <c r="C286" s="9"/>
      <c r="D286" s="9"/>
      <c r="E286" s="9"/>
      <c r="F286" s="9"/>
      <c r="G286" s="9"/>
      <c r="H286" s="9"/>
      <c r="I286" s="9"/>
      <c r="J286" s="9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</row>
    <row r="287" spans="1:56">
      <c r="A287" s="3"/>
      <c r="B287" s="3"/>
      <c r="C287" s="9"/>
      <c r="D287" s="9"/>
      <c r="E287" s="9"/>
      <c r="F287" s="9"/>
      <c r="G287" s="9"/>
      <c r="H287" s="9"/>
      <c r="I287" s="9"/>
      <c r="J287" s="9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</row>
    <row r="288" spans="1:56">
      <c r="A288" s="3"/>
      <c r="B288" s="3"/>
      <c r="C288" s="9"/>
      <c r="D288" s="9"/>
      <c r="E288" s="9"/>
      <c r="F288" s="9"/>
      <c r="G288" s="9"/>
      <c r="H288" s="9"/>
      <c r="I288" s="9"/>
      <c r="J288" s="9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</row>
    <row r="289" spans="1:56">
      <c r="A289" s="3"/>
      <c r="B289" s="3"/>
      <c r="C289" s="9"/>
      <c r="D289" s="9"/>
      <c r="E289" s="9"/>
      <c r="F289" s="9"/>
      <c r="G289" s="9"/>
      <c r="H289" s="9"/>
      <c r="I289" s="9"/>
      <c r="J289" s="9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</row>
    <row r="290" spans="1:56">
      <c r="A290" s="3"/>
      <c r="B290" s="3"/>
      <c r="C290" s="9"/>
      <c r="D290" s="9"/>
      <c r="E290" s="9"/>
      <c r="F290" s="9"/>
      <c r="G290" s="9"/>
      <c r="H290" s="9"/>
      <c r="I290" s="9"/>
      <c r="J290" s="9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</row>
    <row r="291" spans="1:56">
      <c r="A291" s="3"/>
      <c r="B291" s="3"/>
      <c r="C291" s="9"/>
      <c r="D291" s="9"/>
      <c r="E291" s="9"/>
      <c r="F291" s="9"/>
      <c r="G291" s="9"/>
      <c r="H291" s="9"/>
      <c r="I291" s="9"/>
      <c r="J291" s="9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</row>
    <row r="292" spans="1:56">
      <c r="A292" s="3"/>
      <c r="B292" s="3"/>
      <c r="C292" s="9"/>
      <c r="D292" s="9"/>
      <c r="E292" s="9"/>
      <c r="F292" s="9"/>
      <c r="G292" s="9"/>
      <c r="H292" s="9"/>
      <c r="I292" s="9"/>
      <c r="J292" s="9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</row>
    <row r="293" spans="1:56">
      <c r="A293" s="3"/>
      <c r="B293" s="3"/>
      <c r="C293" s="9"/>
      <c r="D293" s="9"/>
      <c r="E293" s="9"/>
      <c r="F293" s="9"/>
      <c r="G293" s="9"/>
      <c r="H293" s="9"/>
      <c r="I293" s="9"/>
      <c r="J293" s="9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</row>
    <row r="294" spans="1:56">
      <c r="A294" s="3"/>
      <c r="B294" s="3"/>
      <c r="C294" s="9"/>
      <c r="D294" s="9"/>
      <c r="E294" s="9"/>
      <c r="F294" s="9"/>
      <c r="G294" s="9"/>
      <c r="H294" s="9"/>
      <c r="I294" s="9"/>
      <c r="J294" s="9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</row>
    <row r="295" spans="1:56">
      <c r="A295" s="3"/>
      <c r="B295" s="3"/>
      <c r="C295" s="9"/>
      <c r="D295" s="9"/>
      <c r="E295" s="9"/>
      <c r="F295" s="9"/>
      <c r="G295" s="9"/>
      <c r="H295" s="9"/>
      <c r="I295" s="9"/>
      <c r="J295" s="9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</row>
    <row r="296" spans="1:56">
      <c r="A296" s="3"/>
      <c r="B296" s="3"/>
      <c r="C296" s="9"/>
      <c r="D296" s="9"/>
      <c r="E296" s="9"/>
      <c r="F296" s="9"/>
      <c r="G296" s="9"/>
      <c r="H296" s="9"/>
      <c r="I296" s="9"/>
      <c r="J296" s="9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</row>
    <row r="297" spans="1:56">
      <c r="A297" s="3"/>
      <c r="B297" s="3"/>
      <c r="C297" s="9"/>
      <c r="D297" s="9"/>
      <c r="E297" s="9"/>
      <c r="F297" s="9"/>
      <c r="G297" s="9"/>
      <c r="H297" s="9"/>
      <c r="I297" s="9"/>
      <c r="J297" s="9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</row>
    <row r="298" spans="1:56">
      <c r="A298" s="3"/>
      <c r="B298" s="3"/>
      <c r="C298" s="9"/>
      <c r="D298" s="9"/>
      <c r="E298" s="9"/>
      <c r="F298" s="9"/>
      <c r="G298" s="9"/>
      <c r="H298" s="9"/>
      <c r="I298" s="9"/>
      <c r="J298" s="9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</row>
    <row r="299" spans="1:56">
      <c r="A299" s="3"/>
      <c r="B299" s="3"/>
      <c r="C299" s="9"/>
      <c r="D299" s="9"/>
      <c r="E299" s="9"/>
      <c r="F299" s="9"/>
      <c r="G299" s="9"/>
      <c r="H299" s="9"/>
      <c r="I299" s="9"/>
      <c r="J299" s="9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</row>
    <row r="300" spans="1:56">
      <c r="A300" s="3"/>
      <c r="B300" s="3"/>
      <c r="C300" s="9"/>
      <c r="D300" s="9"/>
      <c r="E300" s="9"/>
      <c r="F300" s="9"/>
      <c r="G300" s="9"/>
      <c r="H300" s="9"/>
      <c r="I300" s="9"/>
      <c r="J300" s="9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</row>
    <row r="301" spans="1:56">
      <c r="A301" s="3"/>
      <c r="B301" s="3"/>
      <c r="C301" s="9"/>
      <c r="D301" s="9"/>
      <c r="E301" s="9"/>
      <c r="F301" s="9"/>
      <c r="G301" s="9"/>
      <c r="H301" s="9"/>
      <c r="I301" s="9"/>
      <c r="J301" s="9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</row>
    <row r="302" spans="1:56">
      <c r="A302" s="3"/>
      <c r="B302" s="3"/>
      <c r="C302" s="9"/>
      <c r="D302" s="9"/>
      <c r="E302" s="9"/>
      <c r="F302" s="9"/>
      <c r="G302" s="9"/>
      <c r="H302" s="9"/>
      <c r="I302" s="9"/>
      <c r="J302" s="9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</row>
    <row r="303" spans="1:56">
      <c r="A303" s="3"/>
      <c r="B303" s="3"/>
      <c r="C303" s="9"/>
      <c r="D303" s="9"/>
      <c r="E303" s="9"/>
      <c r="F303" s="9"/>
      <c r="G303" s="9"/>
      <c r="H303" s="9"/>
      <c r="I303" s="9"/>
      <c r="J303" s="9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</row>
    <row r="304" spans="1:56">
      <c r="A304" s="3"/>
      <c r="B304" s="3"/>
      <c r="C304" s="9"/>
      <c r="D304" s="9"/>
      <c r="E304" s="9"/>
      <c r="F304" s="9"/>
      <c r="G304" s="9"/>
      <c r="H304" s="9"/>
      <c r="I304" s="9"/>
      <c r="J304" s="9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</row>
    <row r="305" spans="1:56">
      <c r="A305" s="3"/>
      <c r="B305" s="3"/>
      <c r="C305" s="9"/>
      <c r="D305" s="9"/>
      <c r="E305" s="9"/>
      <c r="F305" s="9"/>
      <c r="G305" s="9"/>
      <c r="H305" s="9"/>
      <c r="I305" s="9"/>
      <c r="J305" s="9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</row>
    <row r="306" spans="1:56">
      <c r="A306" s="3"/>
      <c r="B306" s="3"/>
      <c r="C306" s="9"/>
      <c r="D306" s="9"/>
      <c r="E306" s="9"/>
      <c r="F306" s="9"/>
      <c r="G306" s="9"/>
      <c r="H306" s="9"/>
      <c r="I306" s="9"/>
      <c r="J306" s="9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</row>
    <row r="307" spans="1:56">
      <c r="A307" s="3"/>
      <c r="B307" s="3"/>
      <c r="C307" s="9"/>
      <c r="D307" s="9"/>
      <c r="E307" s="9"/>
      <c r="F307" s="9"/>
      <c r="G307" s="9"/>
      <c r="H307" s="9"/>
      <c r="I307" s="9"/>
      <c r="J307" s="9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</row>
    <row r="308" spans="1:56">
      <c r="A308" s="3"/>
      <c r="B308" s="3"/>
      <c r="C308" s="9"/>
      <c r="D308" s="9"/>
      <c r="E308" s="9"/>
      <c r="F308" s="9"/>
      <c r="G308" s="9"/>
      <c r="H308" s="9"/>
      <c r="I308" s="9"/>
      <c r="J308" s="9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</row>
    <row r="309" spans="1:56">
      <c r="A309" s="3"/>
      <c r="B309" s="3"/>
      <c r="C309" s="9"/>
      <c r="D309" s="9"/>
      <c r="E309" s="9"/>
      <c r="F309" s="9"/>
      <c r="G309" s="9"/>
      <c r="H309" s="9"/>
      <c r="I309" s="9"/>
      <c r="J309" s="9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</row>
    <row r="310" spans="1:56">
      <c r="A310" s="3"/>
      <c r="B310" s="3"/>
      <c r="C310" s="9"/>
      <c r="D310" s="9"/>
      <c r="E310" s="9"/>
      <c r="F310" s="9"/>
      <c r="G310" s="9"/>
      <c r="H310" s="9"/>
      <c r="I310" s="9"/>
      <c r="J310" s="9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</row>
    <row r="311" spans="1:56">
      <c r="A311" s="3"/>
      <c r="B311" s="3"/>
      <c r="C311" s="9"/>
      <c r="D311" s="9"/>
      <c r="E311" s="9"/>
      <c r="F311" s="9"/>
      <c r="G311" s="9"/>
      <c r="H311" s="9"/>
      <c r="I311" s="9"/>
      <c r="J311" s="9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</row>
    <row r="312" spans="1:56">
      <c r="A312" s="3"/>
      <c r="B312" s="3"/>
      <c r="C312" s="9"/>
      <c r="D312" s="9"/>
      <c r="E312" s="9"/>
      <c r="F312" s="9"/>
      <c r="G312" s="9"/>
      <c r="H312" s="9"/>
      <c r="I312" s="9"/>
      <c r="J312" s="9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</row>
    <row r="313" spans="1:56">
      <c r="A313" s="3"/>
      <c r="B313" s="3"/>
      <c r="C313" s="9"/>
      <c r="D313" s="9"/>
      <c r="E313" s="9"/>
      <c r="F313" s="9"/>
      <c r="G313" s="9"/>
      <c r="H313" s="9"/>
      <c r="I313" s="9"/>
      <c r="J313" s="9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</row>
    <row r="314" spans="1:56">
      <c r="A314" s="3"/>
      <c r="B314" s="3"/>
      <c r="C314" s="9"/>
      <c r="D314" s="9"/>
      <c r="E314" s="9"/>
      <c r="F314" s="9"/>
      <c r="G314" s="9"/>
      <c r="H314" s="9"/>
      <c r="I314" s="9"/>
      <c r="J314" s="9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</row>
    <row r="315" spans="1:56">
      <c r="A315" s="3"/>
      <c r="B315" s="3"/>
      <c r="C315" s="9"/>
      <c r="D315" s="9"/>
      <c r="E315" s="9"/>
      <c r="F315" s="9"/>
      <c r="G315" s="9"/>
      <c r="H315" s="9"/>
      <c r="I315" s="9"/>
      <c r="J315" s="9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</row>
    <row r="316" spans="1:56">
      <c r="A316" s="3"/>
      <c r="B316" s="3"/>
      <c r="C316" s="9"/>
      <c r="D316" s="9"/>
      <c r="E316" s="9"/>
      <c r="F316" s="9"/>
      <c r="G316" s="9"/>
      <c r="H316" s="9"/>
      <c r="I316" s="9"/>
      <c r="J316" s="9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</row>
    <row r="317" spans="1:56">
      <c r="A317" s="3"/>
      <c r="B317" s="3"/>
      <c r="C317" s="9"/>
      <c r="D317" s="9"/>
      <c r="E317" s="9"/>
      <c r="F317" s="9"/>
      <c r="G317" s="9"/>
      <c r="H317" s="9"/>
      <c r="I317" s="9"/>
      <c r="J317" s="9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</row>
    <row r="318" spans="1:56">
      <c r="A318" s="3"/>
      <c r="B318" s="3"/>
      <c r="C318" s="9"/>
      <c r="D318" s="9"/>
      <c r="E318" s="9"/>
      <c r="F318" s="9"/>
      <c r="G318" s="9"/>
      <c r="H318" s="9"/>
      <c r="I318" s="9"/>
      <c r="J318" s="9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</row>
    <row r="319" spans="1:56">
      <c r="A319" s="3"/>
      <c r="B319" s="3"/>
      <c r="C319" s="9"/>
      <c r="D319" s="9"/>
      <c r="E319" s="9"/>
      <c r="F319" s="9"/>
      <c r="G319" s="9"/>
      <c r="H319" s="9"/>
      <c r="I319" s="9"/>
      <c r="J319" s="9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</row>
    <row r="320" spans="1:56">
      <c r="A320" s="3"/>
      <c r="B320" s="3"/>
      <c r="C320" s="9"/>
      <c r="D320" s="9"/>
      <c r="E320" s="9"/>
      <c r="F320" s="9"/>
      <c r="G320" s="9"/>
      <c r="H320" s="9"/>
      <c r="I320" s="9"/>
      <c r="J320" s="9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</row>
    <row r="321" spans="1:56">
      <c r="A321" s="3"/>
      <c r="B321" s="3"/>
      <c r="C321" s="9"/>
      <c r="D321" s="9"/>
      <c r="E321" s="9"/>
      <c r="F321" s="9"/>
      <c r="G321" s="9"/>
      <c r="H321" s="9"/>
      <c r="I321" s="9"/>
      <c r="J321" s="9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</row>
    <row r="322" spans="1:56">
      <c r="A322" s="3"/>
      <c r="B322" s="3"/>
      <c r="C322" s="9"/>
      <c r="D322" s="9"/>
      <c r="E322" s="9"/>
      <c r="F322" s="9"/>
      <c r="G322" s="9"/>
      <c r="H322" s="9"/>
      <c r="I322" s="9"/>
      <c r="J322" s="9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</row>
    <row r="323" spans="1:56">
      <c r="A323" s="3"/>
      <c r="B323" s="3"/>
      <c r="C323" s="9"/>
      <c r="D323" s="9"/>
      <c r="E323" s="9"/>
      <c r="F323" s="9"/>
      <c r="G323" s="9"/>
      <c r="H323" s="9"/>
      <c r="I323" s="9"/>
      <c r="J323" s="9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</row>
    <row r="324" spans="1:56">
      <c r="A324" s="3"/>
      <c r="B324" s="3"/>
      <c r="C324" s="9"/>
      <c r="D324" s="9"/>
      <c r="E324" s="9"/>
      <c r="F324" s="9"/>
      <c r="G324" s="9"/>
      <c r="H324" s="9"/>
      <c r="I324" s="9"/>
      <c r="J324" s="9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</row>
    <row r="325" spans="1:56">
      <c r="A325" s="3"/>
      <c r="B325" s="3"/>
      <c r="C325" s="9"/>
      <c r="D325" s="9"/>
      <c r="E325" s="9"/>
      <c r="F325" s="9"/>
      <c r="G325" s="9"/>
      <c r="H325" s="9"/>
      <c r="I325" s="9"/>
      <c r="J325" s="9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</row>
    <row r="326" spans="1:56">
      <c r="A326" s="3"/>
      <c r="B326" s="3"/>
      <c r="C326" s="9"/>
      <c r="D326" s="9"/>
      <c r="E326" s="9"/>
      <c r="F326" s="9"/>
      <c r="G326" s="9"/>
      <c r="H326" s="9"/>
      <c r="I326" s="9"/>
      <c r="J326" s="9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</row>
    <row r="327" spans="1:56">
      <c r="A327" s="3"/>
      <c r="B327" s="3"/>
      <c r="C327" s="9"/>
      <c r="D327" s="9"/>
      <c r="E327" s="9"/>
      <c r="F327" s="9"/>
      <c r="G327" s="9"/>
      <c r="H327" s="9"/>
      <c r="I327" s="9"/>
      <c r="J327" s="9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</row>
    <row r="328" spans="1:56">
      <c r="A328" s="3"/>
      <c r="B328" s="3"/>
      <c r="C328" s="9"/>
      <c r="D328" s="9"/>
      <c r="E328" s="9"/>
      <c r="F328" s="9"/>
      <c r="G328" s="9"/>
      <c r="H328" s="9"/>
      <c r="I328" s="9"/>
      <c r="J328" s="9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</row>
    <row r="329" spans="1:56">
      <c r="A329" s="3"/>
      <c r="B329" s="3"/>
      <c r="C329" s="9"/>
      <c r="D329" s="9"/>
      <c r="E329" s="9"/>
      <c r="F329" s="9"/>
      <c r="G329" s="9"/>
      <c r="H329" s="9"/>
      <c r="I329" s="9"/>
      <c r="J329" s="9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</row>
    <row r="330" spans="1:56">
      <c r="A330" s="3"/>
      <c r="B330" s="3"/>
      <c r="C330" s="9"/>
      <c r="D330" s="9"/>
      <c r="E330" s="9"/>
      <c r="F330" s="9"/>
      <c r="G330" s="9"/>
      <c r="H330" s="9"/>
      <c r="I330" s="9"/>
      <c r="J330" s="9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</row>
    <row r="331" spans="1:56">
      <c r="A331" s="3"/>
      <c r="B331" s="3"/>
      <c r="C331" s="9"/>
      <c r="D331" s="9"/>
      <c r="E331" s="9"/>
      <c r="F331" s="9"/>
      <c r="G331" s="9"/>
      <c r="H331" s="9"/>
      <c r="I331" s="9"/>
      <c r="J331" s="9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</row>
    <row r="332" spans="1:56">
      <c r="A332" s="3"/>
      <c r="B332" s="3"/>
      <c r="C332" s="9"/>
      <c r="D332" s="9"/>
      <c r="E332" s="9"/>
      <c r="F332" s="9"/>
      <c r="G332" s="9"/>
      <c r="H332" s="9"/>
      <c r="I332" s="9"/>
      <c r="J332" s="9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</row>
    <row r="333" spans="1:56">
      <c r="A333" s="3"/>
      <c r="B333" s="3"/>
      <c r="C333" s="9"/>
      <c r="D333" s="9"/>
      <c r="E333" s="9"/>
      <c r="F333" s="9"/>
      <c r="G333" s="9"/>
      <c r="H333" s="9"/>
      <c r="I333" s="9"/>
      <c r="J333" s="9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</row>
    <row r="334" spans="1:56">
      <c r="A334" s="3"/>
      <c r="B334" s="3"/>
      <c r="C334" s="9"/>
      <c r="D334" s="9"/>
      <c r="E334" s="9"/>
      <c r="F334" s="9"/>
      <c r="G334" s="9"/>
      <c r="H334" s="9"/>
      <c r="I334" s="9"/>
      <c r="J334" s="9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</row>
    <row r="335" spans="1:56">
      <c r="A335" s="3"/>
      <c r="B335" s="3"/>
      <c r="C335" s="9"/>
      <c r="D335" s="9"/>
      <c r="E335" s="9"/>
      <c r="F335" s="9"/>
      <c r="G335" s="9"/>
      <c r="H335" s="9"/>
      <c r="I335" s="9"/>
      <c r="J335" s="9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</row>
    <row r="336" spans="1:56">
      <c r="A336" s="3"/>
      <c r="B336" s="3"/>
      <c r="C336" s="9"/>
      <c r="D336" s="9"/>
      <c r="E336" s="9"/>
      <c r="F336" s="9"/>
      <c r="G336" s="9"/>
      <c r="H336" s="9"/>
      <c r="I336" s="9"/>
      <c r="J336" s="9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</row>
    <row r="337" spans="1:56">
      <c r="A337" s="3"/>
      <c r="B337" s="3"/>
      <c r="C337" s="9"/>
      <c r="D337" s="9"/>
      <c r="E337" s="9"/>
      <c r="F337" s="9"/>
      <c r="G337" s="9"/>
      <c r="H337" s="9"/>
      <c r="I337" s="9"/>
      <c r="J337" s="9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</row>
    <row r="338" spans="1:56">
      <c r="A338" s="3"/>
      <c r="B338" s="3"/>
      <c r="C338" s="9"/>
      <c r="D338" s="9"/>
      <c r="E338" s="9"/>
      <c r="F338" s="9"/>
      <c r="G338" s="9"/>
      <c r="H338" s="9"/>
      <c r="I338" s="9"/>
      <c r="J338" s="9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</row>
    <row r="339" spans="1:56">
      <c r="A339" s="3"/>
      <c r="B339" s="3"/>
      <c r="C339" s="9"/>
      <c r="D339" s="9"/>
      <c r="E339" s="9"/>
      <c r="F339" s="9"/>
      <c r="G339" s="9"/>
      <c r="H339" s="9"/>
      <c r="I339" s="9"/>
      <c r="J339" s="9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</row>
    <row r="340" spans="1:56">
      <c r="A340" s="3"/>
      <c r="B340" s="3"/>
      <c r="C340" s="9"/>
      <c r="D340" s="9"/>
      <c r="E340" s="9"/>
      <c r="F340" s="9"/>
      <c r="G340" s="9"/>
      <c r="H340" s="9"/>
      <c r="I340" s="9"/>
      <c r="J340" s="9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</row>
    <row r="341" spans="1:56">
      <c r="A341" s="3"/>
      <c r="B341" s="3"/>
      <c r="C341" s="9"/>
      <c r="D341" s="9"/>
      <c r="E341" s="9"/>
      <c r="F341" s="9"/>
      <c r="G341" s="9"/>
      <c r="H341" s="9"/>
      <c r="I341" s="9"/>
      <c r="J341" s="9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</row>
    <row r="342" spans="1:56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</row>
    <row r="343" spans="1:56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</row>
    <row r="344" spans="1:56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</row>
    <row r="345" spans="1:56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</row>
    <row r="346" spans="1:5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</row>
    <row r="347" spans="1:56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</row>
    <row r="348" spans="1:56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</row>
    <row r="349" spans="1:56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</row>
    <row r="350" spans="1:56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</row>
    <row r="351" spans="1:56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</row>
    <row r="352" spans="1:56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</row>
    <row r="353" spans="1:56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</row>
    <row r="354" spans="1:56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</row>
    <row r="355" spans="1:56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</row>
    <row r="356" spans="1: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</row>
    <row r="357" spans="1:56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</row>
    <row r="358" spans="1:56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</row>
    <row r="359" spans="1:56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</row>
    <row r="360" spans="1:56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</row>
    <row r="361" spans="1:56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</row>
    <row r="362" spans="1:56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</row>
    <row r="363" spans="1:56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</row>
    <row r="364" spans="1:56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</row>
    <row r="365" spans="1:56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</row>
    <row r="366" spans="1:5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</row>
    <row r="367" spans="1:56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</row>
    <row r="368" spans="1:56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</row>
    <row r="369" spans="1:56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</row>
    <row r="370" spans="1:56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</row>
    <row r="371" spans="1:56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</row>
    <row r="372" spans="1:56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</row>
    <row r="373" spans="1:56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</row>
    <row r="374" spans="1:56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</row>
    <row r="375" spans="1:56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</row>
    <row r="376" spans="1:5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</row>
    <row r="377" spans="1:56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</row>
    <row r="378" spans="1:56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</row>
    <row r="379" spans="1:56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</row>
    <row r="380" spans="1:56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</row>
    <row r="381" spans="1:56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</row>
    <row r="382" spans="1:56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</row>
    <row r="383" spans="1:56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</row>
    <row r="384" spans="1:56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</row>
    <row r="385" spans="1:56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</row>
    <row r="386" spans="1:5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</row>
    <row r="387" spans="1:56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</row>
    <row r="388" spans="1:56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</row>
    <row r="389" spans="1:56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</row>
    <row r="390" spans="1:56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</row>
    <row r="391" spans="1:56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</row>
    <row r="392" spans="1:56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</row>
    <row r="393" spans="1:56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</row>
    <row r="394" spans="1:56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</row>
    <row r="395" spans="1:56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</row>
    <row r="396" spans="1:5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</row>
    <row r="397" spans="1:56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</row>
    <row r="398" spans="1:56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</row>
    <row r="399" spans="1:56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</row>
    <row r="400" spans="1:56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</row>
    <row r="401" spans="1:56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</row>
    <row r="402" spans="1:56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</row>
    <row r="403" spans="1:56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</row>
    <row r="404" spans="1:56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</row>
    <row r="405" spans="1:56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</row>
    <row r="406" spans="1:5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</row>
    <row r="407" spans="1:56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</row>
    <row r="408" spans="1:56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</row>
    <row r="409" spans="1:56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</row>
    <row r="410" spans="1:56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</row>
    <row r="411" spans="1:56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</row>
    <row r="412" spans="1:56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</row>
    <row r="413" spans="1:56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</row>
    <row r="414" spans="1:56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</row>
    <row r="415" spans="1:56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</row>
    <row r="416" spans="1:5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</row>
    <row r="417" spans="1:56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</row>
    <row r="418" spans="1:56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</row>
    <row r="419" spans="1:56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</row>
    <row r="420" spans="1:56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209"/>
  <sheetViews>
    <sheetView workbookViewId="0">
      <pane xSplit="1" ySplit="6" topLeftCell="B161" activePane="bottomRight" state="frozen"/>
      <selection pane="topRight" activeCell="B1" sqref="B1"/>
      <selection pane="bottomLeft" activeCell="A7" sqref="A7"/>
      <selection pane="bottomRight" activeCell="I181" sqref="I181"/>
    </sheetView>
  </sheetViews>
  <sheetFormatPr defaultRowHeight="15"/>
  <sheetData>
    <row r="1" spans="1:26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36"/>
      <c r="N1" s="36"/>
      <c r="O1" s="36"/>
      <c r="P1" s="36"/>
      <c r="Q1" s="215" t="s">
        <v>18</v>
      </c>
      <c r="R1" s="216"/>
      <c r="S1" s="216"/>
      <c r="T1" s="216"/>
      <c r="U1" s="215" t="s">
        <v>15</v>
      </c>
      <c r="V1" s="216"/>
      <c r="W1" s="216"/>
      <c r="X1" s="216"/>
      <c r="Y1" s="9"/>
      <c r="Z1" s="9"/>
    </row>
    <row r="2" spans="1:26">
      <c r="A2" s="9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215" t="s">
        <v>11</v>
      </c>
      <c r="N2" s="216"/>
      <c r="O2" s="216"/>
      <c r="P2" s="216"/>
      <c r="Q2" s="215" t="s">
        <v>11</v>
      </c>
      <c r="R2" s="216"/>
      <c r="S2" s="216"/>
      <c r="T2" s="216"/>
      <c r="U2" s="215" t="s">
        <v>11</v>
      </c>
      <c r="V2" s="216"/>
      <c r="W2" s="216"/>
      <c r="X2" s="216"/>
      <c r="Y2" s="9"/>
      <c r="Z2" s="9"/>
    </row>
    <row r="3" spans="1:26">
      <c r="A3" s="9"/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  <c r="Y3" s="9"/>
      <c r="Z3" s="9"/>
    </row>
    <row r="4" spans="1:26">
      <c r="A4" s="9"/>
      <c r="B4" s="9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39</v>
      </c>
      <c r="H4" s="9" t="s">
        <v>40</v>
      </c>
      <c r="I4" s="9"/>
      <c r="J4" s="9" t="s">
        <v>17</v>
      </c>
      <c r="K4" s="9" t="s">
        <v>1</v>
      </c>
      <c r="L4" s="9" t="s">
        <v>14</v>
      </c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>
      <c r="A5" s="9"/>
      <c r="B5" s="9"/>
      <c r="C5" s="9" t="s">
        <v>3</v>
      </c>
      <c r="D5" s="9" t="s">
        <v>3</v>
      </c>
      <c r="E5" s="9" t="s">
        <v>3</v>
      </c>
      <c r="F5" s="9" t="s">
        <v>3</v>
      </c>
      <c r="G5" s="9" t="s">
        <v>7</v>
      </c>
      <c r="H5" s="9" t="s">
        <v>7</v>
      </c>
      <c r="I5" s="9"/>
      <c r="J5" s="9"/>
      <c r="K5" s="9" t="s">
        <v>13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>
      <c r="A6" s="9"/>
      <c r="B6" s="9"/>
      <c r="C6" s="9"/>
      <c r="D6" s="9" t="s">
        <v>9</v>
      </c>
      <c r="E6" s="9"/>
      <c r="F6" s="9" t="s">
        <v>8</v>
      </c>
      <c r="G6" s="9"/>
      <c r="H6" s="9"/>
      <c r="I6" s="9"/>
      <c r="J6" s="9"/>
      <c r="K6" s="9" t="s">
        <v>14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>
      <c r="A7" s="4">
        <v>1850</v>
      </c>
      <c r="B7" s="34">
        <v>3899</v>
      </c>
      <c r="C7" s="9">
        <v>4251.84033203125</v>
      </c>
      <c r="D7" s="9"/>
      <c r="E7" s="9">
        <v>96223.436320881199</v>
      </c>
      <c r="F7" s="9"/>
      <c r="G7" s="37">
        <f t="shared" ref="G7:G70" si="0">100*C7/E7</f>
        <v>4.4187159538269052</v>
      </c>
      <c r="H7" s="9"/>
      <c r="I7" s="12">
        <f t="shared" ref="I7:I70" si="1">100*B7/C7</f>
        <v>91.701467964986207</v>
      </c>
      <c r="J7" s="9"/>
      <c r="K7" s="9"/>
      <c r="L7" s="9"/>
      <c r="M7" s="36">
        <f>IF(AND(I7&gt;0,I7&lt;30),1,0)</f>
        <v>0</v>
      </c>
      <c r="N7" s="36">
        <f>IF(AND($I7&gt;30,$I7&lt;60),1,0)</f>
        <v>0</v>
      </c>
      <c r="O7" s="36">
        <f>IF(AND($I7&gt;60,$I7&lt;90),1,0)</f>
        <v>0</v>
      </c>
      <c r="P7" s="36">
        <f>IF($I7&gt;90,1,0)</f>
        <v>1</v>
      </c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>
      <c r="A8" s="4">
        <f t="shared" ref="A8:A21" si="2">A7+1</f>
        <v>1851</v>
      </c>
      <c r="B8" s="34">
        <v>3691</v>
      </c>
      <c r="C8" s="9">
        <v>4343.87841796875</v>
      </c>
      <c r="D8" s="9"/>
      <c r="E8" s="9">
        <v>97632.166130140802</v>
      </c>
      <c r="F8" s="9"/>
      <c r="G8" s="37">
        <f t="shared" si="0"/>
        <v>4.4492287635803223</v>
      </c>
      <c r="H8" s="9"/>
      <c r="I8" s="12">
        <f t="shared" si="1"/>
        <v>84.970149825831356</v>
      </c>
      <c r="J8" s="9"/>
      <c r="K8" s="12">
        <f t="shared" ref="K8:K39" si="3">100*(E8/E7-1)</f>
        <v>1.4640194355165725</v>
      </c>
      <c r="L8" s="12">
        <f t="shared" ref="L8:L71" si="4">100*(G8/G7-1)</f>
        <v>0.69053566855754589</v>
      </c>
      <c r="M8" s="36">
        <f>IF(AND(I8&gt;0,I8&lt;30),1,0)</f>
        <v>0</v>
      </c>
      <c r="N8" s="36">
        <f>IF(AND($I8&gt;30,$I8&lt;60),1,0)</f>
        <v>0</v>
      </c>
      <c r="O8" s="36">
        <f>IF(AND($I8&gt;60,$I8&lt;90),1,0)</f>
        <v>1</v>
      </c>
      <c r="P8" s="36">
        <f>IF($I8&gt;90,1,0)</f>
        <v>0</v>
      </c>
      <c r="Q8" s="38" t="str">
        <f>IF(M8=1,$K8,"n.a.")</f>
        <v>n.a.</v>
      </c>
      <c r="R8" s="38" t="str">
        <f>IF(N8=1,$K8,"n.a.")</f>
        <v>n.a.</v>
      </c>
      <c r="S8" s="38">
        <f>IF(O8=1,$K8,"n.a.")</f>
        <v>1.4640194355165725</v>
      </c>
      <c r="T8" s="38" t="str">
        <f>IF(P8=1,$K8,"n.a.")</f>
        <v>n.a.</v>
      </c>
      <c r="U8" s="38" t="str">
        <f>IF(M8=1,$L8,"n.a.")</f>
        <v>n.a.</v>
      </c>
      <c r="V8" s="38" t="str">
        <f>IF(N8=1,$L8,"n.a.")</f>
        <v>n.a.</v>
      </c>
      <c r="W8" s="38">
        <f>IF(O8=1,$L8,"n.a.")</f>
        <v>0.69053566855754589</v>
      </c>
      <c r="X8" s="38" t="str">
        <f>IF(P8=1,$L8,"n.a.")</f>
        <v>n.a.</v>
      </c>
      <c r="Y8" s="9"/>
      <c r="Z8" s="9"/>
    </row>
    <row r="9" spans="1:26">
      <c r="A9" s="4">
        <f t="shared" si="2"/>
        <v>1852</v>
      </c>
      <c r="B9" s="34">
        <v>3655</v>
      </c>
      <c r="C9" s="9">
        <v>4374.052734375</v>
      </c>
      <c r="D9" s="9"/>
      <c r="E9" s="9">
        <v>102378.29704354674</v>
      </c>
      <c r="F9" s="9"/>
      <c r="G9" s="37">
        <f t="shared" si="0"/>
        <v>4.2724413871765137</v>
      </c>
      <c r="H9" s="9"/>
      <c r="I9" s="42">
        <f t="shared" si="1"/>
        <v>83.560949580601161</v>
      </c>
      <c r="J9" s="9"/>
      <c r="K9" s="12">
        <f t="shared" si="3"/>
        <v>4.8612369278783429</v>
      </c>
      <c r="L9" s="12">
        <f t="shared" si="4"/>
        <v>-3.9734386743815464</v>
      </c>
      <c r="M9" s="36">
        <f t="shared" ref="M9:M72" si="5">IF(AND(I9&gt;0,I9&lt;30),1,0)</f>
        <v>0</v>
      </c>
      <c r="N9" s="36">
        <f t="shared" ref="N9:N72" si="6">IF(AND($I9&gt;30,$I9&lt;60),1,0)</f>
        <v>0</v>
      </c>
      <c r="O9" s="36">
        <f t="shared" ref="O9:O72" si="7">IF(AND($I9&gt;60,$I9&lt;90),1,0)</f>
        <v>1</v>
      </c>
      <c r="P9" s="36">
        <f t="shared" ref="P9:P72" si="8">IF($I9&gt;90,1,0)</f>
        <v>0</v>
      </c>
      <c r="Q9" s="38" t="str">
        <f t="shared" ref="Q9:Q72" si="9">IF(M9=1,$K9,"n.a.")</f>
        <v>n.a.</v>
      </c>
      <c r="R9" s="38" t="str">
        <f t="shared" ref="R9:R72" si="10">IF(N9=1,$K9,"n.a.")</f>
        <v>n.a.</v>
      </c>
      <c r="S9" s="38">
        <f t="shared" ref="S9:S72" si="11">IF(O9=1,$K9,"n.a.")</f>
        <v>4.8612369278783429</v>
      </c>
      <c r="T9" s="38" t="str">
        <f t="shared" ref="T9:T72" si="12">IF(P9=1,$K9,"n.a.")</f>
        <v>n.a.</v>
      </c>
      <c r="U9" s="38" t="str">
        <f t="shared" ref="U9:U72" si="13">IF(M9=1,$L9,"n.a.")</f>
        <v>n.a.</v>
      </c>
      <c r="V9" s="38" t="str">
        <f t="shared" ref="V9:V72" si="14">IF(N9=1,$L9,"n.a.")</f>
        <v>n.a.</v>
      </c>
      <c r="W9" s="38">
        <f t="shared" ref="W9:W72" si="15">IF(O9=1,$L9,"n.a.")</f>
        <v>-3.9734386743815464</v>
      </c>
      <c r="X9" s="38" t="str">
        <f t="shared" ref="X9:X72" si="16">IF(P9=1,$L9,"n.a.")</f>
        <v>n.a.</v>
      </c>
      <c r="Y9" s="9"/>
      <c r="Z9" s="9"/>
    </row>
    <row r="10" spans="1:26">
      <c r="A10" s="4">
        <f t="shared" si="2"/>
        <v>1853</v>
      </c>
      <c r="B10" s="34">
        <v>3841</v>
      </c>
      <c r="C10" s="9">
        <v>5162.6591796875</v>
      </c>
      <c r="D10" s="9"/>
      <c r="E10" s="9">
        <v>102722.91315401898</v>
      </c>
      <c r="F10" s="9"/>
      <c r="G10" s="37">
        <f t="shared" si="0"/>
        <v>5.025810718536377</v>
      </c>
      <c r="H10" s="9"/>
      <c r="I10" s="42">
        <f t="shared" si="1"/>
        <v>74.399643019481658</v>
      </c>
      <c r="J10" s="38">
        <f t="shared" ref="J10:J41" si="17">I10-I7</f>
        <v>-17.301824945504549</v>
      </c>
      <c r="K10" s="12">
        <f t="shared" si="3"/>
        <v>0.33661051260274188</v>
      </c>
      <c r="L10" s="12">
        <f t="shared" si="4"/>
        <v>17.63322800919067</v>
      </c>
      <c r="M10" s="36">
        <f t="shared" si="5"/>
        <v>0</v>
      </c>
      <c r="N10" s="36">
        <f t="shared" si="6"/>
        <v>0</v>
      </c>
      <c r="O10" s="36">
        <f t="shared" si="7"/>
        <v>1</v>
      </c>
      <c r="P10" s="36">
        <f t="shared" si="8"/>
        <v>0</v>
      </c>
      <c r="Q10" s="38" t="str">
        <f t="shared" si="9"/>
        <v>n.a.</v>
      </c>
      <c r="R10" s="38" t="str">
        <f t="shared" si="10"/>
        <v>n.a.</v>
      </c>
      <c r="S10" s="38">
        <f t="shared" si="11"/>
        <v>0.33661051260274188</v>
      </c>
      <c r="T10" s="38" t="str">
        <f t="shared" si="12"/>
        <v>n.a.</v>
      </c>
      <c r="U10" s="38" t="str">
        <f t="shared" si="13"/>
        <v>n.a.</v>
      </c>
      <c r="V10" s="38" t="str">
        <f t="shared" si="14"/>
        <v>n.a.</v>
      </c>
      <c r="W10" s="38">
        <f t="shared" si="15"/>
        <v>17.63322800919067</v>
      </c>
      <c r="X10" s="38" t="str">
        <f t="shared" si="16"/>
        <v>n.a.</v>
      </c>
      <c r="Y10" s="9"/>
      <c r="Z10" s="9"/>
    </row>
    <row r="11" spans="1:26">
      <c r="A11" s="4">
        <f t="shared" si="2"/>
        <v>1854</v>
      </c>
      <c r="B11" s="34">
        <v>3864</v>
      </c>
      <c r="C11" s="9">
        <v>5336.2685546875</v>
      </c>
      <c r="D11" s="9"/>
      <c r="E11" s="9">
        <v>103902.69263929233</v>
      </c>
      <c r="F11" s="9"/>
      <c r="G11" s="37">
        <f t="shared" si="0"/>
        <v>5.1358327865600586</v>
      </c>
      <c r="H11" s="9"/>
      <c r="I11" s="42">
        <f t="shared" si="1"/>
        <v>72.410148784692893</v>
      </c>
      <c r="J11" s="38">
        <f t="shared" si="17"/>
        <v>-12.560001041138463</v>
      </c>
      <c r="K11" s="12">
        <f t="shared" si="3"/>
        <v>1.1485066467151528</v>
      </c>
      <c r="L11" s="12">
        <f t="shared" si="4"/>
        <v>2.1891407015766529</v>
      </c>
      <c r="M11" s="36">
        <f t="shared" si="5"/>
        <v>0</v>
      </c>
      <c r="N11" s="36">
        <f t="shared" si="6"/>
        <v>0</v>
      </c>
      <c r="O11" s="36">
        <f t="shared" si="7"/>
        <v>1</v>
      </c>
      <c r="P11" s="36">
        <f t="shared" si="8"/>
        <v>0</v>
      </c>
      <c r="Q11" s="38" t="str">
        <f t="shared" si="9"/>
        <v>n.a.</v>
      </c>
      <c r="R11" s="38" t="str">
        <f t="shared" si="10"/>
        <v>n.a.</v>
      </c>
      <c r="S11" s="38">
        <f t="shared" si="11"/>
        <v>1.1485066467151528</v>
      </c>
      <c r="T11" s="38" t="str">
        <f t="shared" si="12"/>
        <v>n.a.</v>
      </c>
      <c r="U11" s="38" t="str">
        <f t="shared" si="13"/>
        <v>n.a.</v>
      </c>
      <c r="V11" s="38" t="str">
        <f t="shared" si="14"/>
        <v>n.a.</v>
      </c>
      <c r="W11" s="38">
        <f t="shared" si="15"/>
        <v>2.1891407015766529</v>
      </c>
      <c r="X11" s="38" t="str">
        <f t="shared" si="16"/>
        <v>n.a.</v>
      </c>
      <c r="Y11" s="9"/>
      <c r="Z11" s="9"/>
    </row>
    <row r="12" spans="1:26">
      <c r="A12" s="4">
        <f t="shared" si="2"/>
        <v>1855</v>
      </c>
      <c r="B12" s="34">
        <v>3563</v>
      </c>
      <c r="C12" s="9">
        <v>5663.80810546875</v>
      </c>
      <c r="D12" s="9"/>
      <c r="E12" s="9">
        <v>107785.84528537345</v>
      </c>
      <c r="F12" s="9"/>
      <c r="G12" s="37">
        <f t="shared" si="0"/>
        <v>5.2546863555908203</v>
      </c>
      <c r="H12" s="9"/>
      <c r="I12" s="42">
        <f t="shared" si="1"/>
        <v>62.908204756437769</v>
      </c>
      <c r="J12" s="41">
        <f t="shared" si="17"/>
        <v>-20.652744824163392</v>
      </c>
      <c r="K12" s="12">
        <f t="shared" si="3"/>
        <v>3.737297414959051</v>
      </c>
      <c r="L12" s="12">
        <f t="shared" si="4"/>
        <v>2.3142024666727767</v>
      </c>
      <c r="M12" s="36">
        <f t="shared" si="5"/>
        <v>0</v>
      </c>
      <c r="N12" s="36">
        <f t="shared" si="6"/>
        <v>0</v>
      </c>
      <c r="O12" s="36">
        <f t="shared" si="7"/>
        <v>1</v>
      </c>
      <c r="P12" s="36">
        <f t="shared" si="8"/>
        <v>0</v>
      </c>
      <c r="Q12" s="38" t="str">
        <f t="shared" si="9"/>
        <v>n.a.</v>
      </c>
      <c r="R12" s="38" t="str">
        <f t="shared" si="10"/>
        <v>n.a.</v>
      </c>
      <c r="S12" s="38">
        <f t="shared" si="11"/>
        <v>3.737297414959051</v>
      </c>
      <c r="T12" s="38" t="str">
        <f t="shared" si="12"/>
        <v>n.a.</v>
      </c>
      <c r="U12" s="38" t="str">
        <f t="shared" si="13"/>
        <v>n.a.</v>
      </c>
      <c r="V12" s="38" t="str">
        <f t="shared" si="14"/>
        <v>n.a.</v>
      </c>
      <c r="W12" s="38">
        <f t="shared" si="15"/>
        <v>2.3142024666727767</v>
      </c>
      <c r="X12" s="38" t="str">
        <f t="shared" si="16"/>
        <v>n.a.</v>
      </c>
      <c r="Y12" s="9"/>
      <c r="Z12" s="9"/>
    </row>
    <row r="13" spans="1:26">
      <c r="A13" s="4">
        <f t="shared" si="2"/>
        <v>1856</v>
      </c>
      <c r="B13" s="34">
        <v>3634</v>
      </c>
      <c r="C13" s="9">
        <v>5598.154296875</v>
      </c>
      <c r="D13" s="9"/>
      <c r="E13" s="9">
        <v>104939.79489144128</v>
      </c>
      <c r="F13" s="9"/>
      <c r="G13" s="37">
        <f t="shared" si="0"/>
        <v>5.33463430404663</v>
      </c>
      <c r="H13" s="9"/>
      <c r="I13" s="12">
        <f t="shared" si="1"/>
        <v>64.914252221103851</v>
      </c>
      <c r="J13" s="38">
        <f t="shared" si="17"/>
        <v>-9.4853907983778072</v>
      </c>
      <c r="K13" s="12">
        <f t="shared" si="3"/>
        <v>-2.6404676666003546</v>
      </c>
      <c r="L13" s="12">
        <f t="shared" si="4"/>
        <v>1.5214599510919857</v>
      </c>
      <c r="M13" s="36">
        <f t="shared" si="5"/>
        <v>0</v>
      </c>
      <c r="N13" s="36">
        <f t="shared" si="6"/>
        <v>0</v>
      </c>
      <c r="O13" s="36">
        <f t="shared" si="7"/>
        <v>1</v>
      </c>
      <c r="P13" s="36">
        <f t="shared" si="8"/>
        <v>0</v>
      </c>
      <c r="Q13" s="38" t="str">
        <f t="shared" si="9"/>
        <v>n.a.</v>
      </c>
      <c r="R13" s="38" t="str">
        <f t="shared" si="10"/>
        <v>n.a.</v>
      </c>
      <c r="S13" s="38">
        <f t="shared" si="11"/>
        <v>-2.6404676666003546</v>
      </c>
      <c r="T13" s="38" t="str">
        <f t="shared" si="12"/>
        <v>n.a.</v>
      </c>
      <c r="U13" s="38" t="str">
        <f t="shared" si="13"/>
        <v>n.a.</v>
      </c>
      <c r="V13" s="38" t="str">
        <f t="shared" si="14"/>
        <v>n.a.</v>
      </c>
      <c r="W13" s="38">
        <f t="shared" si="15"/>
        <v>1.5214599510919857</v>
      </c>
      <c r="X13" s="38" t="str">
        <f t="shared" si="16"/>
        <v>n.a.</v>
      </c>
      <c r="Y13" s="9"/>
      <c r="Z13" s="9"/>
    </row>
    <row r="14" spans="1:26">
      <c r="A14" s="4">
        <f t="shared" si="2"/>
        <v>1857</v>
      </c>
      <c r="B14" s="34">
        <v>3482</v>
      </c>
      <c r="C14" s="9">
        <v>5394.978515625</v>
      </c>
      <c r="D14" s="9"/>
      <c r="E14" s="9">
        <v>104055.60708017636</v>
      </c>
      <c r="F14" s="9"/>
      <c r="G14" s="37">
        <f t="shared" si="0"/>
        <v>5.1847071647644043</v>
      </c>
      <c r="H14" s="9"/>
      <c r="I14" s="12">
        <f t="shared" si="1"/>
        <v>64.541498912653509</v>
      </c>
      <c r="J14" s="38">
        <f t="shared" si="17"/>
        <v>-7.8686498720393843</v>
      </c>
      <c r="K14" s="12">
        <f t="shared" si="3"/>
        <v>-0.84256674236843354</v>
      </c>
      <c r="L14" s="12">
        <f t="shared" si="4"/>
        <v>-2.8104483032416527</v>
      </c>
      <c r="M14" s="36">
        <f t="shared" si="5"/>
        <v>0</v>
      </c>
      <c r="N14" s="36">
        <f t="shared" si="6"/>
        <v>0</v>
      </c>
      <c r="O14" s="36">
        <f t="shared" si="7"/>
        <v>1</v>
      </c>
      <c r="P14" s="36">
        <f t="shared" si="8"/>
        <v>0</v>
      </c>
      <c r="Q14" s="38" t="str">
        <f t="shared" si="9"/>
        <v>n.a.</v>
      </c>
      <c r="R14" s="38" t="str">
        <f t="shared" si="10"/>
        <v>n.a.</v>
      </c>
      <c r="S14" s="38">
        <f t="shared" si="11"/>
        <v>-0.84256674236843354</v>
      </c>
      <c r="T14" s="38" t="str">
        <f t="shared" si="12"/>
        <v>n.a.</v>
      </c>
      <c r="U14" s="38" t="str">
        <f t="shared" si="13"/>
        <v>n.a.</v>
      </c>
      <c r="V14" s="38" t="str">
        <f t="shared" si="14"/>
        <v>n.a.</v>
      </c>
      <c r="W14" s="38">
        <f t="shared" si="15"/>
        <v>-2.8104483032416527</v>
      </c>
      <c r="X14" s="38" t="str">
        <f t="shared" si="16"/>
        <v>n.a.</v>
      </c>
      <c r="Y14" s="9"/>
      <c r="Z14" s="9"/>
    </row>
    <row r="15" spans="1:26">
      <c r="A15" s="4">
        <f t="shared" si="2"/>
        <v>1858</v>
      </c>
      <c r="B15" s="34">
        <v>3498</v>
      </c>
      <c r="C15" s="9">
        <v>5255.93408203125</v>
      </c>
      <c r="D15" s="9"/>
      <c r="E15" s="9">
        <v>106171.12216762034</v>
      </c>
      <c r="F15" s="9"/>
      <c r="G15" s="37">
        <f t="shared" si="0"/>
        <v>4.9504365921020517</v>
      </c>
      <c r="H15" s="9"/>
      <c r="I15" s="12">
        <f t="shared" si="1"/>
        <v>66.553346092349301</v>
      </c>
      <c r="J15" s="38">
        <f t="shared" si="17"/>
        <v>3.6451413359115321</v>
      </c>
      <c r="K15" s="12">
        <f t="shared" si="3"/>
        <v>2.0330620778695296</v>
      </c>
      <c r="L15" s="12">
        <f t="shared" si="4"/>
        <v>-4.5184918881141511</v>
      </c>
      <c r="M15" s="36">
        <f t="shared" si="5"/>
        <v>0</v>
      </c>
      <c r="N15" s="36">
        <f t="shared" si="6"/>
        <v>0</v>
      </c>
      <c r="O15" s="36">
        <f t="shared" si="7"/>
        <v>1</v>
      </c>
      <c r="P15" s="36">
        <f t="shared" si="8"/>
        <v>0</v>
      </c>
      <c r="Q15" s="38" t="str">
        <f t="shared" si="9"/>
        <v>n.a.</v>
      </c>
      <c r="R15" s="38" t="str">
        <f t="shared" si="10"/>
        <v>n.a.</v>
      </c>
      <c r="S15" s="38">
        <f t="shared" si="11"/>
        <v>2.0330620778695296</v>
      </c>
      <c r="T15" s="38" t="str">
        <f t="shared" si="12"/>
        <v>n.a.</v>
      </c>
      <c r="U15" s="38" t="str">
        <f t="shared" si="13"/>
        <v>n.a.</v>
      </c>
      <c r="V15" s="38" t="str">
        <f t="shared" si="14"/>
        <v>n.a.</v>
      </c>
      <c r="W15" s="38">
        <f t="shared" si="15"/>
        <v>-4.5184918881141511</v>
      </c>
      <c r="X15" s="38" t="str">
        <f t="shared" si="16"/>
        <v>n.a.</v>
      </c>
      <c r="Y15" s="9"/>
      <c r="Z15" s="9"/>
    </row>
    <row r="16" spans="1:26">
      <c r="A16" s="4">
        <f t="shared" si="2"/>
        <v>1859</v>
      </c>
      <c r="B16" s="34">
        <v>3548</v>
      </c>
      <c r="C16" s="9">
        <v>5603.29150390625</v>
      </c>
      <c r="D16" s="9"/>
      <c r="E16" s="9">
        <v>111319.40186073036</v>
      </c>
      <c r="F16" s="9"/>
      <c r="G16" s="37">
        <f t="shared" si="0"/>
        <v>5.0335264205932617</v>
      </c>
      <c r="H16" s="9"/>
      <c r="I16" s="12">
        <f t="shared" si="1"/>
        <v>63.319925396109866</v>
      </c>
      <c r="J16" s="38">
        <f t="shared" si="17"/>
        <v>-1.5943268249939848</v>
      </c>
      <c r="K16" s="12">
        <f t="shared" si="3"/>
        <v>4.8490395391903585</v>
      </c>
      <c r="L16" s="12">
        <f t="shared" si="4"/>
        <v>1.6784343551389469</v>
      </c>
      <c r="M16" s="36">
        <f t="shared" si="5"/>
        <v>0</v>
      </c>
      <c r="N16" s="36">
        <f t="shared" si="6"/>
        <v>0</v>
      </c>
      <c r="O16" s="36">
        <f t="shared" si="7"/>
        <v>1</v>
      </c>
      <c r="P16" s="36">
        <f t="shared" si="8"/>
        <v>0</v>
      </c>
      <c r="Q16" s="38" t="str">
        <f t="shared" si="9"/>
        <v>n.a.</v>
      </c>
      <c r="R16" s="38" t="str">
        <f t="shared" si="10"/>
        <v>n.a.</v>
      </c>
      <c r="S16" s="38">
        <f t="shared" si="11"/>
        <v>4.8490395391903585</v>
      </c>
      <c r="T16" s="38" t="str">
        <f t="shared" si="12"/>
        <v>n.a.</v>
      </c>
      <c r="U16" s="38" t="str">
        <f t="shared" si="13"/>
        <v>n.a.</v>
      </c>
      <c r="V16" s="38" t="str">
        <f t="shared" si="14"/>
        <v>n.a.</v>
      </c>
      <c r="W16" s="38">
        <f t="shared" si="15"/>
        <v>1.6784343551389469</v>
      </c>
      <c r="X16" s="38" t="str">
        <f t="shared" si="16"/>
        <v>n.a.</v>
      </c>
      <c r="Y16" s="9"/>
      <c r="Z16" s="9"/>
    </row>
    <row r="17" spans="1:26">
      <c r="A17" s="4">
        <f t="shared" si="2"/>
        <v>1860</v>
      </c>
      <c r="B17" s="34">
        <v>3532</v>
      </c>
      <c r="C17" s="9">
        <v>5958.99462890625</v>
      </c>
      <c r="D17" s="9"/>
      <c r="E17" s="9">
        <v>115293.06611464877</v>
      </c>
      <c r="F17" s="9"/>
      <c r="G17" s="37">
        <f t="shared" si="0"/>
        <v>5.1685628890991211</v>
      </c>
      <c r="H17" s="9"/>
      <c r="I17" s="12">
        <f t="shared" si="1"/>
        <v>59.271743304932038</v>
      </c>
      <c r="J17" s="38">
        <f t="shared" si="17"/>
        <v>-5.2697556077214713</v>
      </c>
      <c r="K17" s="12">
        <f t="shared" si="3"/>
        <v>3.5696061849935123</v>
      </c>
      <c r="L17" s="12">
        <f t="shared" si="4"/>
        <v>2.6827408306310918</v>
      </c>
      <c r="M17" s="36">
        <f t="shared" si="5"/>
        <v>0</v>
      </c>
      <c r="N17" s="36">
        <f t="shared" si="6"/>
        <v>1</v>
      </c>
      <c r="O17" s="36">
        <f t="shared" si="7"/>
        <v>0</v>
      </c>
      <c r="P17" s="36">
        <f t="shared" si="8"/>
        <v>0</v>
      </c>
      <c r="Q17" s="38" t="str">
        <f t="shared" si="9"/>
        <v>n.a.</v>
      </c>
      <c r="R17" s="38">
        <f t="shared" si="10"/>
        <v>3.5696061849935123</v>
      </c>
      <c r="S17" s="38" t="str">
        <f t="shared" si="11"/>
        <v>n.a.</v>
      </c>
      <c r="T17" s="38" t="str">
        <f t="shared" si="12"/>
        <v>n.a.</v>
      </c>
      <c r="U17" s="38" t="str">
        <f t="shared" si="13"/>
        <v>n.a.</v>
      </c>
      <c r="V17" s="38">
        <f t="shared" si="14"/>
        <v>2.6827408306310918</v>
      </c>
      <c r="W17" s="38" t="str">
        <f t="shared" si="15"/>
        <v>n.a.</v>
      </c>
      <c r="X17" s="38" t="str">
        <f t="shared" si="16"/>
        <v>n.a.</v>
      </c>
      <c r="Y17" s="9"/>
      <c r="Z17" s="9"/>
    </row>
    <row r="18" spans="1:26">
      <c r="A18" s="4">
        <f t="shared" si="2"/>
        <v>1861</v>
      </c>
      <c r="B18" s="34">
        <v>3508</v>
      </c>
      <c r="C18" s="9">
        <v>6085.98046875</v>
      </c>
      <c r="D18" s="9"/>
      <c r="E18" s="9">
        <v>116927.31947471862</v>
      </c>
      <c r="F18" s="9"/>
      <c r="G18" s="37">
        <f t="shared" si="0"/>
        <v>5.2049260139465332</v>
      </c>
      <c r="H18" s="9"/>
      <c r="I18" s="12">
        <f t="shared" si="1"/>
        <v>57.640671343141996</v>
      </c>
      <c r="J18" s="38">
        <f t="shared" si="17"/>
        <v>-8.9126747492073051</v>
      </c>
      <c r="K18" s="12">
        <f t="shared" si="3"/>
        <v>1.4174775770511072</v>
      </c>
      <c r="L18" s="12">
        <f t="shared" si="4"/>
        <v>0.70354420808353968</v>
      </c>
      <c r="M18" s="36">
        <f t="shared" si="5"/>
        <v>0</v>
      </c>
      <c r="N18" s="36">
        <f t="shared" si="6"/>
        <v>1</v>
      </c>
      <c r="O18" s="36">
        <f t="shared" si="7"/>
        <v>0</v>
      </c>
      <c r="P18" s="36">
        <f t="shared" si="8"/>
        <v>0</v>
      </c>
      <c r="Q18" s="38" t="str">
        <f t="shared" si="9"/>
        <v>n.a.</v>
      </c>
      <c r="R18" s="38">
        <f t="shared" si="10"/>
        <v>1.4174775770511072</v>
      </c>
      <c r="S18" s="38" t="str">
        <f t="shared" si="11"/>
        <v>n.a.</v>
      </c>
      <c r="T18" s="38" t="str">
        <f t="shared" si="12"/>
        <v>n.a.</v>
      </c>
      <c r="U18" s="38" t="str">
        <f t="shared" si="13"/>
        <v>n.a.</v>
      </c>
      <c r="V18" s="38">
        <f t="shared" si="14"/>
        <v>0.70354420808353968</v>
      </c>
      <c r="W18" s="38" t="str">
        <f t="shared" si="15"/>
        <v>n.a.</v>
      </c>
      <c r="X18" s="38" t="str">
        <f t="shared" si="16"/>
        <v>n.a.</v>
      </c>
      <c r="Y18" s="9"/>
      <c r="Z18" s="9"/>
    </row>
    <row r="19" spans="1:26">
      <c r="A19" s="4">
        <f t="shared" si="2"/>
        <v>1862</v>
      </c>
      <c r="B19" s="34">
        <v>4037</v>
      </c>
      <c r="C19" s="9">
        <v>6254.3681640625</v>
      </c>
      <c r="D19" s="9"/>
      <c r="E19" s="9">
        <v>117621.09100874441</v>
      </c>
      <c r="F19" s="9"/>
      <c r="G19" s="37">
        <f t="shared" si="0"/>
        <v>5.3173866271972656</v>
      </c>
      <c r="H19" s="9"/>
      <c r="I19" s="12">
        <f t="shared" si="1"/>
        <v>64.546887776714811</v>
      </c>
      <c r="J19" s="38">
        <f t="shared" si="17"/>
        <v>1.2269623806049452</v>
      </c>
      <c r="K19" s="12">
        <f t="shared" si="3"/>
        <v>0.59333570387354317</v>
      </c>
      <c r="L19" s="12">
        <f t="shared" si="4"/>
        <v>2.1606572879114161</v>
      </c>
      <c r="M19" s="36">
        <f t="shared" si="5"/>
        <v>0</v>
      </c>
      <c r="N19" s="36">
        <f t="shared" si="6"/>
        <v>0</v>
      </c>
      <c r="O19" s="36">
        <f t="shared" si="7"/>
        <v>1</v>
      </c>
      <c r="P19" s="36">
        <f t="shared" si="8"/>
        <v>0</v>
      </c>
      <c r="Q19" s="38" t="str">
        <f t="shared" si="9"/>
        <v>n.a.</v>
      </c>
      <c r="R19" s="38" t="str">
        <f t="shared" si="10"/>
        <v>n.a.</v>
      </c>
      <c r="S19" s="38">
        <f t="shared" si="11"/>
        <v>0.59333570387354317</v>
      </c>
      <c r="T19" s="38" t="str">
        <f t="shared" si="12"/>
        <v>n.a.</v>
      </c>
      <c r="U19" s="38" t="str">
        <f t="shared" si="13"/>
        <v>n.a.</v>
      </c>
      <c r="V19" s="38" t="str">
        <f t="shared" si="14"/>
        <v>n.a.</v>
      </c>
      <c r="W19" s="38">
        <f t="shared" si="15"/>
        <v>2.1606572879114161</v>
      </c>
      <c r="X19" s="38" t="str">
        <f t="shared" si="16"/>
        <v>n.a.</v>
      </c>
      <c r="Y19" s="9"/>
      <c r="Z19" s="9"/>
    </row>
    <row r="20" spans="1:26">
      <c r="A20" s="4">
        <f t="shared" si="2"/>
        <v>1863</v>
      </c>
      <c r="B20" s="34">
        <v>3847</v>
      </c>
      <c r="C20" s="9">
        <v>6580.81201171875</v>
      </c>
      <c r="D20" s="9"/>
      <c r="E20" s="9">
        <v>120250.90492947254</v>
      </c>
      <c r="F20" s="9"/>
      <c r="G20" s="37">
        <f t="shared" si="0"/>
        <v>5.4725675582885742</v>
      </c>
      <c r="H20" s="9"/>
      <c r="I20" s="12">
        <f t="shared" si="1"/>
        <v>58.457831543424625</v>
      </c>
      <c r="J20" s="38">
        <f t="shared" si="17"/>
        <v>-0.81391176150741273</v>
      </c>
      <c r="K20" s="12">
        <f t="shared" si="3"/>
        <v>2.2358353405620202</v>
      </c>
      <c r="L20" s="12">
        <f t="shared" si="4"/>
        <v>2.9183684010786859</v>
      </c>
      <c r="M20" s="36">
        <f t="shared" si="5"/>
        <v>0</v>
      </c>
      <c r="N20" s="36">
        <f t="shared" si="6"/>
        <v>1</v>
      </c>
      <c r="O20" s="36">
        <f t="shared" si="7"/>
        <v>0</v>
      </c>
      <c r="P20" s="36">
        <f t="shared" si="8"/>
        <v>0</v>
      </c>
      <c r="Q20" s="38" t="str">
        <f t="shared" si="9"/>
        <v>n.a.</v>
      </c>
      <c r="R20" s="38">
        <f t="shared" si="10"/>
        <v>2.2358353405620202</v>
      </c>
      <c r="S20" s="38" t="str">
        <f t="shared" si="11"/>
        <v>n.a.</v>
      </c>
      <c r="T20" s="38" t="str">
        <f t="shared" si="12"/>
        <v>n.a.</v>
      </c>
      <c r="U20" s="38" t="str">
        <f t="shared" si="13"/>
        <v>n.a.</v>
      </c>
      <c r="V20" s="38">
        <f t="shared" si="14"/>
        <v>2.9183684010786859</v>
      </c>
      <c r="W20" s="38" t="str">
        <f t="shared" si="15"/>
        <v>n.a.</v>
      </c>
      <c r="X20" s="38" t="str">
        <f t="shared" si="16"/>
        <v>n.a.</v>
      </c>
      <c r="Y20" s="9"/>
      <c r="Z20" s="9"/>
    </row>
    <row r="21" spans="1:26">
      <c r="A21" s="4">
        <f t="shared" si="2"/>
        <v>1864</v>
      </c>
      <c r="B21" s="34">
        <v>4013</v>
      </c>
      <c r="C21" s="9">
        <v>6569.6845703125</v>
      </c>
      <c r="D21" s="9"/>
      <c r="E21" s="9">
        <v>120200.79901058925</v>
      </c>
      <c r="F21" s="9"/>
      <c r="G21" s="37">
        <f t="shared" si="0"/>
        <v>5.4655914306640634</v>
      </c>
      <c r="H21" s="9"/>
      <c r="I21" s="12">
        <f t="shared" si="1"/>
        <v>61.083602371629752</v>
      </c>
      <c r="J21" s="38">
        <f t="shared" si="17"/>
        <v>3.4429310284877559</v>
      </c>
      <c r="K21" s="12">
        <f t="shared" si="3"/>
        <v>-4.1667810244483405E-2</v>
      </c>
      <c r="L21" s="12">
        <f t="shared" si="4"/>
        <v>-0.12747449072502137</v>
      </c>
      <c r="M21" s="36">
        <f t="shared" si="5"/>
        <v>0</v>
      </c>
      <c r="N21" s="36">
        <f t="shared" si="6"/>
        <v>0</v>
      </c>
      <c r="O21" s="36">
        <f t="shared" si="7"/>
        <v>1</v>
      </c>
      <c r="P21" s="36">
        <f t="shared" si="8"/>
        <v>0</v>
      </c>
      <c r="Q21" s="38" t="str">
        <f t="shared" si="9"/>
        <v>n.a.</v>
      </c>
      <c r="R21" s="38" t="str">
        <f t="shared" si="10"/>
        <v>n.a.</v>
      </c>
      <c r="S21" s="38">
        <f t="shared" si="11"/>
        <v>-4.1667810244483405E-2</v>
      </c>
      <c r="T21" s="38" t="str">
        <f t="shared" si="12"/>
        <v>n.a.</v>
      </c>
      <c r="U21" s="38" t="str">
        <f t="shared" si="13"/>
        <v>n.a.</v>
      </c>
      <c r="V21" s="38" t="str">
        <f t="shared" si="14"/>
        <v>n.a.</v>
      </c>
      <c r="W21" s="38">
        <f t="shared" si="15"/>
        <v>-0.12747449072502137</v>
      </c>
      <c r="X21" s="38" t="str">
        <f t="shared" si="16"/>
        <v>n.a.</v>
      </c>
      <c r="Y21" s="9"/>
      <c r="Z21" s="9"/>
    </row>
    <row r="22" spans="1:26">
      <c r="A22" s="4">
        <f t="shared" ref="A22:A69" si="18">A21+1</f>
        <v>1865</v>
      </c>
      <c r="B22" s="34">
        <v>4356</v>
      </c>
      <c r="C22" s="9">
        <v>6183.89501953125</v>
      </c>
      <c r="D22" s="9"/>
      <c r="E22" s="9">
        <v>116623.64341921809</v>
      </c>
      <c r="F22" s="9"/>
      <c r="G22" s="37">
        <f t="shared" si="0"/>
        <v>5.3024368286132821</v>
      </c>
      <c r="H22" s="9"/>
      <c r="I22" s="12">
        <f t="shared" si="1"/>
        <v>70.441040577855617</v>
      </c>
      <c r="J22" s="38">
        <f t="shared" si="17"/>
        <v>5.8941528011408053</v>
      </c>
      <c r="K22" s="12">
        <f t="shared" si="3"/>
        <v>-2.9759832054494284</v>
      </c>
      <c r="L22" s="12">
        <f t="shared" si="4"/>
        <v>-2.9851225456667185</v>
      </c>
      <c r="M22" s="36">
        <f t="shared" si="5"/>
        <v>0</v>
      </c>
      <c r="N22" s="36">
        <f t="shared" si="6"/>
        <v>0</v>
      </c>
      <c r="O22" s="36">
        <f t="shared" si="7"/>
        <v>1</v>
      </c>
      <c r="P22" s="36">
        <f t="shared" si="8"/>
        <v>0</v>
      </c>
      <c r="Q22" s="38" t="str">
        <f t="shared" si="9"/>
        <v>n.a.</v>
      </c>
      <c r="R22" s="38" t="str">
        <f t="shared" si="10"/>
        <v>n.a.</v>
      </c>
      <c r="S22" s="38">
        <f t="shared" si="11"/>
        <v>-2.9759832054494284</v>
      </c>
      <c r="T22" s="38" t="str">
        <f t="shared" si="12"/>
        <v>n.a.</v>
      </c>
      <c r="U22" s="38" t="str">
        <f t="shared" si="13"/>
        <v>n.a.</v>
      </c>
      <c r="V22" s="38" t="str">
        <f t="shared" si="14"/>
        <v>n.a.</v>
      </c>
      <c r="W22" s="38">
        <f t="shared" si="15"/>
        <v>-2.9851225456667185</v>
      </c>
      <c r="X22" s="38" t="str">
        <f t="shared" si="16"/>
        <v>n.a.</v>
      </c>
      <c r="Y22" s="9"/>
      <c r="Z22" s="9"/>
    </row>
    <row r="23" spans="1:26">
      <c r="A23" s="4">
        <f t="shared" si="18"/>
        <v>1866</v>
      </c>
      <c r="B23" s="34">
        <v>4593</v>
      </c>
      <c r="C23" s="9">
        <v>6618.58154296875</v>
      </c>
      <c r="D23" s="9"/>
      <c r="E23" s="9">
        <v>122472.25653844209</v>
      </c>
      <c r="F23" s="9"/>
      <c r="G23" s="37">
        <f t="shared" si="0"/>
        <v>5.4041476249694824</v>
      </c>
      <c r="H23" s="9"/>
      <c r="I23" s="12">
        <f t="shared" si="1"/>
        <v>69.395533924929481</v>
      </c>
      <c r="J23" s="38">
        <f t="shared" si="17"/>
        <v>10.937702381504856</v>
      </c>
      <c r="K23" s="12">
        <f t="shared" si="3"/>
        <v>5.0149463245634074</v>
      </c>
      <c r="L23" s="12">
        <f t="shared" si="4"/>
        <v>1.9181896860579917</v>
      </c>
      <c r="M23" s="36">
        <f t="shared" si="5"/>
        <v>0</v>
      </c>
      <c r="N23" s="36">
        <f t="shared" si="6"/>
        <v>0</v>
      </c>
      <c r="O23" s="36">
        <f t="shared" si="7"/>
        <v>1</v>
      </c>
      <c r="P23" s="36">
        <f t="shared" si="8"/>
        <v>0</v>
      </c>
      <c r="Q23" s="38" t="str">
        <f t="shared" si="9"/>
        <v>n.a.</v>
      </c>
      <c r="R23" s="38" t="str">
        <f t="shared" si="10"/>
        <v>n.a.</v>
      </c>
      <c r="S23" s="38">
        <f t="shared" si="11"/>
        <v>5.0149463245634074</v>
      </c>
      <c r="T23" s="38" t="str">
        <f t="shared" si="12"/>
        <v>n.a.</v>
      </c>
      <c r="U23" s="38" t="str">
        <f t="shared" si="13"/>
        <v>n.a.</v>
      </c>
      <c r="V23" s="38" t="str">
        <f t="shared" si="14"/>
        <v>n.a.</v>
      </c>
      <c r="W23" s="38">
        <f t="shared" si="15"/>
        <v>1.9181896860579917</v>
      </c>
      <c r="X23" s="38" t="str">
        <f t="shared" si="16"/>
        <v>n.a.</v>
      </c>
      <c r="Y23" s="9"/>
      <c r="Z23" s="9"/>
    </row>
    <row r="24" spans="1:26">
      <c r="A24" s="4">
        <f t="shared" si="18"/>
        <v>1867</v>
      </c>
      <c r="B24" s="34">
        <v>5605</v>
      </c>
      <c r="C24" s="9">
        <v>7062.0380859375</v>
      </c>
      <c r="D24" s="9"/>
      <c r="E24" s="9">
        <v>122084.63210075686</v>
      </c>
      <c r="F24" s="9"/>
      <c r="G24" s="37">
        <f t="shared" si="0"/>
        <v>5.7845430374145499</v>
      </c>
      <c r="H24" s="9"/>
      <c r="I24" s="12">
        <f t="shared" si="1"/>
        <v>79.368022825607923</v>
      </c>
      <c r="J24" s="38">
        <f t="shared" si="17"/>
        <v>18.284420453978171</v>
      </c>
      <c r="K24" s="12">
        <f t="shared" si="3"/>
        <v>-0.31649979239466441</v>
      </c>
      <c r="L24" s="12">
        <f t="shared" si="4"/>
        <v>7.0389530198523342</v>
      </c>
      <c r="M24" s="36">
        <f t="shared" si="5"/>
        <v>0</v>
      </c>
      <c r="N24" s="36">
        <f t="shared" si="6"/>
        <v>0</v>
      </c>
      <c r="O24" s="36">
        <f t="shared" si="7"/>
        <v>1</v>
      </c>
      <c r="P24" s="36">
        <f t="shared" si="8"/>
        <v>0</v>
      </c>
      <c r="Q24" s="38" t="str">
        <f t="shared" si="9"/>
        <v>n.a.</v>
      </c>
      <c r="R24" s="38" t="str">
        <f t="shared" si="10"/>
        <v>n.a.</v>
      </c>
      <c r="S24" s="38">
        <f t="shared" si="11"/>
        <v>-0.31649979239466441</v>
      </c>
      <c r="T24" s="38" t="str">
        <f t="shared" si="12"/>
        <v>n.a.</v>
      </c>
      <c r="U24" s="38" t="str">
        <f t="shared" si="13"/>
        <v>n.a.</v>
      </c>
      <c r="V24" s="38" t="str">
        <f t="shared" si="14"/>
        <v>n.a.</v>
      </c>
      <c r="W24" s="38">
        <f t="shared" si="15"/>
        <v>7.0389530198523342</v>
      </c>
      <c r="X24" s="38" t="str">
        <f t="shared" si="16"/>
        <v>n.a.</v>
      </c>
      <c r="Y24" s="9"/>
      <c r="Z24" s="9"/>
    </row>
    <row r="25" spans="1:26">
      <c r="A25" s="4">
        <f t="shared" si="18"/>
        <v>1868</v>
      </c>
      <c r="B25" s="34">
        <v>6138</v>
      </c>
      <c r="C25" s="9">
        <v>5971.06494140625</v>
      </c>
      <c r="D25" s="9"/>
      <c r="E25" s="9">
        <v>108973.93458012</v>
      </c>
      <c r="F25" s="9"/>
      <c r="G25" s="37">
        <f t="shared" si="0"/>
        <v>5.4793515205383301</v>
      </c>
      <c r="H25" s="9"/>
      <c r="I25" s="12">
        <f t="shared" si="1"/>
        <v>102.79573342832268</v>
      </c>
      <c r="J25" s="38">
        <f t="shared" si="17"/>
        <v>32.35469285046706</v>
      </c>
      <c r="K25" s="12">
        <f t="shared" si="3"/>
        <v>-10.739023655177638</v>
      </c>
      <c r="L25" s="12">
        <f t="shared" si="4"/>
        <v>-5.2759831658652061</v>
      </c>
      <c r="M25" s="36">
        <f t="shared" si="5"/>
        <v>0</v>
      </c>
      <c r="N25" s="36">
        <f t="shared" si="6"/>
        <v>0</v>
      </c>
      <c r="O25" s="36">
        <f t="shared" si="7"/>
        <v>0</v>
      </c>
      <c r="P25" s="36">
        <f t="shared" si="8"/>
        <v>1</v>
      </c>
      <c r="Q25" s="38" t="str">
        <f t="shared" si="9"/>
        <v>n.a.</v>
      </c>
      <c r="R25" s="38" t="str">
        <f t="shared" si="10"/>
        <v>n.a.</v>
      </c>
      <c r="S25" s="38" t="str">
        <f t="shared" si="11"/>
        <v>n.a.</v>
      </c>
      <c r="T25" s="38">
        <f t="shared" si="12"/>
        <v>-10.739023655177638</v>
      </c>
      <c r="U25" s="38" t="str">
        <f t="shared" si="13"/>
        <v>n.a.</v>
      </c>
      <c r="V25" s="38" t="str">
        <f t="shared" si="14"/>
        <v>n.a.</v>
      </c>
      <c r="W25" s="38" t="str">
        <f t="shared" si="15"/>
        <v>n.a.</v>
      </c>
      <c r="X25" s="38">
        <f t="shared" si="16"/>
        <v>-5.2759831658652061</v>
      </c>
      <c r="Y25" s="9"/>
      <c r="Z25" s="9"/>
    </row>
    <row r="26" spans="1:26">
      <c r="A26" s="4">
        <f t="shared" si="18"/>
        <v>1869</v>
      </c>
      <c r="B26" s="34">
        <v>7195</v>
      </c>
      <c r="C26" s="9">
        <v>5501.08251953125</v>
      </c>
      <c r="D26" s="9"/>
      <c r="E26" s="9">
        <v>112261.26354038979</v>
      </c>
      <c r="F26" s="9"/>
      <c r="G26" s="37">
        <f t="shared" si="0"/>
        <v>4.9002499580383301</v>
      </c>
      <c r="H26" s="9"/>
      <c r="I26" s="12">
        <f t="shared" si="1"/>
        <v>130.79243902367583</v>
      </c>
      <c r="J26" s="38">
        <f t="shared" si="17"/>
        <v>61.396905098746345</v>
      </c>
      <c r="K26" s="12">
        <f t="shared" si="3"/>
        <v>3.0166194998244134</v>
      </c>
      <c r="L26" s="12">
        <f t="shared" si="4"/>
        <v>-10.568797426654331</v>
      </c>
      <c r="M26" s="36">
        <f t="shared" si="5"/>
        <v>0</v>
      </c>
      <c r="N26" s="36">
        <f t="shared" si="6"/>
        <v>0</v>
      </c>
      <c r="O26" s="36">
        <f t="shared" si="7"/>
        <v>0</v>
      </c>
      <c r="P26" s="36">
        <f t="shared" si="8"/>
        <v>1</v>
      </c>
      <c r="Q26" s="38" t="str">
        <f t="shared" si="9"/>
        <v>n.a.</v>
      </c>
      <c r="R26" s="38" t="str">
        <f t="shared" si="10"/>
        <v>n.a.</v>
      </c>
      <c r="S26" s="38" t="str">
        <f t="shared" si="11"/>
        <v>n.a.</v>
      </c>
      <c r="T26" s="38">
        <f t="shared" si="12"/>
        <v>3.0166194998244134</v>
      </c>
      <c r="U26" s="38" t="str">
        <f t="shared" si="13"/>
        <v>n.a.</v>
      </c>
      <c r="V26" s="38" t="str">
        <f t="shared" si="14"/>
        <v>n.a.</v>
      </c>
      <c r="W26" s="38" t="str">
        <f t="shared" si="15"/>
        <v>n.a.</v>
      </c>
      <c r="X26" s="38">
        <f t="shared" si="16"/>
        <v>-10.568797426654331</v>
      </c>
      <c r="Y26" s="9"/>
      <c r="Z26" s="9"/>
    </row>
    <row r="27" spans="1:26">
      <c r="A27" s="4">
        <f t="shared" si="18"/>
        <v>1870</v>
      </c>
      <c r="B27" s="34">
        <v>7288</v>
      </c>
      <c r="C27" s="9">
        <v>5970.43212890625</v>
      </c>
      <c r="D27" s="9"/>
      <c r="E27" s="9">
        <v>115266.8449368688</v>
      </c>
      <c r="F27" s="9"/>
      <c r="G27" s="37">
        <f t="shared" si="0"/>
        <v>5.1796612739562988</v>
      </c>
      <c r="H27" s="9"/>
      <c r="I27" s="12">
        <f t="shared" si="1"/>
        <v>122.068216213608</v>
      </c>
      <c r="J27" s="38">
        <f t="shared" si="17"/>
        <v>42.700193388000073</v>
      </c>
      <c r="K27" s="12">
        <f t="shared" si="3"/>
        <v>2.6773094313139012</v>
      </c>
      <c r="L27" s="12">
        <f t="shared" si="4"/>
        <v>5.7019808848653764</v>
      </c>
      <c r="M27" s="36">
        <f t="shared" si="5"/>
        <v>0</v>
      </c>
      <c r="N27" s="36">
        <f t="shared" si="6"/>
        <v>0</v>
      </c>
      <c r="O27" s="36">
        <f t="shared" si="7"/>
        <v>0</v>
      </c>
      <c r="P27" s="36">
        <f t="shared" si="8"/>
        <v>1</v>
      </c>
      <c r="Q27" s="38" t="str">
        <f t="shared" si="9"/>
        <v>n.a.</v>
      </c>
      <c r="R27" s="38" t="str">
        <f t="shared" si="10"/>
        <v>n.a.</v>
      </c>
      <c r="S27" s="38" t="str">
        <f t="shared" si="11"/>
        <v>n.a.</v>
      </c>
      <c r="T27" s="38">
        <f t="shared" si="12"/>
        <v>2.6773094313139012</v>
      </c>
      <c r="U27" s="38" t="str">
        <f t="shared" si="13"/>
        <v>n.a.</v>
      </c>
      <c r="V27" s="38" t="str">
        <f t="shared" si="14"/>
        <v>n.a.</v>
      </c>
      <c r="W27" s="38" t="str">
        <f t="shared" si="15"/>
        <v>n.a.</v>
      </c>
      <c r="X27" s="38">
        <f t="shared" si="16"/>
        <v>5.7019808848653764</v>
      </c>
      <c r="Y27" s="9"/>
      <c r="Z27" s="9"/>
    </row>
    <row r="28" spans="1:26">
      <c r="A28" s="4">
        <f t="shared" si="18"/>
        <v>1871</v>
      </c>
      <c r="B28" s="34">
        <v>7373</v>
      </c>
      <c r="C28" s="9">
        <v>6410.21728515625</v>
      </c>
      <c r="D28" s="9"/>
      <c r="E28" s="9">
        <v>124274.23420135416</v>
      </c>
      <c r="F28" s="9"/>
      <c r="G28" s="37">
        <f t="shared" si="0"/>
        <v>5.1581225395202637</v>
      </c>
      <c r="H28" s="9"/>
      <c r="I28" s="12">
        <f t="shared" si="1"/>
        <v>115.01950202332777</v>
      </c>
      <c r="J28" s="38">
        <f t="shared" si="17"/>
        <v>12.223768595005097</v>
      </c>
      <c r="K28" s="12">
        <f t="shared" si="3"/>
        <v>7.8143799888152454</v>
      </c>
      <c r="L28" s="12">
        <f t="shared" si="4"/>
        <v>-0.41583287587421136</v>
      </c>
      <c r="M28" s="36">
        <f t="shared" si="5"/>
        <v>0</v>
      </c>
      <c r="N28" s="36">
        <f t="shared" si="6"/>
        <v>0</v>
      </c>
      <c r="O28" s="36">
        <f t="shared" si="7"/>
        <v>0</v>
      </c>
      <c r="P28" s="36">
        <f t="shared" si="8"/>
        <v>1</v>
      </c>
      <c r="Q28" s="38" t="str">
        <f t="shared" si="9"/>
        <v>n.a.</v>
      </c>
      <c r="R28" s="38" t="str">
        <f t="shared" si="10"/>
        <v>n.a.</v>
      </c>
      <c r="S28" s="38" t="str">
        <f t="shared" si="11"/>
        <v>n.a.</v>
      </c>
      <c r="T28" s="38">
        <f t="shared" si="12"/>
        <v>7.8143799888152454</v>
      </c>
      <c r="U28" s="38" t="str">
        <f t="shared" si="13"/>
        <v>n.a.</v>
      </c>
      <c r="V28" s="38" t="str">
        <f t="shared" si="14"/>
        <v>n.a.</v>
      </c>
      <c r="W28" s="38" t="str">
        <f t="shared" si="15"/>
        <v>n.a.</v>
      </c>
      <c r="X28" s="38">
        <f t="shared" si="16"/>
        <v>-0.41583287587421136</v>
      </c>
      <c r="Y28" s="9"/>
      <c r="Z28" s="9"/>
    </row>
    <row r="29" spans="1:26">
      <c r="A29" s="4">
        <f t="shared" si="18"/>
        <v>1872</v>
      </c>
      <c r="B29" s="34">
        <v>8649</v>
      </c>
      <c r="C29" s="9">
        <v>7342.6689453125</v>
      </c>
      <c r="D29" s="9"/>
      <c r="E29" s="9">
        <v>141196.76122151068</v>
      </c>
      <c r="F29" s="9"/>
      <c r="G29" s="37">
        <f t="shared" si="0"/>
        <v>5.2003097534179687</v>
      </c>
      <c r="H29" s="9"/>
      <c r="I29" s="12">
        <f t="shared" si="1"/>
        <v>117.79095672727355</v>
      </c>
      <c r="J29" s="38">
        <f t="shared" si="17"/>
        <v>-13.001482296402273</v>
      </c>
      <c r="K29" s="12">
        <f t="shared" si="3"/>
        <v>13.617084127622103</v>
      </c>
      <c r="L29" s="12">
        <f t="shared" si="4"/>
        <v>0.8178792491740472</v>
      </c>
      <c r="M29" s="36">
        <f t="shared" si="5"/>
        <v>0</v>
      </c>
      <c r="N29" s="36">
        <f t="shared" si="6"/>
        <v>0</v>
      </c>
      <c r="O29" s="36">
        <f t="shared" si="7"/>
        <v>0</v>
      </c>
      <c r="P29" s="36">
        <f t="shared" si="8"/>
        <v>1</v>
      </c>
      <c r="Q29" s="38" t="str">
        <f t="shared" si="9"/>
        <v>n.a.</v>
      </c>
      <c r="R29" s="38" t="str">
        <f t="shared" si="10"/>
        <v>n.a.</v>
      </c>
      <c r="S29" s="38" t="str">
        <f t="shared" si="11"/>
        <v>n.a.</v>
      </c>
      <c r="T29" s="38">
        <f t="shared" si="12"/>
        <v>13.617084127622103</v>
      </c>
      <c r="U29" s="38" t="str">
        <f t="shared" si="13"/>
        <v>n.a.</v>
      </c>
      <c r="V29" s="38" t="str">
        <f t="shared" si="14"/>
        <v>n.a.</v>
      </c>
      <c r="W29" s="38" t="str">
        <f t="shared" si="15"/>
        <v>n.a.</v>
      </c>
      <c r="X29" s="38">
        <f t="shared" si="16"/>
        <v>0.8178792491740472</v>
      </c>
      <c r="Y29" s="9"/>
      <c r="Z29" s="9"/>
    </row>
    <row r="30" spans="1:26">
      <c r="A30" s="4">
        <f t="shared" si="18"/>
        <v>1873</v>
      </c>
      <c r="B30" s="34">
        <v>9514</v>
      </c>
      <c r="C30" s="9">
        <v>7837.90087890625</v>
      </c>
      <c r="D30" s="9"/>
      <c r="E30" s="9">
        <v>153688.63031333007</v>
      </c>
      <c r="F30" s="9"/>
      <c r="G30" s="37">
        <f t="shared" si="0"/>
        <v>5.0998573303222647</v>
      </c>
      <c r="H30" s="9"/>
      <c r="I30" s="12">
        <f t="shared" si="1"/>
        <v>121.38454092478449</v>
      </c>
      <c r="J30" s="38">
        <f t="shared" si="17"/>
        <v>-0.68367528882350825</v>
      </c>
      <c r="K30" s="12">
        <f t="shared" si="3"/>
        <v>8.8471357159687578</v>
      </c>
      <c r="L30" s="12">
        <f t="shared" si="4"/>
        <v>-1.9316623020326884</v>
      </c>
      <c r="M30" s="36">
        <f t="shared" si="5"/>
        <v>0</v>
      </c>
      <c r="N30" s="36">
        <f t="shared" si="6"/>
        <v>0</v>
      </c>
      <c r="O30" s="36">
        <f t="shared" si="7"/>
        <v>0</v>
      </c>
      <c r="P30" s="36">
        <f t="shared" si="8"/>
        <v>1</v>
      </c>
      <c r="Q30" s="38" t="str">
        <f t="shared" si="9"/>
        <v>n.a.</v>
      </c>
      <c r="R30" s="38" t="str">
        <f t="shared" si="10"/>
        <v>n.a.</v>
      </c>
      <c r="S30" s="38" t="str">
        <f t="shared" si="11"/>
        <v>n.a.</v>
      </c>
      <c r="T30" s="38">
        <f t="shared" si="12"/>
        <v>8.8471357159687578</v>
      </c>
      <c r="U30" s="38" t="str">
        <f t="shared" si="13"/>
        <v>n.a.</v>
      </c>
      <c r="V30" s="38" t="str">
        <f t="shared" si="14"/>
        <v>n.a.</v>
      </c>
      <c r="W30" s="38" t="str">
        <f t="shared" si="15"/>
        <v>n.a.</v>
      </c>
      <c r="X30" s="38">
        <f t="shared" si="16"/>
        <v>-1.9316623020326884</v>
      </c>
      <c r="Y30" s="9"/>
      <c r="Z30" s="9"/>
    </row>
    <row r="31" spans="1:26">
      <c r="A31" s="4">
        <f t="shared" si="18"/>
        <v>1874</v>
      </c>
      <c r="B31" s="34">
        <v>11415</v>
      </c>
      <c r="C31" s="9">
        <v>7781.302734375</v>
      </c>
      <c r="D31" s="9"/>
      <c r="E31" s="9">
        <v>143352.91336221198</v>
      </c>
      <c r="F31" s="9"/>
      <c r="G31" s="37">
        <f t="shared" si="0"/>
        <v>5.4280743598937988</v>
      </c>
      <c r="H31" s="9"/>
      <c r="I31" s="12">
        <f t="shared" si="1"/>
        <v>146.69780099381856</v>
      </c>
      <c r="J31" s="38">
        <f t="shared" si="17"/>
        <v>31.678298970490786</v>
      </c>
      <c r="K31" s="12">
        <f t="shared" si="3"/>
        <v>-6.7251018699602705</v>
      </c>
      <c r="L31" s="12">
        <f t="shared" si="4"/>
        <v>6.4358080689836505</v>
      </c>
      <c r="M31" s="36">
        <f t="shared" si="5"/>
        <v>0</v>
      </c>
      <c r="N31" s="36">
        <f t="shared" si="6"/>
        <v>0</v>
      </c>
      <c r="O31" s="36">
        <f t="shared" si="7"/>
        <v>0</v>
      </c>
      <c r="P31" s="36">
        <f t="shared" si="8"/>
        <v>1</v>
      </c>
      <c r="Q31" s="38" t="str">
        <f t="shared" si="9"/>
        <v>n.a.</v>
      </c>
      <c r="R31" s="38" t="str">
        <f t="shared" si="10"/>
        <v>n.a.</v>
      </c>
      <c r="S31" s="38" t="str">
        <f t="shared" si="11"/>
        <v>n.a.</v>
      </c>
      <c r="T31" s="38">
        <f t="shared" si="12"/>
        <v>-6.7251018699602705</v>
      </c>
      <c r="U31" s="38" t="str">
        <f t="shared" si="13"/>
        <v>n.a.</v>
      </c>
      <c r="V31" s="38" t="str">
        <f t="shared" si="14"/>
        <v>n.a.</v>
      </c>
      <c r="W31" s="38" t="str">
        <f t="shared" si="15"/>
        <v>n.a.</v>
      </c>
      <c r="X31" s="38">
        <f t="shared" si="16"/>
        <v>6.4358080689836505</v>
      </c>
      <c r="Y31" s="9"/>
      <c r="Z31" s="9"/>
    </row>
    <row r="32" spans="1:26">
      <c r="A32" s="4">
        <f t="shared" si="18"/>
        <v>1875</v>
      </c>
      <c r="B32" s="34">
        <v>11574</v>
      </c>
      <c r="C32" s="9">
        <v>7701.216796875</v>
      </c>
      <c r="D32" s="9"/>
      <c r="E32" s="9">
        <v>147105.66596404786</v>
      </c>
      <c r="F32" s="9"/>
      <c r="G32" s="37">
        <f t="shared" si="0"/>
        <v>5.2351598739624023</v>
      </c>
      <c r="H32" s="9"/>
      <c r="I32" s="12">
        <f t="shared" si="1"/>
        <v>150.28793897474097</v>
      </c>
      <c r="J32" s="38">
        <f t="shared" si="17"/>
        <v>32.496982247467415</v>
      </c>
      <c r="K32" s="12">
        <f t="shared" si="3"/>
        <v>2.6178418797487168</v>
      </c>
      <c r="L32" s="12">
        <f t="shared" si="4"/>
        <v>-3.5540133229709614</v>
      </c>
      <c r="M32" s="36">
        <f t="shared" si="5"/>
        <v>0</v>
      </c>
      <c r="N32" s="36">
        <f t="shared" si="6"/>
        <v>0</v>
      </c>
      <c r="O32" s="36">
        <f t="shared" si="7"/>
        <v>0</v>
      </c>
      <c r="P32" s="36">
        <f t="shared" si="8"/>
        <v>1</v>
      </c>
      <c r="Q32" s="38" t="str">
        <f t="shared" si="9"/>
        <v>n.a.</v>
      </c>
      <c r="R32" s="38" t="str">
        <f t="shared" si="10"/>
        <v>n.a.</v>
      </c>
      <c r="S32" s="38" t="str">
        <f t="shared" si="11"/>
        <v>n.a.</v>
      </c>
      <c r="T32" s="38">
        <f t="shared" si="12"/>
        <v>2.6178418797487168</v>
      </c>
      <c r="U32" s="38" t="str">
        <f t="shared" si="13"/>
        <v>n.a.</v>
      </c>
      <c r="V32" s="38" t="str">
        <f t="shared" si="14"/>
        <v>n.a.</v>
      </c>
      <c r="W32" s="38" t="str">
        <f t="shared" si="15"/>
        <v>n.a.</v>
      </c>
      <c r="X32" s="38">
        <f t="shared" si="16"/>
        <v>-3.5540133229709614</v>
      </c>
      <c r="Y32" s="9"/>
      <c r="Z32" s="9"/>
    </row>
    <row r="33" spans="1:26">
      <c r="A33" s="4">
        <f t="shared" si="18"/>
        <v>1876</v>
      </c>
      <c r="B33" s="34">
        <v>13524</v>
      </c>
      <c r="C33" s="9">
        <v>8002.09423828125</v>
      </c>
      <c r="D33" s="9"/>
      <c r="E33" s="9">
        <v>150674.85574579152</v>
      </c>
      <c r="F33" s="9"/>
      <c r="G33" s="37">
        <f t="shared" si="0"/>
        <v>5.3108358383178711</v>
      </c>
      <c r="H33" s="9"/>
      <c r="I33" s="12">
        <f t="shared" si="1"/>
        <v>169.00575770905675</v>
      </c>
      <c r="J33" s="38">
        <f t="shared" si="17"/>
        <v>47.621216784272264</v>
      </c>
      <c r="K33" s="12">
        <f t="shared" si="3"/>
        <v>2.4262762133281379</v>
      </c>
      <c r="L33" s="12">
        <f t="shared" si="4"/>
        <v>1.4455330147957968</v>
      </c>
      <c r="M33" s="36">
        <f t="shared" si="5"/>
        <v>0</v>
      </c>
      <c r="N33" s="36">
        <f t="shared" si="6"/>
        <v>0</v>
      </c>
      <c r="O33" s="36">
        <f t="shared" si="7"/>
        <v>0</v>
      </c>
      <c r="P33" s="36">
        <f t="shared" si="8"/>
        <v>1</v>
      </c>
      <c r="Q33" s="38" t="str">
        <f t="shared" si="9"/>
        <v>n.a.</v>
      </c>
      <c r="R33" s="38" t="str">
        <f t="shared" si="10"/>
        <v>n.a.</v>
      </c>
      <c r="S33" s="38" t="str">
        <f t="shared" si="11"/>
        <v>n.a.</v>
      </c>
      <c r="T33" s="38">
        <f t="shared" si="12"/>
        <v>2.4262762133281379</v>
      </c>
      <c r="U33" s="38" t="str">
        <f t="shared" si="13"/>
        <v>n.a.</v>
      </c>
      <c r="V33" s="38" t="str">
        <f t="shared" si="14"/>
        <v>n.a.</v>
      </c>
      <c r="W33" s="38" t="str">
        <f t="shared" si="15"/>
        <v>n.a.</v>
      </c>
      <c r="X33" s="38">
        <f t="shared" si="16"/>
        <v>1.4455330147957968</v>
      </c>
      <c r="Y33" s="9"/>
      <c r="Z33" s="9"/>
    </row>
    <row r="34" spans="1:26">
      <c r="A34" s="4">
        <f t="shared" si="18"/>
        <v>1877</v>
      </c>
      <c r="B34" s="34">
        <v>14007</v>
      </c>
      <c r="C34" s="9">
        <v>8818.0810546875</v>
      </c>
      <c r="D34" s="9"/>
      <c r="E34" s="9">
        <v>165829.36507295992</v>
      </c>
      <c r="F34" s="9"/>
      <c r="G34" s="37">
        <f t="shared" si="0"/>
        <v>5.3175630569458008</v>
      </c>
      <c r="H34" s="9"/>
      <c r="I34" s="12">
        <f t="shared" si="1"/>
        <v>158.84408311890243</v>
      </c>
      <c r="J34" s="38">
        <f t="shared" si="17"/>
        <v>12.146282125083872</v>
      </c>
      <c r="K34" s="12">
        <f t="shared" si="3"/>
        <v>10.057755988654193</v>
      </c>
      <c r="L34" s="12">
        <f t="shared" si="4"/>
        <v>0.12666967748076186</v>
      </c>
      <c r="M34" s="36">
        <f t="shared" si="5"/>
        <v>0</v>
      </c>
      <c r="N34" s="36">
        <f t="shared" si="6"/>
        <v>0</v>
      </c>
      <c r="O34" s="36">
        <f t="shared" si="7"/>
        <v>0</v>
      </c>
      <c r="P34" s="36">
        <f t="shared" si="8"/>
        <v>1</v>
      </c>
      <c r="Q34" s="38" t="str">
        <f t="shared" si="9"/>
        <v>n.a.</v>
      </c>
      <c r="R34" s="38" t="str">
        <f t="shared" si="10"/>
        <v>n.a.</v>
      </c>
      <c r="S34" s="38" t="str">
        <f t="shared" si="11"/>
        <v>n.a.</v>
      </c>
      <c r="T34" s="38">
        <f t="shared" si="12"/>
        <v>10.057755988654193</v>
      </c>
      <c r="U34" s="38" t="str">
        <f t="shared" si="13"/>
        <v>n.a.</v>
      </c>
      <c r="V34" s="38" t="str">
        <f t="shared" si="14"/>
        <v>n.a.</v>
      </c>
      <c r="W34" s="38" t="str">
        <f t="shared" si="15"/>
        <v>n.a.</v>
      </c>
      <c r="X34" s="38">
        <f t="shared" si="16"/>
        <v>0.12666967748076186</v>
      </c>
      <c r="Y34" s="9"/>
      <c r="Z34" s="9"/>
    </row>
    <row r="35" spans="1:26">
      <c r="A35" s="4">
        <f t="shared" si="18"/>
        <v>1878</v>
      </c>
      <c r="B35" s="34">
        <v>14263</v>
      </c>
      <c r="C35" s="9">
        <v>8722.1591796875</v>
      </c>
      <c r="D35" s="9"/>
      <c r="E35" s="9">
        <v>161512.74930173616</v>
      </c>
      <c r="F35" s="9"/>
      <c r="G35" s="37">
        <f t="shared" si="0"/>
        <v>5.4002914428710938</v>
      </c>
      <c r="H35" s="9"/>
      <c r="I35" s="12">
        <f t="shared" si="1"/>
        <v>163.52602269878568</v>
      </c>
      <c r="J35" s="38">
        <f t="shared" si="17"/>
        <v>13.238083724044714</v>
      </c>
      <c r="K35" s="12">
        <f t="shared" si="3"/>
        <v>-2.6030466735035618</v>
      </c>
      <c r="L35" s="12">
        <f t="shared" si="4"/>
        <v>1.5557574971721833</v>
      </c>
      <c r="M35" s="36">
        <f t="shared" si="5"/>
        <v>0</v>
      </c>
      <c r="N35" s="36">
        <f t="shared" si="6"/>
        <v>0</v>
      </c>
      <c r="O35" s="36">
        <f t="shared" si="7"/>
        <v>0</v>
      </c>
      <c r="P35" s="36">
        <f t="shared" si="8"/>
        <v>1</v>
      </c>
      <c r="Q35" s="38" t="str">
        <f t="shared" si="9"/>
        <v>n.a.</v>
      </c>
      <c r="R35" s="38" t="str">
        <f t="shared" si="10"/>
        <v>n.a.</v>
      </c>
      <c r="S35" s="38" t="str">
        <f t="shared" si="11"/>
        <v>n.a.</v>
      </c>
      <c r="T35" s="38">
        <f t="shared" si="12"/>
        <v>-2.6030466735035618</v>
      </c>
      <c r="U35" s="38" t="str">
        <f t="shared" si="13"/>
        <v>n.a.</v>
      </c>
      <c r="V35" s="38" t="str">
        <f t="shared" si="14"/>
        <v>n.a.</v>
      </c>
      <c r="W35" s="38" t="str">
        <f t="shared" si="15"/>
        <v>n.a.</v>
      </c>
      <c r="X35" s="38">
        <f t="shared" si="16"/>
        <v>1.5557574971721833</v>
      </c>
      <c r="Y35" s="9"/>
      <c r="Z35" s="9"/>
    </row>
    <row r="36" spans="1:26">
      <c r="A36" s="4">
        <f t="shared" si="18"/>
        <v>1879</v>
      </c>
      <c r="B36" s="34">
        <v>14062</v>
      </c>
      <c r="C36" s="9">
        <v>8494.4091796875</v>
      </c>
      <c r="D36" s="9"/>
      <c r="E36" s="9">
        <v>153084.29400942015</v>
      </c>
      <c r="F36" s="9"/>
      <c r="G36" s="37">
        <f t="shared" si="0"/>
        <v>5.5488443374633789</v>
      </c>
      <c r="H36" s="9"/>
      <c r="I36" s="42">
        <f t="shared" si="1"/>
        <v>165.5441797367869</v>
      </c>
      <c r="J36" s="38">
        <f t="shared" si="17"/>
        <v>-3.4615779722698505</v>
      </c>
      <c r="K36" s="12">
        <f t="shared" si="3"/>
        <v>-5.218445806138849</v>
      </c>
      <c r="L36" s="12">
        <f t="shared" si="4"/>
        <v>2.7508310646528145</v>
      </c>
      <c r="M36" s="36">
        <f t="shared" si="5"/>
        <v>0</v>
      </c>
      <c r="N36" s="36">
        <f t="shared" si="6"/>
        <v>0</v>
      </c>
      <c r="O36" s="36">
        <f t="shared" si="7"/>
        <v>0</v>
      </c>
      <c r="P36" s="36">
        <f t="shared" si="8"/>
        <v>1</v>
      </c>
      <c r="Q36" s="38" t="str">
        <f t="shared" si="9"/>
        <v>n.a.</v>
      </c>
      <c r="R36" s="38" t="str">
        <f t="shared" si="10"/>
        <v>n.a.</v>
      </c>
      <c r="S36" s="38" t="str">
        <f t="shared" si="11"/>
        <v>n.a.</v>
      </c>
      <c r="T36" s="38">
        <f t="shared" si="12"/>
        <v>-5.218445806138849</v>
      </c>
      <c r="U36" s="38" t="str">
        <f t="shared" si="13"/>
        <v>n.a.</v>
      </c>
      <c r="V36" s="38" t="str">
        <f t="shared" si="14"/>
        <v>n.a.</v>
      </c>
      <c r="W36" s="38" t="str">
        <f t="shared" si="15"/>
        <v>n.a.</v>
      </c>
      <c r="X36" s="38">
        <f t="shared" si="16"/>
        <v>2.7508310646528145</v>
      </c>
      <c r="Y36" s="9"/>
      <c r="Z36" s="9"/>
    </row>
    <row r="37" spans="1:26">
      <c r="A37" s="4">
        <f t="shared" si="18"/>
        <v>1880</v>
      </c>
      <c r="B37" s="34">
        <v>13740</v>
      </c>
      <c r="C37" s="9">
        <v>9010.8955078125</v>
      </c>
      <c r="D37" s="9"/>
      <c r="E37" s="9">
        <v>166492.66827486435</v>
      </c>
      <c r="F37" s="9"/>
      <c r="G37" s="37">
        <f t="shared" si="0"/>
        <v>5.4121875762939453</v>
      </c>
      <c r="H37" s="9"/>
      <c r="I37" s="42">
        <f t="shared" si="1"/>
        <v>152.48207004606078</v>
      </c>
      <c r="J37" s="38">
        <f t="shared" si="17"/>
        <v>-6.3620130728416484</v>
      </c>
      <c r="K37" s="12">
        <f t="shared" si="3"/>
        <v>8.7588177168711479</v>
      </c>
      <c r="L37" s="12">
        <f t="shared" si="4"/>
        <v>-2.4627968070177531</v>
      </c>
      <c r="M37" s="36">
        <f t="shared" si="5"/>
        <v>0</v>
      </c>
      <c r="N37" s="36">
        <f t="shared" si="6"/>
        <v>0</v>
      </c>
      <c r="O37" s="36">
        <f t="shared" si="7"/>
        <v>0</v>
      </c>
      <c r="P37" s="36">
        <f t="shared" si="8"/>
        <v>1</v>
      </c>
      <c r="Q37" s="38" t="str">
        <f t="shared" si="9"/>
        <v>n.a.</v>
      </c>
      <c r="R37" s="38" t="str">
        <f t="shared" si="10"/>
        <v>n.a.</v>
      </c>
      <c r="S37" s="38" t="str">
        <f t="shared" si="11"/>
        <v>n.a.</v>
      </c>
      <c r="T37" s="38">
        <f t="shared" si="12"/>
        <v>8.7588177168711479</v>
      </c>
      <c r="U37" s="38" t="str">
        <f t="shared" si="13"/>
        <v>n.a.</v>
      </c>
      <c r="V37" s="38" t="str">
        <f t="shared" si="14"/>
        <v>n.a.</v>
      </c>
      <c r="W37" s="38" t="str">
        <f t="shared" si="15"/>
        <v>n.a.</v>
      </c>
      <c r="X37" s="38">
        <f t="shared" si="16"/>
        <v>-2.4627968070177531</v>
      </c>
      <c r="Y37" s="9"/>
      <c r="Z37" s="9"/>
    </row>
    <row r="38" spans="1:26">
      <c r="A38" s="4">
        <f t="shared" si="18"/>
        <v>1881</v>
      </c>
      <c r="B38" s="34">
        <v>13586</v>
      </c>
      <c r="C38" s="9">
        <v>9455.544921875</v>
      </c>
      <c r="D38" s="9"/>
      <c r="E38" s="9">
        <v>170522.67235141076</v>
      </c>
      <c r="F38" s="9"/>
      <c r="G38" s="37">
        <f t="shared" si="0"/>
        <v>5.545036792755127</v>
      </c>
      <c r="H38" s="9"/>
      <c r="I38" s="42">
        <f t="shared" si="1"/>
        <v>143.68288778967533</v>
      </c>
      <c r="J38" s="38">
        <f t="shared" si="17"/>
        <v>-19.843134909110347</v>
      </c>
      <c r="K38" s="12">
        <f t="shared" si="3"/>
        <v>2.4205294553230727</v>
      </c>
      <c r="L38" s="12">
        <f t="shared" si="4"/>
        <v>2.4546306754606562</v>
      </c>
      <c r="M38" s="36">
        <f t="shared" si="5"/>
        <v>0</v>
      </c>
      <c r="N38" s="36">
        <f t="shared" si="6"/>
        <v>0</v>
      </c>
      <c r="O38" s="36">
        <f t="shared" si="7"/>
        <v>0</v>
      </c>
      <c r="P38" s="36">
        <f t="shared" si="8"/>
        <v>1</v>
      </c>
      <c r="Q38" s="38" t="str">
        <f t="shared" si="9"/>
        <v>n.a.</v>
      </c>
      <c r="R38" s="38" t="str">
        <f t="shared" si="10"/>
        <v>n.a.</v>
      </c>
      <c r="S38" s="38" t="str">
        <f t="shared" si="11"/>
        <v>n.a.</v>
      </c>
      <c r="T38" s="38">
        <f t="shared" si="12"/>
        <v>2.4205294553230727</v>
      </c>
      <c r="U38" s="38" t="str">
        <f t="shared" si="13"/>
        <v>n.a.</v>
      </c>
      <c r="V38" s="38" t="str">
        <f t="shared" si="14"/>
        <v>n.a.</v>
      </c>
      <c r="W38" s="38" t="str">
        <f t="shared" si="15"/>
        <v>n.a.</v>
      </c>
      <c r="X38" s="38">
        <f t="shared" si="16"/>
        <v>2.4546306754606562</v>
      </c>
      <c r="Y38" s="9"/>
      <c r="Z38" s="9"/>
    </row>
    <row r="39" spans="1:26">
      <c r="A39" s="4">
        <f t="shared" si="18"/>
        <v>1882</v>
      </c>
      <c r="B39" s="34">
        <v>11221</v>
      </c>
      <c r="C39" s="9">
        <v>9998.1220703125</v>
      </c>
      <c r="D39" s="9"/>
      <c r="E39" s="9">
        <v>172749.7466827523</v>
      </c>
      <c r="F39" s="9"/>
      <c r="G39" s="37">
        <f t="shared" si="0"/>
        <v>5.7876334190368652</v>
      </c>
      <c r="H39" s="9"/>
      <c r="I39" s="42">
        <f t="shared" si="1"/>
        <v>112.23107620698691</v>
      </c>
      <c r="J39" s="41">
        <f t="shared" si="17"/>
        <v>-53.313103529799989</v>
      </c>
      <c r="K39" s="12">
        <f t="shared" si="3"/>
        <v>1.3060282838823989</v>
      </c>
      <c r="L39" s="12">
        <f t="shared" si="4"/>
        <v>4.3750228420252002</v>
      </c>
      <c r="M39" s="36">
        <f t="shared" si="5"/>
        <v>0</v>
      </c>
      <c r="N39" s="36">
        <f t="shared" si="6"/>
        <v>0</v>
      </c>
      <c r="O39" s="36">
        <f t="shared" si="7"/>
        <v>0</v>
      </c>
      <c r="P39" s="36">
        <f t="shared" si="8"/>
        <v>1</v>
      </c>
      <c r="Q39" s="38" t="str">
        <f t="shared" si="9"/>
        <v>n.a.</v>
      </c>
      <c r="R39" s="38" t="str">
        <f t="shared" si="10"/>
        <v>n.a.</v>
      </c>
      <c r="S39" s="38" t="str">
        <f t="shared" si="11"/>
        <v>n.a.</v>
      </c>
      <c r="T39" s="38">
        <f t="shared" si="12"/>
        <v>1.3060282838823989</v>
      </c>
      <c r="U39" s="38" t="str">
        <f t="shared" si="13"/>
        <v>n.a.</v>
      </c>
      <c r="V39" s="38" t="str">
        <f t="shared" si="14"/>
        <v>n.a.</v>
      </c>
      <c r="W39" s="38" t="str">
        <f t="shared" si="15"/>
        <v>n.a.</v>
      </c>
      <c r="X39" s="38">
        <f t="shared" si="16"/>
        <v>4.3750228420252002</v>
      </c>
      <c r="Y39" s="9"/>
      <c r="Z39" s="9"/>
    </row>
    <row r="40" spans="1:26">
      <c r="A40" s="4">
        <f t="shared" si="18"/>
        <v>1883</v>
      </c>
      <c r="B40" s="34">
        <v>7454</v>
      </c>
      <c r="C40" s="9">
        <v>10156.205078125</v>
      </c>
      <c r="D40" s="9"/>
      <c r="E40" s="9">
        <v>176019.23790883011</v>
      </c>
      <c r="F40" s="9"/>
      <c r="G40" s="37">
        <f t="shared" si="0"/>
        <v>5.7699403762817383</v>
      </c>
      <c r="H40" s="9"/>
      <c r="I40" s="42">
        <f t="shared" si="1"/>
        <v>73.393555394571933</v>
      </c>
      <c r="J40" s="41">
        <f t="shared" si="17"/>
        <v>-79.08851465148885</v>
      </c>
      <c r="K40" s="12">
        <f t="shared" ref="K40:K71" si="19">100*(E40/E39-1)</f>
        <v>1.8926170885113391</v>
      </c>
      <c r="L40" s="12">
        <f t="shared" si="4"/>
        <v>-0.30570427451279691</v>
      </c>
      <c r="M40" s="36">
        <f t="shared" si="5"/>
        <v>0</v>
      </c>
      <c r="N40" s="36">
        <f t="shared" si="6"/>
        <v>0</v>
      </c>
      <c r="O40" s="36">
        <f t="shared" si="7"/>
        <v>1</v>
      </c>
      <c r="P40" s="36">
        <f t="shared" si="8"/>
        <v>0</v>
      </c>
      <c r="Q40" s="38" t="str">
        <f t="shared" si="9"/>
        <v>n.a.</v>
      </c>
      <c r="R40" s="38" t="str">
        <f t="shared" si="10"/>
        <v>n.a.</v>
      </c>
      <c r="S40" s="38">
        <f t="shared" si="11"/>
        <v>1.8926170885113391</v>
      </c>
      <c r="T40" s="38" t="str">
        <f t="shared" si="12"/>
        <v>n.a.</v>
      </c>
      <c r="U40" s="38" t="str">
        <f t="shared" si="13"/>
        <v>n.a.</v>
      </c>
      <c r="V40" s="38" t="str">
        <f t="shared" si="14"/>
        <v>n.a.</v>
      </c>
      <c r="W40" s="38">
        <f t="shared" si="15"/>
        <v>-0.30570427451279691</v>
      </c>
      <c r="X40" s="38" t="str">
        <f t="shared" si="16"/>
        <v>n.a.</v>
      </c>
      <c r="Y40" s="9"/>
      <c r="Z40" s="9"/>
    </row>
    <row r="41" spans="1:26">
      <c r="A41" s="4">
        <f t="shared" si="18"/>
        <v>1884</v>
      </c>
      <c r="B41" s="34">
        <v>6908</v>
      </c>
      <c r="C41" s="9">
        <v>9752.13671875</v>
      </c>
      <c r="D41" s="9"/>
      <c r="E41" s="9">
        <v>176510.87361766666</v>
      </c>
      <c r="F41" s="9"/>
      <c r="G41" s="37">
        <f t="shared" si="0"/>
        <v>5.5249495506286621</v>
      </c>
      <c r="H41" s="9"/>
      <c r="I41" s="42">
        <f t="shared" si="1"/>
        <v>70.83575834943224</v>
      </c>
      <c r="J41" s="41">
        <f t="shared" si="17"/>
        <v>-72.847129440243094</v>
      </c>
      <c r="K41" s="12">
        <f t="shared" si="19"/>
        <v>0.27930794081223453</v>
      </c>
      <c r="L41" s="12">
        <f t="shared" si="4"/>
        <v>-4.2459853945831068</v>
      </c>
      <c r="M41" s="36">
        <f t="shared" si="5"/>
        <v>0</v>
      </c>
      <c r="N41" s="36">
        <f t="shared" si="6"/>
        <v>0</v>
      </c>
      <c r="O41" s="36">
        <f t="shared" si="7"/>
        <v>1</v>
      </c>
      <c r="P41" s="36">
        <f t="shared" si="8"/>
        <v>0</v>
      </c>
      <c r="Q41" s="38" t="str">
        <f t="shared" si="9"/>
        <v>n.a.</v>
      </c>
      <c r="R41" s="38" t="str">
        <f t="shared" si="10"/>
        <v>n.a.</v>
      </c>
      <c r="S41" s="38">
        <f t="shared" si="11"/>
        <v>0.27930794081223453</v>
      </c>
      <c r="T41" s="38" t="str">
        <f t="shared" si="12"/>
        <v>n.a.</v>
      </c>
      <c r="U41" s="38" t="str">
        <f t="shared" si="13"/>
        <v>n.a.</v>
      </c>
      <c r="V41" s="38" t="str">
        <f t="shared" si="14"/>
        <v>n.a.</v>
      </c>
      <c r="W41" s="38">
        <f t="shared" si="15"/>
        <v>-4.2459853945831068</v>
      </c>
      <c r="X41" s="38" t="str">
        <f t="shared" si="16"/>
        <v>n.a.</v>
      </c>
      <c r="Y41" s="9"/>
      <c r="Z41" s="9"/>
    </row>
    <row r="42" spans="1:26">
      <c r="A42" s="4">
        <f t="shared" si="18"/>
        <v>1885</v>
      </c>
      <c r="B42" s="34">
        <v>6877</v>
      </c>
      <c r="C42" s="9">
        <v>9643.7490234375</v>
      </c>
      <c r="D42" s="9"/>
      <c r="E42" s="9">
        <v>172150.11752941299</v>
      </c>
      <c r="F42" s="9"/>
      <c r="G42" s="37">
        <f t="shared" si="0"/>
        <v>5.6019415855407715</v>
      </c>
      <c r="H42" s="9"/>
      <c r="I42" s="42">
        <f t="shared" si="1"/>
        <v>71.310441440218071</v>
      </c>
      <c r="J42" s="41">
        <f t="shared" ref="J42:J73" si="20">I42-I39</f>
        <v>-40.920634766768842</v>
      </c>
      <c r="K42" s="12">
        <f t="shared" si="19"/>
        <v>-2.4705311343590775</v>
      </c>
      <c r="L42" s="12">
        <f t="shared" si="4"/>
        <v>1.3935337183911267</v>
      </c>
      <c r="M42" s="36">
        <f t="shared" si="5"/>
        <v>0</v>
      </c>
      <c r="N42" s="36">
        <f t="shared" si="6"/>
        <v>0</v>
      </c>
      <c r="O42" s="36">
        <f t="shared" si="7"/>
        <v>1</v>
      </c>
      <c r="P42" s="36">
        <f t="shared" si="8"/>
        <v>0</v>
      </c>
      <c r="Q42" s="38" t="str">
        <f t="shared" si="9"/>
        <v>n.a.</v>
      </c>
      <c r="R42" s="38" t="str">
        <f t="shared" si="10"/>
        <v>n.a.</v>
      </c>
      <c r="S42" s="38">
        <f t="shared" si="11"/>
        <v>-2.4705311343590775</v>
      </c>
      <c r="T42" s="38" t="str">
        <f t="shared" si="12"/>
        <v>n.a.</v>
      </c>
      <c r="U42" s="38" t="str">
        <f t="shared" si="13"/>
        <v>n.a.</v>
      </c>
      <c r="V42" s="38" t="str">
        <f t="shared" si="14"/>
        <v>n.a.</v>
      </c>
      <c r="W42" s="38">
        <f t="shared" si="15"/>
        <v>1.3935337183911267</v>
      </c>
      <c r="X42" s="38" t="str">
        <f t="shared" si="16"/>
        <v>n.a.</v>
      </c>
      <c r="Y42" s="9"/>
      <c r="Z42" s="9"/>
    </row>
    <row r="43" spans="1:26">
      <c r="A43" s="4">
        <f t="shared" si="18"/>
        <v>1886</v>
      </c>
      <c r="B43" s="34">
        <v>6867</v>
      </c>
      <c r="C43" s="9">
        <v>9816.6943359375</v>
      </c>
      <c r="D43" s="9"/>
      <c r="E43" s="9">
        <v>168525.09830514691</v>
      </c>
      <c r="F43" s="9"/>
      <c r="G43" s="37">
        <f t="shared" si="0"/>
        <v>5.8250637054443359</v>
      </c>
      <c r="H43" s="9"/>
      <c r="I43" s="12">
        <f t="shared" si="1"/>
        <v>69.952264632106406</v>
      </c>
      <c r="J43" s="38">
        <f t="shared" si="20"/>
        <v>-3.4412907624655276</v>
      </c>
      <c r="K43" s="12">
        <f t="shared" si="19"/>
        <v>-2.1057314838293539</v>
      </c>
      <c r="L43" s="12">
        <f t="shared" si="4"/>
        <v>3.9829426368791054</v>
      </c>
      <c r="M43" s="36">
        <f t="shared" si="5"/>
        <v>0</v>
      </c>
      <c r="N43" s="36">
        <f t="shared" si="6"/>
        <v>0</v>
      </c>
      <c r="O43" s="36">
        <f t="shared" si="7"/>
        <v>1</v>
      </c>
      <c r="P43" s="36">
        <f t="shared" si="8"/>
        <v>0</v>
      </c>
      <c r="Q43" s="38" t="str">
        <f t="shared" si="9"/>
        <v>n.a.</v>
      </c>
      <c r="R43" s="38" t="str">
        <f t="shared" si="10"/>
        <v>n.a.</v>
      </c>
      <c r="S43" s="38">
        <f t="shared" si="11"/>
        <v>-2.1057314838293539</v>
      </c>
      <c r="T43" s="38" t="str">
        <f t="shared" si="12"/>
        <v>n.a.</v>
      </c>
      <c r="U43" s="38" t="str">
        <f t="shared" si="13"/>
        <v>n.a.</v>
      </c>
      <c r="V43" s="38" t="str">
        <f t="shared" si="14"/>
        <v>n.a.</v>
      </c>
      <c r="W43" s="38">
        <f t="shared" si="15"/>
        <v>3.9829426368791054</v>
      </c>
      <c r="X43" s="38" t="str">
        <f t="shared" si="16"/>
        <v>n.a.</v>
      </c>
      <c r="Y43" s="9"/>
      <c r="Z43" s="9"/>
    </row>
    <row r="44" spans="1:26">
      <c r="A44" s="4">
        <f t="shared" si="18"/>
        <v>1887</v>
      </c>
      <c r="B44" s="34">
        <v>6823</v>
      </c>
      <c r="C44" s="9">
        <v>8996.3505859375</v>
      </c>
      <c r="D44" s="9"/>
      <c r="E44" s="9">
        <v>166517.22481568708</v>
      </c>
      <c r="F44" s="9"/>
      <c r="G44" s="37">
        <f t="shared" si="0"/>
        <v>5.4026546478271484</v>
      </c>
      <c r="H44" s="9"/>
      <c r="I44" s="12">
        <f t="shared" si="1"/>
        <v>75.841864262885238</v>
      </c>
      <c r="J44" s="38">
        <f t="shared" si="20"/>
        <v>5.0061059134529984</v>
      </c>
      <c r="K44" s="12">
        <f t="shared" si="19"/>
        <v>-1.191438847775772</v>
      </c>
      <c r="L44" s="12">
        <f t="shared" si="4"/>
        <v>-7.2515783341972284</v>
      </c>
      <c r="M44" s="36">
        <f t="shared" si="5"/>
        <v>0</v>
      </c>
      <c r="N44" s="36">
        <f t="shared" si="6"/>
        <v>0</v>
      </c>
      <c r="O44" s="36">
        <f t="shared" si="7"/>
        <v>1</v>
      </c>
      <c r="P44" s="36">
        <f t="shared" si="8"/>
        <v>0</v>
      </c>
      <c r="Q44" s="38" t="str">
        <f t="shared" si="9"/>
        <v>n.a.</v>
      </c>
      <c r="R44" s="38" t="str">
        <f t="shared" si="10"/>
        <v>n.a.</v>
      </c>
      <c r="S44" s="38">
        <f t="shared" si="11"/>
        <v>-1.191438847775772</v>
      </c>
      <c r="T44" s="38" t="str">
        <f t="shared" si="12"/>
        <v>n.a.</v>
      </c>
      <c r="U44" s="38" t="str">
        <f t="shared" si="13"/>
        <v>n.a.</v>
      </c>
      <c r="V44" s="38" t="str">
        <f t="shared" si="14"/>
        <v>n.a.</v>
      </c>
      <c r="W44" s="38">
        <f t="shared" si="15"/>
        <v>-7.2515783341972284</v>
      </c>
      <c r="X44" s="38" t="str">
        <f t="shared" si="16"/>
        <v>n.a.</v>
      </c>
      <c r="Y44" s="9"/>
      <c r="Z44" s="9"/>
    </row>
    <row r="45" spans="1:26">
      <c r="A45" s="4">
        <f t="shared" si="18"/>
        <v>1888</v>
      </c>
      <c r="B45" s="34">
        <v>6787</v>
      </c>
      <c r="C45" s="9">
        <v>9408.9091796875</v>
      </c>
      <c r="D45" s="9"/>
      <c r="E45" s="9">
        <v>172517.40398103246</v>
      </c>
      <c r="F45" s="9"/>
      <c r="G45" s="37">
        <f t="shared" si="0"/>
        <v>5.4538898468017569</v>
      </c>
      <c r="H45" s="9"/>
      <c r="I45" s="12">
        <f t="shared" si="1"/>
        <v>72.133760358237595</v>
      </c>
      <c r="J45" s="38">
        <f t="shared" si="20"/>
        <v>0.82331891801952395</v>
      </c>
      <c r="K45" s="12">
        <f t="shared" si="19"/>
        <v>3.6033384366012555</v>
      </c>
      <c r="L45" s="12">
        <f t="shared" si="4"/>
        <v>0.94833377875105374</v>
      </c>
      <c r="M45" s="36">
        <f t="shared" si="5"/>
        <v>0</v>
      </c>
      <c r="N45" s="36">
        <f t="shared" si="6"/>
        <v>0</v>
      </c>
      <c r="O45" s="36">
        <f t="shared" si="7"/>
        <v>1</v>
      </c>
      <c r="P45" s="36">
        <f t="shared" si="8"/>
        <v>0</v>
      </c>
      <c r="Q45" s="38" t="str">
        <f t="shared" si="9"/>
        <v>n.a.</v>
      </c>
      <c r="R45" s="38" t="str">
        <f t="shared" si="10"/>
        <v>n.a.</v>
      </c>
      <c r="S45" s="38">
        <f t="shared" si="11"/>
        <v>3.6033384366012555</v>
      </c>
      <c r="T45" s="38" t="str">
        <f t="shared" si="12"/>
        <v>n.a.</v>
      </c>
      <c r="U45" s="38" t="str">
        <f t="shared" si="13"/>
        <v>n.a.</v>
      </c>
      <c r="V45" s="38" t="str">
        <f t="shared" si="14"/>
        <v>n.a.</v>
      </c>
      <c r="W45" s="38">
        <f t="shared" si="15"/>
        <v>0.94833377875105374</v>
      </c>
      <c r="X45" s="38" t="str">
        <f t="shared" si="16"/>
        <v>n.a.</v>
      </c>
      <c r="Y45" s="9"/>
      <c r="Z45" s="9"/>
    </row>
    <row r="46" spans="1:26">
      <c r="A46" s="4">
        <f t="shared" si="18"/>
        <v>1889</v>
      </c>
      <c r="B46" s="34">
        <v>6883</v>
      </c>
      <c r="C46" s="9">
        <v>8712.306640625</v>
      </c>
      <c r="D46" s="9"/>
      <c r="E46" s="9">
        <v>173323.21433331483</v>
      </c>
      <c r="F46" s="9"/>
      <c r="G46" s="37">
        <f t="shared" si="0"/>
        <v>5.0266242027282715</v>
      </c>
      <c r="H46" s="9"/>
      <c r="I46" s="12">
        <f t="shared" si="1"/>
        <v>79.003188063938836</v>
      </c>
      <c r="J46" s="38">
        <f t="shared" si="20"/>
        <v>9.0509234318324303</v>
      </c>
      <c r="K46" s="12">
        <f t="shared" si="19"/>
        <v>0.46708931023038414</v>
      </c>
      <c r="L46" s="12">
        <f t="shared" si="4"/>
        <v>-7.8341450978156484</v>
      </c>
      <c r="M46" s="36">
        <f t="shared" si="5"/>
        <v>0</v>
      </c>
      <c r="N46" s="36">
        <f t="shared" si="6"/>
        <v>0</v>
      </c>
      <c r="O46" s="36">
        <f t="shared" si="7"/>
        <v>1</v>
      </c>
      <c r="P46" s="36">
        <f t="shared" si="8"/>
        <v>0</v>
      </c>
      <c r="Q46" s="38" t="str">
        <f t="shared" si="9"/>
        <v>n.a.</v>
      </c>
      <c r="R46" s="38" t="str">
        <f t="shared" si="10"/>
        <v>n.a.</v>
      </c>
      <c r="S46" s="38">
        <f t="shared" si="11"/>
        <v>0.46708931023038414</v>
      </c>
      <c r="T46" s="38" t="str">
        <f t="shared" si="12"/>
        <v>n.a.</v>
      </c>
      <c r="U46" s="38" t="str">
        <f t="shared" si="13"/>
        <v>n.a.</v>
      </c>
      <c r="V46" s="38" t="str">
        <f t="shared" si="14"/>
        <v>n.a.</v>
      </c>
      <c r="W46" s="38">
        <f t="shared" si="15"/>
        <v>-7.8341450978156484</v>
      </c>
      <c r="X46" s="38" t="str">
        <f t="shared" si="16"/>
        <v>n.a.</v>
      </c>
      <c r="Y46" s="9"/>
      <c r="Z46" s="9"/>
    </row>
    <row r="47" spans="1:26">
      <c r="A47" s="4">
        <f t="shared" si="18"/>
        <v>1890</v>
      </c>
      <c r="B47" s="34">
        <v>6887</v>
      </c>
      <c r="C47" s="9">
        <v>8838.099609375</v>
      </c>
      <c r="D47" s="9"/>
      <c r="E47" s="9">
        <v>174004.91528980029</v>
      </c>
      <c r="F47" s="9"/>
      <c r="G47" s="37">
        <f t="shared" si="0"/>
        <v>5.0792241096496573</v>
      </c>
      <c r="H47" s="9"/>
      <c r="I47" s="12">
        <f t="shared" si="1"/>
        <v>77.923991631579099</v>
      </c>
      <c r="J47" s="38">
        <f t="shared" si="20"/>
        <v>2.0821273686938611</v>
      </c>
      <c r="K47" s="12">
        <f t="shared" si="19"/>
        <v>0.39331197445628963</v>
      </c>
      <c r="L47" s="12">
        <f t="shared" si="4"/>
        <v>1.0464260863749519</v>
      </c>
      <c r="M47" s="36">
        <f t="shared" si="5"/>
        <v>0</v>
      </c>
      <c r="N47" s="36">
        <f t="shared" si="6"/>
        <v>0</v>
      </c>
      <c r="O47" s="36">
        <f t="shared" si="7"/>
        <v>1</v>
      </c>
      <c r="P47" s="36">
        <f t="shared" si="8"/>
        <v>0</v>
      </c>
      <c r="Q47" s="38" t="str">
        <f t="shared" si="9"/>
        <v>n.a.</v>
      </c>
      <c r="R47" s="38" t="str">
        <f t="shared" si="10"/>
        <v>n.a.</v>
      </c>
      <c r="S47" s="38">
        <f t="shared" si="11"/>
        <v>0.39331197445628963</v>
      </c>
      <c r="T47" s="38" t="str">
        <f t="shared" si="12"/>
        <v>n.a.</v>
      </c>
      <c r="U47" s="38" t="str">
        <f t="shared" si="13"/>
        <v>n.a.</v>
      </c>
      <c r="V47" s="38" t="str">
        <f t="shared" si="14"/>
        <v>n.a.</v>
      </c>
      <c r="W47" s="38">
        <f t="shared" si="15"/>
        <v>1.0464260863749519</v>
      </c>
      <c r="X47" s="38" t="str">
        <f t="shared" si="16"/>
        <v>n.a.</v>
      </c>
      <c r="Y47" s="9"/>
      <c r="Z47" s="9"/>
    </row>
    <row r="48" spans="1:26">
      <c r="A48" s="4">
        <f t="shared" si="18"/>
        <v>1891</v>
      </c>
      <c r="B48" s="34">
        <v>6920</v>
      </c>
      <c r="C48" s="9">
        <v>9012.1435546875</v>
      </c>
      <c r="D48" s="9"/>
      <c r="E48" s="9">
        <v>177638.02411781508</v>
      </c>
      <c r="F48" s="9"/>
      <c r="G48" s="37">
        <f t="shared" si="0"/>
        <v>5.0733189582824707</v>
      </c>
      <c r="H48" s="9"/>
      <c r="I48" s="12">
        <f t="shared" si="1"/>
        <v>76.785283745293754</v>
      </c>
      <c r="J48" s="38">
        <f t="shared" si="20"/>
        <v>4.6515233870561588</v>
      </c>
      <c r="K48" s="12">
        <f t="shared" si="19"/>
        <v>2.0879345976887675</v>
      </c>
      <c r="L48" s="12">
        <f t="shared" si="4"/>
        <v>-0.11626089417806629</v>
      </c>
      <c r="M48" s="36">
        <f t="shared" si="5"/>
        <v>0</v>
      </c>
      <c r="N48" s="36">
        <f t="shared" si="6"/>
        <v>0</v>
      </c>
      <c r="O48" s="36">
        <f t="shared" si="7"/>
        <v>1</v>
      </c>
      <c r="P48" s="36">
        <f t="shared" si="8"/>
        <v>0</v>
      </c>
      <c r="Q48" s="38" t="str">
        <f t="shared" si="9"/>
        <v>n.a.</v>
      </c>
      <c r="R48" s="38" t="str">
        <f t="shared" si="10"/>
        <v>n.a.</v>
      </c>
      <c r="S48" s="38">
        <f t="shared" si="11"/>
        <v>2.0879345976887675</v>
      </c>
      <c r="T48" s="38" t="str">
        <f t="shared" si="12"/>
        <v>n.a.</v>
      </c>
      <c r="U48" s="38" t="str">
        <f t="shared" si="13"/>
        <v>n.a.</v>
      </c>
      <c r="V48" s="38" t="str">
        <f t="shared" si="14"/>
        <v>n.a.</v>
      </c>
      <c r="W48" s="38">
        <f t="shared" si="15"/>
        <v>-0.11626089417806629</v>
      </c>
      <c r="X48" s="38" t="str">
        <f t="shared" si="16"/>
        <v>n.a.</v>
      </c>
      <c r="Y48" s="9"/>
      <c r="Z48" s="9"/>
    </row>
    <row r="49" spans="1:26">
      <c r="A49" s="4">
        <f t="shared" si="18"/>
        <v>1892</v>
      </c>
      <c r="B49" s="34">
        <v>7176</v>
      </c>
      <c r="C49" s="9">
        <v>8936.6611328125</v>
      </c>
      <c r="D49" s="9"/>
      <c r="E49" s="9">
        <v>190561.09303550216</v>
      </c>
      <c r="F49" s="9"/>
      <c r="G49" s="37">
        <f t="shared" si="0"/>
        <v>4.6896567344665527</v>
      </c>
      <c r="H49" s="9"/>
      <c r="I49" s="12">
        <f t="shared" si="1"/>
        <v>80.298445844075616</v>
      </c>
      <c r="J49" s="38">
        <f t="shared" si="20"/>
        <v>1.2952577801367795</v>
      </c>
      <c r="K49" s="12">
        <f t="shared" si="19"/>
        <v>7.2749452049275742</v>
      </c>
      <c r="L49" s="12">
        <f t="shared" si="4"/>
        <v>-7.5623517261726336</v>
      </c>
      <c r="M49" s="36">
        <f t="shared" si="5"/>
        <v>0</v>
      </c>
      <c r="N49" s="36">
        <f t="shared" si="6"/>
        <v>0</v>
      </c>
      <c r="O49" s="36">
        <f t="shared" si="7"/>
        <v>1</v>
      </c>
      <c r="P49" s="36">
        <f t="shared" si="8"/>
        <v>0</v>
      </c>
      <c r="Q49" s="38" t="str">
        <f t="shared" si="9"/>
        <v>n.a.</v>
      </c>
      <c r="R49" s="38" t="str">
        <f t="shared" si="10"/>
        <v>n.a.</v>
      </c>
      <c r="S49" s="38">
        <f t="shared" si="11"/>
        <v>7.2749452049275742</v>
      </c>
      <c r="T49" s="38" t="str">
        <f t="shared" si="12"/>
        <v>n.a.</v>
      </c>
      <c r="U49" s="38" t="str">
        <f t="shared" si="13"/>
        <v>n.a.</v>
      </c>
      <c r="V49" s="38" t="str">
        <f t="shared" si="14"/>
        <v>n.a.</v>
      </c>
      <c r="W49" s="38">
        <f t="shared" si="15"/>
        <v>-7.5623517261726336</v>
      </c>
      <c r="X49" s="38" t="str">
        <f t="shared" si="16"/>
        <v>n.a.</v>
      </c>
      <c r="Y49" s="9"/>
      <c r="Z49" s="9"/>
    </row>
    <row r="50" spans="1:26">
      <c r="A50" s="4">
        <f t="shared" si="18"/>
        <v>1893</v>
      </c>
      <c r="B50" s="34">
        <v>7228</v>
      </c>
      <c r="C50" s="9">
        <v>8702.748046875</v>
      </c>
      <c r="D50" s="9"/>
      <c r="E50" s="9">
        <v>185761.32812686864</v>
      </c>
      <c r="F50" s="9"/>
      <c r="G50" s="37">
        <f t="shared" si="0"/>
        <v>4.684908390045166</v>
      </c>
      <c r="H50" s="9"/>
      <c r="I50" s="12">
        <f t="shared" si="1"/>
        <v>83.054225643076549</v>
      </c>
      <c r="J50" s="38">
        <f t="shared" si="20"/>
        <v>5.1302340114974498</v>
      </c>
      <c r="K50" s="12">
        <f t="shared" si="19"/>
        <v>-2.5187538716202162</v>
      </c>
      <c r="L50" s="12">
        <f t="shared" si="4"/>
        <v>-0.10125142820132105</v>
      </c>
      <c r="M50" s="36">
        <f t="shared" si="5"/>
        <v>0</v>
      </c>
      <c r="N50" s="36">
        <f t="shared" si="6"/>
        <v>0</v>
      </c>
      <c r="O50" s="36">
        <f t="shared" si="7"/>
        <v>1</v>
      </c>
      <c r="P50" s="36">
        <f t="shared" si="8"/>
        <v>0</v>
      </c>
      <c r="Q50" s="38" t="str">
        <f t="shared" si="9"/>
        <v>n.a.</v>
      </c>
      <c r="R50" s="38" t="str">
        <f t="shared" si="10"/>
        <v>n.a.</v>
      </c>
      <c r="S50" s="38">
        <f t="shared" si="11"/>
        <v>-2.5187538716202162</v>
      </c>
      <c r="T50" s="38" t="str">
        <f t="shared" si="12"/>
        <v>n.a.</v>
      </c>
      <c r="U50" s="38" t="str">
        <f t="shared" si="13"/>
        <v>n.a.</v>
      </c>
      <c r="V50" s="38" t="str">
        <f t="shared" si="14"/>
        <v>n.a.</v>
      </c>
      <c r="W50" s="38">
        <f t="shared" si="15"/>
        <v>-0.10125142820132105</v>
      </c>
      <c r="X50" s="38" t="str">
        <f t="shared" si="16"/>
        <v>n.a.</v>
      </c>
      <c r="Y50" s="9"/>
      <c r="Z50" s="9"/>
    </row>
    <row r="51" spans="1:26">
      <c r="A51" s="4">
        <f t="shared" si="18"/>
        <v>1894</v>
      </c>
      <c r="B51" s="34">
        <v>7284</v>
      </c>
      <c r="C51" s="9">
        <v>8514.849609375</v>
      </c>
      <c r="D51" s="9"/>
      <c r="E51" s="9">
        <v>187216.65134567511</v>
      </c>
      <c r="F51" s="9"/>
      <c r="G51" s="37">
        <f t="shared" si="0"/>
        <v>4.548126220703125</v>
      </c>
      <c r="H51" s="9"/>
      <c r="I51" s="12">
        <f t="shared" si="1"/>
        <v>85.544670007796583</v>
      </c>
      <c r="J51" s="38">
        <f t="shared" si="20"/>
        <v>8.7593862625028294</v>
      </c>
      <c r="K51" s="12">
        <f t="shared" si="19"/>
        <v>0.78343713058108833</v>
      </c>
      <c r="L51" s="12">
        <f t="shared" si="4"/>
        <v>-2.9196338104003461</v>
      </c>
      <c r="M51" s="36">
        <f t="shared" si="5"/>
        <v>0</v>
      </c>
      <c r="N51" s="36">
        <f t="shared" si="6"/>
        <v>0</v>
      </c>
      <c r="O51" s="36">
        <f t="shared" si="7"/>
        <v>1</v>
      </c>
      <c r="P51" s="36">
        <f t="shared" si="8"/>
        <v>0</v>
      </c>
      <c r="Q51" s="38" t="str">
        <f t="shared" si="9"/>
        <v>n.a.</v>
      </c>
      <c r="R51" s="38" t="str">
        <f t="shared" si="10"/>
        <v>n.a.</v>
      </c>
      <c r="S51" s="38">
        <f t="shared" si="11"/>
        <v>0.78343713058108833</v>
      </c>
      <c r="T51" s="38" t="str">
        <f t="shared" si="12"/>
        <v>n.a.</v>
      </c>
      <c r="U51" s="38" t="str">
        <f t="shared" si="13"/>
        <v>n.a.</v>
      </c>
      <c r="V51" s="38" t="str">
        <f t="shared" si="14"/>
        <v>n.a.</v>
      </c>
      <c r="W51" s="38">
        <f t="shared" si="15"/>
        <v>-2.9196338104003461</v>
      </c>
      <c r="X51" s="38" t="str">
        <f t="shared" si="16"/>
        <v>n.a.</v>
      </c>
      <c r="Y51" s="9"/>
      <c r="Z51" s="9"/>
    </row>
    <row r="52" spans="1:26">
      <c r="A52" s="4">
        <f t="shared" si="18"/>
        <v>1895</v>
      </c>
      <c r="B52" s="34">
        <v>7400</v>
      </c>
      <c r="C52" s="9">
        <v>8593.294921875</v>
      </c>
      <c r="D52" s="9"/>
      <c r="E52" s="9">
        <v>185450.67466421149</v>
      </c>
      <c r="F52" s="9"/>
      <c r="G52" s="37">
        <f t="shared" si="0"/>
        <v>4.6337361335754395</v>
      </c>
      <c r="H52" s="9"/>
      <c r="I52" s="12">
        <f t="shared" si="1"/>
        <v>86.113651018338018</v>
      </c>
      <c r="J52" s="38">
        <f t="shared" si="20"/>
        <v>5.8152051742624025</v>
      </c>
      <c r="K52" s="12">
        <f t="shared" si="19"/>
        <v>-0.94327970763825597</v>
      </c>
      <c r="L52" s="12">
        <f t="shared" si="4"/>
        <v>1.8823117195520433</v>
      </c>
      <c r="M52" s="36">
        <f t="shared" si="5"/>
        <v>0</v>
      </c>
      <c r="N52" s="36">
        <f t="shared" si="6"/>
        <v>0</v>
      </c>
      <c r="O52" s="36">
        <f t="shared" si="7"/>
        <v>1</v>
      </c>
      <c r="P52" s="36">
        <f t="shared" si="8"/>
        <v>0</v>
      </c>
      <c r="Q52" s="38" t="str">
        <f t="shared" si="9"/>
        <v>n.a.</v>
      </c>
      <c r="R52" s="38" t="str">
        <f t="shared" si="10"/>
        <v>n.a.</v>
      </c>
      <c r="S52" s="38">
        <f t="shared" si="11"/>
        <v>-0.94327970763825597</v>
      </c>
      <c r="T52" s="38" t="str">
        <f t="shared" si="12"/>
        <v>n.a.</v>
      </c>
      <c r="U52" s="38" t="str">
        <f t="shared" si="13"/>
        <v>n.a.</v>
      </c>
      <c r="V52" s="38" t="str">
        <f t="shared" si="14"/>
        <v>n.a.</v>
      </c>
      <c r="W52" s="38">
        <f t="shared" si="15"/>
        <v>1.8823117195520433</v>
      </c>
      <c r="X52" s="38" t="str">
        <f t="shared" si="16"/>
        <v>n.a.</v>
      </c>
      <c r="Y52" s="9"/>
      <c r="Z52" s="9"/>
    </row>
    <row r="53" spans="1:26">
      <c r="A53" s="4">
        <f t="shared" si="18"/>
        <v>1896</v>
      </c>
      <c r="B53" s="34">
        <v>7977</v>
      </c>
      <c r="C53" s="9">
        <v>8223.86328125</v>
      </c>
      <c r="D53" s="9"/>
      <c r="E53" s="9">
        <v>171050.98741636481</v>
      </c>
      <c r="F53" s="9"/>
      <c r="G53" s="37">
        <f t="shared" si="0"/>
        <v>4.8078432083129883</v>
      </c>
      <c r="H53" s="9"/>
      <c r="I53" s="12">
        <f t="shared" si="1"/>
        <v>96.998207864023755</v>
      </c>
      <c r="J53" s="38">
        <f t="shared" si="20"/>
        <v>13.943982220947206</v>
      </c>
      <c r="K53" s="12">
        <f t="shared" si="19"/>
        <v>-7.7646993055806579</v>
      </c>
      <c r="L53" s="12">
        <f t="shared" si="4"/>
        <v>3.7573800000391122</v>
      </c>
      <c r="M53" s="36">
        <f t="shared" si="5"/>
        <v>0</v>
      </c>
      <c r="N53" s="36">
        <f t="shared" si="6"/>
        <v>0</v>
      </c>
      <c r="O53" s="36">
        <f t="shared" si="7"/>
        <v>0</v>
      </c>
      <c r="P53" s="36">
        <f t="shared" si="8"/>
        <v>1</v>
      </c>
      <c r="Q53" s="38" t="str">
        <f t="shared" si="9"/>
        <v>n.a.</v>
      </c>
      <c r="R53" s="38" t="str">
        <f t="shared" si="10"/>
        <v>n.a.</v>
      </c>
      <c r="S53" s="38" t="str">
        <f t="shared" si="11"/>
        <v>n.a.</v>
      </c>
      <c r="T53" s="38">
        <f t="shared" si="12"/>
        <v>-7.7646993055806579</v>
      </c>
      <c r="U53" s="38" t="str">
        <f t="shared" si="13"/>
        <v>n.a.</v>
      </c>
      <c r="V53" s="38" t="str">
        <f t="shared" si="14"/>
        <v>n.a.</v>
      </c>
      <c r="W53" s="38" t="str">
        <f t="shared" si="15"/>
        <v>n.a.</v>
      </c>
      <c r="X53" s="38">
        <f t="shared" si="16"/>
        <v>3.7573800000391122</v>
      </c>
      <c r="Y53" s="9"/>
      <c r="Z53" s="9"/>
    </row>
    <row r="54" spans="1:26">
      <c r="A54" s="4">
        <f t="shared" si="18"/>
        <v>1897</v>
      </c>
      <c r="B54" s="34">
        <v>8378</v>
      </c>
      <c r="C54" s="9">
        <v>8910.169921875</v>
      </c>
      <c r="D54" s="9"/>
      <c r="E54" s="9">
        <v>178659.6332740956</v>
      </c>
      <c r="F54" s="9"/>
      <c r="G54" s="37">
        <f t="shared" si="0"/>
        <v>4.987231731414794</v>
      </c>
      <c r="H54" s="9"/>
      <c r="I54" s="12">
        <f t="shared" si="1"/>
        <v>94.02738750729668</v>
      </c>
      <c r="J54" s="38">
        <f t="shared" si="20"/>
        <v>8.4827174995000973</v>
      </c>
      <c r="K54" s="12">
        <f t="shared" si="19"/>
        <v>4.4481741804916597</v>
      </c>
      <c r="L54" s="12">
        <f t="shared" si="4"/>
        <v>3.7311641692398423</v>
      </c>
      <c r="M54" s="36">
        <f t="shared" si="5"/>
        <v>0</v>
      </c>
      <c r="N54" s="36">
        <f t="shared" si="6"/>
        <v>0</v>
      </c>
      <c r="O54" s="36">
        <f t="shared" si="7"/>
        <v>0</v>
      </c>
      <c r="P54" s="36">
        <f t="shared" si="8"/>
        <v>1</v>
      </c>
      <c r="Q54" s="38" t="str">
        <f t="shared" si="9"/>
        <v>n.a.</v>
      </c>
      <c r="R54" s="38" t="str">
        <f t="shared" si="10"/>
        <v>n.a.</v>
      </c>
      <c r="S54" s="38" t="str">
        <f t="shared" si="11"/>
        <v>n.a.</v>
      </c>
      <c r="T54" s="38">
        <f t="shared" si="12"/>
        <v>4.4481741804916597</v>
      </c>
      <c r="U54" s="38" t="str">
        <f t="shared" si="13"/>
        <v>n.a.</v>
      </c>
      <c r="V54" s="38" t="str">
        <f t="shared" si="14"/>
        <v>n.a.</v>
      </c>
      <c r="W54" s="38" t="str">
        <f t="shared" si="15"/>
        <v>n.a.</v>
      </c>
      <c r="X54" s="38">
        <f t="shared" si="16"/>
        <v>3.7311641692398423</v>
      </c>
      <c r="Y54" s="9"/>
      <c r="Z54" s="9"/>
    </row>
    <row r="55" spans="1:26">
      <c r="A55" s="4">
        <f t="shared" si="18"/>
        <v>1898</v>
      </c>
      <c r="B55" s="34">
        <v>10596</v>
      </c>
      <c r="C55" s="9">
        <v>9569.7763671875</v>
      </c>
      <c r="D55" s="9"/>
      <c r="E55" s="9">
        <v>192276.00878849</v>
      </c>
      <c r="F55" s="9"/>
      <c r="G55" s="37">
        <f t="shared" si="0"/>
        <v>4.9771037101745605</v>
      </c>
      <c r="H55" s="9"/>
      <c r="I55" s="12">
        <f t="shared" si="1"/>
        <v>110.72359053583716</v>
      </c>
      <c r="J55" s="38">
        <f t="shared" si="20"/>
        <v>24.609939517499143</v>
      </c>
      <c r="K55" s="12">
        <f t="shared" si="19"/>
        <v>7.6214057226371201</v>
      </c>
      <c r="L55" s="12">
        <f t="shared" si="4"/>
        <v>-0.20307901829459407</v>
      </c>
      <c r="M55" s="36">
        <f t="shared" si="5"/>
        <v>0</v>
      </c>
      <c r="N55" s="36">
        <f t="shared" si="6"/>
        <v>0</v>
      </c>
      <c r="O55" s="36">
        <f t="shared" si="7"/>
        <v>0</v>
      </c>
      <c r="P55" s="36">
        <f t="shared" si="8"/>
        <v>1</v>
      </c>
      <c r="Q55" s="38" t="str">
        <f t="shared" si="9"/>
        <v>n.a.</v>
      </c>
      <c r="R55" s="38" t="str">
        <f t="shared" si="10"/>
        <v>n.a.</v>
      </c>
      <c r="S55" s="38" t="str">
        <f t="shared" si="11"/>
        <v>n.a.</v>
      </c>
      <c r="T55" s="38">
        <f t="shared" si="12"/>
        <v>7.6214057226371201</v>
      </c>
      <c r="U55" s="38" t="str">
        <f t="shared" si="13"/>
        <v>n.a.</v>
      </c>
      <c r="V55" s="38" t="str">
        <f t="shared" si="14"/>
        <v>n.a.</v>
      </c>
      <c r="W55" s="38" t="str">
        <f t="shared" si="15"/>
        <v>n.a.</v>
      </c>
      <c r="X55" s="38">
        <f t="shared" si="16"/>
        <v>-0.20307901829459407</v>
      </c>
      <c r="Y55" s="9"/>
      <c r="Z55" s="9"/>
    </row>
    <row r="56" spans="1:26">
      <c r="A56" s="4">
        <f t="shared" si="18"/>
        <v>1899</v>
      </c>
      <c r="B56" s="34">
        <v>11449</v>
      </c>
      <c r="C56" s="9">
        <v>9717.759765625</v>
      </c>
      <c r="D56" s="9"/>
      <c r="E56" s="9">
        <v>196919.60320055409</v>
      </c>
      <c r="F56" s="9"/>
      <c r="G56" s="37">
        <f t="shared" si="0"/>
        <v>4.9348869323730469</v>
      </c>
      <c r="H56" s="9"/>
      <c r="I56" s="12">
        <f t="shared" si="1"/>
        <v>117.81521951694033</v>
      </c>
      <c r="J56" s="38">
        <f t="shared" si="20"/>
        <v>20.817011652916577</v>
      </c>
      <c r="K56" s="12">
        <f t="shared" si="19"/>
        <v>2.4150669869438479</v>
      </c>
      <c r="L56" s="12">
        <f t="shared" si="4"/>
        <v>-0.84821977318276787</v>
      </c>
      <c r="M56" s="36">
        <f t="shared" si="5"/>
        <v>0</v>
      </c>
      <c r="N56" s="36">
        <f t="shared" si="6"/>
        <v>0</v>
      </c>
      <c r="O56" s="36">
        <f t="shared" si="7"/>
        <v>0</v>
      </c>
      <c r="P56" s="36">
        <f t="shared" si="8"/>
        <v>1</v>
      </c>
      <c r="Q56" s="38" t="str">
        <f t="shared" si="9"/>
        <v>n.a.</v>
      </c>
      <c r="R56" s="38" t="str">
        <f t="shared" si="10"/>
        <v>n.a.</v>
      </c>
      <c r="S56" s="38" t="str">
        <f t="shared" si="11"/>
        <v>n.a.</v>
      </c>
      <c r="T56" s="38">
        <f t="shared" si="12"/>
        <v>2.4150669869438479</v>
      </c>
      <c r="U56" s="38" t="str">
        <f t="shared" si="13"/>
        <v>n.a.</v>
      </c>
      <c r="V56" s="38" t="str">
        <f t="shared" si="14"/>
        <v>n.a.</v>
      </c>
      <c r="W56" s="38" t="str">
        <f t="shared" si="15"/>
        <v>n.a.</v>
      </c>
      <c r="X56" s="38">
        <f t="shared" si="16"/>
        <v>-0.84821977318276787</v>
      </c>
      <c r="Y56" s="9"/>
      <c r="Z56" s="9"/>
    </row>
    <row r="57" spans="1:26">
      <c r="A57" s="4">
        <f t="shared" si="18"/>
        <v>1900</v>
      </c>
      <c r="B57" s="34">
        <v>12729</v>
      </c>
      <c r="C57" s="9">
        <v>10257.7294921875</v>
      </c>
      <c r="D57" s="9"/>
      <c r="E57" s="9">
        <v>200977.58735538868</v>
      </c>
      <c r="F57" s="9"/>
      <c r="G57" s="37">
        <f t="shared" si="0"/>
        <v>5.1039171218872061</v>
      </c>
      <c r="H57" s="9"/>
      <c r="I57" s="12">
        <f t="shared" si="1"/>
        <v>124.09178863309538</v>
      </c>
      <c r="J57" s="38">
        <f t="shared" si="20"/>
        <v>30.064401125798696</v>
      </c>
      <c r="K57" s="12">
        <f t="shared" si="19"/>
        <v>2.0607314299235568</v>
      </c>
      <c r="L57" s="12">
        <f t="shared" si="4"/>
        <v>3.4252089628500793</v>
      </c>
      <c r="M57" s="36">
        <f t="shared" si="5"/>
        <v>0</v>
      </c>
      <c r="N57" s="36">
        <f t="shared" si="6"/>
        <v>0</v>
      </c>
      <c r="O57" s="36">
        <f t="shared" si="7"/>
        <v>0</v>
      </c>
      <c r="P57" s="36">
        <f t="shared" si="8"/>
        <v>1</v>
      </c>
      <c r="Q57" s="38" t="str">
        <f t="shared" si="9"/>
        <v>n.a.</v>
      </c>
      <c r="R57" s="38" t="str">
        <f t="shared" si="10"/>
        <v>n.a.</v>
      </c>
      <c r="S57" s="38" t="str">
        <f t="shared" si="11"/>
        <v>n.a.</v>
      </c>
      <c r="T57" s="38">
        <f t="shared" si="12"/>
        <v>2.0607314299235568</v>
      </c>
      <c r="U57" s="38" t="str">
        <f t="shared" si="13"/>
        <v>n.a.</v>
      </c>
      <c r="V57" s="38" t="str">
        <f t="shared" si="14"/>
        <v>n.a.</v>
      </c>
      <c r="W57" s="38" t="str">
        <f t="shared" si="15"/>
        <v>n.a.</v>
      </c>
      <c r="X57" s="38">
        <f t="shared" si="16"/>
        <v>3.4252089628500793</v>
      </c>
      <c r="Y57" s="9"/>
      <c r="Z57" s="9"/>
    </row>
    <row r="58" spans="1:26">
      <c r="A58" s="4">
        <f t="shared" si="18"/>
        <v>1901</v>
      </c>
      <c r="B58" s="34">
        <v>13363</v>
      </c>
      <c r="C58" s="9">
        <v>10786.23828125</v>
      </c>
      <c r="D58" s="9"/>
      <c r="E58" s="9">
        <v>214367.24569171268</v>
      </c>
      <c r="F58" s="9"/>
      <c r="G58" s="37">
        <f t="shared" si="0"/>
        <v>5.0316634178161621</v>
      </c>
      <c r="H58" s="9"/>
      <c r="I58" s="12">
        <f t="shared" si="1"/>
        <v>123.88934540069685</v>
      </c>
      <c r="J58" s="38">
        <f t="shared" si="20"/>
        <v>13.165754864859693</v>
      </c>
      <c r="K58" s="12">
        <f t="shared" si="19"/>
        <v>6.6622644407841713</v>
      </c>
      <c r="L58" s="12">
        <f t="shared" si="4"/>
        <v>-1.4156519854367833</v>
      </c>
      <c r="M58" s="36">
        <f t="shared" si="5"/>
        <v>0</v>
      </c>
      <c r="N58" s="36">
        <f t="shared" si="6"/>
        <v>0</v>
      </c>
      <c r="O58" s="36">
        <f t="shared" si="7"/>
        <v>0</v>
      </c>
      <c r="P58" s="36">
        <f t="shared" si="8"/>
        <v>1</v>
      </c>
      <c r="Q58" s="38" t="str">
        <f t="shared" si="9"/>
        <v>n.a.</v>
      </c>
      <c r="R58" s="38" t="str">
        <f t="shared" si="10"/>
        <v>n.a.</v>
      </c>
      <c r="S58" s="38" t="str">
        <f t="shared" si="11"/>
        <v>n.a.</v>
      </c>
      <c r="T58" s="38">
        <f t="shared" si="12"/>
        <v>6.6622644407841713</v>
      </c>
      <c r="U58" s="38" t="str">
        <f t="shared" si="13"/>
        <v>n.a.</v>
      </c>
      <c r="V58" s="38" t="str">
        <f t="shared" si="14"/>
        <v>n.a.</v>
      </c>
      <c r="W58" s="38" t="str">
        <f t="shared" si="15"/>
        <v>n.a.</v>
      </c>
      <c r="X58" s="38">
        <f t="shared" si="16"/>
        <v>-1.4156519854367833</v>
      </c>
      <c r="Y58" s="9"/>
      <c r="Z58" s="9"/>
    </row>
    <row r="59" spans="1:26">
      <c r="A59" s="4">
        <f t="shared" si="18"/>
        <v>1902</v>
      </c>
      <c r="B59" s="34">
        <v>13337</v>
      </c>
      <c r="C59" s="9">
        <v>10422.380859375</v>
      </c>
      <c r="D59" s="9"/>
      <c r="E59" s="9">
        <v>207910.0841539941</v>
      </c>
      <c r="F59" s="9"/>
      <c r="G59" s="37">
        <f t="shared" si="0"/>
        <v>5.0129270553588867</v>
      </c>
      <c r="H59" s="9"/>
      <c r="I59" s="12">
        <f t="shared" si="1"/>
        <v>127.96500319793323</v>
      </c>
      <c r="J59" s="38">
        <f t="shared" si="20"/>
        <v>10.149783680992897</v>
      </c>
      <c r="K59" s="12">
        <f t="shared" si="19"/>
        <v>-3.0121959709296209</v>
      </c>
      <c r="L59" s="12">
        <f t="shared" si="4"/>
        <v>-0.3723691531300255</v>
      </c>
      <c r="M59" s="36">
        <f t="shared" si="5"/>
        <v>0</v>
      </c>
      <c r="N59" s="36">
        <f t="shared" si="6"/>
        <v>0</v>
      </c>
      <c r="O59" s="36">
        <f t="shared" si="7"/>
        <v>0</v>
      </c>
      <c r="P59" s="36">
        <f t="shared" si="8"/>
        <v>1</v>
      </c>
      <c r="Q59" s="38" t="str">
        <f t="shared" si="9"/>
        <v>n.a.</v>
      </c>
      <c r="R59" s="38" t="str">
        <f t="shared" si="10"/>
        <v>n.a.</v>
      </c>
      <c r="S59" s="38" t="str">
        <f t="shared" si="11"/>
        <v>n.a.</v>
      </c>
      <c r="T59" s="38">
        <f t="shared" si="12"/>
        <v>-3.0121959709296209</v>
      </c>
      <c r="U59" s="38" t="str">
        <f t="shared" si="13"/>
        <v>n.a.</v>
      </c>
      <c r="V59" s="38" t="str">
        <f t="shared" si="14"/>
        <v>n.a.</v>
      </c>
      <c r="W59" s="38" t="str">
        <f t="shared" si="15"/>
        <v>n.a.</v>
      </c>
      <c r="X59" s="38">
        <f t="shared" si="16"/>
        <v>-0.3723691531300255</v>
      </c>
      <c r="Y59" s="9"/>
      <c r="Z59" s="9"/>
    </row>
    <row r="60" spans="1:26">
      <c r="A60" s="4">
        <f t="shared" si="18"/>
        <v>1903</v>
      </c>
      <c r="B60" s="34">
        <v>12744</v>
      </c>
      <c r="C60" s="9">
        <v>11152.5048828125</v>
      </c>
      <c r="D60" s="9"/>
      <c r="E60" s="9">
        <v>208788.36694693772</v>
      </c>
      <c r="F60" s="9"/>
      <c r="G60" s="37">
        <f t="shared" si="0"/>
        <v>5.3415355682373056</v>
      </c>
      <c r="H60" s="9"/>
      <c r="I60" s="12">
        <f t="shared" si="1"/>
        <v>114.27029294235241</v>
      </c>
      <c r="J60" s="38">
        <f t="shared" si="20"/>
        <v>-9.8214956907429638</v>
      </c>
      <c r="K60" s="12">
        <f t="shared" si="19"/>
        <v>0.42243395577343801</v>
      </c>
      <c r="L60" s="12">
        <f t="shared" si="4"/>
        <v>6.555222313221809</v>
      </c>
      <c r="M60" s="36">
        <f t="shared" si="5"/>
        <v>0</v>
      </c>
      <c r="N60" s="36">
        <f t="shared" si="6"/>
        <v>0</v>
      </c>
      <c r="O60" s="36">
        <f t="shared" si="7"/>
        <v>0</v>
      </c>
      <c r="P60" s="36">
        <f t="shared" si="8"/>
        <v>1</v>
      </c>
      <c r="Q60" s="38" t="str">
        <f t="shared" si="9"/>
        <v>n.a.</v>
      </c>
      <c r="R60" s="38" t="str">
        <f t="shared" si="10"/>
        <v>n.a.</v>
      </c>
      <c r="S60" s="38" t="str">
        <f t="shared" si="11"/>
        <v>n.a.</v>
      </c>
      <c r="T60" s="38">
        <f t="shared" si="12"/>
        <v>0.42243395577343801</v>
      </c>
      <c r="U60" s="38" t="str">
        <f t="shared" si="13"/>
        <v>n.a.</v>
      </c>
      <c r="V60" s="38" t="str">
        <f t="shared" si="14"/>
        <v>n.a.</v>
      </c>
      <c r="W60" s="38" t="str">
        <f t="shared" si="15"/>
        <v>n.a.</v>
      </c>
      <c r="X60" s="38">
        <f t="shared" si="16"/>
        <v>6.555222313221809</v>
      </c>
      <c r="Y60" s="9"/>
      <c r="Z60" s="9"/>
    </row>
    <row r="61" spans="1:26">
      <c r="A61" s="4">
        <f t="shared" si="18"/>
        <v>1904</v>
      </c>
      <c r="B61" s="34">
        <v>12638</v>
      </c>
      <c r="C61" s="9">
        <v>11756.9873046875</v>
      </c>
      <c r="D61" s="9"/>
      <c r="E61" s="9">
        <v>207562.18454153446</v>
      </c>
      <c r="F61" s="9"/>
      <c r="G61" s="37">
        <f t="shared" si="0"/>
        <v>5.6643204689025879</v>
      </c>
      <c r="H61" s="9"/>
      <c r="I61" s="12">
        <f t="shared" si="1"/>
        <v>107.49352425481689</v>
      </c>
      <c r="J61" s="38">
        <f t="shared" si="20"/>
        <v>-16.395821145879964</v>
      </c>
      <c r="K61" s="12">
        <f t="shared" si="19"/>
        <v>-0.58728482976969643</v>
      </c>
      <c r="L61" s="12">
        <f t="shared" si="4"/>
        <v>6.0429233605534316</v>
      </c>
      <c r="M61" s="36">
        <f t="shared" si="5"/>
        <v>0</v>
      </c>
      <c r="N61" s="36">
        <f t="shared" si="6"/>
        <v>0</v>
      </c>
      <c r="O61" s="36">
        <f t="shared" si="7"/>
        <v>0</v>
      </c>
      <c r="P61" s="36">
        <f t="shared" si="8"/>
        <v>1</v>
      </c>
      <c r="Q61" s="38" t="str">
        <f t="shared" si="9"/>
        <v>n.a.</v>
      </c>
      <c r="R61" s="38" t="str">
        <f t="shared" si="10"/>
        <v>n.a.</v>
      </c>
      <c r="S61" s="38" t="str">
        <f t="shared" si="11"/>
        <v>n.a.</v>
      </c>
      <c r="T61" s="38">
        <f t="shared" si="12"/>
        <v>-0.58728482976969643</v>
      </c>
      <c r="U61" s="38" t="str">
        <f t="shared" si="13"/>
        <v>n.a.</v>
      </c>
      <c r="V61" s="38" t="str">
        <f t="shared" si="14"/>
        <v>n.a.</v>
      </c>
      <c r="W61" s="38" t="str">
        <f t="shared" si="15"/>
        <v>n.a.</v>
      </c>
      <c r="X61" s="38">
        <f t="shared" si="16"/>
        <v>6.0429233605534316</v>
      </c>
      <c r="Y61" s="9"/>
      <c r="Z61" s="9"/>
    </row>
    <row r="62" spans="1:26">
      <c r="A62" s="4">
        <f t="shared" si="18"/>
        <v>1905</v>
      </c>
      <c r="B62" s="34">
        <v>12523</v>
      </c>
      <c r="C62" s="9">
        <v>11338.494140625</v>
      </c>
      <c r="D62" s="9"/>
      <c r="E62" s="9">
        <v>205043.16012047758</v>
      </c>
      <c r="F62" s="9"/>
      <c r="G62" s="37">
        <f t="shared" si="0"/>
        <v>5.5298085212707511</v>
      </c>
      <c r="H62" s="9"/>
      <c r="I62" s="12">
        <f t="shared" si="1"/>
        <v>110.44676519372182</v>
      </c>
      <c r="J62" s="38">
        <f t="shared" si="20"/>
        <v>-17.518238004211412</v>
      </c>
      <c r="K62" s="12">
        <f t="shared" si="19"/>
        <v>-1.2136239684607864</v>
      </c>
      <c r="L62" s="12">
        <f t="shared" si="4"/>
        <v>-2.3747234707201748</v>
      </c>
      <c r="M62" s="36">
        <f t="shared" si="5"/>
        <v>0</v>
      </c>
      <c r="N62" s="36">
        <f t="shared" si="6"/>
        <v>0</v>
      </c>
      <c r="O62" s="36">
        <f t="shared" si="7"/>
        <v>0</v>
      </c>
      <c r="P62" s="36">
        <f t="shared" si="8"/>
        <v>1</v>
      </c>
      <c r="Q62" s="38" t="str">
        <f t="shared" si="9"/>
        <v>n.a.</v>
      </c>
      <c r="R62" s="38" t="str">
        <f t="shared" si="10"/>
        <v>n.a.</v>
      </c>
      <c r="S62" s="38" t="str">
        <f t="shared" si="11"/>
        <v>n.a.</v>
      </c>
      <c r="T62" s="38">
        <f t="shared" si="12"/>
        <v>-1.2136239684607864</v>
      </c>
      <c r="U62" s="38" t="str">
        <f t="shared" si="13"/>
        <v>n.a.</v>
      </c>
      <c r="V62" s="38" t="str">
        <f t="shared" si="14"/>
        <v>n.a.</v>
      </c>
      <c r="W62" s="38" t="str">
        <f t="shared" si="15"/>
        <v>n.a.</v>
      </c>
      <c r="X62" s="38">
        <f t="shared" si="16"/>
        <v>-2.3747234707201748</v>
      </c>
      <c r="Y62" s="9"/>
      <c r="Z62" s="9"/>
    </row>
    <row r="63" spans="1:26">
      <c r="A63" s="4">
        <f t="shared" si="18"/>
        <v>1906</v>
      </c>
      <c r="B63" s="34">
        <v>12533</v>
      </c>
      <c r="C63" s="9">
        <v>11564.94140625</v>
      </c>
      <c r="D63" s="9"/>
      <c r="E63" s="9">
        <v>216286.40141200271</v>
      </c>
      <c r="F63" s="9"/>
      <c r="G63" s="37">
        <f t="shared" si="0"/>
        <v>5.3470497131347665</v>
      </c>
      <c r="H63" s="9"/>
      <c r="I63" s="12">
        <f t="shared" si="1"/>
        <v>108.37063120118218</v>
      </c>
      <c r="J63" s="38">
        <f t="shared" si="20"/>
        <v>-5.8996617411702346</v>
      </c>
      <c r="K63" s="12">
        <f t="shared" si="19"/>
        <v>5.4833534973412146</v>
      </c>
      <c r="L63" s="12">
        <f t="shared" si="4"/>
        <v>-3.3049753428711193</v>
      </c>
      <c r="M63" s="36">
        <f t="shared" si="5"/>
        <v>0</v>
      </c>
      <c r="N63" s="36">
        <f t="shared" si="6"/>
        <v>0</v>
      </c>
      <c r="O63" s="36">
        <f t="shared" si="7"/>
        <v>0</v>
      </c>
      <c r="P63" s="36">
        <f t="shared" si="8"/>
        <v>1</v>
      </c>
      <c r="Q63" s="38" t="str">
        <f t="shared" si="9"/>
        <v>n.a.</v>
      </c>
      <c r="R63" s="38" t="str">
        <f t="shared" si="10"/>
        <v>n.a.</v>
      </c>
      <c r="S63" s="38" t="str">
        <f t="shared" si="11"/>
        <v>n.a.</v>
      </c>
      <c r="T63" s="38">
        <f t="shared" si="12"/>
        <v>5.4833534973412146</v>
      </c>
      <c r="U63" s="38" t="str">
        <f t="shared" si="13"/>
        <v>n.a.</v>
      </c>
      <c r="V63" s="38" t="str">
        <f t="shared" si="14"/>
        <v>n.a.</v>
      </c>
      <c r="W63" s="38" t="str">
        <f t="shared" si="15"/>
        <v>n.a.</v>
      </c>
      <c r="X63" s="38">
        <f t="shared" si="16"/>
        <v>-3.3049753428711193</v>
      </c>
      <c r="Y63" s="9"/>
      <c r="Z63" s="9"/>
    </row>
    <row r="64" spans="1:26">
      <c r="A64" s="4">
        <f t="shared" si="18"/>
        <v>1907</v>
      </c>
      <c r="B64" s="34">
        <v>12475</v>
      </c>
      <c r="C64" s="9">
        <v>12036.3955078125</v>
      </c>
      <c r="D64" s="9"/>
      <c r="E64" s="9">
        <v>222474.74048955255</v>
      </c>
      <c r="F64" s="9"/>
      <c r="G64" s="37">
        <f t="shared" si="0"/>
        <v>5.4102301597595215</v>
      </c>
      <c r="H64" s="9"/>
      <c r="I64" s="12">
        <f t="shared" si="1"/>
        <v>103.64398537670861</v>
      </c>
      <c r="J64" s="38">
        <f t="shared" si="20"/>
        <v>-3.8495388781082767</v>
      </c>
      <c r="K64" s="12">
        <f t="shared" si="19"/>
        <v>2.8611780662815223</v>
      </c>
      <c r="L64" s="12">
        <f t="shared" si="4"/>
        <v>1.1815945243515369</v>
      </c>
      <c r="M64" s="36">
        <f t="shared" si="5"/>
        <v>0</v>
      </c>
      <c r="N64" s="36">
        <f t="shared" si="6"/>
        <v>0</v>
      </c>
      <c r="O64" s="36">
        <f t="shared" si="7"/>
        <v>0</v>
      </c>
      <c r="P64" s="36">
        <f t="shared" si="8"/>
        <v>1</v>
      </c>
      <c r="Q64" s="38" t="str">
        <f t="shared" si="9"/>
        <v>n.a.</v>
      </c>
      <c r="R64" s="38" t="str">
        <f t="shared" si="10"/>
        <v>n.a.</v>
      </c>
      <c r="S64" s="38" t="str">
        <f t="shared" si="11"/>
        <v>n.a.</v>
      </c>
      <c r="T64" s="38">
        <f t="shared" si="12"/>
        <v>2.8611780662815223</v>
      </c>
      <c r="U64" s="38" t="str">
        <f t="shared" si="13"/>
        <v>n.a.</v>
      </c>
      <c r="V64" s="38" t="str">
        <f t="shared" si="14"/>
        <v>n.a.</v>
      </c>
      <c r="W64" s="38" t="str">
        <f t="shared" si="15"/>
        <v>n.a.</v>
      </c>
      <c r="X64" s="38">
        <f t="shared" si="16"/>
        <v>1.1815945243515369</v>
      </c>
      <c r="Y64" s="9"/>
      <c r="Z64" s="9"/>
    </row>
    <row r="65" spans="1:26">
      <c r="A65" s="4">
        <f t="shared" si="18"/>
        <v>1908</v>
      </c>
      <c r="B65" s="34">
        <v>12390</v>
      </c>
      <c r="C65" s="9">
        <v>11950.5498046875</v>
      </c>
      <c r="D65" s="9"/>
      <c r="E65" s="9">
        <v>230701.77968701773</v>
      </c>
      <c r="F65" s="9"/>
      <c r="G65" s="37">
        <f t="shared" si="0"/>
        <v>5.1800856590270996</v>
      </c>
      <c r="H65" s="9"/>
      <c r="I65" s="12">
        <f t="shared" si="1"/>
        <v>103.6772383069784</v>
      </c>
      <c r="J65" s="38">
        <f t="shared" si="20"/>
        <v>-6.7695268867434208</v>
      </c>
      <c r="K65" s="12">
        <f t="shared" si="19"/>
        <v>3.6979655215516605</v>
      </c>
      <c r="L65" s="12">
        <f t="shared" si="4"/>
        <v>-4.253876340496598</v>
      </c>
      <c r="M65" s="36">
        <f t="shared" si="5"/>
        <v>0</v>
      </c>
      <c r="N65" s="36">
        <f t="shared" si="6"/>
        <v>0</v>
      </c>
      <c r="O65" s="36">
        <f t="shared" si="7"/>
        <v>0</v>
      </c>
      <c r="P65" s="36">
        <f t="shared" si="8"/>
        <v>1</v>
      </c>
      <c r="Q65" s="38" t="str">
        <f t="shared" si="9"/>
        <v>n.a.</v>
      </c>
      <c r="R65" s="38" t="str">
        <f t="shared" si="10"/>
        <v>n.a.</v>
      </c>
      <c r="S65" s="38" t="str">
        <f t="shared" si="11"/>
        <v>n.a.</v>
      </c>
      <c r="T65" s="38">
        <f t="shared" si="12"/>
        <v>3.6979655215516605</v>
      </c>
      <c r="U65" s="38" t="str">
        <f t="shared" si="13"/>
        <v>n.a.</v>
      </c>
      <c r="V65" s="38" t="str">
        <f t="shared" si="14"/>
        <v>n.a.</v>
      </c>
      <c r="W65" s="38" t="str">
        <f t="shared" si="15"/>
        <v>n.a.</v>
      </c>
      <c r="X65" s="38">
        <f t="shared" si="16"/>
        <v>-4.253876340496598</v>
      </c>
      <c r="Y65" s="9"/>
      <c r="Z65" s="9"/>
    </row>
    <row r="66" spans="1:26">
      <c r="A66" s="4">
        <f t="shared" si="18"/>
        <v>1909</v>
      </c>
      <c r="B66" s="34">
        <v>12471</v>
      </c>
      <c r="C66" s="9">
        <v>12212.3349609375</v>
      </c>
      <c r="D66" s="9"/>
      <c r="E66" s="9">
        <v>234857.34200094084</v>
      </c>
      <c r="F66" s="9"/>
      <c r="G66" s="37">
        <f t="shared" si="0"/>
        <v>5.199894905090332</v>
      </c>
      <c r="H66" s="9"/>
      <c r="I66" s="42">
        <f t="shared" si="1"/>
        <v>102.11806374366465</v>
      </c>
      <c r="J66" s="38">
        <f t="shared" si="20"/>
        <v>-6.2525674575175287</v>
      </c>
      <c r="K66" s="12">
        <f t="shared" si="19"/>
        <v>1.8012701590602198</v>
      </c>
      <c r="L66" s="12">
        <f t="shared" si="4"/>
        <v>0.3824115539230899</v>
      </c>
      <c r="M66" s="36">
        <f t="shared" si="5"/>
        <v>0</v>
      </c>
      <c r="N66" s="36">
        <f t="shared" si="6"/>
        <v>0</v>
      </c>
      <c r="O66" s="36">
        <f t="shared" si="7"/>
        <v>0</v>
      </c>
      <c r="P66" s="36">
        <f t="shared" si="8"/>
        <v>1</v>
      </c>
      <c r="Q66" s="38" t="str">
        <f t="shared" si="9"/>
        <v>n.a.</v>
      </c>
      <c r="R66" s="38" t="str">
        <f t="shared" si="10"/>
        <v>n.a.</v>
      </c>
      <c r="S66" s="38" t="str">
        <f t="shared" si="11"/>
        <v>n.a.</v>
      </c>
      <c r="T66" s="38">
        <f t="shared" si="12"/>
        <v>1.8012701590602198</v>
      </c>
      <c r="U66" s="38" t="str">
        <f t="shared" si="13"/>
        <v>n.a.</v>
      </c>
      <c r="V66" s="38" t="str">
        <f t="shared" si="14"/>
        <v>n.a.</v>
      </c>
      <c r="W66" s="38" t="str">
        <f t="shared" si="15"/>
        <v>n.a.</v>
      </c>
      <c r="X66" s="38">
        <f t="shared" si="16"/>
        <v>0.3824115539230899</v>
      </c>
      <c r="Y66" s="9"/>
      <c r="Z66" s="9"/>
    </row>
    <row r="67" spans="1:26">
      <c r="A67" s="4">
        <f t="shared" si="18"/>
        <v>1910</v>
      </c>
      <c r="B67" s="34">
        <v>10480</v>
      </c>
      <c r="C67" s="9">
        <v>11687.2431640625</v>
      </c>
      <c r="D67" s="9"/>
      <c r="E67" s="9">
        <v>228017.39873870919</v>
      </c>
      <c r="F67" s="9"/>
      <c r="G67" s="37">
        <f t="shared" si="0"/>
        <v>5.1255927085876474</v>
      </c>
      <c r="H67" s="9"/>
      <c r="I67" s="42">
        <f t="shared" si="1"/>
        <v>89.670419729310566</v>
      </c>
      <c r="J67" s="38">
        <f t="shared" si="20"/>
        <v>-13.973565647398047</v>
      </c>
      <c r="K67" s="12">
        <f t="shared" si="19"/>
        <v>-2.9123821311936027</v>
      </c>
      <c r="L67" s="12">
        <f t="shared" si="4"/>
        <v>-1.4289172735000522</v>
      </c>
      <c r="M67" s="36">
        <f t="shared" si="5"/>
        <v>0</v>
      </c>
      <c r="N67" s="36">
        <f t="shared" si="6"/>
        <v>0</v>
      </c>
      <c r="O67" s="36">
        <f t="shared" si="7"/>
        <v>1</v>
      </c>
      <c r="P67" s="36">
        <f t="shared" si="8"/>
        <v>0</v>
      </c>
      <c r="Q67" s="38" t="str">
        <f t="shared" si="9"/>
        <v>n.a.</v>
      </c>
      <c r="R67" s="38" t="str">
        <f t="shared" si="10"/>
        <v>n.a.</v>
      </c>
      <c r="S67" s="38">
        <f t="shared" si="11"/>
        <v>-2.9123821311936027</v>
      </c>
      <c r="T67" s="38" t="str">
        <f t="shared" si="12"/>
        <v>n.a.</v>
      </c>
      <c r="U67" s="38" t="str">
        <f t="shared" si="13"/>
        <v>n.a.</v>
      </c>
      <c r="V67" s="38" t="str">
        <f t="shared" si="14"/>
        <v>n.a.</v>
      </c>
      <c r="W67" s="38">
        <f t="shared" si="15"/>
        <v>-1.4289172735000522</v>
      </c>
      <c r="X67" s="38" t="str">
        <f t="shared" si="16"/>
        <v>n.a.</v>
      </c>
      <c r="Y67" s="9"/>
      <c r="Z67" s="9"/>
    </row>
    <row r="68" spans="1:26">
      <c r="A68" s="4">
        <f t="shared" si="18"/>
        <v>1911</v>
      </c>
      <c r="B68" s="34">
        <v>10420</v>
      </c>
      <c r="C68" s="9">
        <v>12618.94140625</v>
      </c>
      <c r="D68" s="9"/>
      <c r="E68" s="9">
        <v>242959.9634896807</v>
      </c>
      <c r="F68" s="9"/>
      <c r="G68" s="37">
        <f t="shared" si="0"/>
        <v>5.1938357353210449</v>
      </c>
      <c r="H68" s="9"/>
      <c r="I68" s="42">
        <f t="shared" si="1"/>
        <v>82.574279922078944</v>
      </c>
      <c r="J68" s="38">
        <f t="shared" si="20"/>
        <v>-21.102958384899452</v>
      </c>
      <c r="K68" s="12">
        <f t="shared" si="19"/>
        <v>6.5532563890418505</v>
      </c>
      <c r="L68" s="12">
        <f t="shared" si="4"/>
        <v>1.331417274319513</v>
      </c>
      <c r="M68" s="36">
        <f t="shared" si="5"/>
        <v>0</v>
      </c>
      <c r="N68" s="36">
        <f t="shared" si="6"/>
        <v>0</v>
      </c>
      <c r="O68" s="36">
        <f t="shared" si="7"/>
        <v>1</v>
      </c>
      <c r="P68" s="36">
        <f t="shared" si="8"/>
        <v>0</v>
      </c>
      <c r="Q68" s="38" t="str">
        <f t="shared" si="9"/>
        <v>n.a.</v>
      </c>
      <c r="R68" s="38" t="str">
        <f t="shared" si="10"/>
        <v>n.a.</v>
      </c>
      <c r="S68" s="38">
        <f t="shared" si="11"/>
        <v>6.5532563890418505</v>
      </c>
      <c r="T68" s="38" t="str">
        <f t="shared" si="12"/>
        <v>n.a.</v>
      </c>
      <c r="U68" s="38" t="str">
        <f t="shared" si="13"/>
        <v>n.a.</v>
      </c>
      <c r="V68" s="38" t="str">
        <f t="shared" si="14"/>
        <v>n.a.</v>
      </c>
      <c r="W68" s="38">
        <f t="shared" si="15"/>
        <v>1.331417274319513</v>
      </c>
      <c r="X68" s="38" t="str">
        <f t="shared" si="16"/>
        <v>n.a.</v>
      </c>
      <c r="Y68" s="9"/>
      <c r="Z68" s="9"/>
    </row>
    <row r="69" spans="1:26">
      <c r="A69" s="4">
        <f t="shared" si="18"/>
        <v>1912</v>
      </c>
      <c r="B69" s="34">
        <v>10350</v>
      </c>
      <c r="C69" s="9">
        <v>12840.8466796875</v>
      </c>
      <c r="D69" s="9"/>
      <c r="E69" s="9">
        <v>240643.66162306911</v>
      </c>
      <c r="F69" s="9"/>
      <c r="G69" s="37">
        <f t="shared" si="0"/>
        <v>5.3360419273376456</v>
      </c>
      <c r="H69" s="9"/>
      <c r="I69" s="42">
        <f t="shared" si="1"/>
        <v>80.602161665650243</v>
      </c>
      <c r="J69" s="41">
        <f t="shared" si="20"/>
        <v>-21.515902078014406</v>
      </c>
      <c r="K69" s="12">
        <f t="shared" si="19"/>
        <v>-0.95336772089610333</v>
      </c>
      <c r="L69" s="12">
        <f t="shared" si="4"/>
        <v>2.7379801607801735</v>
      </c>
      <c r="M69" s="36">
        <f t="shared" si="5"/>
        <v>0</v>
      </c>
      <c r="N69" s="36">
        <f t="shared" si="6"/>
        <v>0</v>
      </c>
      <c r="O69" s="36">
        <f t="shared" si="7"/>
        <v>1</v>
      </c>
      <c r="P69" s="36">
        <f t="shared" si="8"/>
        <v>0</v>
      </c>
      <c r="Q69" s="38" t="str">
        <f t="shared" si="9"/>
        <v>n.a.</v>
      </c>
      <c r="R69" s="38" t="str">
        <f t="shared" si="10"/>
        <v>n.a.</v>
      </c>
      <c r="S69" s="38">
        <f t="shared" si="11"/>
        <v>-0.95336772089610333</v>
      </c>
      <c r="T69" s="38" t="str">
        <f t="shared" si="12"/>
        <v>n.a.</v>
      </c>
      <c r="U69" s="38" t="str">
        <f t="shared" si="13"/>
        <v>n.a.</v>
      </c>
      <c r="V69" s="38" t="str">
        <f t="shared" si="14"/>
        <v>n.a.</v>
      </c>
      <c r="W69" s="38">
        <f t="shared" si="15"/>
        <v>2.7379801607801735</v>
      </c>
      <c r="X69" s="38" t="str">
        <f t="shared" si="16"/>
        <v>n.a.</v>
      </c>
      <c r="Y69" s="9"/>
      <c r="Z69" s="9"/>
    </row>
    <row r="70" spans="1:26">
      <c r="A70" s="4">
        <v>1913</v>
      </c>
      <c r="B70" s="34">
        <v>10372</v>
      </c>
      <c r="C70" s="9">
        <v>13789.1240234375</v>
      </c>
      <c r="D70" s="9"/>
      <c r="E70" s="9">
        <v>251986.95169993379</v>
      </c>
      <c r="F70" s="9"/>
      <c r="G70" s="37">
        <f t="shared" si="0"/>
        <v>5.4721579551696777</v>
      </c>
      <c r="H70" s="9"/>
      <c r="I70" s="12">
        <f t="shared" si="1"/>
        <v>75.218701219675864</v>
      </c>
      <c r="J70" s="38">
        <f t="shared" si="20"/>
        <v>-14.451718509634702</v>
      </c>
      <c r="K70" s="12">
        <f t="shared" si="19"/>
        <v>4.713729005101408</v>
      </c>
      <c r="L70" s="12">
        <f t="shared" si="4"/>
        <v>2.550880028409841</v>
      </c>
      <c r="M70" s="36">
        <f t="shared" si="5"/>
        <v>0</v>
      </c>
      <c r="N70" s="36">
        <f t="shared" si="6"/>
        <v>0</v>
      </c>
      <c r="O70" s="36">
        <f t="shared" si="7"/>
        <v>1</v>
      </c>
      <c r="P70" s="36">
        <f t="shared" si="8"/>
        <v>0</v>
      </c>
      <c r="Q70" s="38" t="str">
        <f t="shared" si="9"/>
        <v>n.a.</v>
      </c>
      <c r="R70" s="38" t="str">
        <f t="shared" si="10"/>
        <v>n.a.</v>
      </c>
      <c r="S70" s="38">
        <f t="shared" si="11"/>
        <v>4.713729005101408</v>
      </c>
      <c r="T70" s="38" t="str">
        <f t="shared" si="12"/>
        <v>n.a.</v>
      </c>
      <c r="U70" s="38" t="str">
        <f t="shared" si="13"/>
        <v>n.a.</v>
      </c>
      <c r="V70" s="38" t="str">
        <f t="shared" si="14"/>
        <v>n.a.</v>
      </c>
      <c r="W70" s="38">
        <f t="shared" si="15"/>
        <v>2.550880028409841</v>
      </c>
      <c r="X70" s="38" t="str">
        <f t="shared" si="16"/>
        <v>n.a.</v>
      </c>
      <c r="Y70" s="9"/>
      <c r="Z70" s="9"/>
    </row>
    <row r="71" spans="1:26">
      <c r="A71" s="4">
        <v>1914</v>
      </c>
      <c r="B71" s="34">
        <v>10506</v>
      </c>
      <c r="C71" s="9">
        <v>13727.5224609375</v>
      </c>
      <c r="D71" s="9"/>
      <c r="E71" s="9">
        <v>246965.96205989027</v>
      </c>
      <c r="F71" s="9"/>
      <c r="G71" s="37">
        <f t="shared" ref="G71:G115" si="21">100*C71/E71</f>
        <v>5.5584673881530762</v>
      </c>
      <c r="H71" s="9"/>
      <c r="I71" s="12">
        <f t="shared" ref="I71:I113" si="22">100*B71/C71</f>
        <v>76.53238251764266</v>
      </c>
      <c r="J71" s="38">
        <f t="shared" si="20"/>
        <v>-6.0418974044362841</v>
      </c>
      <c r="K71" s="12">
        <f t="shared" si="19"/>
        <v>-1.9925593790358298</v>
      </c>
      <c r="L71" s="12">
        <f t="shared" si="4"/>
        <v>1.5772467405086532</v>
      </c>
      <c r="M71" s="36">
        <f t="shared" si="5"/>
        <v>0</v>
      </c>
      <c r="N71" s="36">
        <f t="shared" si="6"/>
        <v>0</v>
      </c>
      <c r="O71" s="36">
        <f t="shared" si="7"/>
        <v>1</v>
      </c>
      <c r="P71" s="36">
        <f t="shared" si="8"/>
        <v>0</v>
      </c>
      <c r="Q71" s="38" t="str">
        <f t="shared" si="9"/>
        <v>n.a.</v>
      </c>
      <c r="R71" s="38" t="str">
        <f t="shared" si="10"/>
        <v>n.a.</v>
      </c>
      <c r="S71" s="38">
        <f t="shared" si="11"/>
        <v>-1.9925593790358298</v>
      </c>
      <c r="T71" s="38" t="str">
        <f t="shared" si="12"/>
        <v>n.a.</v>
      </c>
      <c r="U71" s="38" t="str">
        <f t="shared" si="13"/>
        <v>n.a.</v>
      </c>
      <c r="V71" s="38" t="str">
        <f t="shared" si="14"/>
        <v>n.a.</v>
      </c>
      <c r="W71" s="38">
        <f t="shared" si="15"/>
        <v>1.5772467405086532</v>
      </c>
      <c r="X71" s="38" t="str">
        <f t="shared" si="16"/>
        <v>n.a.</v>
      </c>
      <c r="Y71" s="9"/>
      <c r="Z71" s="9"/>
    </row>
    <row r="72" spans="1:26">
      <c r="A72" s="4">
        <v>1915</v>
      </c>
      <c r="B72" s="34">
        <v>10579</v>
      </c>
      <c r="C72" s="9">
        <v>15115.0908203125</v>
      </c>
      <c r="D72" s="9"/>
      <c r="E72" s="9">
        <v>248373.810156244</v>
      </c>
      <c r="F72" s="9"/>
      <c r="G72" s="37">
        <f t="shared" si="21"/>
        <v>6.0856218338012695</v>
      </c>
      <c r="H72" s="9"/>
      <c r="I72" s="12">
        <f t="shared" si="22"/>
        <v>69.989655542018653</v>
      </c>
      <c r="J72" s="38">
        <f t="shared" si="20"/>
        <v>-10.61250612363159</v>
      </c>
      <c r="K72" s="12">
        <f t="shared" ref="K72:K103" si="23">100*(E72/E71-1)</f>
        <v>0.57005754340038184</v>
      </c>
      <c r="L72" s="12">
        <f t="shared" ref="L72:L115" si="24">100*(G72/G71-1)</f>
        <v>9.4838092739688129</v>
      </c>
      <c r="M72" s="36">
        <f t="shared" si="5"/>
        <v>0</v>
      </c>
      <c r="N72" s="36">
        <f t="shared" si="6"/>
        <v>0</v>
      </c>
      <c r="O72" s="36">
        <f t="shared" si="7"/>
        <v>1</v>
      </c>
      <c r="P72" s="36">
        <f t="shared" si="8"/>
        <v>0</v>
      </c>
      <c r="Q72" s="38" t="str">
        <f t="shared" si="9"/>
        <v>n.a.</v>
      </c>
      <c r="R72" s="38" t="str">
        <f t="shared" si="10"/>
        <v>n.a.</v>
      </c>
      <c r="S72" s="38">
        <f t="shared" si="11"/>
        <v>0.57005754340038184</v>
      </c>
      <c r="T72" s="38" t="str">
        <f t="shared" si="12"/>
        <v>n.a.</v>
      </c>
      <c r="U72" s="38" t="str">
        <f t="shared" si="13"/>
        <v>n.a.</v>
      </c>
      <c r="V72" s="38" t="str">
        <f t="shared" si="14"/>
        <v>n.a.</v>
      </c>
      <c r="W72" s="38">
        <f t="shared" si="15"/>
        <v>9.4838092739688129</v>
      </c>
      <c r="X72" s="38" t="str">
        <f t="shared" si="16"/>
        <v>n.a.</v>
      </c>
      <c r="Y72" s="9"/>
      <c r="Z72" s="9"/>
    </row>
    <row r="73" spans="1:26">
      <c r="A73" s="4">
        <v>1916</v>
      </c>
      <c r="B73" s="34">
        <v>11030</v>
      </c>
      <c r="C73" s="9">
        <v>17441.4765625</v>
      </c>
      <c r="D73" s="9"/>
      <c r="E73" s="9">
        <v>259274.95906810963</v>
      </c>
      <c r="F73" s="9"/>
      <c r="G73" s="37">
        <f t="shared" si="21"/>
        <v>6.7270193099975586</v>
      </c>
      <c r="H73" s="9"/>
      <c r="I73" s="12">
        <f t="shared" si="22"/>
        <v>63.240058606706626</v>
      </c>
      <c r="J73" s="38">
        <f t="shared" si="20"/>
        <v>-11.978642612969239</v>
      </c>
      <c r="K73" s="12">
        <f t="shared" si="23"/>
        <v>4.3890090122658432</v>
      </c>
      <c r="L73" s="12">
        <f t="shared" si="24"/>
        <v>10.539555261777611</v>
      </c>
      <c r="M73" s="36">
        <f t="shared" ref="M73:M136" si="25">IF(AND(I73&gt;0,I73&lt;30),1,0)</f>
        <v>0</v>
      </c>
      <c r="N73" s="36">
        <f t="shared" ref="N73:N136" si="26">IF(AND($I73&gt;30,$I73&lt;60),1,0)</f>
        <v>0</v>
      </c>
      <c r="O73" s="36">
        <f t="shared" ref="O73:O136" si="27">IF(AND($I73&gt;60,$I73&lt;90),1,0)</f>
        <v>1</v>
      </c>
      <c r="P73" s="36">
        <f t="shared" ref="P73:P136" si="28">IF($I73&gt;90,1,0)</f>
        <v>0</v>
      </c>
      <c r="Q73" s="38" t="str">
        <f t="shared" ref="Q73:Q115" si="29">IF(M73=1,$K73,"n.a.")</f>
        <v>n.a.</v>
      </c>
      <c r="R73" s="38" t="str">
        <f t="shared" ref="R73:R115" si="30">IF(N73=1,$K73,"n.a.")</f>
        <v>n.a.</v>
      </c>
      <c r="S73" s="38">
        <f t="shared" ref="S73:S115" si="31">IF(O73=1,$K73,"n.a.")</f>
        <v>4.3890090122658432</v>
      </c>
      <c r="T73" s="38" t="str">
        <f t="shared" ref="T73:T115" si="32">IF(P73=1,$K73,"n.a.")</f>
        <v>n.a.</v>
      </c>
      <c r="U73" s="38" t="str">
        <f t="shared" ref="U73:U115" si="33">IF(M73=1,$L73,"n.a.")</f>
        <v>n.a.</v>
      </c>
      <c r="V73" s="38" t="str">
        <f t="shared" ref="V73:V115" si="34">IF(N73=1,$L73,"n.a.")</f>
        <v>n.a.</v>
      </c>
      <c r="W73" s="38">
        <f t="shared" ref="W73:W115" si="35">IF(O73=1,$L73,"n.a.")</f>
        <v>10.539555261777611</v>
      </c>
      <c r="X73" s="38" t="str">
        <f t="shared" ref="X73:X115" si="36">IF(P73=1,$L73,"n.a.")</f>
        <v>n.a.</v>
      </c>
      <c r="Y73" s="9"/>
      <c r="Z73" s="9"/>
    </row>
    <row r="74" spans="1:26">
      <c r="A74" s="4">
        <v>1917</v>
      </c>
      <c r="B74" s="34">
        <v>11337</v>
      </c>
      <c r="C74" s="9">
        <v>18982.455078125</v>
      </c>
      <c r="D74" s="9"/>
      <c r="E74" s="9">
        <v>255666.3637391206</v>
      </c>
      <c r="F74" s="9"/>
      <c r="G74" s="37">
        <f t="shared" si="21"/>
        <v>7.4246978759765625</v>
      </c>
      <c r="H74" s="9"/>
      <c r="I74" s="12">
        <f t="shared" si="22"/>
        <v>59.723570809681682</v>
      </c>
      <c r="J74" s="38">
        <f t="shared" ref="J74:J92" si="37">I74-I71</f>
        <v>-16.808811707960977</v>
      </c>
      <c r="K74" s="12">
        <f t="shared" si="23"/>
        <v>-1.3918024871970247</v>
      </c>
      <c r="L74" s="12">
        <f t="shared" si="24"/>
        <v>10.371288290225777</v>
      </c>
      <c r="M74" s="36">
        <f t="shared" si="25"/>
        <v>0</v>
      </c>
      <c r="N74" s="36">
        <f t="shared" si="26"/>
        <v>1</v>
      </c>
      <c r="O74" s="36">
        <f t="shared" si="27"/>
        <v>0</v>
      </c>
      <c r="P74" s="36">
        <f t="shared" si="28"/>
        <v>0</v>
      </c>
      <c r="Q74" s="38" t="str">
        <f t="shared" si="29"/>
        <v>n.a.</v>
      </c>
      <c r="R74" s="38">
        <f t="shared" si="30"/>
        <v>-1.3918024871970247</v>
      </c>
      <c r="S74" s="38" t="str">
        <f t="shared" si="31"/>
        <v>n.a.</v>
      </c>
      <c r="T74" s="38" t="str">
        <f t="shared" si="32"/>
        <v>n.a.</v>
      </c>
      <c r="U74" s="38" t="str">
        <f t="shared" si="33"/>
        <v>n.a.</v>
      </c>
      <c r="V74" s="38">
        <f t="shared" si="34"/>
        <v>10.371288290225777</v>
      </c>
      <c r="W74" s="38" t="str">
        <f t="shared" si="35"/>
        <v>n.a.</v>
      </c>
      <c r="X74" s="38" t="str">
        <f t="shared" si="36"/>
        <v>n.a.</v>
      </c>
      <c r="Y74" s="9"/>
      <c r="Z74" s="9"/>
    </row>
    <row r="75" spans="1:26">
      <c r="A75" s="4">
        <v>1918</v>
      </c>
      <c r="B75" s="34">
        <v>11681</v>
      </c>
      <c r="C75" s="9">
        <v>23025.6640625</v>
      </c>
      <c r="D75" s="9"/>
      <c r="E75" s="9">
        <v>252866.60620139129</v>
      </c>
      <c r="F75" s="9"/>
      <c r="G75" s="37">
        <f t="shared" si="21"/>
        <v>9.1058540344238263</v>
      </c>
      <c r="H75" s="9"/>
      <c r="I75" s="12">
        <f t="shared" si="22"/>
        <v>50.730350135802951</v>
      </c>
      <c r="J75" s="38">
        <f t="shared" si="37"/>
        <v>-19.259305406215702</v>
      </c>
      <c r="K75" s="12">
        <f t="shared" si="23"/>
        <v>-1.0950824726345898</v>
      </c>
      <c r="L75" s="12">
        <f t="shared" si="24"/>
        <v>22.642755119865974</v>
      </c>
      <c r="M75" s="36">
        <f t="shared" si="25"/>
        <v>0</v>
      </c>
      <c r="N75" s="36">
        <f t="shared" si="26"/>
        <v>1</v>
      </c>
      <c r="O75" s="36">
        <f t="shared" si="27"/>
        <v>0</v>
      </c>
      <c r="P75" s="36">
        <f t="shared" si="28"/>
        <v>0</v>
      </c>
      <c r="Q75" s="38" t="str">
        <f t="shared" si="29"/>
        <v>n.a.</v>
      </c>
      <c r="R75" s="38">
        <f t="shared" si="30"/>
        <v>-1.0950824726345898</v>
      </c>
      <c r="S75" s="38" t="str">
        <f t="shared" si="31"/>
        <v>n.a.</v>
      </c>
      <c r="T75" s="38" t="str">
        <f t="shared" si="32"/>
        <v>n.a.</v>
      </c>
      <c r="U75" s="38" t="str">
        <f t="shared" si="33"/>
        <v>n.a.</v>
      </c>
      <c r="V75" s="38">
        <f t="shared" si="34"/>
        <v>22.642755119865974</v>
      </c>
      <c r="W75" s="38" t="str">
        <f t="shared" si="35"/>
        <v>n.a.</v>
      </c>
      <c r="X75" s="38" t="str">
        <f t="shared" si="36"/>
        <v>n.a.</v>
      </c>
      <c r="Y75" s="9"/>
      <c r="Z75" s="9"/>
    </row>
    <row r="76" spans="1:26">
      <c r="A76" s="4">
        <v>1919</v>
      </c>
      <c r="B76" s="34">
        <v>12090</v>
      </c>
      <c r="C76" s="9">
        <v>24822.720703125</v>
      </c>
      <c r="D76" s="9"/>
      <c r="E76" s="9">
        <v>255685.11212478543</v>
      </c>
      <c r="F76" s="9"/>
      <c r="G76" s="37">
        <f t="shared" si="21"/>
        <v>9.7083168029785156</v>
      </c>
      <c r="H76" s="9"/>
      <c r="I76" s="12">
        <f t="shared" si="22"/>
        <v>48.705378208110595</v>
      </c>
      <c r="J76" s="38">
        <f t="shared" si="37"/>
        <v>-14.534680398596031</v>
      </c>
      <c r="K76" s="12">
        <f t="shared" si="23"/>
        <v>1.1146216440890644</v>
      </c>
      <c r="L76" s="12">
        <f t="shared" si="24"/>
        <v>6.6162137705824797</v>
      </c>
      <c r="M76" s="36">
        <f t="shared" si="25"/>
        <v>0</v>
      </c>
      <c r="N76" s="36">
        <f t="shared" si="26"/>
        <v>1</v>
      </c>
      <c r="O76" s="36">
        <f t="shared" si="27"/>
        <v>0</v>
      </c>
      <c r="P76" s="36">
        <f t="shared" si="28"/>
        <v>0</v>
      </c>
      <c r="Q76" s="38" t="str">
        <f t="shared" si="29"/>
        <v>n.a.</v>
      </c>
      <c r="R76" s="38">
        <f t="shared" si="30"/>
        <v>1.1146216440890644</v>
      </c>
      <c r="S76" s="38" t="str">
        <f t="shared" si="31"/>
        <v>n.a.</v>
      </c>
      <c r="T76" s="38" t="str">
        <f t="shared" si="32"/>
        <v>n.a.</v>
      </c>
      <c r="U76" s="38" t="str">
        <f t="shared" si="33"/>
        <v>n.a.</v>
      </c>
      <c r="V76" s="38">
        <f t="shared" si="34"/>
        <v>6.6162137705824797</v>
      </c>
      <c r="W76" s="38" t="str">
        <f t="shared" si="35"/>
        <v>n.a.</v>
      </c>
      <c r="X76" s="38" t="str">
        <f t="shared" si="36"/>
        <v>n.a.</v>
      </c>
      <c r="Y76" s="9"/>
      <c r="Z76" s="9"/>
    </row>
    <row r="77" spans="1:26">
      <c r="A77" s="4">
        <v>1920</v>
      </c>
      <c r="B77" s="34">
        <v>13056</v>
      </c>
      <c r="C77" s="9">
        <v>29390.01171875</v>
      </c>
      <c r="D77" s="9"/>
      <c r="E77" s="9">
        <v>275451.38689842331</v>
      </c>
      <c r="F77" s="9"/>
      <c r="G77" s="37">
        <f t="shared" si="21"/>
        <v>10.669763565063477</v>
      </c>
      <c r="H77" s="9"/>
      <c r="I77" s="12">
        <f t="shared" si="22"/>
        <v>44.423255509185928</v>
      </c>
      <c r="J77" s="38">
        <f t="shared" si="37"/>
        <v>-15.300315300495754</v>
      </c>
      <c r="K77" s="12">
        <f t="shared" si="23"/>
        <v>7.7307100946851781</v>
      </c>
      <c r="L77" s="12">
        <f t="shared" si="24"/>
        <v>9.9033311499475261</v>
      </c>
      <c r="M77" s="36">
        <f t="shared" si="25"/>
        <v>0</v>
      </c>
      <c r="N77" s="36">
        <f t="shared" si="26"/>
        <v>1</v>
      </c>
      <c r="O77" s="36">
        <f t="shared" si="27"/>
        <v>0</v>
      </c>
      <c r="P77" s="36">
        <f t="shared" si="28"/>
        <v>0</v>
      </c>
      <c r="Q77" s="38" t="str">
        <f t="shared" si="29"/>
        <v>n.a.</v>
      </c>
      <c r="R77" s="38">
        <f t="shared" si="30"/>
        <v>7.7307100946851781</v>
      </c>
      <c r="S77" s="38" t="str">
        <f t="shared" si="31"/>
        <v>n.a.</v>
      </c>
      <c r="T77" s="38" t="str">
        <f t="shared" si="32"/>
        <v>n.a.</v>
      </c>
      <c r="U77" s="38" t="str">
        <f t="shared" si="33"/>
        <v>n.a.</v>
      </c>
      <c r="V77" s="38">
        <f t="shared" si="34"/>
        <v>9.9033311499475261</v>
      </c>
      <c r="W77" s="38" t="str">
        <f t="shared" si="35"/>
        <v>n.a.</v>
      </c>
      <c r="X77" s="38" t="str">
        <f t="shared" si="36"/>
        <v>n.a.</v>
      </c>
      <c r="Y77" s="9"/>
      <c r="Z77" s="9"/>
    </row>
    <row r="78" spans="1:26">
      <c r="A78" s="4">
        <v>1921</v>
      </c>
      <c r="B78" s="34">
        <v>13824</v>
      </c>
      <c r="C78" s="9">
        <v>27070.7109375</v>
      </c>
      <c r="D78" s="9"/>
      <c r="E78" s="9">
        <v>284304.24535879848</v>
      </c>
      <c r="F78" s="9"/>
      <c r="G78" s="37">
        <f t="shared" si="21"/>
        <v>9.5217399597167969</v>
      </c>
      <c r="H78" s="9"/>
      <c r="I78" s="12">
        <f t="shared" si="22"/>
        <v>51.066261362386875</v>
      </c>
      <c r="J78" s="38">
        <f t="shared" si="37"/>
        <v>0.33591122658392436</v>
      </c>
      <c r="K78" s="12">
        <f t="shared" si="23"/>
        <v>3.2139458653877684</v>
      </c>
      <c r="L78" s="12">
        <f t="shared" si="24"/>
        <v>-10.759597420749877</v>
      </c>
      <c r="M78" s="36">
        <f t="shared" si="25"/>
        <v>0</v>
      </c>
      <c r="N78" s="36">
        <f t="shared" si="26"/>
        <v>1</v>
      </c>
      <c r="O78" s="36">
        <f t="shared" si="27"/>
        <v>0</v>
      </c>
      <c r="P78" s="36">
        <f t="shared" si="28"/>
        <v>0</v>
      </c>
      <c r="Q78" s="38" t="str">
        <f t="shared" si="29"/>
        <v>n.a.</v>
      </c>
      <c r="R78" s="38">
        <f t="shared" si="30"/>
        <v>3.2139458653877684</v>
      </c>
      <c r="S78" s="38" t="str">
        <f t="shared" si="31"/>
        <v>n.a.</v>
      </c>
      <c r="T78" s="38" t="str">
        <f t="shared" si="32"/>
        <v>n.a.</v>
      </c>
      <c r="U78" s="38" t="str">
        <f t="shared" si="33"/>
        <v>n.a.</v>
      </c>
      <c r="V78" s="38">
        <f t="shared" si="34"/>
        <v>-10.759597420749877</v>
      </c>
      <c r="W78" s="38" t="str">
        <f t="shared" si="35"/>
        <v>n.a.</v>
      </c>
      <c r="X78" s="38" t="str">
        <f t="shared" si="36"/>
        <v>n.a.</v>
      </c>
      <c r="Y78" s="9"/>
      <c r="Z78" s="9"/>
    </row>
    <row r="79" spans="1:26">
      <c r="A79" s="4">
        <v>1922</v>
      </c>
      <c r="B79" s="34">
        <v>15716</v>
      </c>
      <c r="C79" s="9">
        <v>27477.1640625</v>
      </c>
      <c r="D79" s="9"/>
      <c r="E79" s="9">
        <v>296708.11365572875</v>
      </c>
      <c r="F79" s="9"/>
      <c r="G79" s="37">
        <f t="shared" si="21"/>
        <v>9.2606716156005859</v>
      </c>
      <c r="H79" s="9"/>
      <c r="I79" s="12">
        <f t="shared" si="22"/>
        <v>57.196586824797976</v>
      </c>
      <c r="J79" s="38">
        <f t="shared" si="37"/>
        <v>8.4912086166873806</v>
      </c>
      <c r="K79" s="12">
        <f t="shared" si="23"/>
        <v>4.3628853594065431</v>
      </c>
      <c r="L79" s="12">
        <f t="shared" si="24"/>
        <v>-2.7418134208737177</v>
      </c>
      <c r="M79" s="36">
        <f t="shared" si="25"/>
        <v>0</v>
      </c>
      <c r="N79" s="36">
        <f t="shared" si="26"/>
        <v>1</v>
      </c>
      <c r="O79" s="36">
        <f t="shared" si="27"/>
        <v>0</v>
      </c>
      <c r="P79" s="36">
        <f t="shared" si="28"/>
        <v>0</v>
      </c>
      <c r="Q79" s="38" t="str">
        <f t="shared" si="29"/>
        <v>n.a.</v>
      </c>
      <c r="R79" s="38">
        <f t="shared" si="30"/>
        <v>4.3628853594065431</v>
      </c>
      <c r="S79" s="38" t="str">
        <f t="shared" si="31"/>
        <v>n.a.</v>
      </c>
      <c r="T79" s="38" t="str">
        <f t="shared" si="32"/>
        <v>n.a.</v>
      </c>
      <c r="U79" s="38" t="str">
        <f t="shared" si="33"/>
        <v>n.a.</v>
      </c>
      <c r="V79" s="38">
        <f t="shared" si="34"/>
        <v>-2.7418134208737177</v>
      </c>
      <c r="W79" s="38" t="str">
        <f t="shared" si="35"/>
        <v>n.a.</v>
      </c>
      <c r="X79" s="38" t="str">
        <f t="shared" si="36"/>
        <v>n.a.</v>
      </c>
      <c r="Y79" s="9"/>
      <c r="Z79" s="9"/>
    </row>
    <row r="80" spans="1:26">
      <c r="A80" s="4">
        <v>1923</v>
      </c>
      <c r="B80" s="34">
        <v>16228</v>
      </c>
      <c r="C80" s="9">
        <v>27515.4140625</v>
      </c>
      <c r="D80" s="9"/>
      <c r="E80" s="9">
        <v>301989.67357025406</v>
      </c>
      <c r="F80" s="9"/>
      <c r="G80" s="37">
        <f t="shared" si="21"/>
        <v>9.1113758087158203</v>
      </c>
      <c r="H80" s="9"/>
      <c r="I80" s="12">
        <f t="shared" si="22"/>
        <v>58.977851335032952</v>
      </c>
      <c r="J80" s="38">
        <f t="shared" si="37"/>
        <v>14.554595825847024</v>
      </c>
      <c r="K80" s="12">
        <f t="shared" si="23"/>
        <v>1.780052405527921</v>
      </c>
      <c r="L80" s="12">
        <f t="shared" si="24"/>
        <v>-1.6121488060678146</v>
      </c>
      <c r="M80" s="36">
        <f t="shared" si="25"/>
        <v>0</v>
      </c>
      <c r="N80" s="36">
        <f t="shared" si="26"/>
        <v>1</v>
      </c>
      <c r="O80" s="36">
        <f t="shared" si="27"/>
        <v>0</v>
      </c>
      <c r="P80" s="36">
        <f t="shared" si="28"/>
        <v>0</v>
      </c>
      <c r="Q80" s="38" t="str">
        <f t="shared" si="29"/>
        <v>n.a.</v>
      </c>
      <c r="R80" s="38">
        <f t="shared" si="30"/>
        <v>1.780052405527921</v>
      </c>
      <c r="S80" s="38" t="str">
        <f t="shared" si="31"/>
        <v>n.a.</v>
      </c>
      <c r="T80" s="38" t="str">
        <f t="shared" si="32"/>
        <v>n.a.</v>
      </c>
      <c r="U80" s="38" t="str">
        <f t="shared" si="33"/>
        <v>n.a.</v>
      </c>
      <c r="V80" s="38">
        <f t="shared" si="34"/>
        <v>-1.6121488060678146</v>
      </c>
      <c r="W80" s="38" t="str">
        <f t="shared" si="35"/>
        <v>n.a.</v>
      </c>
      <c r="X80" s="38" t="str">
        <f t="shared" si="36"/>
        <v>n.a.</v>
      </c>
      <c r="Y80" s="9"/>
      <c r="Z80" s="9"/>
    </row>
    <row r="81" spans="1:26">
      <c r="A81" s="4">
        <v>1924</v>
      </c>
      <c r="B81" s="34">
        <v>17274</v>
      </c>
      <c r="C81" s="9">
        <v>30136.30078125</v>
      </c>
      <c r="D81" s="9"/>
      <c r="E81" s="9">
        <v>312580.10905217315</v>
      </c>
      <c r="F81" s="9"/>
      <c r="G81" s="37">
        <f t="shared" si="21"/>
        <v>9.6411447525024414</v>
      </c>
      <c r="H81" s="9"/>
      <c r="I81" s="12">
        <f t="shared" si="22"/>
        <v>57.319576564444901</v>
      </c>
      <c r="J81" s="38">
        <f t="shared" si="37"/>
        <v>6.253315202058026</v>
      </c>
      <c r="K81" s="12">
        <f t="shared" si="23"/>
        <v>3.5068866285109523</v>
      </c>
      <c r="L81" s="12">
        <f t="shared" si="24"/>
        <v>5.8143682678509556</v>
      </c>
      <c r="M81" s="36">
        <f t="shared" si="25"/>
        <v>0</v>
      </c>
      <c r="N81" s="36">
        <f t="shared" si="26"/>
        <v>1</v>
      </c>
      <c r="O81" s="36">
        <f t="shared" si="27"/>
        <v>0</v>
      </c>
      <c r="P81" s="36">
        <f t="shared" si="28"/>
        <v>0</v>
      </c>
      <c r="Q81" s="38" t="str">
        <f t="shared" si="29"/>
        <v>n.a.</v>
      </c>
      <c r="R81" s="38">
        <f t="shared" si="30"/>
        <v>3.5068866285109523</v>
      </c>
      <c r="S81" s="38" t="str">
        <f t="shared" si="31"/>
        <v>n.a.</v>
      </c>
      <c r="T81" s="38" t="str">
        <f t="shared" si="32"/>
        <v>n.a.</v>
      </c>
      <c r="U81" s="38" t="str">
        <f t="shared" si="33"/>
        <v>n.a.</v>
      </c>
      <c r="V81" s="38">
        <f t="shared" si="34"/>
        <v>5.8143682678509556</v>
      </c>
      <c r="W81" s="38" t="str">
        <f t="shared" si="35"/>
        <v>n.a.</v>
      </c>
      <c r="X81" s="38" t="str">
        <f t="shared" si="36"/>
        <v>n.a.</v>
      </c>
      <c r="Y81" s="9"/>
      <c r="Z81" s="9"/>
    </row>
    <row r="82" spans="1:26">
      <c r="A82" s="4">
        <v>1925</v>
      </c>
      <c r="B82" s="34">
        <v>18099</v>
      </c>
      <c r="C82" s="9">
        <v>31985.90625</v>
      </c>
      <c r="D82" s="9"/>
      <c r="E82" s="9">
        <v>330805.22444882983</v>
      </c>
      <c r="F82" s="9"/>
      <c r="G82" s="37">
        <f t="shared" si="21"/>
        <v>9.6691055297851562</v>
      </c>
      <c r="H82" s="9"/>
      <c r="I82" s="12">
        <f t="shared" si="22"/>
        <v>56.584296403982613</v>
      </c>
      <c r="J82" s="38">
        <f t="shared" si="37"/>
        <v>-0.61229042081536278</v>
      </c>
      <c r="K82" s="12">
        <f t="shared" si="23"/>
        <v>5.8305422734415524</v>
      </c>
      <c r="L82" s="12">
        <f t="shared" si="24"/>
        <v>0.29001511750414988</v>
      </c>
      <c r="M82" s="36">
        <f t="shared" si="25"/>
        <v>0</v>
      </c>
      <c r="N82" s="36">
        <f t="shared" si="26"/>
        <v>1</v>
      </c>
      <c r="O82" s="36">
        <f t="shared" si="27"/>
        <v>0</v>
      </c>
      <c r="P82" s="36">
        <f t="shared" si="28"/>
        <v>0</v>
      </c>
      <c r="Q82" s="38" t="str">
        <f t="shared" si="29"/>
        <v>n.a.</v>
      </c>
      <c r="R82" s="38">
        <f t="shared" si="30"/>
        <v>5.8305422734415524</v>
      </c>
      <c r="S82" s="38" t="str">
        <f t="shared" si="31"/>
        <v>n.a.</v>
      </c>
      <c r="T82" s="38" t="str">
        <f t="shared" si="32"/>
        <v>n.a.</v>
      </c>
      <c r="U82" s="38" t="str">
        <f t="shared" si="33"/>
        <v>n.a.</v>
      </c>
      <c r="V82" s="38">
        <f t="shared" si="34"/>
        <v>0.29001511750414988</v>
      </c>
      <c r="W82" s="38" t="str">
        <f t="shared" si="35"/>
        <v>n.a.</v>
      </c>
      <c r="X82" s="38" t="str">
        <f t="shared" si="36"/>
        <v>n.a.</v>
      </c>
      <c r="Y82" s="9"/>
      <c r="Z82" s="9"/>
    </row>
    <row r="83" spans="1:26">
      <c r="A83" s="4">
        <v>1926</v>
      </c>
      <c r="B83" s="34">
        <v>18569</v>
      </c>
      <c r="C83" s="9">
        <v>31223.078125</v>
      </c>
      <c r="D83" s="9"/>
      <c r="E83" s="9">
        <v>330050.41790381836</v>
      </c>
      <c r="F83" s="9"/>
      <c r="G83" s="37">
        <f t="shared" si="21"/>
        <v>9.4600934982299805</v>
      </c>
      <c r="H83" s="9"/>
      <c r="I83" s="12">
        <f t="shared" si="22"/>
        <v>59.472035158288868</v>
      </c>
      <c r="J83" s="38">
        <f t="shared" si="37"/>
        <v>0.49418382325591637</v>
      </c>
      <c r="K83" s="12">
        <f t="shared" si="23"/>
        <v>-0.22817249826362351</v>
      </c>
      <c r="L83" s="12">
        <f t="shared" si="24"/>
        <v>-2.1616480543244165</v>
      </c>
      <c r="M83" s="36">
        <f t="shared" si="25"/>
        <v>0</v>
      </c>
      <c r="N83" s="36">
        <f t="shared" si="26"/>
        <v>1</v>
      </c>
      <c r="O83" s="36">
        <f t="shared" si="27"/>
        <v>0</v>
      </c>
      <c r="P83" s="36">
        <f t="shared" si="28"/>
        <v>0</v>
      </c>
      <c r="Q83" s="38" t="str">
        <f t="shared" si="29"/>
        <v>n.a.</v>
      </c>
      <c r="R83" s="38">
        <f t="shared" si="30"/>
        <v>-0.22817249826362351</v>
      </c>
      <c r="S83" s="38" t="str">
        <f t="shared" si="31"/>
        <v>n.a.</v>
      </c>
      <c r="T83" s="38" t="str">
        <f t="shared" si="32"/>
        <v>n.a.</v>
      </c>
      <c r="U83" s="38" t="str">
        <f t="shared" si="33"/>
        <v>n.a.</v>
      </c>
      <c r="V83" s="38">
        <f t="shared" si="34"/>
        <v>-2.1616480543244165</v>
      </c>
      <c r="W83" s="38" t="str">
        <f t="shared" si="35"/>
        <v>n.a.</v>
      </c>
      <c r="X83" s="38" t="str">
        <f t="shared" si="36"/>
        <v>n.a.</v>
      </c>
      <c r="Y83" s="9"/>
      <c r="Z83" s="9"/>
    </row>
    <row r="84" spans="1:26">
      <c r="A84" s="4">
        <v>1927</v>
      </c>
      <c r="B84" s="34">
        <v>19179</v>
      </c>
      <c r="C84" s="9">
        <v>33484.84375</v>
      </c>
      <c r="D84" s="9"/>
      <c r="E84" s="9">
        <v>358673.10679297254</v>
      </c>
      <c r="F84" s="9"/>
      <c r="G84" s="37">
        <f t="shared" si="21"/>
        <v>9.3357553482055682</v>
      </c>
      <c r="H84" s="9"/>
      <c r="I84" s="12">
        <f t="shared" si="22"/>
        <v>57.276659682785592</v>
      </c>
      <c r="J84" s="38">
        <f t="shared" si="37"/>
        <v>-4.291688165930907E-2</v>
      </c>
      <c r="K84" s="12">
        <f t="shared" si="23"/>
        <v>8.6722171330488216</v>
      </c>
      <c r="L84" s="12">
        <f t="shared" si="24"/>
        <v>-1.3143437752245912</v>
      </c>
      <c r="M84" s="36">
        <f t="shared" si="25"/>
        <v>0</v>
      </c>
      <c r="N84" s="36">
        <f t="shared" si="26"/>
        <v>1</v>
      </c>
      <c r="O84" s="36">
        <f t="shared" si="27"/>
        <v>0</v>
      </c>
      <c r="P84" s="36">
        <f t="shared" si="28"/>
        <v>0</v>
      </c>
      <c r="Q84" s="38" t="str">
        <f t="shared" si="29"/>
        <v>n.a.</v>
      </c>
      <c r="R84" s="38">
        <f t="shared" si="30"/>
        <v>8.6722171330488216</v>
      </c>
      <c r="S84" s="38" t="str">
        <f t="shared" si="31"/>
        <v>n.a.</v>
      </c>
      <c r="T84" s="38" t="str">
        <f t="shared" si="32"/>
        <v>n.a.</v>
      </c>
      <c r="U84" s="38" t="str">
        <f t="shared" si="33"/>
        <v>n.a.</v>
      </c>
      <c r="V84" s="38">
        <f t="shared" si="34"/>
        <v>-1.3143437752245912</v>
      </c>
      <c r="W84" s="38" t="str">
        <f t="shared" si="35"/>
        <v>n.a.</v>
      </c>
      <c r="X84" s="38" t="str">
        <f t="shared" si="36"/>
        <v>n.a.</v>
      </c>
      <c r="Y84" s="9"/>
      <c r="Z84" s="9"/>
    </row>
    <row r="85" spans="1:26">
      <c r="A85" s="4">
        <v>1928</v>
      </c>
      <c r="B85" s="34">
        <v>19677</v>
      </c>
      <c r="C85" s="9">
        <v>32702.30078125</v>
      </c>
      <c r="D85" s="9"/>
      <c r="E85" s="9">
        <v>362079.19490951835</v>
      </c>
      <c r="F85" s="9"/>
      <c r="G85" s="37">
        <f t="shared" si="21"/>
        <v>9.0318088531494141</v>
      </c>
      <c r="H85" s="9"/>
      <c r="I85" s="12">
        <f t="shared" si="22"/>
        <v>60.170078342872714</v>
      </c>
      <c r="J85" s="38">
        <f t="shared" si="37"/>
        <v>3.5857819388901007</v>
      </c>
      <c r="K85" s="12">
        <f t="shared" si="23"/>
        <v>0.94963576918294379</v>
      </c>
      <c r="L85" s="12">
        <f t="shared" si="24"/>
        <v>-3.2557247241336018</v>
      </c>
      <c r="M85" s="36">
        <f t="shared" si="25"/>
        <v>0</v>
      </c>
      <c r="N85" s="36">
        <f t="shared" si="26"/>
        <v>0</v>
      </c>
      <c r="O85" s="36">
        <f t="shared" si="27"/>
        <v>1</v>
      </c>
      <c r="P85" s="36">
        <f t="shared" si="28"/>
        <v>0</v>
      </c>
      <c r="Q85" s="38" t="str">
        <f t="shared" si="29"/>
        <v>n.a.</v>
      </c>
      <c r="R85" s="38" t="str">
        <f t="shared" si="30"/>
        <v>n.a.</v>
      </c>
      <c r="S85" s="38">
        <f t="shared" si="31"/>
        <v>0.94963576918294379</v>
      </c>
      <c r="T85" s="38" t="str">
        <f t="shared" si="32"/>
        <v>n.a.</v>
      </c>
      <c r="U85" s="38" t="str">
        <f t="shared" si="33"/>
        <v>n.a.</v>
      </c>
      <c r="V85" s="38" t="str">
        <f t="shared" si="34"/>
        <v>n.a.</v>
      </c>
      <c r="W85" s="38">
        <f t="shared" si="35"/>
        <v>-3.2557247241336018</v>
      </c>
      <c r="X85" s="38" t="str">
        <f t="shared" si="36"/>
        <v>n.a.</v>
      </c>
      <c r="Y85" s="9"/>
      <c r="Z85" s="9"/>
    </row>
    <row r="86" spans="1:26">
      <c r="A86" s="4">
        <v>1929</v>
      </c>
      <c r="B86" s="34">
        <v>20085</v>
      </c>
      <c r="C86" s="9">
        <v>35205.90234375</v>
      </c>
      <c r="D86" s="9"/>
      <c r="E86" s="9">
        <v>385701.44920934265</v>
      </c>
      <c r="F86" s="9"/>
      <c r="G86" s="37">
        <f t="shared" si="21"/>
        <v>9.1277599334716797</v>
      </c>
      <c r="H86" s="9"/>
      <c r="I86" s="12">
        <f t="shared" si="22"/>
        <v>57.050092918767724</v>
      </c>
      <c r="J86" s="38">
        <f t="shared" si="37"/>
        <v>-2.4219422395211438</v>
      </c>
      <c r="K86" s="12">
        <f t="shared" si="23"/>
        <v>6.5240573421312842</v>
      </c>
      <c r="L86" s="12">
        <f t="shared" si="24"/>
        <v>1.0623683680905938</v>
      </c>
      <c r="M86" s="36">
        <f t="shared" si="25"/>
        <v>0</v>
      </c>
      <c r="N86" s="36">
        <f t="shared" si="26"/>
        <v>1</v>
      </c>
      <c r="O86" s="36">
        <f t="shared" si="27"/>
        <v>0</v>
      </c>
      <c r="P86" s="36">
        <f t="shared" si="28"/>
        <v>0</v>
      </c>
      <c r="Q86" s="38" t="str">
        <f t="shared" si="29"/>
        <v>n.a.</v>
      </c>
      <c r="R86" s="38">
        <f t="shared" si="30"/>
        <v>6.5240573421312842</v>
      </c>
      <c r="S86" s="38" t="str">
        <f t="shared" si="31"/>
        <v>n.a.</v>
      </c>
      <c r="T86" s="38" t="str">
        <f t="shared" si="32"/>
        <v>n.a.</v>
      </c>
      <c r="U86" s="38" t="str">
        <f t="shared" si="33"/>
        <v>n.a.</v>
      </c>
      <c r="V86" s="38">
        <f t="shared" si="34"/>
        <v>1.0623683680905938</v>
      </c>
      <c r="W86" s="38" t="str">
        <f t="shared" si="35"/>
        <v>n.a.</v>
      </c>
      <c r="X86" s="38" t="str">
        <f t="shared" si="36"/>
        <v>n.a.</v>
      </c>
      <c r="Y86" s="9"/>
      <c r="Z86" s="9"/>
    </row>
    <row r="87" spans="1:26">
      <c r="A87" s="4">
        <v>1930</v>
      </c>
      <c r="B87" s="34">
        <v>20757</v>
      </c>
      <c r="C87" s="9">
        <v>35229.16796875</v>
      </c>
      <c r="D87" s="9"/>
      <c r="E87" s="9">
        <v>370780.49257183558</v>
      </c>
      <c r="F87" s="9"/>
      <c r="G87" s="37">
        <f t="shared" si="21"/>
        <v>9.5013542175292969</v>
      </c>
      <c r="H87" s="9"/>
      <c r="I87" s="12">
        <f t="shared" si="22"/>
        <v>58.91992685837053</v>
      </c>
      <c r="J87" s="38">
        <f t="shared" si="37"/>
        <v>1.6432671755849384</v>
      </c>
      <c r="K87" s="12">
        <f t="shared" si="23"/>
        <v>-3.8685249091217733</v>
      </c>
      <c r="L87" s="12">
        <f t="shared" si="24"/>
        <v>4.0929459887265374</v>
      </c>
      <c r="M87" s="36">
        <f t="shared" si="25"/>
        <v>0</v>
      </c>
      <c r="N87" s="36">
        <f t="shared" si="26"/>
        <v>1</v>
      </c>
      <c r="O87" s="36">
        <f t="shared" si="27"/>
        <v>0</v>
      </c>
      <c r="P87" s="36">
        <f t="shared" si="28"/>
        <v>0</v>
      </c>
      <c r="Q87" s="38" t="str">
        <f t="shared" si="29"/>
        <v>n.a.</v>
      </c>
      <c r="R87" s="38">
        <f t="shared" si="30"/>
        <v>-3.8685249091217733</v>
      </c>
      <c r="S87" s="38" t="str">
        <f t="shared" si="31"/>
        <v>n.a.</v>
      </c>
      <c r="T87" s="38" t="str">
        <f t="shared" si="32"/>
        <v>n.a.</v>
      </c>
      <c r="U87" s="38" t="str">
        <f t="shared" si="33"/>
        <v>n.a.</v>
      </c>
      <c r="V87" s="38">
        <f t="shared" si="34"/>
        <v>4.0929459887265374</v>
      </c>
      <c r="W87" s="38" t="str">
        <f t="shared" si="35"/>
        <v>n.a.</v>
      </c>
      <c r="X87" s="38" t="str">
        <f t="shared" si="36"/>
        <v>n.a.</v>
      </c>
      <c r="Y87" s="9"/>
      <c r="Z87" s="9"/>
    </row>
    <row r="88" spans="1:26">
      <c r="A88" s="4">
        <v>1931</v>
      </c>
      <c r="B88" s="34">
        <v>21616</v>
      </c>
      <c r="C88" s="9">
        <v>34575.9140625</v>
      </c>
      <c r="D88" s="9"/>
      <c r="E88" s="9">
        <v>360854.39075078227</v>
      </c>
      <c r="F88" s="9"/>
      <c r="G88" s="37">
        <f t="shared" si="21"/>
        <v>9.5816802978515643</v>
      </c>
      <c r="H88" s="9"/>
      <c r="I88" s="12">
        <f t="shared" si="22"/>
        <v>62.517508462470602</v>
      </c>
      <c r="J88" s="38">
        <f t="shared" si="37"/>
        <v>2.3474301195978882</v>
      </c>
      <c r="K88" s="12">
        <f t="shared" si="23"/>
        <v>-2.6770830774302978</v>
      </c>
      <c r="L88" s="12">
        <f t="shared" si="24"/>
        <v>0.84541717404948979</v>
      </c>
      <c r="M88" s="36">
        <f t="shared" si="25"/>
        <v>0</v>
      </c>
      <c r="N88" s="36">
        <f t="shared" si="26"/>
        <v>0</v>
      </c>
      <c r="O88" s="36">
        <f t="shared" si="27"/>
        <v>1</v>
      </c>
      <c r="P88" s="36">
        <f t="shared" si="28"/>
        <v>0</v>
      </c>
      <c r="Q88" s="38" t="str">
        <f t="shared" si="29"/>
        <v>n.a.</v>
      </c>
      <c r="R88" s="38" t="str">
        <f t="shared" si="30"/>
        <v>n.a.</v>
      </c>
      <c r="S88" s="38">
        <f t="shared" si="31"/>
        <v>-2.6770830774302978</v>
      </c>
      <c r="T88" s="38" t="str">
        <f t="shared" si="32"/>
        <v>n.a.</v>
      </c>
      <c r="U88" s="38" t="str">
        <f t="shared" si="33"/>
        <v>n.a.</v>
      </c>
      <c r="V88" s="38" t="str">
        <f t="shared" si="34"/>
        <v>n.a.</v>
      </c>
      <c r="W88" s="38">
        <f t="shared" si="35"/>
        <v>0.84541717404948979</v>
      </c>
      <c r="X88" s="38" t="str">
        <f t="shared" si="36"/>
        <v>n.a.</v>
      </c>
      <c r="Y88" s="9"/>
      <c r="Z88" s="9"/>
    </row>
    <row r="89" spans="1:26">
      <c r="A89" s="4">
        <v>1932</v>
      </c>
      <c r="B89" s="34">
        <v>21823</v>
      </c>
      <c r="C89" s="9">
        <v>34595.6328125</v>
      </c>
      <c r="D89" s="9"/>
      <c r="E89" s="9">
        <v>370490.45224036719</v>
      </c>
      <c r="F89" s="9"/>
      <c r="G89" s="37">
        <f t="shared" si="21"/>
        <v>9.3377933502197266</v>
      </c>
      <c r="H89" s="9"/>
      <c r="I89" s="12">
        <f t="shared" si="22"/>
        <v>63.080216275491779</v>
      </c>
      <c r="J89" s="38">
        <f t="shared" si="37"/>
        <v>6.0301233567240544</v>
      </c>
      <c r="K89" s="12">
        <f t="shared" si="23"/>
        <v>2.6703461940802198</v>
      </c>
      <c r="L89" s="12">
        <f t="shared" si="24"/>
        <v>-2.545346328102005</v>
      </c>
      <c r="M89" s="36">
        <f t="shared" si="25"/>
        <v>0</v>
      </c>
      <c r="N89" s="36">
        <f t="shared" si="26"/>
        <v>0</v>
      </c>
      <c r="O89" s="36">
        <f t="shared" si="27"/>
        <v>1</v>
      </c>
      <c r="P89" s="36">
        <f t="shared" si="28"/>
        <v>0</v>
      </c>
      <c r="Q89" s="38" t="str">
        <f t="shared" si="29"/>
        <v>n.a.</v>
      </c>
      <c r="R89" s="38" t="str">
        <f t="shared" si="30"/>
        <v>n.a.</v>
      </c>
      <c r="S89" s="38">
        <f t="shared" si="31"/>
        <v>2.6703461940802198</v>
      </c>
      <c r="T89" s="38" t="str">
        <f t="shared" si="32"/>
        <v>n.a.</v>
      </c>
      <c r="U89" s="38" t="str">
        <f t="shared" si="33"/>
        <v>n.a.</v>
      </c>
      <c r="V89" s="38" t="str">
        <f t="shared" si="34"/>
        <v>n.a.</v>
      </c>
      <c r="W89" s="38">
        <f t="shared" si="35"/>
        <v>-2.545346328102005</v>
      </c>
      <c r="X89" s="38" t="str">
        <f t="shared" si="36"/>
        <v>n.a.</v>
      </c>
      <c r="Y89" s="9"/>
      <c r="Z89" s="9"/>
    </row>
    <row r="90" spans="1:26">
      <c r="A90" s="4">
        <v>1933</v>
      </c>
      <c r="B90" s="34">
        <v>22313</v>
      </c>
      <c r="C90" s="9">
        <v>33015.21875</v>
      </c>
      <c r="D90" s="9"/>
      <c r="E90" s="9">
        <v>362914.76873451448</v>
      </c>
      <c r="F90" s="9"/>
      <c r="G90" s="37">
        <f t="shared" si="21"/>
        <v>9.0972375869750977</v>
      </c>
      <c r="H90" s="9"/>
      <c r="I90" s="12">
        <f t="shared" si="22"/>
        <v>67.583983522750401</v>
      </c>
      <c r="J90" s="38">
        <f t="shared" si="37"/>
        <v>8.6640566643798707</v>
      </c>
      <c r="K90" s="12">
        <f t="shared" si="23"/>
        <v>-2.0447715885908324</v>
      </c>
      <c r="L90" s="12">
        <f t="shared" si="24"/>
        <v>-2.5761521402587917</v>
      </c>
      <c r="M90" s="36">
        <f t="shared" si="25"/>
        <v>0</v>
      </c>
      <c r="N90" s="36">
        <f t="shared" si="26"/>
        <v>0</v>
      </c>
      <c r="O90" s="36">
        <f t="shared" si="27"/>
        <v>1</v>
      </c>
      <c r="P90" s="36">
        <f t="shared" si="28"/>
        <v>0</v>
      </c>
      <c r="Q90" s="38" t="str">
        <f t="shared" si="29"/>
        <v>n.a.</v>
      </c>
      <c r="R90" s="38" t="str">
        <f t="shared" si="30"/>
        <v>n.a.</v>
      </c>
      <c r="S90" s="38">
        <f t="shared" si="31"/>
        <v>-2.0447715885908324</v>
      </c>
      <c r="T90" s="38" t="str">
        <f t="shared" si="32"/>
        <v>n.a.</v>
      </c>
      <c r="U90" s="38" t="str">
        <f t="shared" si="33"/>
        <v>n.a.</v>
      </c>
      <c r="V90" s="38" t="str">
        <f t="shared" si="34"/>
        <v>n.a.</v>
      </c>
      <c r="W90" s="38">
        <f t="shared" si="35"/>
        <v>-2.5761521402587917</v>
      </c>
      <c r="X90" s="38" t="str">
        <f t="shared" si="36"/>
        <v>n.a.</v>
      </c>
      <c r="Y90" s="9"/>
      <c r="Z90" s="9"/>
    </row>
    <row r="91" spans="1:26">
      <c r="A91" s="4">
        <v>1934</v>
      </c>
      <c r="B91" s="34">
        <v>22945</v>
      </c>
      <c r="C91" s="9">
        <v>36379.6875</v>
      </c>
      <c r="D91" s="9"/>
      <c r="E91" s="9">
        <v>375860.42107115517</v>
      </c>
      <c r="F91" s="9"/>
      <c r="G91" s="37">
        <f t="shared" si="21"/>
        <v>9.679041862487793</v>
      </c>
      <c r="H91" s="9"/>
      <c r="I91" s="12">
        <f t="shared" si="22"/>
        <v>63.070910106085982</v>
      </c>
      <c r="J91" s="38">
        <f t="shared" si="37"/>
        <v>0.55340164361538058</v>
      </c>
      <c r="K91" s="12">
        <f t="shared" si="23"/>
        <v>3.567132961213515</v>
      </c>
      <c r="L91" s="12">
        <f t="shared" si="24"/>
        <v>6.3953949751261785</v>
      </c>
      <c r="M91" s="36">
        <f t="shared" si="25"/>
        <v>0</v>
      </c>
      <c r="N91" s="36">
        <f t="shared" si="26"/>
        <v>0</v>
      </c>
      <c r="O91" s="36">
        <f t="shared" si="27"/>
        <v>1</v>
      </c>
      <c r="P91" s="36">
        <f t="shared" si="28"/>
        <v>0</v>
      </c>
      <c r="Q91" s="38" t="str">
        <f t="shared" si="29"/>
        <v>n.a.</v>
      </c>
      <c r="R91" s="38" t="str">
        <f t="shared" si="30"/>
        <v>n.a.</v>
      </c>
      <c r="S91" s="38">
        <f t="shared" si="31"/>
        <v>3.567132961213515</v>
      </c>
      <c r="T91" s="38" t="str">
        <f t="shared" si="32"/>
        <v>n.a.</v>
      </c>
      <c r="U91" s="38" t="str">
        <f t="shared" si="33"/>
        <v>n.a.</v>
      </c>
      <c r="V91" s="38" t="str">
        <f t="shared" si="34"/>
        <v>n.a.</v>
      </c>
      <c r="W91" s="38">
        <f t="shared" si="35"/>
        <v>6.3953949751261785</v>
      </c>
      <c r="X91" s="38" t="str">
        <f t="shared" si="36"/>
        <v>n.a.</v>
      </c>
      <c r="Y91" s="9"/>
      <c r="Z91" s="9"/>
    </row>
    <row r="92" spans="1:26">
      <c r="A92" s="4">
        <v>1935</v>
      </c>
      <c r="B92" s="34">
        <v>24760</v>
      </c>
      <c r="C92" s="9">
        <v>37597.12890625</v>
      </c>
      <c r="D92" s="9"/>
      <c r="E92" s="9">
        <v>384196.3046119893</v>
      </c>
      <c r="F92" s="9"/>
      <c r="G92" s="37">
        <f t="shared" si="21"/>
        <v>9.7859163284301758</v>
      </c>
      <c r="H92" s="9"/>
      <c r="I92" s="12">
        <f t="shared" si="22"/>
        <v>65.856092527012066</v>
      </c>
      <c r="J92" s="38">
        <f t="shared" si="37"/>
        <v>2.7758762515202875</v>
      </c>
      <c r="K92" s="12">
        <f t="shared" si="23"/>
        <v>2.2178136014103123</v>
      </c>
      <c r="L92" s="12">
        <f t="shared" si="24"/>
        <v>1.1041843548232455</v>
      </c>
      <c r="M92" s="36">
        <f t="shared" si="25"/>
        <v>0</v>
      </c>
      <c r="N92" s="36">
        <f t="shared" si="26"/>
        <v>0</v>
      </c>
      <c r="O92" s="36">
        <f t="shared" si="27"/>
        <v>1</v>
      </c>
      <c r="P92" s="36">
        <f t="shared" si="28"/>
        <v>0</v>
      </c>
      <c r="Q92" s="38" t="str">
        <f t="shared" si="29"/>
        <v>n.a.</v>
      </c>
      <c r="R92" s="38" t="str">
        <f t="shared" si="30"/>
        <v>n.a.</v>
      </c>
      <c r="S92" s="38">
        <f t="shared" si="31"/>
        <v>2.2178136014103123</v>
      </c>
      <c r="T92" s="38" t="str">
        <f t="shared" si="32"/>
        <v>n.a.</v>
      </c>
      <c r="U92" s="38" t="str">
        <f t="shared" si="33"/>
        <v>n.a.</v>
      </c>
      <c r="V92" s="38" t="str">
        <f t="shared" si="34"/>
        <v>n.a.</v>
      </c>
      <c r="W92" s="38">
        <f t="shared" si="35"/>
        <v>1.1041843548232455</v>
      </c>
      <c r="X92" s="38" t="str">
        <f t="shared" si="36"/>
        <v>n.a.</v>
      </c>
      <c r="Y92" s="9"/>
      <c r="Z92" s="9"/>
    </row>
    <row r="93" spans="1:26">
      <c r="A93" s="4">
        <v>1936</v>
      </c>
      <c r="B93" s="34" t="s">
        <v>7</v>
      </c>
      <c r="C93" s="9">
        <v>30517.259765625</v>
      </c>
      <c r="D93" s="9"/>
      <c r="E93" s="9">
        <v>297466.07550864673</v>
      </c>
      <c r="F93" s="9"/>
      <c r="G93" s="37">
        <f t="shared" si="21"/>
        <v>10.259072303771973</v>
      </c>
      <c r="H93" s="9"/>
      <c r="I93" s="9"/>
      <c r="J93" s="9"/>
      <c r="K93" s="12">
        <f t="shared" si="23"/>
        <v>-22.57445687587596</v>
      </c>
      <c r="L93" s="12">
        <f t="shared" si="24"/>
        <v>4.8350707226790579</v>
      </c>
      <c r="M93" s="36">
        <f t="shared" si="25"/>
        <v>0</v>
      </c>
      <c r="N93" s="36">
        <f t="shared" si="26"/>
        <v>0</v>
      </c>
      <c r="O93" s="36">
        <f t="shared" si="27"/>
        <v>0</v>
      </c>
      <c r="P93" s="36">
        <f t="shared" si="28"/>
        <v>0</v>
      </c>
      <c r="Q93" s="38" t="str">
        <f t="shared" si="29"/>
        <v>n.a.</v>
      </c>
      <c r="R93" s="38" t="str">
        <f t="shared" si="30"/>
        <v>n.a.</v>
      </c>
      <c r="S93" s="38" t="str">
        <f t="shared" si="31"/>
        <v>n.a.</v>
      </c>
      <c r="T93" s="38" t="str">
        <f t="shared" si="32"/>
        <v>n.a.</v>
      </c>
      <c r="U93" s="38" t="str">
        <f t="shared" si="33"/>
        <v>n.a.</v>
      </c>
      <c r="V93" s="38" t="str">
        <f t="shared" si="34"/>
        <v>n.a.</v>
      </c>
      <c r="W93" s="38" t="str">
        <f t="shared" si="35"/>
        <v>n.a.</v>
      </c>
      <c r="X93" s="38" t="str">
        <f t="shared" si="36"/>
        <v>n.a.</v>
      </c>
      <c r="Y93" s="9"/>
      <c r="Z93" s="9"/>
    </row>
    <row r="94" spans="1:26">
      <c r="A94" s="4">
        <v>1937</v>
      </c>
      <c r="B94" s="34" t="s">
        <v>7</v>
      </c>
      <c r="C94" s="9">
        <v>31983.279296875</v>
      </c>
      <c r="D94" s="9"/>
      <c r="E94" s="9">
        <v>273245.86108717747</v>
      </c>
      <c r="F94" s="9"/>
      <c r="G94" s="37">
        <f t="shared" si="21"/>
        <v>11.70494556427002</v>
      </c>
      <c r="H94" s="9"/>
      <c r="I94" s="9"/>
      <c r="J94" s="9"/>
      <c r="K94" s="12">
        <f t="shared" si="23"/>
        <v>-8.1421770129768039</v>
      </c>
      <c r="L94" s="12">
        <f t="shared" si="24"/>
        <v>14.09360629972789</v>
      </c>
      <c r="M94" s="36">
        <f t="shared" si="25"/>
        <v>0</v>
      </c>
      <c r="N94" s="36">
        <f t="shared" si="26"/>
        <v>0</v>
      </c>
      <c r="O94" s="36">
        <f t="shared" si="27"/>
        <v>0</v>
      </c>
      <c r="P94" s="36">
        <f t="shared" si="28"/>
        <v>0</v>
      </c>
      <c r="Q94" s="38" t="str">
        <f t="shared" si="29"/>
        <v>n.a.</v>
      </c>
      <c r="R94" s="38" t="str">
        <f t="shared" si="30"/>
        <v>n.a.</v>
      </c>
      <c r="S94" s="38" t="str">
        <f t="shared" si="31"/>
        <v>n.a.</v>
      </c>
      <c r="T94" s="38" t="str">
        <f t="shared" si="32"/>
        <v>n.a.</v>
      </c>
      <c r="U94" s="38" t="str">
        <f t="shared" si="33"/>
        <v>n.a.</v>
      </c>
      <c r="V94" s="38" t="str">
        <f t="shared" si="34"/>
        <v>n.a.</v>
      </c>
      <c r="W94" s="38" t="str">
        <f t="shared" si="35"/>
        <v>n.a.</v>
      </c>
      <c r="X94" s="38" t="str">
        <f t="shared" si="36"/>
        <v>n.a.</v>
      </c>
      <c r="Y94" s="9"/>
      <c r="Z94" s="9"/>
    </row>
    <row r="95" spans="1:26">
      <c r="A95" s="4">
        <v>1938</v>
      </c>
      <c r="B95" s="34" t="s">
        <v>7</v>
      </c>
      <c r="C95" s="9">
        <v>36283.21875</v>
      </c>
      <c r="D95" s="9"/>
      <c r="E95" s="9">
        <v>272556.30665717687</v>
      </c>
      <c r="F95" s="9"/>
      <c r="G95" s="37">
        <f t="shared" si="21"/>
        <v>13.312191963195801</v>
      </c>
      <c r="H95" s="9"/>
      <c r="I95" s="9"/>
      <c r="J95" s="9"/>
      <c r="K95" s="12">
        <f t="shared" si="23"/>
        <v>-0.25235677029362691</v>
      </c>
      <c r="L95" s="12">
        <f t="shared" si="24"/>
        <v>13.731344499644571</v>
      </c>
      <c r="M95" s="36">
        <f t="shared" si="25"/>
        <v>0</v>
      </c>
      <c r="N95" s="36">
        <f t="shared" si="26"/>
        <v>0</v>
      </c>
      <c r="O95" s="36">
        <f t="shared" si="27"/>
        <v>0</v>
      </c>
      <c r="P95" s="36">
        <f t="shared" si="28"/>
        <v>0</v>
      </c>
      <c r="Q95" s="38" t="str">
        <f t="shared" si="29"/>
        <v>n.a.</v>
      </c>
      <c r="R95" s="38" t="str">
        <f t="shared" si="30"/>
        <v>n.a.</v>
      </c>
      <c r="S95" s="38" t="str">
        <f t="shared" si="31"/>
        <v>n.a.</v>
      </c>
      <c r="T95" s="38" t="str">
        <f t="shared" si="32"/>
        <v>n.a.</v>
      </c>
      <c r="U95" s="38" t="str">
        <f t="shared" si="33"/>
        <v>n.a.</v>
      </c>
      <c r="V95" s="38" t="str">
        <f t="shared" si="34"/>
        <v>n.a.</v>
      </c>
      <c r="W95" s="38" t="str">
        <f t="shared" si="35"/>
        <v>n.a.</v>
      </c>
      <c r="X95" s="38" t="str">
        <f t="shared" si="36"/>
        <v>n.a.</v>
      </c>
      <c r="Y95" s="9"/>
      <c r="Z95" s="9"/>
    </row>
    <row r="96" spans="1:26">
      <c r="A96" s="4">
        <v>1939</v>
      </c>
      <c r="B96" s="34" t="s">
        <v>7</v>
      </c>
      <c r="C96" s="9">
        <v>41826.02734375</v>
      </c>
      <c r="D96" s="9"/>
      <c r="E96" s="9">
        <v>293575.04134424316</v>
      </c>
      <c r="F96" s="9"/>
      <c r="G96" s="37">
        <f t="shared" si="21"/>
        <v>14.247133255004883</v>
      </c>
      <c r="H96" s="9"/>
      <c r="I96" s="9"/>
      <c r="J96" s="9"/>
      <c r="K96" s="12">
        <f t="shared" si="23"/>
        <v>7.7117036640446557</v>
      </c>
      <c r="L96" s="12">
        <f t="shared" si="24"/>
        <v>7.0231956870357104</v>
      </c>
      <c r="M96" s="36">
        <f t="shared" si="25"/>
        <v>0</v>
      </c>
      <c r="N96" s="36">
        <f t="shared" si="26"/>
        <v>0</v>
      </c>
      <c r="O96" s="36">
        <f t="shared" si="27"/>
        <v>0</v>
      </c>
      <c r="P96" s="36">
        <f t="shared" si="28"/>
        <v>0</v>
      </c>
      <c r="Q96" s="38" t="str">
        <f t="shared" si="29"/>
        <v>n.a.</v>
      </c>
      <c r="R96" s="38" t="str">
        <f t="shared" si="30"/>
        <v>n.a.</v>
      </c>
      <c r="S96" s="38" t="str">
        <f t="shared" si="31"/>
        <v>n.a.</v>
      </c>
      <c r="T96" s="38" t="str">
        <f t="shared" si="32"/>
        <v>n.a.</v>
      </c>
      <c r="U96" s="38" t="str">
        <f t="shared" si="33"/>
        <v>n.a.</v>
      </c>
      <c r="V96" s="38" t="str">
        <f t="shared" si="34"/>
        <v>n.a.</v>
      </c>
      <c r="W96" s="38" t="str">
        <f t="shared" si="35"/>
        <v>n.a.</v>
      </c>
      <c r="X96" s="38" t="str">
        <f t="shared" si="36"/>
        <v>n.a.</v>
      </c>
      <c r="Y96" s="9"/>
      <c r="Z96" s="9"/>
    </row>
    <row r="97" spans="1:26">
      <c r="A97" s="4">
        <v>1940</v>
      </c>
      <c r="B97" s="34">
        <v>37358</v>
      </c>
      <c r="C97" s="9">
        <v>52061.5703125</v>
      </c>
      <c r="D97" s="9"/>
      <c r="E97" s="9">
        <v>320356.44587611413</v>
      </c>
      <c r="F97" s="9"/>
      <c r="G97" s="37">
        <f t="shared" si="21"/>
        <v>16.251138687133789</v>
      </c>
      <c r="H97" s="9"/>
      <c r="I97" s="12">
        <f t="shared" si="22"/>
        <v>71.75734380610939</v>
      </c>
      <c r="J97" s="9"/>
      <c r="K97" s="12">
        <f t="shared" si="23"/>
        <v>9.1225072844211432</v>
      </c>
      <c r="L97" s="12">
        <f t="shared" si="24"/>
        <v>14.06602574889877</v>
      </c>
      <c r="M97" s="36">
        <f t="shared" si="25"/>
        <v>0</v>
      </c>
      <c r="N97" s="36">
        <f t="shared" si="26"/>
        <v>0</v>
      </c>
      <c r="O97" s="36">
        <f t="shared" si="27"/>
        <v>1</v>
      </c>
      <c r="P97" s="36">
        <f t="shared" si="28"/>
        <v>0</v>
      </c>
      <c r="Q97" s="38" t="str">
        <f t="shared" si="29"/>
        <v>n.a.</v>
      </c>
      <c r="R97" s="38" t="str">
        <f t="shared" si="30"/>
        <v>n.a.</v>
      </c>
      <c r="S97" s="38">
        <f t="shared" si="31"/>
        <v>9.1225072844211432</v>
      </c>
      <c r="T97" s="38" t="str">
        <f t="shared" si="32"/>
        <v>n.a.</v>
      </c>
      <c r="U97" s="38" t="str">
        <f t="shared" si="33"/>
        <v>n.a.</v>
      </c>
      <c r="V97" s="38" t="str">
        <f t="shared" si="34"/>
        <v>n.a.</v>
      </c>
      <c r="W97" s="38">
        <f t="shared" si="35"/>
        <v>14.06602574889877</v>
      </c>
      <c r="X97" s="38" t="str">
        <f t="shared" si="36"/>
        <v>n.a.</v>
      </c>
      <c r="Y97" s="9"/>
      <c r="Z97" s="9"/>
    </row>
    <row r="98" spans="1:26">
      <c r="A98" s="4">
        <v>1941</v>
      </c>
      <c r="B98" s="34">
        <v>40237</v>
      </c>
      <c r="C98" s="9">
        <v>57531.89453125</v>
      </c>
      <c r="D98" s="9"/>
      <c r="E98" s="9">
        <v>321973.04793855594</v>
      </c>
      <c r="F98" s="9"/>
      <c r="G98" s="37">
        <f t="shared" si="21"/>
        <v>17.86854362487793</v>
      </c>
      <c r="H98" s="9"/>
      <c r="I98" s="12">
        <f t="shared" si="22"/>
        <v>69.938597238691983</v>
      </c>
      <c r="J98" s="9"/>
      <c r="K98" s="12">
        <f t="shared" si="23"/>
        <v>0.50462604491092744</v>
      </c>
      <c r="L98" s="12">
        <f t="shared" si="24"/>
        <v>9.9525637488077088</v>
      </c>
      <c r="M98" s="36">
        <f t="shared" si="25"/>
        <v>0</v>
      </c>
      <c r="N98" s="36">
        <f t="shared" si="26"/>
        <v>0</v>
      </c>
      <c r="O98" s="36">
        <f t="shared" si="27"/>
        <v>1</v>
      </c>
      <c r="P98" s="36">
        <f t="shared" si="28"/>
        <v>0</v>
      </c>
      <c r="Q98" s="38" t="str">
        <f t="shared" si="29"/>
        <v>n.a.</v>
      </c>
      <c r="R98" s="38" t="str">
        <f t="shared" si="30"/>
        <v>n.a.</v>
      </c>
      <c r="S98" s="38">
        <f t="shared" si="31"/>
        <v>0.50462604491092744</v>
      </c>
      <c r="T98" s="38" t="str">
        <f t="shared" si="32"/>
        <v>n.a.</v>
      </c>
      <c r="U98" s="38" t="str">
        <f t="shared" si="33"/>
        <v>n.a.</v>
      </c>
      <c r="V98" s="38" t="str">
        <f t="shared" si="34"/>
        <v>n.a.</v>
      </c>
      <c r="W98" s="38">
        <f t="shared" si="35"/>
        <v>9.9525637488077088</v>
      </c>
      <c r="X98" s="38" t="str">
        <f t="shared" si="36"/>
        <v>n.a.</v>
      </c>
      <c r="Y98" s="9"/>
      <c r="Z98" s="9"/>
    </row>
    <row r="99" spans="1:26">
      <c r="A99" s="4">
        <v>1942</v>
      </c>
      <c r="B99" s="34">
        <v>42310</v>
      </c>
      <c r="C99" s="9">
        <v>69327.578125</v>
      </c>
      <c r="D99" s="9"/>
      <c r="E99" s="9">
        <v>341339.90451810585</v>
      </c>
      <c r="F99" s="9"/>
      <c r="G99" s="37">
        <f t="shared" si="21"/>
        <v>20.310422897338867</v>
      </c>
      <c r="H99" s="9"/>
      <c r="I99" s="12">
        <f t="shared" si="22"/>
        <v>61.029104353989723</v>
      </c>
      <c r="J99" s="9"/>
      <c r="K99" s="12">
        <f t="shared" si="23"/>
        <v>6.0150552052561146</v>
      </c>
      <c r="L99" s="12">
        <f t="shared" si="24"/>
        <v>13.665799092104901</v>
      </c>
      <c r="M99" s="36">
        <f t="shared" si="25"/>
        <v>0</v>
      </c>
      <c r="N99" s="36">
        <f t="shared" si="26"/>
        <v>0</v>
      </c>
      <c r="O99" s="36">
        <f t="shared" si="27"/>
        <v>1</v>
      </c>
      <c r="P99" s="36">
        <f t="shared" si="28"/>
        <v>0</v>
      </c>
      <c r="Q99" s="38" t="str">
        <f t="shared" si="29"/>
        <v>n.a.</v>
      </c>
      <c r="R99" s="38" t="str">
        <f t="shared" si="30"/>
        <v>n.a.</v>
      </c>
      <c r="S99" s="38">
        <f t="shared" si="31"/>
        <v>6.0150552052561146</v>
      </c>
      <c r="T99" s="38" t="str">
        <f t="shared" si="32"/>
        <v>n.a.</v>
      </c>
      <c r="U99" s="38" t="str">
        <f t="shared" si="33"/>
        <v>n.a.</v>
      </c>
      <c r="V99" s="38" t="str">
        <f t="shared" si="34"/>
        <v>n.a.</v>
      </c>
      <c r="W99" s="38">
        <f t="shared" si="35"/>
        <v>13.665799092104901</v>
      </c>
      <c r="X99" s="38" t="str">
        <f t="shared" si="36"/>
        <v>n.a.</v>
      </c>
      <c r="Y99" s="9"/>
      <c r="Z99" s="9"/>
    </row>
    <row r="100" spans="1:26">
      <c r="A100" s="4">
        <v>1943</v>
      </c>
      <c r="B100" s="34">
        <v>49275</v>
      </c>
      <c r="C100" s="9">
        <v>74628.5859375</v>
      </c>
      <c r="D100" s="9"/>
      <c r="E100" s="9">
        <v>357157.50064696046</v>
      </c>
      <c r="F100" s="9"/>
      <c r="G100" s="37">
        <f t="shared" si="21"/>
        <v>20.895147323608398</v>
      </c>
      <c r="H100" s="9"/>
      <c r="I100" s="12">
        <f t="shared" si="22"/>
        <v>66.02697797499053</v>
      </c>
      <c r="J100" s="38">
        <f t="shared" ref="J100:J131" si="38">I100-I97</f>
        <v>-5.7303658311188599</v>
      </c>
      <c r="K100" s="12">
        <f t="shared" si="23"/>
        <v>4.6339721548775303</v>
      </c>
      <c r="L100" s="12">
        <f t="shared" si="24"/>
        <v>2.8789377219030854</v>
      </c>
      <c r="M100" s="36">
        <f t="shared" si="25"/>
        <v>0</v>
      </c>
      <c r="N100" s="36">
        <f t="shared" si="26"/>
        <v>0</v>
      </c>
      <c r="O100" s="36">
        <f t="shared" si="27"/>
        <v>1</v>
      </c>
      <c r="P100" s="36">
        <f t="shared" si="28"/>
        <v>0</v>
      </c>
      <c r="Q100" s="38" t="str">
        <f t="shared" si="29"/>
        <v>n.a.</v>
      </c>
      <c r="R100" s="38" t="str">
        <f t="shared" si="30"/>
        <v>n.a.</v>
      </c>
      <c r="S100" s="38">
        <f t="shared" si="31"/>
        <v>4.6339721548775303</v>
      </c>
      <c r="T100" s="38" t="str">
        <f t="shared" si="32"/>
        <v>n.a.</v>
      </c>
      <c r="U100" s="38" t="str">
        <f t="shared" si="33"/>
        <v>n.a.</v>
      </c>
      <c r="V100" s="38" t="str">
        <f t="shared" si="34"/>
        <v>n.a.</v>
      </c>
      <c r="W100" s="38">
        <f t="shared" si="35"/>
        <v>2.8789377219030854</v>
      </c>
      <c r="X100" s="38" t="str">
        <f t="shared" si="36"/>
        <v>n.a.</v>
      </c>
      <c r="Y100" s="9"/>
      <c r="Z100" s="9"/>
    </row>
    <row r="101" spans="1:26">
      <c r="A101" s="4">
        <v>1944</v>
      </c>
      <c r="B101" s="34">
        <v>56130</v>
      </c>
      <c r="C101" s="9">
        <v>86190.3984375</v>
      </c>
      <c r="D101" s="9"/>
      <c r="E101" s="9">
        <v>371926.29930934287</v>
      </c>
      <c r="F101" s="9"/>
      <c r="G101" s="37">
        <f t="shared" si="21"/>
        <v>23.174053192138672</v>
      </c>
      <c r="H101" s="9"/>
      <c r="I101" s="12">
        <f t="shared" si="22"/>
        <v>65.123263167998971</v>
      </c>
      <c r="J101" s="38">
        <f t="shared" si="38"/>
        <v>-4.8153340706930123</v>
      </c>
      <c r="K101" s="12">
        <f t="shared" si="23"/>
        <v>4.1350940791191615</v>
      </c>
      <c r="L101" s="12">
        <f t="shared" si="24"/>
        <v>10.906388135179368</v>
      </c>
      <c r="M101" s="36">
        <f t="shared" si="25"/>
        <v>0</v>
      </c>
      <c r="N101" s="36">
        <f t="shared" si="26"/>
        <v>0</v>
      </c>
      <c r="O101" s="36">
        <f t="shared" si="27"/>
        <v>1</v>
      </c>
      <c r="P101" s="36">
        <f t="shared" si="28"/>
        <v>0</v>
      </c>
      <c r="Q101" s="38" t="str">
        <f t="shared" si="29"/>
        <v>n.a.</v>
      </c>
      <c r="R101" s="38" t="str">
        <f t="shared" si="30"/>
        <v>n.a.</v>
      </c>
      <c r="S101" s="38">
        <f t="shared" si="31"/>
        <v>4.1350940791191615</v>
      </c>
      <c r="T101" s="38" t="str">
        <f t="shared" si="32"/>
        <v>n.a.</v>
      </c>
      <c r="U101" s="38" t="str">
        <f t="shared" si="33"/>
        <v>n.a.</v>
      </c>
      <c r="V101" s="38" t="str">
        <f t="shared" si="34"/>
        <v>n.a.</v>
      </c>
      <c r="W101" s="38">
        <f t="shared" si="35"/>
        <v>10.906388135179368</v>
      </c>
      <c r="X101" s="38" t="str">
        <f t="shared" si="36"/>
        <v>n.a.</v>
      </c>
      <c r="Y101" s="9"/>
      <c r="Z101" s="9"/>
    </row>
    <row r="102" spans="1:26">
      <c r="A102" s="4">
        <v>1945</v>
      </c>
      <c r="B102" s="34">
        <v>59509</v>
      </c>
      <c r="C102" s="9">
        <v>85515.4296875</v>
      </c>
      <c r="D102" s="9"/>
      <c r="E102" s="9">
        <v>343734.7876163912</v>
      </c>
      <c r="F102" s="9"/>
      <c r="G102" s="37">
        <f t="shared" si="21"/>
        <v>24.878316879272461</v>
      </c>
      <c r="H102" s="9"/>
      <c r="I102" s="12">
        <f t="shared" si="22"/>
        <v>69.588611338871132</v>
      </c>
      <c r="J102" s="38">
        <f t="shared" si="38"/>
        <v>8.5595069848814092</v>
      </c>
      <c r="K102" s="12">
        <f t="shared" si="23"/>
        <v>-7.5798650822226143</v>
      </c>
      <c r="L102" s="12">
        <f t="shared" si="24"/>
        <v>7.3541890708696878</v>
      </c>
      <c r="M102" s="36">
        <f t="shared" si="25"/>
        <v>0</v>
      </c>
      <c r="N102" s="36">
        <f t="shared" si="26"/>
        <v>0</v>
      </c>
      <c r="O102" s="36">
        <f t="shared" si="27"/>
        <v>1</v>
      </c>
      <c r="P102" s="36">
        <f t="shared" si="28"/>
        <v>0</v>
      </c>
      <c r="Q102" s="38" t="str">
        <f t="shared" si="29"/>
        <v>n.a.</v>
      </c>
      <c r="R102" s="38" t="str">
        <f t="shared" si="30"/>
        <v>n.a.</v>
      </c>
      <c r="S102" s="38">
        <f t="shared" si="31"/>
        <v>-7.5798650822226143</v>
      </c>
      <c r="T102" s="38" t="str">
        <f t="shared" si="32"/>
        <v>n.a.</v>
      </c>
      <c r="U102" s="38" t="str">
        <f t="shared" si="33"/>
        <v>n.a.</v>
      </c>
      <c r="V102" s="38" t="str">
        <f t="shared" si="34"/>
        <v>n.a.</v>
      </c>
      <c r="W102" s="38">
        <f t="shared" si="35"/>
        <v>7.3541890708696878</v>
      </c>
      <c r="X102" s="38" t="str">
        <f t="shared" si="36"/>
        <v>n.a.</v>
      </c>
      <c r="Y102" s="9"/>
      <c r="Z102" s="9"/>
    </row>
    <row r="103" spans="1:26">
      <c r="A103" s="4">
        <v>1946</v>
      </c>
      <c r="B103" s="34">
        <v>66210</v>
      </c>
      <c r="C103" s="9">
        <v>108187.515625</v>
      </c>
      <c r="D103" s="9"/>
      <c r="E103" s="9">
        <v>358021.26355880155</v>
      </c>
      <c r="F103" s="9"/>
      <c r="G103" s="37">
        <f t="shared" si="21"/>
        <v>30.218181610107422</v>
      </c>
      <c r="H103" s="9"/>
      <c r="I103" s="12">
        <f t="shared" si="22"/>
        <v>61.199297920378697</v>
      </c>
      <c r="J103" s="38">
        <f t="shared" si="38"/>
        <v>-4.8276800546118324</v>
      </c>
      <c r="K103" s="12">
        <f t="shared" si="23"/>
        <v>4.1562496602334242</v>
      </c>
      <c r="L103" s="12">
        <f t="shared" si="24"/>
        <v>21.463930846880984</v>
      </c>
      <c r="M103" s="36">
        <f t="shared" si="25"/>
        <v>0</v>
      </c>
      <c r="N103" s="36">
        <f t="shared" si="26"/>
        <v>0</v>
      </c>
      <c r="O103" s="36">
        <f t="shared" si="27"/>
        <v>1</v>
      </c>
      <c r="P103" s="36">
        <f t="shared" si="28"/>
        <v>0</v>
      </c>
      <c r="Q103" s="38" t="str">
        <f t="shared" si="29"/>
        <v>n.a.</v>
      </c>
      <c r="R103" s="38" t="str">
        <f t="shared" si="30"/>
        <v>n.a.</v>
      </c>
      <c r="S103" s="38">
        <f t="shared" si="31"/>
        <v>4.1562496602334242</v>
      </c>
      <c r="T103" s="38" t="str">
        <f t="shared" si="32"/>
        <v>n.a.</v>
      </c>
      <c r="U103" s="38" t="str">
        <f t="shared" si="33"/>
        <v>n.a.</v>
      </c>
      <c r="V103" s="38" t="str">
        <f t="shared" si="34"/>
        <v>n.a.</v>
      </c>
      <c r="W103" s="38">
        <f t="shared" si="35"/>
        <v>21.463930846880984</v>
      </c>
      <c r="X103" s="38" t="str">
        <f t="shared" si="36"/>
        <v>n.a.</v>
      </c>
      <c r="Y103" s="9"/>
      <c r="Z103" s="9"/>
    </row>
    <row r="104" spans="1:26">
      <c r="A104" s="4">
        <v>1947</v>
      </c>
      <c r="B104" s="34">
        <v>69276</v>
      </c>
      <c r="C104" s="9">
        <v>125709.34375</v>
      </c>
      <c r="D104" s="9"/>
      <c r="E104" s="9">
        <v>365124.45881080977</v>
      </c>
      <c r="F104" s="9"/>
      <c r="G104" s="37">
        <f t="shared" si="21"/>
        <v>34.429176330566406</v>
      </c>
      <c r="H104" s="9"/>
      <c r="I104" s="12">
        <f t="shared" si="22"/>
        <v>55.108075448846655</v>
      </c>
      <c r="J104" s="38">
        <f t="shared" si="38"/>
        <v>-10.015187719152316</v>
      </c>
      <c r="K104" s="12">
        <f t="shared" ref="K104:K115" si="39">100*(E104/E103-1)</f>
        <v>1.9840149105673444</v>
      </c>
      <c r="L104" s="12">
        <f t="shared" si="24"/>
        <v>13.935301517449638</v>
      </c>
      <c r="M104" s="36">
        <f t="shared" si="25"/>
        <v>0</v>
      </c>
      <c r="N104" s="36">
        <f t="shared" si="26"/>
        <v>1</v>
      </c>
      <c r="O104" s="36">
        <f t="shared" si="27"/>
        <v>0</v>
      </c>
      <c r="P104" s="36">
        <f t="shared" si="28"/>
        <v>0</v>
      </c>
      <c r="Q104" s="38" t="str">
        <f t="shared" si="29"/>
        <v>n.a.</v>
      </c>
      <c r="R104" s="38">
        <f t="shared" si="30"/>
        <v>1.9840149105673444</v>
      </c>
      <c r="S104" s="38" t="str">
        <f t="shared" si="31"/>
        <v>n.a.</v>
      </c>
      <c r="T104" s="38" t="str">
        <f t="shared" si="32"/>
        <v>n.a.</v>
      </c>
      <c r="U104" s="38" t="str">
        <f t="shared" si="33"/>
        <v>n.a.</v>
      </c>
      <c r="V104" s="38">
        <f t="shared" si="34"/>
        <v>13.935301517449638</v>
      </c>
      <c r="W104" s="38" t="str">
        <f t="shared" si="35"/>
        <v>n.a.</v>
      </c>
      <c r="X104" s="38" t="str">
        <f t="shared" si="36"/>
        <v>n.a.</v>
      </c>
      <c r="Y104" s="9"/>
      <c r="Z104" s="9"/>
    </row>
    <row r="105" spans="1:26">
      <c r="A105" s="4">
        <f t="shared" ref="A105:A165" si="40">A104+1</f>
        <v>1948</v>
      </c>
      <c r="B105" s="34">
        <v>75456</v>
      </c>
      <c r="C105" s="9">
        <v>135688.96875</v>
      </c>
      <c r="D105" s="9"/>
      <c r="E105" s="9">
        <v>366153.9285935972</v>
      </c>
      <c r="F105" s="9"/>
      <c r="G105" s="37">
        <f t="shared" si="21"/>
        <v>37.057903289794922</v>
      </c>
      <c r="H105" s="9"/>
      <c r="I105" s="12">
        <f t="shared" si="22"/>
        <v>55.609531633351736</v>
      </c>
      <c r="J105" s="38">
        <f t="shared" si="38"/>
        <v>-13.979079705519396</v>
      </c>
      <c r="K105" s="12">
        <f t="shared" si="39"/>
        <v>0.28195037553506719</v>
      </c>
      <c r="L105" s="12">
        <f t="shared" si="24"/>
        <v>7.6351723723774301</v>
      </c>
      <c r="M105" s="36">
        <f t="shared" si="25"/>
        <v>0</v>
      </c>
      <c r="N105" s="36">
        <f t="shared" si="26"/>
        <v>1</v>
      </c>
      <c r="O105" s="36">
        <f t="shared" si="27"/>
        <v>0</v>
      </c>
      <c r="P105" s="36">
        <f t="shared" si="28"/>
        <v>0</v>
      </c>
      <c r="Q105" s="38" t="str">
        <f t="shared" si="29"/>
        <v>n.a.</v>
      </c>
      <c r="R105" s="38">
        <f t="shared" si="30"/>
        <v>0.28195037553506719</v>
      </c>
      <c r="S105" s="38" t="str">
        <f t="shared" si="31"/>
        <v>n.a.</v>
      </c>
      <c r="T105" s="38" t="str">
        <f t="shared" si="32"/>
        <v>n.a.</v>
      </c>
      <c r="U105" s="38" t="str">
        <f t="shared" si="33"/>
        <v>n.a.</v>
      </c>
      <c r="V105" s="38">
        <f t="shared" si="34"/>
        <v>7.6351723723774301</v>
      </c>
      <c r="W105" s="38" t="str">
        <f t="shared" si="35"/>
        <v>n.a.</v>
      </c>
      <c r="X105" s="38" t="str">
        <f t="shared" si="36"/>
        <v>n.a.</v>
      </c>
      <c r="Y105" s="9"/>
      <c r="Z105" s="9"/>
    </row>
    <row r="106" spans="1:26">
      <c r="A106" s="4">
        <f t="shared" si="40"/>
        <v>1949</v>
      </c>
      <c r="B106" s="34">
        <v>78370</v>
      </c>
      <c r="C106" s="9">
        <v>145457.265625</v>
      </c>
      <c r="D106" s="9"/>
      <c r="E106" s="9">
        <v>366092.43647537776</v>
      </c>
      <c r="F106" s="9"/>
      <c r="G106" s="37">
        <f t="shared" si="21"/>
        <v>39.732387542724609</v>
      </c>
      <c r="H106" s="9"/>
      <c r="I106" s="12">
        <f t="shared" si="22"/>
        <v>53.878367411390698</v>
      </c>
      <c r="J106" s="38">
        <f t="shared" si="38"/>
        <v>-7.320930508987999</v>
      </c>
      <c r="K106" s="12">
        <f t="shared" si="39"/>
        <v>-1.6794062119074304E-2</v>
      </c>
      <c r="L106" s="12">
        <f t="shared" si="24"/>
        <v>7.2170414823932827</v>
      </c>
      <c r="M106" s="36">
        <f t="shared" si="25"/>
        <v>0</v>
      </c>
      <c r="N106" s="36">
        <f t="shared" si="26"/>
        <v>1</v>
      </c>
      <c r="O106" s="36">
        <f t="shared" si="27"/>
        <v>0</v>
      </c>
      <c r="P106" s="36">
        <f t="shared" si="28"/>
        <v>0</v>
      </c>
      <c r="Q106" s="38" t="str">
        <f t="shared" si="29"/>
        <v>n.a.</v>
      </c>
      <c r="R106" s="38">
        <f t="shared" si="30"/>
        <v>-1.6794062119074304E-2</v>
      </c>
      <c r="S106" s="38" t="str">
        <f t="shared" si="31"/>
        <v>n.a.</v>
      </c>
      <c r="T106" s="38" t="str">
        <f t="shared" si="32"/>
        <v>n.a.</v>
      </c>
      <c r="U106" s="38" t="str">
        <f t="shared" si="33"/>
        <v>n.a.</v>
      </c>
      <c r="V106" s="38">
        <f t="shared" si="34"/>
        <v>7.2170414823932827</v>
      </c>
      <c r="W106" s="38" t="str">
        <f t="shared" si="35"/>
        <v>n.a.</v>
      </c>
      <c r="X106" s="38" t="str">
        <f t="shared" si="36"/>
        <v>n.a.</v>
      </c>
      <c r="Y106" s="9"/>
      <c r="Z106" s="9"/>
    </row>
    <row r="107" spans="1:26">
      <c r="A107" s="4">
        <f t="shared" si="40"/>
        <v>1950</v>
      </c>
      <c r="B107" s="34">
        <v>82961</v>
      </c>
      <c r="C107" s="9">
        <v>179484.015625</v>
      </c>
      <c r="D107" s="9"/>
      <c r="E107" s="9">
        <v>373622.96682663541</v>
      </c>
      <c r="F107" s="9"/>
      <c r="G107" s="37">
        <f t="shared" si="21"/>
        <v>48.038806915283203</v>
      </c>
      <c r="H107" s="9"/>
      <c r="I107" s="12">
        <f t="shared" si="22"/>
        <v>46.221943336353853</v>
      </c>
      <c r="J107" s="38">
        <f t="shared" si="38"/>
        <v>-8.8861321124928025</v>
      </c>
      <c r="K107" s="12">
        <f t="shared" si="39"/>
        <v>2.0570024400829556</v>
      </c>
      <c r="L107" s="12">
        <f t="shared" si="24"/>
        <v>20.905915516973717</v>
      </c>
      <c r="M107" s="36">
        <f t="shared" si="25"/>
        <v>0</v>
      </c>
      <c r="N107" s="36">
        <f t="shared" si="26"/>
        <v>1</v>
      </c>
      <c r="O107" s="36">
        <f t="shared" si="27"/>
        <v>0</v>
      </c>
      <c r="P107" s="36">
        <f t="shared" si="28"/>
        <v>0</v>
      </c>
      <c r="Q107" s="38" t="str">
        <f t="shared" si="29"/>
        <v>n.a.</v>
      </c>
      <c r="R107" s="38">
        <f t="shared" si="30"/>
        <v>2.0570024400829556</v>
      </c>
      <c r="S107" s="38" t="str">
        <f t="shared" si="31"/>
        <v>n.a.</v>
      </c>
      <c r="T107" s="38" t="str">
        <f t="shared" si="32"/>
        <v>n.a.</v>
      </c>
      <c r="U107" s="38" t="str">
        <f t="shared" si="33"/>
        <v>n.a.</v>
      </c>
      <c r="V107" s="38">
        <f t="shared" si="34"/>
        <v>20.905915516973717</v>
      </c>
      <c r="W107" s="38" t="str">
        <f t="shared" si="35"/>
        <v>n.a.</v>
      </c>
      <c r="X107" s="38" t="str">
        <f t="shared" si="36"/>
        <v>n.a.</v>
      </c>
      <c r="Y107" s="9"/>
      <c r="Z107" s="9"/>
    </row>
    <row r="108" spans="1:26">
      <c r="A108" s="4">
        <f t="shared" si="40"/>
        <v>1951</v>
      </c>
      <c r="B108" s="34">
        <v>91296</v>
      </c>
      <c r="C108" s="9">
        <v>228459.03125</v>
      </c>
      <c r="D108" s="9"/>
      <c r="E108" s="9">
        <v>408017.75469513104</v>
      </c>
      <c r="F108" s="9"/>
      <c r="G108" s="37">
        <f t="shared" si="21"/>
        <v>55.992424011230476</v>
      </c>
      <c r="H108" s="9"/>
      <c r="I108" s="12">
        <f t="shared" si="22"/>
        <v>39.961650673418056</v>
      </c>
      <c r="J108" s="38">
        <f t="shared" si="38"/>
        <v>-15.64788095993368</v>
      </c>
      <c r="K108" s="12">
        <f t="shared" si="39"/>
        <v>9.2057477517047737</v>
      </c>
      <c r="L108" s="12">
        <f t="shared" si="24"/>
        <v>16.556649939232535</v>
      </c>
      <c r="M108" s="36">
        <f t="shared" si="25"/>
        <v>0</v>
      </c>
      <c r="N108" s="36">
        <f t="shared" si="26"/>
        <v>1</v>
      </c>
      <c r="O108" s="36">
        <f t="shared" si="27"/>
        <v>0</v>
      </c>
      <c r="P108" s="36">
        <f t="shared" si="28"/>
        <v>0</v>
      </c>
      <c r="Q108" s="38" t="str">
        <f t="shared" si="29"/>
        <v>n.a.</v>
      </c>
      <c r="R108" s="38">
        <f t="shared" si="30"/>
        <v>9.2057477517047737</v>
      </c>
      <c r="S108" s="38" t="str">
        <f t="shared" si="31"/>
        <v>n.a.</v>
      </c>
      <c r="T108" s="38" t="str">
        <f t="shared" si="32"/>
        <v>n.a.</v>
      </c>
      <c r="U108" s="38" t="str">
        <f t="shared" si="33"/>
        <v>n.a.</v>
      </c>
      <c r="V108" s="38">
        <f t="shared" si="34"/>
        <v>16.556649939232535</v>
      </c>
      <c r="W108" s="38" t="str">
        <f t="shared" si="35"/>
        <v>n.a.</v>
      </c>
      <c r="X108" s="38" t="str">
        <f t="shared" si="36"/>
        <v>n.a.</v>
      </c>
      <c r="Y108" s="9"/>
      <c r="Z108" s="9"/>
    </row>
    <row r="109" spans="1:26">
      <c r="A109" s="4">
        <f t="shared" si="40"/>
        <v>1952</v>
      </c>
      <c r="B109" s="34">
        <v>97727</v>
      </c>
      <c r="C109" s="9">
        <v>251201.4375</v>
      </c>
      <c r="D109" s="9"/>
      <c r="E109" s="9">
        <v>442965.85500258306</v>
      </c>
      <c r="F109" s="9"/>
      <c r="G109" s="37">
        <f t="shared" si="21"/>
        <v>56.708984375</v>
      </c>
      <c r="H109" s="9"/>
      <c r="I109" s="12">
        <f t="shared" si="22"/>
        <v>38.903837881102888</v>
      </c>
      <c r="J109" s="38">
        <f t="shared" si="38"/>
        <v>-14.974529530287811</v>
      </c>
      <c r="K109" s="12">
        <f t="shared" si="39"/>
        <v>8.5653381269070294</v>
      </c>
      <c r="L109" s="12">
        <f t="shared" si="24"/>
        <v>1.2797452091479533</v>
      </c>
      <c r="M109" s="36">
        <f t="shared" si="25"/>
        <v>0</v>
      </c>
      <c r="N109" s="36">
        <f t="shared" si="26"/>
        <v>1</v>
      </c>
      <c r="O109" s="36">
        <f t="shared" si="27"/>
        <v>0</v>
      </c>
      <c r="P109" s="36">
        <f t="shared" si="28"/>
        <v>0</v>
      </c>
      <c r="Q109" s="38" t="str">
        <f t="shared" si="29"/>
        <v>n.a.</v>
      </c>
      <c r="R109" s="38">
        <f t="shared" si="30"/>
        <v>8.5653381269070294</v>
      </c>
      <c r="S109" s="38" t="str">
        <f t="shared" si="31"/>
        <v>n.a.</v>
      </c>
      <c r="T109" s="38" t="str">
        <f t="shared" si="32"/>
        <v>n.a.</v>
      </c>
      <c r="U109" s="38" t="str">
        <f t="shared" si="33"/>
        <v>n.a.</v>
      </c>
      <c r="V109" s="38">
        <f t="shared" si="34"/>
        <v>1.2797452091479533</v>
      </c>
      <c r="W109" s="38" t="str">
        <f t="shared" si="35"/>
        <v>n.a.</v>
      </c>
      <c r="X109" s="38" t="str">
        <f t="shared" si="36"/>
        <v>n.a.</v>
      </c>
      <c r="Y109" s="9"/>
      <c r="Z109" s="9"/>
    </row>
    <row r="110" spans="1:26">
      <c r="A110" s="4">
        <f t="shared" si="40"/>
        <v>1953</v>
      </c>
      <c r="B110" s="34">
        <v>109424</v>
      </c>
      <c r="C110" s="9">
        <v>271524.5625</v>
      </c>
      <c r="D110" s="9"/>
      <c r="E110" s="9">
        <v>442838.61107075762</v>
      </c>
      <c r="F110" s="9"/>
      <c r="G110" s="37">
        <f t="shared" si="21"/>
        <v>61.31456375122071</v>
      </c>
      <c r="H110" s="9"/>
      <c r="I110" s="12">
        <f t="shared" si="22"/>
        <v>40.29985316705924</v>
      </c>
      <c r="J110" s="38">
        <f t="shared" si="38"/>
        <v>-5.9220901692946128</v>
      </c>
      <c r="K110" s="12">
        <f t="shared" si="39"/>
        <v>-2.8725449239130896E-2</v>
      </c>
      <c r="L110" s="12">
        <f t="shared" si="24"/>
        <v>8.1214280717238019</v>
      </c>
      <c r="M110" s="36">
        <f t="shared" si="25"/>
        <v>0</v>
      </c>
      <c r="N110" s="36">
        <f t="shared" si="26"/>
        <v>1</v>
      </c>
      <c r="O110" s="36">
        <f t="shared" si="27"/>
        <v>0</v>
      </c>
      <c r="P110" s="36">
        <f t="shared" si="28"/>
        <v>0</v>
      </c>
      <c r="Q110" s="38" t="str">
        <f t="shared" si="29"/>
        <v>n.a.</v>
      </c>
      <c r="R110" s="38">
        <f t="shared" si="30"/>
        <v>-2.8725449239130896E-2</v>
      </c>
      <c r="S110" s="38" t="str">
        <f t="shared" si="31"/>
        <v>n.a.</v>
      </c>
      <c r="T110" s="38" t="str">
        <f t="shared" si="32"/>
        <v>n.a.</v>
      </c>
      <c r="U110" s="38" t="str">
        <f t="shared" si="33"/>
        <v>n.a.</v>
      </c>
      <c r="V110" s="38">
        <f t="shared" si="34"/>
        <v>8.1214280717238019</v>
      </c>
      <c r="W110" s="38" t="str">
        <f t="shared" si="35"/>
        <v>n.a.</v>
      </c>
      <c r="X110" s="38" t="str">
        <f t="shared" si="36"/>
        <v>n.a.</v>
      </c>
      <c r="Y110" s="9"/>
      <c r="Z110" s="9"/>
    </row>
    <row r="111" spans="1:26">
      <c r="A111" s="4">
        <f t="shared" si="40"/>
        <v>1954</v>
      </c>
      <c r="B111" s="34">
        <v>119163</v>
      </c>
      <c r="C111" s="9">
        <v>314088.15625</v>
      </c>
      <c r="D111" s="9">
        <v>336800</v>
      </c>
      <c r="E111" s="9">
        <v>474269.66833511362</v>
      </c>
      <c r="F111" s="9"/>
      <c r="G111" s="37">
        <f t="shared" si="21"/>
        <v>66.22564697265625</v>
      </c>
      <c r="H111" s="9"/>
      <c r="I111" s="12">
        <f t="shared" si="22"/>
        <v>37.939348437306762</v>
      </c>
      <c r="J111" s="38">
        <f t="shared" si="38"/>
        <v>-2.0223022361112939</v>
      </c>
      <c r="K111" s="12">
        <f t="shared" si="39"/>
        <v>7.0976325186183686</v>
      </c>
      <c r="L111" s="12">
        <f t="shared" si="24"/>
        <v>8.0096520646577574</v>
      </c>
      <c r="M111" s="36">
        <f t="shared" si="25"/>
        <v>0</v>
      </c>
      <c r="N111" s="36">
        <f t="shared" si="26"/>
        <v>1</v>
      </c>
      <c r="O111" s="36">
        <f t="shared" si="27"/>
        <v>0</v>
      </c>
      <c r="P111" s="36">
        <f t="shared" si="28"/>
        <v>0</v>
      </c>
      <c r="Q111" s="38" t="str">
        <f t="shared" si="29"/>
        <v>n.a.</v>
      </c>
      <c r="R111" s="38">
        <f t="shared" si="30"/>
        <v>7.0976325186183686</v>
      </c>
      <c r="S111" s="38" t="str">
        <f t="shared" si="31"/>
        <v>n.a.</v>
      </c>
      <c r="T111" s="38" t="str">
        <f t="shared" si="32"/>
        <v>n.a.</v>
      </c>
      <c r="U111" s="38" t="str">
        <f t="shared" si="33"/>
        <v>n.a.</v>
      </c>
      <c r="V111" s="38">
        <f t="shared" si="34"/>
        <v>8.0096520646577574</v>
      </c>
      <c r="W111" s="38" t="str">
        <f t="shared" si="35"/>
        <v>n.a.</v>
      </c>
      <c r="X111" s="38" t="str">
        <f t="shared" si="36"/>
        <v>n.a.</v>
      </c>
      <c r="Y111" s="9"/>
      <c r="Z111" s="9"/>
    </row>
    <row r="112" spans="1:26">
      <c r="A112" s="4">
        <f t="shared" si="40"/>
        <v>1955</v>
      </c>
      <c r="B112" s="34">
        <v>131890</v>
      </c>
      <c r="C112" s="9">
        <v>339288.21875</v>
      </c>
      <c r="D112" s="9">
        <v>375800</v>
      </c>
      <c r="E112" s="9">
        <v>490008.86122199462</v>
      </c>
      <c r="F112" s="9"/>
      <c r="G112" s="37">
        <f t="shared" si="21"/>
        <v>69.241241455078125</v>
      </c>
      <c r="H112" s="9"/>
      <c r="I112" s="12">
        <f t="shared" si="22"/>
        <v>38.872555164428327</v>
      </c>
      <c r="J112" s="38">
        <f t="shared" si="38"/>
        <v>-3.1282716674560618E-2</v>
      </c>
      <c r="K112" s="12">
        <f t="shared" si="39"/>
        <v>3.3186167992003801</v>
      </c>
      <c r="L112" s="12">
        <f t="shared" si="24"/>
        <v>4.5535145676522726</v>
      </c>
      <c r="M112" s="36">
        <f t="shared" si="25"/>
        <v>0</v>
      </c>
      <c r="N112" s="36">
        <f t="shared" si="26"/>
        <v>1</v>
      </c>
      <c r="O112" s="36">
        <f t="shared" si="27"/>
        <v>0</v>
      </c>
      <c r="P112" s="36">
        <f t="shared" si="28"/>
        <v>0</v>
      </c>
      <c r="Q112" s="38" t="str">
        <f t="shared" si="29"/>
        <v>n.a.</v>
      </c>
      <c r="R112" s="38">
        <f t="shared" si="30"/>
        <v>3.3186167992003801</v>
      </c>
      <c r="S112" s="38" t="str">
        <f t="shared" si="31"/>
        <v>n.a.</v>
      </c>
      <c r="T112" s="38" t="str">
        <f t="shared" si="32"/>
        <v>n.a.</v>
      </c>
      <c r="U112" s="38" t="str">
        <f t="shared" si="33"/>
        <v>n.a.</v>
      </c>
      <c r="V112" s="38">
        <f t="shared" si="34"/>
        <v>4.5535145676522726</v>
      </c>
      <c r="W112" s="38" t="str">
        <f t="shared" si="35"/>
        <v>n.a.</v>
      </c>
      <c r="X112" s="38" t="str">
        <f t="shared" si="36"/>
        <v>n.a.</v>
      </c>
      <c r="Y112" s="9"/>
      <c r="Z112" s="9"/>
    </row>
    <row r="113" spans="1:26">
      <c r="A113" s="4">
        <f t="shared" si="40"/>
        <v>1956</v>
      </c>
      <c r="B113" s="34">
        <v>148146</v>
      </c>
      <c r="C113" s="9">
        <v>419793.71875</v>
      </c>
      <c r="D113" s="9">
        <v>431600</v>
      </c>
      <c r="E113" s="9">
        <v>530111.17624554178</v>
      </c>
      <c r="F113" s="9"/>
      <c r="G113" s="37">
        <f t="shared" si="21"/>
        <v>79.189750671386733</v>
      </c>
      <c r="H113" s="9"/>
      <c r="I113" s="12">
        <f t="shared" si="22"/>
        <v>35.290189772521458</v>
      </c>
      <c r="J113" s="38">
        <f t="shared" si="38"/>
        <v>-5.0096633945377818</v>
      </c>
      <c r="K113" s="12">
        <f t="shared" si="39"/>
        <v>8.1839979227190227</v>
      </c>
      <c r="L113" s="12">
        <f t="shared" si="24"/>
        <v>14.367895501646855</v>
      </c>
      <c r="M113" s="36">
        <f t="shared" si="25"/>
        <v>0</v>
      </c>
      <c r="N113" s="36">
        <f t="shared" si="26"/>
        <v>1</v>
      </c>
      <c r="O113" s="36">
        <f t="shared" si="27"/>
        <v>0</v>
      </c>
      <c r="P113" s="36">
        <f t="shared" si="28"/>
        <v>0</v>
      </c>
      <c r="Q113" s="38" t="str">
        <f t="shared" si="29"/>
        <v>n.a.</v>
      </c>
      <c r="R113" s="38">
        <f t="shared" si="30"/>
        <v>8.1839979227190227</v>
      </c>
      <c r="S113" s="38" t="str">
        <f t="shared" si="31"/>
        <v>n.a.</v>
      </c>
      <c r="T113" s="38" t="str">
        <f t="shared" si="32"/>
        <v>n.a.</v>
      </c>
      <c r="U113" s="38" t="str">
        <f t="shared" si="33"/>
        <v>n.a.</v>
      </c>
      <c r="V113" s="38">
        <f t="shared" si="34"/>
        <v>14.367895501646855</v>
      </c>
      <c r="W113" s="38" t="str">
        <f t="shared" si="35"/>
        <v>n.a.</v>
      </c>
      <c r="X113" s="38" t="str">
        <f t="shared" si="36"/>
        <v>n.a.</v>
      </c>
      <c r="Y113" s="9"/>
      <c r="Z113" s="9"/>
    </row>
    <row r="114" spans="1:26">
      <c r="A114" s="4">
        <f t="shared" si="40"/>
        <v>1957</v>
      </c>
      <c r="B114" s="34">
        <v>166812</v>
      </c>
      <c r="C114" s="9">
        <v>489885.34375</v>
      </c>
      <c r="D114" s="9">
        <v>506000</v>
      </c>
      <c r="E114" s="9">
        <v>547516.9871659315</v>
      </c>
      <c r="F114" s="9"/>
      <c r="G114" s="37">
        <f t="shared" si="21"/>
        <v>89.4739990234375</v>
      </c>
      <c r="H114" s="9"/>
      <c r="I114" s="12">
        <f>100*B114/C114</f>
        <v>34.051233034056246</v>
      </c>
      <c r="J114" s="38">
        <f t="shared" si="38"/>
        <v>-3.8881154032505165</v>
      </c>
      <c r="K114" s="12">
        <f t="shared" si="39"/>
        <v>3.2834265151066244</v>
      </c>
      <c r="L114" s="12">
        <f t="shared" si="24"/>
        <v>12.986842697266798</v>
      </c>
      <c r="M114" s="36">
        <f t="shared" si="25"/>
        <v>0</v>
      </c>
      <c r="N114" s="36">
        <f t="shared" si="26"/>
        <v>1</v>
      </c>
      <c r="O114" s="36">
        <f t="shared" si="27"/>
        <v>0</v>
      </c>
      <c r="P114" s="36">
        <f t="shared" si="28"/>
        <v>0</v>
      </c>
      <c r="Q114" s="38" t="str">
        <f t="shared" si="29"/>
        <v>n.a.</v>
      </c>
      <c r="R114" s="38">
        <f t="shared" si="30"/>
        <v>3.2834265151066244</v>
      </c>
      <c r="S114" s="38" t="str">
        <f t="shared" si="31"/>
        <v>n.a.</v>
      </c>
      <c r="T114" s="38" t="str">
        <f t="shared" si="32"/>
        <v>n.a.</v>
      </c>
      <c r="U114" s="38" t="str">
        <f t="shared" si="33"/>
        <v>n.a.</v>
      </c>
      <c r="V114" s="38">
        <f t="shared" si="34"/>
        <v>12.986842697266798</v>
      </c>
      <c r="W114" s="38" t="str">
        <f t="shared" si="35"/>
        <v>n.a.</v>
      </c>
      <c r="X114" s="38" t="str">
        <f t="shared" si="36"/>
        <v>n.a.</v>
      </c>
      <c r="Y114" s="9"/>
      <c r="Z114" s="9"/>
    </row>
    <row r="115" spans="1:26">
      <c r="A115" s="4">
        <f t="shared" si="40"/>
        <v>1958</v>
      </c>
      <c r="B115" s="34">
        <v>174601</v>
      </c>
      <c r="C115" s="9">
        <v>581873.9375</v>
      </c>
      <c r="D115" s="9">
        <v>581700</v>
      </c>
      <c r="E115" s="9">
        <v>581873.9375</v>
      </c>
      <c r="F115" s="9"/>
      <c r="G115" s="37">
        <f t="shared" si="21"/>
        <v>100</v>
      </c>
      <c r="H115" s="9"/>
      <c r="I115" s="12">
        <f t="shared" ref="I115:I166" si="41">100*B115/D115</f>
        <v>30.015643802647414</v>
      </c>
      <c r="J115" s="38">
        <f t="shared" si="38"/>
        <v>-8.856911361780913</v>
      </c>
      <c r="K115" s="42">
        <f t="shared" si="39"/>
        <v>6.2750473755905922</v>
      </c>
      <c r="L115" s="42">
        <f t="shared" si="24"/>
        <v>11.764312639927098</v>
      </c>
      <c r="M115" s="36">
        <f t="shared" si="25"/>
        <v>0</v>
      </c>
      <c r="N115" s="36">
        <f t="shared" si="26"/>
        <v>1</v>
      </c>
      <c r="O115" s="36">
        <f t="shared" si="27"/>
        <v>0</v>
      </c>
      <c r="P115" s="36">
        <f t="shared" si="28"/>
        <v>0</v>
      </c>
      <c r="Q115" s="38" t="str">
        <f t="shared" si="29"/>
        <v>n.a.</v>
      </c>
      <c r="R115" s="38">
        <f t="shared" si="30"/>
        <v>6.2750473755905922</v>
      </c>
      <c r="S115" s="38" t="str">
        <f t="shared" si="31"/>
        <v>n.a.</v>
      </c>
      <c r="T115" s="38" t="str">
        <f t="shared" si="32"/>
        <v>n.a.</v>
      </c>
      <c r="U115" s="38" t="str">
        <f t="shared" si="33"/>
        <v>n.a.</v>
      </c>
      <c r="V115" s="38">
        <f t="shared" si="34"/>
        <v>11.764312639927098</v>
      </c>
      <c r="W115" s="38" t="str">
        <f t="shared" si="35"/>
        <v>n.a.</v>
      </c>
      <c r="X115" s="38" t="str">
        <f t="shared" si="36"/>
        <v>n.a.</v>
      </c>
      <c r="Y115" s="9"/>
      <c r="Z115" s="9"/>
    </row>
    <row r="116" spans="1:26">
      <c r="A116" s="4">
        <f t="shared" si="40"/>
        <v>1959</v>
      </c>
      <c r="B116" s="34">
        <v>177353</v>
      </c>
      <c r="C116" s="9"/>
      <c r="D116" s="9">
        <v>603500</v>
      </c>
      <c r="E116" s="9"/>
      <c r="F116" s="9"/>
      <c r="G116" s="9"/>
      <c r="H116" s="9"/>
      <c r="I116" s="12">
        <f t="shared" si="41"/>
        <v>29.387406793703398</v>
      </c>
      <c r="J116" s="38">
        <f t="shared" si="38"/>
        <v>-5.9027829788180597</v>
      </c>
      <c r="K116" s="9"/>
      <c r="L116" s="12">
        <v>5.1390066685713709</v>
      </c>
      <c r="M116" s="36">
        <f t="shared" si="25"/>
        <v>1</v>
      </c>
      <c r="N116" s="36">
        <f t="shared" si="26"/>
        <v>0</v>
      </c>
      <c r="O116" s="36">
        <f t="shared" si="27"/>
        <v>0</v>
      </c>
      <c r="P116" s="36">
        <f t="shared" si="28"/>
        <v>0</v>
      </c>
      <c r="Q116" s="9"/>
      <c r="R116" s="9"/>
      <c r="S116" s="9"/>
      <c r="T116" s="9"/>
      <c r="U116" s="38">
        <f t="shared" ref="U116:U137" si="42">IF(M116=1,$L116,"n.a.")</f>
        <v>5.1390066685713709</v>
      </c>
      <c r="V116" s="38" t="str">
        <f t="shared" ref="V116:V137" si="43">IF(N116=1,$L116,"n.a.")</f>
        <v>n.a.</v>
      </c>
      <c r="W116" s="38" t="str">
        <f t="shared" ref="W116:W137" si="44">IF(O116=1,$L116,"n.a.")</f>
        <v>n.a.</v>
      </c>
      <c r="X116" s="38" t="str">
        <f t="shared" ref="X116:X137" si="45">IF(P116=1,$L116,"n.a.")</f>
        <v>n.a.</v>
      </c>
      <c r="Y116" s="9"/>
      <c r="Z116" s="9"/>
    </row>
    <row r="117" spans="1:26">
      <c r="A117" s="4">
        <f t="shared" si="40"/>
        <v>1960</v>
      </c>
      <c r="B117" s="34">
        <v>186382</v>
      </c>
      <c r="C117" s="9"/>
      <c r="D117" s="9">
        <v>620700</v>
      </c>
      <c r="E117" s="9"/>
      <c r="F117" s="9"/>
      <c r="G117" s="9"/>
      <c r="H117" s="9"/>
      <c r="I117" s="12">
        <f t="shared" si="41"/>
        <v>30.027710649266957</v>
      </c>
      <c r="J117" s="38">
        <f t="shared" si="38"/>
        <v>-4.0235223847892883</v>
      </c>
      <c r="K117" s="9"/>
      <c r="L117" s="12">
        <v>0.6081253130993105</v>
      </c>
      <c r="M117" s="36">
        <f t="shared" si="25"/>
        <v>0</v>
      </c>
      <c r="N117" s="36">
        <f t="shared" si="26"/>
        <v>1</v>
      </c>
      <c r="O117" s="36">
        <f t="shared" si="27"/>
        <v>0</v>
      </c>
      <c r="P117" s="36">
        <f t="shared" si="28"/>
        <v>0</v>
      </c>
      <c r="Q117" s="9"/>
      <c r="R117" s="9"/>
      <c r="S117" s="9"/>
      <c r="T117" s="9"/>
      <c r="U117" s="38" t="str">
        <f t="shared" si="42"/>
        <v>n.a.</v>
      </c>
      <c r="V117" s="38">
        <f t="shared" si="43"/>
        <v>0.6081253130993105</v>
      </c>
      <c r="W117" s="38" t="str">
        <f t="shared" si="44"/>
        <v>n.a.</v>
      </c>
      <c r="X117" s="38" t="str">
        <f t="shared" si="45"/>
        <v>n.a.</v>
      </c>
      <c r="Y117" s="9"/>
      <c r="Z117" s="9"/>
    </row>
    <row r="118" spans="1:26">
      <c r="A118" s="4">
        <f t="shared" si="40"/>
        <v>1961</v>
      </c>
      <c r="B118" s="34">
        <v>194283</v>
      </c>
      <c r="C118" s="9"/>
      <c r="D118" s="9">
        <v>707000</v>
      </c>
      <c r="E118" s="9"/>
      <c r="F118" s="9"/>
      <c r="G118" s="9"/>
      <c r="H118" s="9"/>
      <c r="I118" s="12">
        <f t="shared" si="41"/>
        <v>27.479915134370579</v>
      </c>
      <c r="J118" s="38">
        <f t="shared" si="38"/>
        <v>-2.5357286682768354</v>
      </c>
      <c r="K118" s="9"/>
      <c r="L118" s="12">
        <v>0.7098973777419999</v>
      </c>
      <c r="M118" s="36">
        <f t="shared" si="25"/>
        <v>1</v>
      </c>
      <c r="N118" s="36">
        <f t="shared" si="26"/>
        <v>0</v>
      </c>
      <c r="O118" s="36">
        <f t="shared" si="27"/>
        <v>0</v>
      </c>
      <c r="P118" s="36">
        <f t="shared" si="28"/>
        <v>0</v>
      </c>
      <c r="Q118" s="9"/>
      <c r="R118" s="9"/>
      <c r="S118" s="9"/>
      <c r="T118" s="9"/>
      <c r="U118" s="38">
        <f t="shared" si="42"/>
        <v>0.7098973777419999</v>
      </c>
      <c r="V118" s="38" t="str">
        <f t="shared" si="43"/>
        <v>n.a.</v>
      </c>
      <c r="W118" s="38" t="str">
        <f t="shared" si="44"/>
        <v>n.a.</v>
      </c>
      <c r="X118" s="38" t="str">
        <f t="shared" si="45"/>
        <v>n.a.</v>
      </c>
      <c r="Y118" s="9"/>
      <c r="Z118" s="9"/>
    </row>
    <row r="119" spans="1:26">
      <c r="A119" s="4">
        <f t="shared" si="40"/>
        <v>1962</v>
      </c>
      <c r="B119" s="34">
        <v>207975</v>
      </c>
      <c r="C119" s="9"/>
      <c r="D119" s="9">
        <v>817000</v>
      </c>
      <c r="E119" s="9"/>
      <c r="F119" s="9"/>
      <c r="G119" s="9"/>
      <c r="H119" s="9"/>
      <c r="I119" s="12">
        <f t="shared" si="41"/>
        <v>25.45593635250918</v>
      </c>
      <c r="J119" s="38">
        <f t="shared" si="38"/>
        <v>-3.9314704411942181</v>
      </c>
      <c r="K119" s="9"/>
      <c r="L119" s="12">
        <v>6.8241847769682566</v>
      </c>
      <c r="M119" s="36">
        <f t="shared" si="25"/>
        <v>1</v>
      </c>
      <c r="N119" s="36">
        <f t="shared" si="26"/>
        <v>0</v>
      </c>
      <c r="O119" s="36">
        <f t="shared" si="27"/>
        <v>0</v>
      </c>
      <c r="P119" s="36">
        <f t="shared" si="28"/>
        <v>0</v>
      </c>
      <c r="Q119" s="9"/>
      <c r="R119" s="9"/>
      <c r="S119" s="9"/>
      <c r="T119" s="9"/>
      <c r="U119" s="38">
        <f t="shared" si="42"/>
        <v>6.8241847769682566</v>
      </c>
      <c r="V119" s="38" t="str">
        <f t="shared" si="43"/>
        <v>n.a.</v>
      </c>
      <c r="W119" s="38" t="str">
        <f t="shared" si="44"/>
        <v>n.a.</v>
      </c>
      <c r="X119" s="38" t="str">
        <f t="shared" si="45"/>
        <v>n.a.</v>
      </c>
      <c r="Y119" s="9"/>
      <c r="Z119" s="9"/>
    </row>
    <row r="120" spans="1:26">
      <c r="A120" s="4">
        <f t="shared" si="40"/>
        <v>1963</v>
      </c>
      <c r="B120" s="34">
        <v>213518</v>
      </c>
      <c r="C120" s="9"/>
      <c r="D120" s="9">
        <v>964200</v>
      </c>
      <c r="E120" s="9"/>
      <c r="F120" s="9"/>
      <c r="G120" s="9"/>
      <c r="H120" s="9"/>
      <c r="I120" s="12">
        <f t="shared" si="41"/>
        <v>22.144575814146442</v>
      </c>
      <c r="J120" s="38">
        <f t="shared" si="38"/>
        <v>-7.883134835120515</v>
      </c>
      <c r="K120" s="9"/>
      <c r="L120" s="12">
        <v>5.9105834806769471</v>
      </c>
      <c r="M120" s="36">
        <f t="shared" si="25"/>
        <v>1</v>
      </c>
      <c r="N120" s="36">
        <f t="shared" si="26"/>
        <v>0</v>
      </c>
      <c r="O120" s="36">
        <f t="shared" si="27"/>
        <v>0</v>
      </c>
      <c r="P120" s="36">
        <f t="shared" si="28"/>
        <v>0</v>
      </c>
      <c r="Q120" s="9"/>
      <c r="R120" s="9"/>
      <c r="S120" s="9"/>
      <c r="T120" s="9"/>
      <c r="U120" s="38">
        <f t="shared" si="42"/>
        <v>5.9105834806769471</v>
      </c>
      <c r="V120" s="38" t="str">
        <f t="shared" si="43"/>
        <v>n.a.</v>
      </c>
      <c r="W120" s="38" t="str">
        <f t="shared" si="44"/>
        <v>n.a.</v>
      </c>
      <c r="X120" s="38" t="str">
        <f t="shared" si="45"/>
        <v>n.a.</v>
      </c>
      <c r="Y120" s="9"/>
      <c r="Z120" s="9"/>
    </row>
    <row r="121" spans="1:26">
      <c r="A121" s="4">
        <f t="shared" si="40"/>
        <v>1964</v>
      </c>
      <c r="B121" s="34">
        <v>225803</v>
      </c>
      <c r="C121" s="9"/>
      <c r="D121" s="9">
        <v>1202200</v>
      </c>
      <c r="E121" s="9"/>
      <c r="F121" s="9"/>
      <c r="G121" s="9"/>
      <c r="H121" s="9"/>
      <c r="I121" s="12">
        <f t="shared" si="41"/>
        <v>18.782482116120445</v>
      </c>
      <c r="J121" s="38">
        <f t="shared" si="38"/>
        <v>-8.697433018250134</v>
      </c>
      <c r="K121" s="9"/>
      <c r="L121" s="12">
        <v>10.893976925308511</v>
      </c>
      <c r="M121" s="36">
        <f t="shared" si="25"/>
        <v>1</v>
      </c>
      <c r="N121" s="36">
        <f t="shared" si="26"/>
        <v>0</v>
      </c>
      <c r="O121" s="36">
        <f t="shared" si="27"/>
        <v>0</v>
      </c>
      <c r="P121" s="36">
        <f t="shared" si="28"/>
        <v>0</v>
      </c>
      <c r="Q121" s="9"/>
      <c r="R121" s="9"/>
      <c r="S121" s="9"/>
      <c r="T121" s="9"/>
      <c r="U121" s="38">
        <f t="shared" si="42"/>
        <v>10.893976925308511</v>
      </c>
      <c r="V121" s="38" t="str">
        <f t="shared" si="43"/>
        <v>n.a.</v>
      </c>
      <c r="W121" s="38" t="str">
        <f t="shared" si="44"/>
        <v>n.a.</v>
      </c>
      <c r="X121" s="38" t="str">
        <f t="shared" si="45"/>
        <v>n.a.</v>
      </c>
      <c r="Y121" s="9"/>
      <c r="Z121" s="9"/>
    </row>
    <row r="122" spans="1:26">
      <c r="A122" s="4">
        <f t="shared" si="40"/>
        <v>1965</v>
      </c>
      <c r="B122" s="34">
        <v>246177</v>
      </c>
      <c r="C122" s="9"/>
      <c r="D122" s="9">
        <v>1398800</v>
      </c>
      <c r="E122" s="9"/>
      <c r="F122" s="9"/>
      <c r="G122" s="9"/>
      <c r="H122" s="9"/>
      <c r="I122" s="12">
        <f t="shared" si="41"/>
        <v>17.59915641978839</v>
      </c>
      <c r="J122" s="38">
        <f t="shared" si="38"/>
        <v>-7.8567799327207908</v>
      </c>
      <c r="K122" s="9"/>
      <c r="L122" s="12">
        <v>9.4</v>
      </c>
      <c r="M122" s="36">
        <f t="shared" si="25"/>
        <v>1</v>
      </c>
      <c r="N122" s="36">
        <f t="shared" si="26"/>
        <v>0</v>
      </c>
      <c r="O122" s="36">
        <f t="shared" si="27"/>
        <v>0</v>
      </c>
      <c r="P122" s="36">
        <f t="shared" si="28"/>
        <v>0</v>
      </c>
      <c r="Q122" s="9"/>
      <c r="R122" s="9"/>
      <c r="S122" s="9"/>
      <c r="T122" s="9"/>
      <c r="U122" s="38">
        <f t="shared" si="42"/>
        <v>9.4</v>
      </c>
      <c r="V122" s="38" t="str">
        <f t="shared" si="43"/>
        <v>n.a.</v>
      </c>
      <c r="W122" s="38" t="str">
        <f t="shared" si="44"/>
        <v>n.a.</v>
      </c>
      <c r="X122" s="38" t="str">
        <f t="shared" si="45"/>
        <v>n.a.</v>
      </c>
      <c r="Y122" s="9"/>
      <c r="Z122" s="9"/>
    </row>
    <row r="123" spans="1:26">
      <c r="A123" s="4">
        <f t="shared" si="40"/>
        <v>1966</v>
      </c>
      <c r="B123" s="34">
        <v>276809</v>
      </c>
      <c r="C123" s="9"/>
      <c r="D123" s="9">
        <v>1618400</v>
      </c>
      <c r="E123" s="9"/>
      <c r="F123" s="9"/>
      <c r="G123" s="9"/>
      <c r="H123" s="9"/>
      <c r="I123" s="12">
        <f t="shared" si="41"/>
        <v>17.103868017795353</v>
      </c>
      <c r="J123" s="38">
        <f t="shared" si="38"/>
        <v>-5.0407077963510893</v>
      </c>
      <c r="K123" s="9"/>
      <c r="L123" s="12">
        <v>6.6098204926223945</v>
      </c>
      <c r="M123" s="36">
        <f t="shared" si="25"/>
        <v>1</v>
      </c>
      <c r="N123" s="36">
        <f t="shared" si="26"/>
        <v>0</v>
      </c>
      <c r="O123" s="36">
        <f t="shared" si="27"/>
        <v>0</v>
      </c>
      <c r="P123" s="36">
        <f t="shared" si="28"/>
        <v>0</v>
      </c>
      <c r="Q123" s="9"/>
      <c r="R123" s="9"/>
      <c r="S123" s="9"/>
      <c r="T123" s="9"/>
      <c r="U123" s="38">
        <f t="shared" si="42"/>
        <v>6.6098204926223945</v>
      </c>
      <c r="V123" s="38" t="str">
        <f t="shared" si="43"/>
        <v>n.a.</v>
      </c>
      <c r="W123" s="38" t="str">
        <f t="shared" si="44"/>
        <v>n.a.</v>
      </c>
      <c r="X123" s="38" t="str">
        <f t="shared" si="45"/>
        <v>n.a.</v>
      </c>
      <c r="Y123" s="9"/>
      <c r="Z123" s="9"/>
    </row>
    <row r="124" spans="1:26">
      <c r="A124" s="4">
        <f t="shared" si="40"/>
        <v>1967</v>
      </c>
      <c r="B124" s="34">
        <v>308362</v>
      </c>
      <c r="C124" s="9"/>
      <c r="D124" s="9">
        <v>1817800</v>
      </c>
      <c r="E124" s="9"/>
      <c r="F124" s="9"/>
      <c r="G124" s="9"/>
      <c r="H124" s="9"/>
      <c r="I124" s="12">
        <f t="shared" si="41"/>
        <v>16.963472329189131</v>
      </c>
      <c r="J124" s="38">
        <f t="shared" si="38"/>
        <v>-1.8190097869313142</v>
      </c>
      <c r="K124" s="9"/>
      <c r="L124" s="12">
        <v>7.9532980782005209</v>
      </c>
      <c r="M124" s="36">
        <f t="shared" si="25"/>
        <v>1</v>
      </c>
      <c r="N124" s="36">
        <f t="shared" si="26"/>
        <v>0</v>
      </c>
      <c r="O124" s="36">
        <f t="shared" si="27"/>
        <v>0</v>
      </c>
      <c r="P124" s="36">
        <f t="shared" si="28"/>
        <v>0</v>
      </c>
      <c r="Q124" s="9"/>
      <c r="R124" s="9"/>
      <c r="S124" s="9"/>
      <c r="T124" s="9"/>
      <c r="U124" s="38">
        <f t="shared" si="42"/>
        <v>7.9532980782005209</v>
      </c>
      <c r="V124" s="38" t="str">
        <f t="shared" si="43"/>
        <v>n.a.</v>
      </c>
      <c r="W124" s="38" t="str">
        <f t="shared" si="44"/>
        <v>n.a.</v>
      </c>
      <c r="X124" s="38" t="str">
        <f t="shared" si="45"/>
        <v>n.a.</v>
      </c>
      <c r="Y124" s="9"/>
      <c r="Z124" s="9"/>
    </row>
    <row r="125" spans="1:26">
      <c r="A125" s="4">
        <f t="shared" si="40"/>
        <v>1968</v>
      </c>
      <c r="B125" s="34">
        <v>356669</v>
      </c>
      <c r="C125" s="9"/>
      <c r="D125" s="9">
        <v>2037400</v>
      </c>
      <c r="E125" s="9"/>
      <c r="F125" s="9"/>
      <c r="G125" s="9"/>
      <c r="H125" s="9"/>
      <c r="I125" s="12">
        <f t="shared" si="41"/>
        <v>17.506086188279181</v>
      </c>
      <c r="J125" s="38">
        <f t="shared" si="38"/>
        <v>-9.3070231509209123E-2</v>
      </c>
      <c r="K125" s="9"/>
      <c r="L125" s="12">
        <v>4.4088745688576276</v>
      </c>
      <c r="M125" s="36">
        <f t="shared" si="25"/>
        <v>1</v>
      </c>
      <c r="N125" s="36">
        <f t="shared" si="26"/>
        <v>0</v>
      </c>
      <c r="O125" s="36">
        <f t="shared" si="27"/>
        <v>0</v>
      </c>
      <c r="P125" s="36">
        <f t="shared" si="28"/>
        <v>0</v>
      </c>
      <c r="Q125" s="9"/>
      <c r="R125" s="9"/>
      <c r="S125" s="9"/>
      <c r="T125" s="9"/>
      <c r="U125" s="38">
        <f t="shared" si="42"/>
        <v>4.4088745688576276</v>
      </c>
      <c r="V125" s="38" t="str">
        <f t="shared" si="43"/>
        <v>n.a.</v>
      </c>
      <c r="W125" s="38" t="str">
        <f t="shared" si="44"/>
        <v>n.a.</v>
      </c>
      <c r="X125" s="38" t="str">
        <f t="shared" si="45"/>
        <v>n.a.</v>
      </c>
      <c r="Y125" s="9"/>
      <c r="Z125" s="9"/>
    </row>
    <row r="126" spans="1:26">
      <c r="A126" s="4">
        <f t="shared" si="40"/>
        <v>1969</v>
      </c>
      <c r="B126" s="34">
        <v>415596</v>
      </c>
      <c r="C126" s="9"/>
      <c r="D126" s="9">
        <v>2317000</v>
      </c>
      <c r="E126" s="9"/>
      <c r="F126" s="9"/>
      <c r="G126" s="9"/>
      <c r="H126" s="9"/>
      <c r="I126" s="12">
        <f t="shared" si="41"/>
        <v>17.936814846784635</v>
      </c>
      <c r="J126" s="38">
        <f t="shared" si="38"/>
        <v>0.8329468289892823</v>
      </c>
      <c r="K126" s="9"/>
      <c r="L126" s="12">
        <v>2.5300581176678514</v>
      </c>
      <c r="M126" s="36">
        <f t="shared" si="25"/>
        <v>1</v>
      </c>
      <c r="N126" s="36">
        <f t="shared" si="26"/>
        <v>0</v>
      </c>
      <c r="O126" s="36">
        <f t="shared" si="27"/>
        <v>0</v>
      </c>
      <c r="P126" s="36">
        <f t="shared" si="28"/>
        <v>0</v>
      </c>
      <c r="Q126" s="9"/>
      <c r="R126" s="9"/>
      <c r="S126" s="9"/>
      <c r="T126" s="9"/>
      <c r="U126" s="38">
        <f t="shared" si="42"/>
        <v>2.5300581176678514</v>
      </c>
      <c r="V126" s="38" t="str">
        <f t="shared" si="43"/>
        <v>n.a.</v>
      </c>
      <c r="W126" s="38" t="str">
        <f t="shared" si="44"/>
        <v>n.a.</v>
      </c>
      <c r="X126" s="38" t="str">
        <f t="shared" si="45"/>
        <v>n.a.</v>
      </c>
      <c r="Y126" s="9"/>
      <c r="Z126" s="9"/>
    </row>
    <row r="127" spans="1:26">
      <c r="A127" s="4">
        <f t="shared" si="40"/>
        <v>1970</v>
      </c>
      <c r="B127" s="34">
        <v>472960</v>
      </c>
      <c r="C127" s="9"/>
      <c r="D127" s="9">
        <v>2630100</v>
      </c>
      <c r="E127" s="9"/>
      <c r="F127" s="9"/>
      <c r="G127" s="9"/>
      <c r="H127" s="9"/>
      <c r="I127" s="12">
        <f t="shared" si="41"/>
        <v>17.98258621345196</v>
      </c>
      <c r="J127" s="38">
        <f t="shared" si="38"/>
        <v>1.0191138842628291</v>
      </c>
      <c r="K127" s="9"/>
      <c r="L127" s="12">
        <v>6.513686327858232</v>
      </c>
      <c r="M127" s="36">
        <f t="shared" si="25"/>
        <v>1</v>
      </c>
      <c r="N127" s="36">
        <f t="shared" si="26"/>
        <v>0</v>
      </c>
      <c r="O127" s="36">
        <f t="shared" si="27"/>
        <v>0</v>
      </c>
      <c r="P127" s="36">
        <f t="shared" si="28"/>
        <v>0</v>
      </c>
      <c r="Q127" s="9"/>
      <c r="R127" s="9"/>
      <c r="S127" s="9"/>
      <c r="T127" s="9"/>
      <c r="U127" s="38">
        <f t="shared" si="42"/>
        <v>6.513686327858232</v>
      </c>
      <c r="V127" s="38" t="str">
        <f t="shared" si="43"/>
        <v>n.a.</v>
      </c>
      <c r="W127" s="38" t="str">
        <f t="shared" si="44"/>
        <v>n.a.</v>
      </c>
      <c r="X127" s="38" t="str">
        <f t="shared" si="45"/>
        <v>n.a.</v>
      </c>
      <c r="Y127" s="9"/>
      <c r="Z127" s="9"/>
    </row>
    <row r="128" spans="1:26">
      <c r="A128" s="4">
        <f t="shared" si="40"/>
        <v>1971</v>
      </c>
      <c r="B128" s="34">
        <v>501909</v>
      </c>
      <c r="C128" s="9"/>
      <c r="D128" s="9">
        <v>2968000</v>
      </c>
      <c r="E128" s="9"/>
      <c r="F128" s="9"/>
      <c r="G128" s="9"/>
      <c r="H128" s="9"/>
      <c r="I128" s="12">
        <f t="shared" si="41"/>
        <v>16.910680592991913</v>
      </c>
      <c r="J128" s="38">
        <f t="shared" si="38"/>
        <v>-0.59540559528726789</v>
      </c>
      <c r="K128" s="9"/>
      <c r="L128" s="12">
        <v>9.1080475597654491</v>
      </c>
      <c r="M128" s="36">
        <f t="shared" si="25"/>
        <v>1</v>
      </c>
      <c r="N128" s="36">
        <f t="shared" si="26"/>
        <v>0</v>
      </c>
      <c r="O128" s="36">
        <f t="shared" si="27"/>
        <v>0</v>
      </c>
      <c r="P128" s="36">
        <f t="shared" si="28"/>
        <v>0</v>
      </c>
      <c r="Q128" s="9"/>
      <c r="R128" s="9"/>
      <c r="S128" s="9"/>
      <c r="T128" s="9"/>
      <c r="U128" s="38">
        <f t="shared" si="42"/>
        <v>9.1080475597654491</v>
      </c>
      <c r="V128" s="38" t="str">
        <f t="shared" si="43"/>
        <v>n.a.</v>
      </c>
      <c r="W128" s="38" t="str">
        <f t="shared" si="44"/>
        <v>n.a.</v>
      </c>
      <c r="X128" s="38" t="str">
        <f t="shared" si="45"/>
        <v>n.a.</v>
      </c>
      <c r="Y128" s="9"/>
      <c r="Z128" s="9"/>
    </row>
    <row r="129" spans="1:26">
      <c r="A129" s="4">
        <f t="shared" si="40"/>
        <v>1972</v>
      </c>
      <c r="B129" s="34">
        <v>577931</v>
      </c>
      <c r="C129" s="9"/>
      <c r="D129" s="9">
        <v>3483300</v>
      </c>
      <c r="E129" s="9"/>
      <c r="F129" s="9"/>
      <c r="G129" s="9"/>
      <c r="H129" s="9"/>
      <c r="I129" s="12">
        <f t="shared" si="41"/>
        <v>16.591479344299945</v>
      </c>
      <c r="J129" s="38">
        <f t="shared" si="38"/>
        <v>-1.3453355024846907</v>
      </c>
      <c r="K129" s="9"/>
      <c r="L129" s="12">
        <v>8.1500956367623747</v>
      </c>
      <c r="M129" s="36">
        <f t="shared" si="25"/>
        <v>1</v>
      </c>
      <c r="N129" s="36">
        <f t="shared" si="26"/>
        <v>0</v>
      </c>
      <c r="O129" s="36">
        <f t="shared" si="27"/>
        <v>0</v>
      </c>
      <c r="P129" s="36">
        <f t="shared" si="28"/>
        <v>0</v>
      </c>
      <c r="Q129" s="9"/>
      <c r="R129" s="9"/>
      <c r="S129" s="9"/>
      <c r="T129" s="9"/>
      <c r="U129" s="38">
        <f t="shared" si="42"/>
        <v>8.1500956367623747</v>
      </c>
      <c r="V129" s="38" t="str">
        <f t="shared" si="43"/>
        <v>n.a.</v>
      </c>
      <c r="W129" s="38" t="str">
        <f t="shared" si="44"/>
        <v>n.a.</v>
      </c>
      <c r="X129" s="38" t="str">
        <f t="shared" si="45"/>
        <v>n.a.</v>
      </c>
      <c r="Y129" s="9"/>
      <c r="Z129" s="9"/>
    </row>
    <row r="130" spans="1:26">
      <c r="A130" s="4">
        <f t="shared" si="40"/>
        <v>1973</v>
      </c>
      <c r="B130" s="34">
        <v>649931</v>
      </c>
      <c r="C130" s="9"/>
      <c r="D130" s="9">
        <v>4199100</v>
      </c>
      <c r="E130" s="9"/>
      <c r="F130" s="9"/>
      <c r="G130" s="9"/>
      <c r="H130" s="9"/>
      <c r="I130" s="12">
        <f t="shared" si="41"/>
        <v>15.477864304255673</v>
      </c>
      <c r="J130" s="38">
        <f t="shared" si="38"/>
        <v>-2.5047219091962862</v>
      </c>
      <c r="K130" s="9"/>
      <c r="L130" s="12">
        <v>11.578257687158198</v>
      </c>
      <c r="M130" s="36">
        <f t="shared" si="25"/>
        <v>1</v>
      </c>
      <c r="N130" s="36">
        <f t="shared" si="26"/>
        <v>0</v>
      </c>
      <c r="O130" s="36">
        <f t="shared" si="27"/>
        <v>0</v>
      </c>
      <c r="P130" s="36">
        <f t="shared" si="28"/>
        <v>0</v>
      </c>
      <c r="Q130" s="9"/>
      <c r="R130" s="9"/>
      <c r="S130" s="9"/>
      <c r="T130" s="9"/>
      <c r="U130" s="38">
        <f t="shared" si="42"/>
        <v>11.578257687158198</v>
      </c>
      <c r="V130" s="38" t="str">
        <f t="shared" si="43"/>
        <v>n.a.</v>
      </c>
      <c r="W130" s="38" t="str">
        <f t="shared" si="44"/>
        <v>n.a.</v>
      </c>
      <c r="X130" s="38" t="str">
        <f t="shared" si="45"/>
        <v>n.a.</v>
      </c>
      <c r="Y130" s="9"/>
      <c r="Z130" s="9"/>
    </row>
    <row r="131" spans="1:26">
      <c r="A131" s="4">
        <f t="shared" si="40"/>
        <v>1974</v>
      </c>
      <c r="B131" s="34">
        <v>673768</v>
      </c>
      <c r="C131" s="9"/>
      <c r="D131" s="9">
        <v>5143100</v>
      </c>
      <c r="E131" s="9"/>
      <c r="F131" s="9"/>
      <c r="G131" s="9"/>
      <c r="H131" s="9"/>
      <c r="I131" s="12">
        <f t="shared" si="41"/>
        <v>13.100425813225486</v>
      </c>
      <c r="J131" s="38">
        <f t="shared" si="38"/>
        <v>-3.8102547797664261</v>
      </c>
      <c r="K131" s="9"/>
      <c r="L131" s="12">
        <v>15.782330624553003</v>
      </c>
      <c r="M131" s="36">
        <f t="shared" si="25"/>
        <v>1</v>
      </c>
      <c r="N131" s="36">
        <f t="shared" si="26"/>
        <v>0</v>
      </c>
      <c r="O131" s="36">
        <f t="shared" si="27"/>
        <v>0</v>
      </c>
      <c r="P131" s="36">
        <f t="shared" si="28"/>
        <v>0</v>
      </c>
      <c r="Q131" s="9"/>
      <c r="R131" s="9"/>
      <c r="S131" s="9"/>
      <c r="T131" s="9"/>
      <c r="U131" s="38">
        <f t="shared" si="42"/>
        <v>15.782330624553003</v>
      </c>
      <c r="V131" s="38" t="str">
        <f t="shared" si="43"/>
        <v>n.a.</v>
      </c>
      <c r="W131" s="38" t="str">
        <f t="shared" si="44"/>
        <v>n.a.</v>
      </c>
      <c r="X131" s="38" t="str">
        <f t="shared" si="45"/>
        <v>n.a.</v>
      </c>
      <c r="Y131" s="9"/>
      <c r="Z131" s="9"/>
    </row>
    <row r="132" spans="1:26">
      <c r="A132" s="4">
        <f t="shared" si="40"/>
        <v>1975</v>
      </c>
      <c r="B132" s="34">
        <v>699252</v>
      </c>
      <c r="C132" s="9"/>
      <c r="D132" s="9">
        <v>6038500</v>
      </c>
      <c r="E132" s="9"/>
      <c r="F132" s="9"/>
      <c r="G132" s="9"/>
      <c r="H132" s="9"/>
      <c r="I132" s="12">
        <f t="shared" si="41"/>
        <v>11.579895669454334</v>
      </c>
      <c r="J132" s="38">
        <f t="shared" ref="J132:J163" si="46">I132-I129</f>
        <v>-5.0115836748456104</v>
      </c>
      <c r="K132" s="9"/>
      <c r="L132" s="12">
        <v>15.378465495637812</v>
      </c>
      <c r="M132" s="36">
        <f t="shared" si="25"/>
        <v>1</v>
      </c>
      <c r="N132" s="36">
        <f t="shared" si="26"/>
        <v>0</v>
      </c>
      <c r="O132" s="36">
        <f t="shared" si="27"/>
        <v>0</v>
      </c>
      <c r="P132" s="36">
        <f t="shared" si="28"/>
        <v>0</v>
      </c>
      <c r="Q132" s="9"/>
      <c r="R132" s="9"/>
      <c r="S132" s="9"/>
      <c r="T132" s="9"/>
      <c r="U132" s="38">
        <f t="shared" si="42"/>
        <v>15.378465495637812</v>
      </c>
      <c r="V132" s="38" t="str">
        <f t="shared" si="43"/>
        <v>n.a.</v>
      </c>
      <c r="W132" s="38" t="str">
        <f t="shared" si="44"/>
        <v>n.a.</v>
      </c>
      <c r="X132" s="38" t="str">
        <f t="shared" si="45"/>
        <v>n.a.</v>
      </c>
      <c r="Y132" s="9"/>
      <c r="Z132" s="9"/>
    </row>
    <row r="133" spans="1:26">
      <c r="A133" s="4">
        <f t="shared" si="40"/>
        <v>1976</v>
      </c>
      <c r="B133" s="34">
        <v>581842</v>
      </c>
      <c r="C133" s="9"/>
      <c r="D133" s="9">
        <v>7266700</v>
      </c>
      <c r="E133" s="9"/>
      <c r="F133" s="9"/>
      <c r="G133" s="9"/>
      <c r="H133" s="9"/>
      <c r="I133" s="12">
        <f t="shared" si="41"/>
        <v>8.0069632708106848</v>
      </c>
      <c r="J133" s="38">
        <f t="shared" si="46"/>
        <v>-7.4709010334449886</v>
      </c>
      <c r="K133" s="9"/>
      <c r="L133" s="12">
        <v>18.032664611151429</v>
      </c>
      <c r="M133" s="36">
        <f t="shared" si="25"/>
        <v>1</v>
      </c>
      <c r="N133" s="36">
        <f t="shared" si="26"/>
        <v>0</v>
      </c>
      <c r="O133" s="36">
        <f t="shared" si="27"/>
        <v>0</v>
      </c>
      <c r="P133" s="36">
        <f t="shared" si="28"/>
        <v>0</v>
      </c>
      <c r="Q133" s="9"/>
      <c r="R133" s="9"/>
      <c r="S133" s="9"/>
      <c r="T133" s="9"/>
      <c r="U133" s="38">
        <f t="shared" si="42"/>
        <v>18.032664611151429</v>
      </c>
      <c r="V133" s="38" t="str">
        <f t="shared" si="43"/>
        <v>n.a.</v>
      </c>
      <c r="W133" s="38" t="str">
        <f t="shared" si="44"/>
        <v>n.a.</v>
      </c>
      <c r="X133" s="38" t="str">
        <f t="shared" si="45"/>
        <v>n.a.</v>
      </c>
      <c r="Y133" s="9"/>
      <c r="Z133" s="9"/>
    </row>
    <row r="134" spans="1:26">
      <c r="A134" s="4">
        <f t="shared" si="40"/>
        <v>1977</v>
      </c>
      <c r="B134" s="34">
        <v>788981</v>
      </c>
      <c r="C134" s="9"/>
      <c r="D134" s="9">
        <v>9219700</v>
      </c>
      <c r="E134" s="9"/>
      <c r="F134" s="9"/>
      <c r="G134" s="9"/>
      <c r="H134" s="9"/>
      <c r="I134" s="12">
        <f t="shared" si="41"/>
        <v>8.5575561026931464</v>
      </c>
      <c r="J134" s="38">
        <f t="shared" si="46"/>
        <v>-4.5428697105323401</v>
      </c>
      <c r="K134" s="9"/>
      <c r="L134" s="12">
        <v>25.348927332150257</v>
      </c>
      <c r="M134" s="36">
        <f t="shared" si="25"/>
        <v>1</v>
      </c>
      <c r="N134" s="36">
        <f t="shared" si="26"/>
        <v>0</v>
      </c>
      <c r="O134" s="36">
        <f t="shared" si="27"/>
        <v>0</v>
      </c>
      <c r="P134" s="36">
        <f t="shared" si="28"/>
        <v>0</v>
      </c>
      <c r="Q134" s="9"/>
      <c r="R134" s="9"/>
      <c r="S134" s="9"/>
      <c r="T134" s="9"/>
      <c r="U134" s="38">
        <f t="shared" si="42"/>
        <v>25.348927332150257</v>
      </c>
      <c r="V134" s="38" t="str">
        <f t="shared" si="43"/>
        <v>n.a.</v>
      </c>
      <c r="W134" s="38" t="str">
        <f t="shared" si="44"/>
        <v>n.a.</v>
      </c>
      <c r="X134" s="38" t="str">
        <f t="shared" si="45"/>
        <v>n.a.</v>
      </c>
      <c r="Y134" s="9"/>
      <c r="Z134" s="9"/>
    </row>
    <row r="135" spans="1:26">
      <c r="A135" s="4">
        <f t="shared" si="40"/>
        <v>1978</v>
      </c>
      <c r="B135" s="34">
        <v>1101265</v>
      </c>
      <c r="C135" s="9"/>
      <c r="D135" s="9">
        <v>11284800</v>
      </c>
      <c r="E135" s="9"/>
      <c r="F135" s="9"/>
      <c r="G135" s="9"/>
      <c r="H135" s="9"/>
      <c r="I135" s="12">
        <f t="shared" si="41"/>
        <v>9.7588348929533524</v>
      </c>
      <c r="J135" s="38">
        <f t="shared" si="46"/>
        <v>-1.8210607765009819</v>
      </c>
      <c r="K135" s="9"/>
      <c r="L135" s="12">
        <v>18.623739860908017</v>
      </c>
      <c r="M135" s="36">
        <f t="shared" si="25"/>
        <v>1</v>
      </c>
      <c r="N135" s="36">
        <f t="shared" si="26"/>
        <v>0</v>
      </c>
      <c r="O135" s="36">
        <f t="shared" si="27"/>
        <v>0</v>
      </c>
      <c r="P135" s="36">
        <f t="shared" si="28"/>
        <v>0</v>
      </c>
      <c r="Q135" s="9"/>
      <c r="R135" s="9"/>
      <c r="S135" s="9"/>
      <c r="T135" s="9"/>
      <c r="U135" s="38">
        <f t="shared" si="42"/>
        <v>18.623739860908017</v>
      </c>
      <c r="V135" s="38" t="str">
        <f t="shared" si="43"/>
        <v>n.a.</v>
      </c>
      <c r="W135" s="38" t="str">
        <f t="shared" si="44"/>
        <v>n.a.</v>
      </c>
      <c r="X135" s="38" t="str">
        <f t="shared" si="45"/>
        <v>n.a.</v>
      </c>
      <c r="Y135" s="9"/>
      <c r="Z135" s="9"/>
    </row>
    <row r="136" spans="1:26">
      <c r="A136" s="4">
        <f t="shared" si="40"/>
        <v>1979</v>
      </c>
      <c r="B136" s="34">
        <v>1281912</v>
      </c>
      <c r="C136" s="9"/>
      <c r="D136" s="9">
        <v>13201400</v>
      </c>
      <c r="E136" s="9"/>
      <c r="F136" s="9"/>
      <c r="G136" s="9"/>
      <c r="H136" s="9"/>
      <c r="I136" s="12">
        <f t="shared" si="41"/>
        <v>9.7104246519308557</v>
      </c>
      <c r="J136" s="38">
        <f t="shared" si="46"/>
        <v>1.7034613811201709</v>
      </c>
      <c r="K136" s="9"/>
      <c r="L136" s="12">
        <v>15.642602526656907</v>
      </c>
      <c r="M136" s="36">
        <f t="shared" si="25"/>
        <v>1</v>
      </c>
      <c r="N136" s="36">
        <f t="shared" si="26"/>
        <v>0</v>
      </c>
      <c r="O136" s="36">
        <f t="shared" si="27"/>
        <v>0</v>
      </c>
      <c r="P136" s="36">
        <f t="shared" si="28"/>
        <v>0</v>
      </c>
      <c r="Q136" s="9"/>
      <c r="R136" s="9"/>
      <c r="S136" s="9"/>
      <c r="T136" s="9"/>
      <c r="U136" s="38">
        <f t="shared" si="42"/>
        <v>15.642602526656907</v>
      </c>
      <c r="V136" s="38" t="str">
        <f t="shared" si="43"/>
        <v>n.a.</v>
      </c>
      <c r="W136" s="38" t="str">
        <f t="shared" si="44"/>
        <v>n.a.</v>
      </c>
      <c r="X136" s="38" t="str">
        <f t="shared" si="45"/>
        <v>n.a.</v>
      </c>
      <c r="Y136" s="9"/>
      <c r="Z136" s="9"/>
    </row>
    <row r="137" spans="1:26">
      <c r="A137" s="4">
        <f t="shared" si="40"/>
        <v>1980</v>
      </c>
      <c r="B137" s="34">
        <v>1547443</v>
      </c>
      <c r="C137" s="9"/>
      <c r="D137" s="9">
        <v>15862500</v>
      </c>
      <c r="E137" s="9"/>
      <c r="F137" s="9">
        <v>307118</v>
      </c>
      <c r="G137" s="9"/>
      <c r="H137" s="37">
        <v>31.422450002930468</v>
      </c>
      <c r="I137" s="12">
        <f t="shared" si="41"/>
        <v>9.7553538219070131</v>
      </c>
      <c r="J137" s="38">
        <f t="shared" si="46"/>
        <v>1.1977977192138667</v>
      </c>
      <c r="K137" s="9"/>
      <c r="L137" s="9"/>
      <c r="M137" s="36">
        <f t="shared" ref="M137:M166" si="47">IF(AND(I137&gt;0,I137&lt;30),1,0)</f>
        <v>1</v>
      </c>
      <c r="N137" s="36">
        <f t="shared" ref="N137:N166" si="48">IF(AND($I137&gt;30,$I137&lt;60),1,0)</f>
        <v>0</v>
      </c>
      <c r="O137" s="36">
        <f t="shared" ref="O137:O166" si="49">IF(AND($I137&gt;60,$I137&lt;90),1,0)</f>
        <v>0</v>
      </c>
      <c r="P137" s="36">
        <f t="shared" ref="P137:P166" si="50">IF($I137&gt;90,1,0)</f>
        <v>0</v>
      </c>
      <c r="Q137" s="9"/>
      <c r="R137" s="9"/>
      <c r="S137" s="9"/>
      <c r="T137" s="9"/>
      <c r="U137" s="38">
        <f t="shared" si="42"/>
        <v>0</v>
      </c>
      <c r="V137" s="38" t="str">
        <f t="shared" si="43"/>
        <v>n.a.</v>
      </c>
      <c r="W137" s="38" t="str">
        <f t="shared" si="44"/>
        <v>n.a.</v>
      </c>
      <c r="X137" s="38" t="str">
        <f t="shared" si="45"/>
        <v>n.a.</v>
      </c>
      <c r="Y137" s="9"/>
      <c r="Z137" s="9"/>
    </row>
    <row r="138" spans="1:26">
      <c r="A138" s="4">
        <f t="shared" si="40"/>
        <v>1981</v>
      </c>
      <c r="B138" s="34">
        <v>1850900</v>
      </c>
      <c r="C138" s="9"/>
      <c r="D138" s="9">
        <v>17797700</v>
      </c>
      <c r="E138" s="9"/>
      <c r="F138" s="9">
        <v>305865</v>
      </c>
      <c r="G138" s="9"/>
      <c r="H138" s="37">
        <v>35.959655403527698</v>
      </c>
      <c r="I138" s="12">
        <f t="shared" si="41"/>
        <v>10.399658382824747</v>
      </c>
      <c r="J138" s="38">
        <f t="shared" si="46"/>
        <v>0.64082348987139426</v>
      </c>
      <c r="K138" s="42">
        <f>100*(F138/F137-1)</f>
        <v>-0.40798650681497239</v>
      </c>
      <c r="L138" s="42">
        <f>100*(H138/H137-1)</f>
        <v>14.439375033372915</v>
      </c>
      <c r="M138" s="36">
        <f t="shared" si="47"/>
        <v>1</v>
      </c>
      <c r="N138" s="36">
        <f t="shared" si="48"/>
        <v>0</v>
      </c>
      <c r="O138" s="36">
        <f t="shared" si="49"/>
        <v>0</v>
      </c>
      <c r="P138" s="36">
        <f t="shared" si="50"/>
        <v>0</v>
      </c>
      <c r="Q138" s="38">
        <f t="shared" ref="Q138:Q166" si="51">IF(M138=1,$K138,"n.a.")</f>
        <v>-0.40798650681497239</v>
      </c>
      <c r="R138" s="38" t="str">
        <f t="shared" ref="R138:R166" si="52">IF(N138=1,$K138,"n.a.")</f>
        <v>n.a.</v>
      </c>
      <c r="S138" s="38" t="str">
        <f t="shared" ref="S138:S166" si="53">IF(O138=1,$K138,"n.a.")</f>
        <v>n.a.</v>
      </c>
      <c r="T138" s="38" t="str">
        <f t="shared" ref="T138:T166" si="54">IF(P138=1,$K138,"n.a.")</f>
        <v>n.a.</v>
      </c>
      <c r="U138" s="38">
        <f t="shared" ref="U138:U166" si="55">IF(M138=1,$L138,"n.a.")</f>
        <v>14.439375033372915</v>
      </c>
      <c r="V138" s="38" t="str">
        <f t="shared" ref="V138:V166" si="56">IF(N138=1,$L138,"n.a.")</f>
        <v>n.a.</v>
      </c>
      <c r="W138" s="38" t="str">
        <f t="shared" ref="W138:W166" si="57">IF(O138=1,$L138,"n.a.")</f>
        <v>n.a.</v>
      </c>
      <c r="X138" s="38" t="str">
        <f t="shared" ref="X138:X166" si="58">IF(P138=1,$L138,"n.a.")</f>
        <v>n.a.</v>
      </c>
      <c r="Y138" s="9"/>
      <c r="Z138" s="9"/>
    </row>
    <row r="139" spans="1:26">
      <c r="A139" s="4">
        <f t="shared" si="40"/>
        <v>1982</v>
      </c>
      <c r="B139" s="34">
        <v>2370800</v>
      </c>
      <c r="C139" s="9"/>
      <c r="D139" s="9">
        <v>20467200</v>
      </c>
      <c r="E139" s="9"/>
      <c r="F139" s="9">
        <v>309654</v>
      </c>
      <c r="G139" s="9"/>
      <c r="H139" s="37">
        <v>40.807158958062871</v>
      </c>
      <c r="I139" s="12">
        <f t="shared" si="41"/>
        <v>11.583411507191995</v>
      </c>
      <c r="J139" s="38">
        <f t="shared" si="46"/>
        <v>1.8729868552611393</v>
      </c>
      <c r="K139" s="12">
        <f t="shared" ref="K139:K166" si="59">100*(F139/F138-1)</f>
        <v>1.2387818155068508</v>
      </c>
      <c r="L139" s="12">
        <f t="shared" ref="L139:L166" si="60">100*(H139/H138-1)</f>
        <v>13.480394904061367</v>
      </c>
      <c r="M139" s="36">
        <f t="shared" si="47"/>
        <v>1</v>
      </c>
      <c r="N139" s="36">
        <f t="shared" si="48"/>
        <v>0</v>
      </c>
      <c r="O139" s="36">
        <f t="shared" si="49"/>
        <v>0</v>
      </c>
      <c r="P139" s="36">
        <f t="shared" si="50"/>
        <v>0</v>
      </c>
      <c r="Q139" s="38">
        <f t="shared" si="51"/>
        <v>1.2387818155068508</v>
      </c>
      <c r="R139" s="38" t="str">
        <f t="shared" si="52"/>
        <v>n.a.</v>
      </c>
      <c r="S139" s="38" t="str">
        <f t="shared" si="53"/>
        <v>n.a.</v>
      </c>
      <c r="T139" s="38" t="str">
        <f t="shared" si="54"/>
        <v>n.a.</v>
      </c>
      <c r="U139" s="38">
        <f t="shared" si="55"/>
        <v>13.480394904061367</v>
      </c>
      <c r="V139" s="38" t="str">
        <f t="shared" si="56"/>
        <v>n.a.</v>
      </c>
      <c r="W139" s="38" t="str">
        <f t="shared" si="57"/>
        <v>n.a.</v>
      </c>
      <c r="X139" s="38" t="str">
        <f t="shared" si="58"/>
        <v>n.a.</v>
      </c>
      <c r="Y139" s="9"/>
      <c r="Z139" s="9"/>
    </row>
    <row r="140" spans="1:26">
      <c r="A140" s="4">
        <f t="shared" si="40"/>
        <v>1983</v>
      </c>
      <c r="B140" s="34">
        <v>3029100</v>
      </c>
      <c r="C140" s="9"/>
      <c r="D140" s="9">
        <v>23305000</v>
      </c>
      <c r="E140" s="9"/>
      <c r="F140" s="9">
        <v>314771</v>
      </c>
      <c r="G140" s="9"/>
      <c r="H140" s="37">
        <v>45.82410704925168</v>
      </c>
      <c r="I140" s="12">
        <f t="shared" si="41"/>
        <v>12.997639991418151</v>
      </c>
      <c r="J140" s="38">
        <f t="shared" si="46"/>
        <v>3.2422861695111376</v>
      </c>
      <c r="K140" s="12">
        <f t="shared" si="59"/>
        <v>1.6524895528557737</v>
      </c>
      <c r="L140" s="12">
        <f t="shared" si="60"/>
        <v>12.294284187597281</v>
      </c>
      <c r="M140" s="36">
        <f t="shared" si="47"/>
        <v>1</v>
      </c>
      <c r="N140" s="36">
        <f t="shared" si="48"/>
        <v>0</v>
      </c>
      <c r="O140" s="36">
        <f t="shared" si="49"/>
        <v>0</v>
      </c>
      <c r="P140" s="36">
        <f t="shared" si="50"/>
        <v>0</v>
      </c>
      <c r="Q140" s="38">
        <f t="shared" si="51"/>
        <v>1.6524895528557737</v>
      </c>
      <c r="R140" s="38" t="str">
        <f t="shared" si="52"/>
        <v>n.a.</v>
      </c>
      <c r="S140" s="38" t="str">
        <f t="shared" si="53"/>
        <v>n.a.</v>
      </c>
      <c r="T140" s="38" t="str">
        <f t="shared" si="54"/>
        <v>n.a.</v>
      </c>
      <c r="U140" s="38">
        <f t="shared" si="55"/>
        <v>12.294284187597281</v>
      </c>
      <c r="V140" s="38" t="str">
        <f t="shared" si="56"/>
        <v>n.a.</v>
      </c>
      <c r="W140" s="38" t="str">
        <f t="shared" si="57"/>
        <v>n.a.</v>
      </c>
      <c r="X140" s="38" t="str">
        <f t="shared" si="58"/>
        <v>n.a.</v>
      </c>
      <c r="Y140" s="9"/>
      <c r="Z140" s="9"/>
    </row>
    <row r="141" spans="1:26">
      <c r="A141" s="4">
        <f t="shared" si="40"/>
        <v>1984</v>
      </c>
      <c r="B141" s="34">
        <v>4663800</v>
      </c>
      <c r="C141" s="9"/>
      <c r="D141" s="9">
        <v>26298100</v>
      </c>
      <c r="E141" s="9"/>
      <c r="F141" s="9">
        <v>320116</v>
      </c>
      <c r="G141" s="9"/>
      <c r="H141" s="37">
        <v>50.492946306963731</v>
      </c>
      <c r="I141" s="12">
        <f t="shared" si="41"/>
        <v>17.7343610374894</v>
      </c>
      <c r="J141" s="38">
        <f t="shared" si="46"/>
        <v>7.3347026546646532</v>
      </c>
      <c r="K141" s="12">
        <f t="shared" si="59"/>
        <v>1.6980598593898444</v>
      </c>
      <c r="L141" s="12">
        <f t="shared" si="60"/>
        <v>10.188609355102084</v>
      </c>
      <c r="M141" s="36">
        <f t="shared" si="47"/>
        <v>1</v>
      </c>
      <c r="N141" s="36">
        <f t="shared" si="48"/>
        <v>0</v>
      </c>
      <c r="O141" s="36">
        <f t="shared" si="49"/>
        <v>0</v>
      </c>
      <c r="P141" s="36">
        <f t="shared" si="50"/>
        <v>0</v>
      </c>
      <c r="Q141" s="38">
        <f t="shared" si="51"/>
        <v>1.6980598593898444</v>
      </c>
      <c r="R141" s="38" t="str">
        <f t="shared" si="52"/>
        <v>n.a.</v>
      </c>
      <c r="S141" s="38" t="str">
        <f t="shared" si="53"/>
        <v>n.a.</v>
      </c>
      <c r="T141" s="38" t="str">
        <f t="shared" si="54"/>
        <v>n.a.</v>
      </c>
      <c r="U141" s="38">
        <f t="shared" si="55"/>
        <v>10.188609355102084</v>
      </c>
      <c r="V141" s="38" t="str">
        <f t="shared" si="56"/>
        <v>n.a.</v>
      </c>
      <c r="W141" s="38" t="str">
        <f t="shared" si="57"/>
        <v>n.a.</v>
      </c>
      <c r="X141" s="38" t="str">
        <f t="shared" si="58"/>
        <v>n.a.</v>
      </c>
      <c r="Y141" s="9"/>
      <c r="Z141" s="9"/>
    </row>
    <row r="142" spans="1:26">
      <c r="A142" s="4">
        <f t="shared" si="40"/>
        <v>1985</v>
      </c>
      <c r="B142" s="4">
        <v>8879900</v>
      </c>
      <c r="C142" s="9"/>
      <c r="D142" s="9">
        <v>29221600</v>
      </c>
      <c r="E142" s="9"/>
      <c r="F142" s="9">
        <v>327676</v>
      </c>
      <c r="G142" s="9"/>
      <c r="H142" s="37">
        <v>54.978088111427141</v>
      </c>
      <c r="I142" s="12">
        <f t="shared" si="41"/>
        <v>30.388137542092149</v>
      </c>
      <c r="J142" s="38">
        <f t="shared" si="46"/>
        <v>18.804726034900156</v>
      </c>
      <c r="K142" s="12">
        <f t="shared" si="59"/>
        <v>2.3616439040847759</v>
      </c>
      <c r="L142" s="12">
        <f t="shared" si="60"/>
        <v>8.8827096307605213</v>
      </c>
      <c r="M142" s="36">
        <f t="shared" si="47"/>
        <v>0</v>
      </c>
      <c r="N142" s="36">
        <f t="shared" si="48"/>
        <v>1</v>
      </c>
      <c r="O142" s="36">
        <f t="shared" si="49"/>
        <v>0</v>
      </c>
      <c r="P142" s="36">
        <f t="shared" si="50"/>
        <v>0</v>
      </c>
      <c r="Q142" s="38" t="str">
        <f t="shared" si="51"/>
        <v>n.a.</v>
      </c>
      <c r="R142" s="38">
        <f t="shared" si="52"/>
        <v>2.3616439040847759</v>
      </c>
      <c r="S142" s="38" t="str">
        <f t="shared" si="53"/>
        <v>n.a.</v>
      </c>
      <c r="T142" s="38" t="str">
        <f t="shared" si="54"/>
        <v>n.a.</v>
      </c>
      <c r="U142" s="38" t="str">
        <f t="shared" si="55"/>
        <v>n.a.</v>
      </c>
      <c r="V142" s="38">
        <f t="shared" si="56"/>
        <v>8.8827096307605213</v>
      </c>
      <c r="W142" s="38" t="str">
        <f t="shared" si="57"/>
        <v>n.a.</v>
      </c>
      <c r="X142" s="38" t="str">
        <f t="shared" si="58"/>
        <v>n.a.</v>
      </c>
      <c r="Y142" s="9"/>
      <c r="Z142" s="9"/>
    </row>
    <row r="143" spans="1:26">
      <c r="A143" s="4">
        <f t="shared" si="40"/>
        <v>1986</v>
      </c>
      <c r="B143" s="4">
        <v>11787700</v>
      </c>
      <c r="C143" s="9"/>
      <c r="D143" s="9">
        <v>33454400</v>
      </c>
      <c r="E143" s="9"/>
      <c r="F143" s="9">
        <v>338922</v>
      </c>
      <c r="G143" s="9"/>
      <c r="H143" s="37">
        <v>60.613651518638498</v>
      </c>
      <c r="I143" s="12">
        <f t="shared" si="41"/>
        <v>35.235126022287055</v>
      </c>
      <c r="J143" s="38">
        <f t="shared" si="46"/>
        <v>22.237486030868904</v>
      </c>
      <c r="K143" s="12">
        <f t="shared" si="59"/>
        <v>3.4320487310636194</v>
      </c>
      <c r="L143" s="12">
        <f t="shared" si="60"/>
        <v>10.250562725625256</v>
      </c>
      <c r="M143" s="36">
        <f t="shared" si="47"/>
        <v>0</v>
      </c>
      <c r="N143" s="36">
        <f t="shared" si="48"/>
        <v>1</v>
      </c>
      <c r="O143" s="36">
        <f t="shared" si="49"/>
        <v>0</v>
      </c>
      <c r="P143" s="36">
        <f t="shared" si="50"/>
        <v>0</v>
      </c>
      <c r="Q143" s="38" t="str">
        <f t="shared" si="51"/>
        <v>n.a.</v>
      </c>
      <c r="R143" s="38">
        <f t="shared" si="52"/>
        <v>3.4320487310636194</v>
      </c>
      <c r="S143" s="38" t="str">
        <f t="shared" si="53"/>
        <v>n.a.</v>
      </c>
      <c r="T143" s="38" t="str">
        <f t="shared" si="54"/>
        <v>n.a.</v>
      </c>
      <c r="U143" s="38" t="str">
        <f t="shared" si="55"/>
        <v>n.a.</v>
      </c>
      <c r="V143" s="38">
        <f t="shared" si="56"/>
        <v>10.250562725625256</v>
      </c>
      <c r="W143" s="38" t="str">
        <f t="shared" si="57"/>
        <v>n.a.</v>
      </c>
      <c r="X143" s="38" t="str">
        <f t="shared" si="58"/>
        <v>n.a.</v>
      </c>
      <c r="Y143" s="9"/>
      <c r="Z143" s="9"/>
    </row>
    <row r="144" spans="1:26">
      <c r="A144" s="4">
        <f t="shared" si="40"/>
        <v>1987</v>
      </c>
      <c r="B144" s="4">
        <v>13560900</v>
      </c>
      <c r="C144" s="9"/>
      <c r="D144" s="9">
        <v>37409000</v>
      </c>
      <c r="E144" s="9"/>
      <c r="F144" s="9">
        <v>358271</v>
      </c>
      <c r="G144" s="9"/>
      <c r="H144" s="37">
        <v>64.002947489470259</v>
      </c>
      <c r="I144" s="12">
        <f t="shared" si="41"/>
        <v>36.250367558608893</v>
      </c>
      <c r="J144" s="38">
        <f t="shared" si="46"/>
        <v>18.516006521119493</v>
      </c>
      <c r="K144" s="12">
        <f t="shared" si="59"/>
        <v>5.7089831878721409</v>
      </c>
      <c r="L144" s="12">
        <f t="shared" si="60"/>
        <v>5.5916379988913301</v>
      </c>
      <c r="M144" s="36">
        <f t="shared" si="47"/>
        <v>0</v>
      </c>
      <c r="N144" s="36">
        <f t="shared" si="48"/>
        <v>1</v>
      </c>
      <c r="O144" s="36">
        <f t="shared" si="49"/>
        <v>0</v>
      </c>
      <c r="P144" s="36">
        <f t="shared" si="50"/>
        <v>0</v>
      </c>
      <c r="Q144" s="38" t="str">
        <f t="shared" si="51"/>
        <v>n.a.</v>
      </c>
      <c r="R144" s="38">
        <f t="shared" si="52"/>
        <v>5.7089831878721409</v>
      </c>
      <c r="S144" s="38" t="str">
        <f t="shared" si="53"/>
        <v>n.a.</v>
      </c>
      <c r="T144" s="38" t="str">
        <f t="shared" si="54"/>
        <v>n.a.</v>
      </c>
      <c r="U144" s="38" t="str">
        <f t="shared" si="55"/>
        <v>n.a.</v>
      </c>
      <c r="V144" s="38">
        <f t="shared" si="56"/>
        <v>5.5916379988913301</v>
      </c>
      <c r="W144" s="38" t="str">
        <f t="shared" si="57"/>
        <v>n.a.</v>
      </c>
      <c r="X144" s="38" t="str">
        <f t="shared" si="58"/>
        <v>n.a.</v>
      </c>
      <c r="Y144" s="9"/>
      <c r="Z144" s="9"/>
    </row>
    <row r="145" spans="1:26">
      <c r="A145" s="4">
        <f t="shared" si="40"/>
        <v>1988</v>
      </c>
      <c r="B145" s="4">
        <v>15278100</v>
      </c>
      <c r="C145" s="9"/>
      <c r="D145" s="9">
        <v>41648200</v>
      </c>
      <c r="E145" s="9"/>
      <c r="F145" s="9">
        <v>377204</v>
      </c>
      <c r="G145" s="9"/>
      <c r="H145" s="37">
        <v>67.435658158450067</v>
      </c>
      <c r="I145" s="12">
        <f t="shared" si="41"/>
        <v>36.683698215048906</v>
      </c>
      <c r="J145" s="38">
        <f t="shared" si="46"/>
        <v>6.295560672956757</v>
      </c>
      <c r="K145" s="12">
        <f t="shared" si="59"/>
        <v>5.2845471723918402</v>
      </c>
      <c r="L145" s="12">
        <f t="shared" si="60"/>
        <v>5.3633634131374341</v>
      </c>
      <c r="M145" s="36">
        <f t="shared" si="47"/>
        <v>0</v>
      </c>
      <c r="N145" s="36">
        <f t="shared" si="48"/>
        <v>1</v>
      </c>
      <c r="O145" s="36">
        <f t="shared" si="49"/>
        <v>0</v>
      </c>
      <c r="P145" s="36">
        <f t="shared" si="50"/>
        <v>0</v>
      </c>
      <c r="Q145" s="38" t="str">
        <f t="shared" si="51"/>
        <v>n.a.</v>
      </c>
      <c r="R145" s="38">
        <f t="shared" si="52"/>
        <v>5.2845471723918402</v>
      </c>
      <c r="S145" s="38" t="str">
        <f t="shared" si="53"/>
        <v>n.a.</v>
      </c>
      <c r="T145" s="38" t="str">
        <f t="shared" si="54"/>
        <v>n.a.</v>
      </c>
      <c r="U145" s="38" t="str">
        <f t="shared" si="55"/>
        <v>n.a.</v>
      </c>
      <c r="V145" s="38">
        <f t="shared" si="56"/>
        <v>5.3633634131374341</v>
      </c>
      <c r="W145" s="38" t="str">
        <f t="shared" si="57"/>
        <v>n.a.</v>
      </c>
      <c r="X145" s="38" t="str">
        <f t="shared" si="58"/>
        <v>n.a.</v>
      </c>
      <c r="Y145" s="9"/>
      <c r="Z145" s="9"/>
    </row>
    <row r="146" spans="1:26">
      <c r="A146" s="4">
        <f t="shared" si="40"/>
        <v>1989</v>
      </c>
      <c r="B146" s="4">
        <v>15432400</v>
      </c>
      <c r="C146" s="9"/>
      <c r="D146" s="9">
        <v>46669900</v>
      </c>
      <c r="E146" s="9"/>
      <c r="F146" s="9">
        <v>396079</v>
      </c>
      <c r="G146" s="9"/>
      <c r="H146" s="37">
        <v>72.026287685032528</v>
      </c>
      <c r="I146" s="12">
        <f t="shared" si="41"/>
        <v>33.067137491188113</v>
      </c>
      <c r="J146" s="38">
        <f t="shared" si="46"/>
        <v>-2.167988531098942</v>
      </c>
      <c r="K146" s="12">
        <f t="shared" si="59"/>
        <v>5.003923606324423</v>
      </c>
      <c r="L146" s="12">
        <f t="shared" si="60"/>
        <v>6.8074215510673941</v>
      </c>
      <c r="M146" s="36">
        <f t="shared" si="47"/>
        <v>0</v>
      </c>
      <c r="N146" s="36">
        <f t="shared" si="48"/>
        <v>1</v>
      </c>
      <c r="O146" s="36">
        <f t="shared" si="49"/>
        <v>0</v>
      </c>
      <c r="P146" s="36">
        <f t="shared" si="50"/>
        <v>0</v>
      </c>
      <c r="Q146" s="38" t="str">
        <f t="shared" si="51"/>
        <v>n.a.</v>
      </c>
      <c r="R146" s="38">
        <f t="shared" si="52"/>
        <v>5.003923606324423</v>
      </c>
      <c r="S146" s="38" t="str">
        <f t="shared" si="53"/>
        <v>n.a.</v>
      </c>
      <c r="T146" s="38" t="str">
        <f t="shared" si="54"/>
        <v>n.a.</v>
      </c>
      <c r="U146" s="38" t="str">
        <f t="shared" si="55"/>
        <v>n.a.</v>
      </c>
      <c r="V146" s="38">
        <f t="shared" si="56"/>
        <v>6.8074215510673941</v>
      </c>
      <c r="W146" s="38" t="str">
        <f t="shared" si="57"/>
        <v>n.a.</v>
      </c>
      <c r="X146" s="38" t="str">
        <f t="shared" si="58"/>
        <v>n.a.</v>
      </c>
      <c r="Y146" s="9"/>
      <c r="Z146" s="9"/>
    </row>
    <row r="147" spans="1:26">
      <c r="A147" s="4">
        <f t="shared" si="40"/>
        <v>1990</v>
      </c>
      <c r="B147" s="4">
        <v>17924500</v>
      </c>
      <c r="C147" s="9"/>
      <c r="D147" s="9">
        <v>51982700</v>
      </c>
      <c r="E147" s="9"/>
      <c r="F147" s="9">
        <v>411314</v>
      </c>
      <c r="G147" s="9"/>
      <c r="H147" s="37">
        <v>77.3238936676116</v>
      </c>
      <c r="I147" s="12">
        <f t="shared" si="41"/>
        <v>34.481664092092174</v>
      </c>
      <c r="J147" s="38">
        <f t="shared" si="46"/>
        <v>-1.7687034665167189</v>
      </c>
      <c r="K147" s="12">
        <f t="shared" si="59"/>
        <v>3.8464548739014282</v>
      </c>
      <c r="L147" s="12">
        <f t="shared" si="60"/>
        <v>7.3551006901053206</v>
      </c>
      <c r="M147" s="36">
        <f t="shared" si="47"/>
        <v>0</v>
      </c>
      <c r="N147" s="36">
        <f t="shared" si="48"/>
        <v>1</v>
      </c>
      <c r="O147" s="36">
        <f t="shared" si="49"/>
        <v>0</v>
      </c>
      <c r="P147" s="36">
        <f t="shared" si="50"/>
        <v>0</v>
      </c>
      <c r="Q147" s="38" t="str">
        <f t="shared" si="51"/>
        <v>n.a.</v>
      </c>
      <c r="R147" s="38">
        <f t="shared" si="52"/>
        <v>3.8464548739014282</v>
      </c>
      <c r="S147" s="38" t="str">
        <f t="shared" si="53"/>
        <v>n.a.</v>
      </c>
      <c r="T147" s="38" t="str">
        <f t="shared" si="54"/>
        <v>n.a.</v>
      </c>
      <c r="U147" s="38" t="str">
        <f t="shared" si="55"/>
        <v>n.a.</v>
      </c>
      <c r="V147" s="38">
        <f t="shared" si="56"/>
        <v>7.3551006901053206</v>
      </c>
      <c r="W147" s="38" t="str">
        <f t="shared" si="57"/>
        <v>n.a.</v>
      </c>
      <c r="X147" s="38" t="str">
        <f t="shared" si="58"/>
        <v>n.a.</v>
      </c>
      <c r="Y147" s="9"/>
      <c r="Z147" s="9"/>
    </row>
    <row r="148" spans="1:26">
      <c r="A148" s="4">
        <f t="shared" si="40"/>
        <v>1991</v>
      </c>
      <c r="B148" s="4">
        <v>20515400</v>
      </c>
      <c r="C148" s="9"/>
      <c r="D148" s="9">
        <v>57003500</v>
      </c>
      <c r="E148" s="9"/>
      <c r="F148" s="9">
        <v>421702</v>
      </c>
      <c r="G148" s="9"/>
      <c r="H148" s="37">
        <v>82.781442819811147</v>
      </c>
      <c r="I148" s="12">
        <f t="shared" si="41"/>
        <v>35.989719929478014</v>
      </c>
      <c r="J148" s="38">
        <f t="shared" si="46"/>
        <v>-0.69397828557089269</v>
      </c>
      <c r="K148" s="12">
        <f t="shared" si="59"/>
        <v>2.5255644106449093</v>
      </c>
      <c r="L148" s="12">
        <f t="shared" si="60"/>
        <v>7.0580371646306928</v>
      </c>
      <c r="M148" s="36">
        <f t="shared" si="47"/>
        <v>0</v>
      </c>
      <c r="N148" s="36">
        <f t="shared" si="48"/>
        <v>1</v>
      </c>
      <c r="O148" s="36">
        <f t="shared" si="49"/>
        <v>0</v>
      </c>
      <c r="P148" s="36">
        <f t="shared" si="50"/>
        <v>0</v>
      </c>
      <c r="Q148" s="38" t="str">
        <f t="shared" si="51"/>
        <v>n.a.</v>
      </c>
      <c r="R148" s="38">
        <f t="shared" si="52"/>
        <v>2.5255644106449093</v>
      </c>
      <c r="S148" s="38" t="str">
        <f t="shared" si="53"/>
        <v>n.a.</v>
      </c>
      <c r="T148" s="38" t="str">
        <f t="shared" si="54"/>
        <v>n.a.</v>
      </c>
      <c r="U148" s="38" t="str">
        <f t="shared" si="55"/>
        <v>n.a.</v>
      </c>
      <c r="V148" s="38">
        <f t="shared" si="56"/>
        <v>7.0580371646306928</v>
      </c>
      <c r="W148" s="38" t="str">
        <f t="shared" si="57"/>
        <v>n.a.</v>
      </c>
      <c r="X148" s="38" t="str">
        <f t="shared" si="58"/>
        <v>n.a.</v>
      </c>
      <c r="Y148" s="9"/>
      <c r="Z148" s="9"/>
    </row>
    <row r="149" spans="1:26">
      <c r="A149" s="4">
        <f t="shared" si="40"/>
        <v>1992</v>
      </c>
      <c r="B149" s="4">
        <v>22172300</v>
      </c>
      <c r="C149" s="9"/>
      <c r="D149" s="9">
        <v>61394200</v>
      </c>
      <c r="E149" s="9"/>
      <c r="F149" s="9">
        <v>425289</v>
      </c>
      <c r="G149" s="9"/>
      <c r="H149" s="37">
        <v>88.386955693657725</v>
      </c>
      <c r="I149" s="12">
        <f t="shared" si="41"/>
        <v>36.114649266543097</v>
      </c>
      <c r="J149" s="38">
        <f t="shared" si="46"/>
        <v>3.0475117753549839</v>
      </c>
      <c r="K149" s="12">
        <f t="shared" si="59"/>
        <v>0.85060066113036292</v>
      </c>
      <c r="L149" s="12">
        <f t="shared" si="60"/>
        <v>6.771460707743393</v>
      </c>
      <c r="M149" s="36">
        <f t="shared" si="47"/>
        <v>0</v>
      </c>
      <c r="N149" s="36">
        <f t="shared" si="48"/>
        <v>1</v>
      </c>
      <c r="O149" s="36">
        <f t="shared" si="49"/>
        <v>0</v>
      </c>
      <c r="P149" s="36">
        <f t="shared" si="50"/>
        <v>0</v>
      </c>
      <c r="Q149" s="38" t="str">
        <f t="shared" si="51"/>
        <v>n.a.</v>
      </c>
      <c r="R149" s="38">
        <f t="shared" si="52"/>
        <v>0.85060066113036292</v>
      </c>
      <c r="S149" s="38" t="str">
        <f t="shared" si="53"/>
        <v>n.a.</v>
      </c>
      <c r="T149" s="38" t="str">
        <f t="shared" si="54"/>
        <v>n.a.</v>
      </c>
      <c r="U149" s="38" t="str">
        <f t="shared" si="55"/>
        <v>n.a.</v>
      </c>
      <c r="V149" s="38">
        <f t="shared" si="56"/>
        <v>6.771460707743393</v>
      </c>
      <c r="W149" s="38" t="str">
        <f t="shared" si="57"/>
        <v>n.a.</v>
      </c>
      <c r="X149" s="38" t="str">
        <f t="shared" si="58"/>
        <v>n.a.</v>
      </c>
      <c r="Y149" s="9"/>
      <c r="Z149" s="9"/>
    </row>
    <row r="150" spans="1:26">
      <c r="A150" s="4">
        <f t="shared" si="40"/>
        <v>1993</v>
      </c>
      <c r="B150" s="4">
        <v>25029600</v>
      </c>
      <c r="C150" s="9"/>
      <c r="D150" s="9">
        <v>63517300</v>
      </c>
      <c r="E150" s="9"/>
      <c r="F150" s="9">
        <v>419702</v>
      </c>
      <c r="G150" s="9"/>
      <c r="H150" s="37">
        <v>93.348852280904069</v>
      </c>
      <c r="I150" s="12">
        <f t="shared" si="41"/>
        <v>39.405957117194845</v>
      </c>
      <c r="J150" s="38">
        <f t="shared" si="46"/>
        <v>4.9242930251026706</v>
      </c>
      <c r="K150" s="12">
        <f t="shared" si="59"/>
        <v>-1.3136949227466554</v>
      </c>
      <c r="L150" s="12">
        <f t="shared" si="60"/>
        <v>5.6138335666225281</v>
      </c>
      <c r="M150" s="36">
        <f t="shared" si="47"/>
        <v>0</v>
      </c>
      <c r="N150" s="36">
        <f t="shared" si="48"/>
        <v>1</v>
      </c>
      <c r="O150" s="36">
        <f t="shared" si="49"/>
        <v>0</v>
      </c>
      <c r="P150" s="36">
        <f t="shared" si="50"/>
        <v>0</v>
      </c>
      <c r="Q150" s="38" t="str">
        <f t="shared" si="51"/>
        <v>n.a.</v>
      </c>
      <c r="R150" s="38">
        <f t="shared" si="52"/>
        <v>-1.3136949227466554</v>
      </c>
      <c r="S150" s="38" t="str">
        <f t="shared" si="53"/>
        <v>n.a.</v>
      </c>
      <c r="T150" s="38" t="str">
        <f t="shared" si="54"/>
        <v>n.a.</v>
      </c>
      <c r="U150" s="38" t="str">
        <f t="shared" si="55"/>
        <v>n.a.</v>
      </c>
      <c r="V150" s="38">
        <f t="shared" si="56"/>
        <v>5.6138335666225281</v>
      </c>
      <c r="W150" s="38" t="str">
        <f t="shared" si="57"/>
        <v>n.a.</v>
      </c>
      <c r="X150" s="38" t="str">
        <f t="shared" si="58"/>
        <v>n.a.</v>
      </c>
      <c r="Y150" s="9"/>
      <c r="Z150" s="9"/>
    </row>
    <row r="151" spans="1:26">
      <c r="A151" s="4">
        <f t="shared" si="40"/>
        <v>1994</v>
      </c>
      <c r="B151" s="4">
        <v>32890800</v>
      </c>
      <c r="C151" s="9"/>
      <c r="D151" s="9">
        <v>67554500</v>
      </c>
      <c r="E151" s="9"/>
      <c r="F151" s="9">
        <v>429500</v>
      </c>
      <c r="G151" s="9"/>
      <c r="H151" s="37">
        <v>96.707334109429581</v>
      </c>
      <c r="I151" s="12">
        <f t="shared" si="41"/>
        <v>48.687800220562657</v>
      </c>
      <c r="J151" s="38">
        <f t="shared" si="46"/>
        <v>12.698080291084644</v>
      </c>
      <c r="K151" s="12">
        <f t="shared" si="59"/>
        <v>2.3345135357944358</v>
      </c>
      <c r="L151" s="12">
        <f t="shared" si="60"/>
        <v>3.5977751696605997</v>
      </c>
      <c r="M151" s="36">
        <f t="shared" si="47"/>
        <v>0</v>
      </c>
      <c r="N151" s="36">
        <f t="shared" si="48"/>
        <v>1</v>
      </c>
      <c r="O151" s="36">
        <f t="shared" si="49"/>
        <v>0</v>
      </c>
      <c r="P151" s="36">
        <f t="shared" si="50"/>
        <v>0</v>
      </c>
      <c r="Q151" s="38" t="str">
        <f t="shared" si="51"/>
        <v>n.a.</v>
      </c>
      <c r="R151" s="38">
        <f t="shared" si="52"/>
        <v>2.3345135357944358</v>
      </c>
      <c r="S151" s="38" t="str">
        <f t="shared" si="53"/>
        <v>n.a.</v>
      </c>
      <c r="T151" s="38" t="str">
        <f t="shared" si="54"/>
        <v>n.a.</v>
      </c>
      <c r="U151" s="38" t="str">
        <f t="shared" si="55"/>
        <v>n.a.</v>
      </c>
      <c r="V151" s="38">
        <f t="shared" si="56"/>
        <v>3.5977751696605997</v>
      </c>
      <c r="W151" s="38" t="str">
        <f t="shared" si="57"/>
        <v>n.a.</v>
      </c>
      <c r="X151" s="38" t="str">
        <f t="shared" si="58"/>
        <v>n.a.</v>
      </c>
      <c r="Y151" s="9"/>
      <c r="Z151" s="9"/>
    </row>
    <row r="152" spans="1:26">
      <c r="A152" s="4">
        <f t="shared" si="40"/>
        <v>1995</v>
      </c>
      <c r="B152" s="4">
        <v>36287300</v>
      </c>
      <c r="C152" s="9"/>
      <c r="D152" s="9">
        <v>74408700</v>
      </c>
      <c r="E152" s="9"/>
      <c r="F152" s="9">
        <v>447205</v>
      </c>
      <c r="G152" s="9"/>
      <c r="H152" s="37">
        <v>100</v>
      </c>
      <c r="I152" s="12">
        <f t="shared" si="41"/>
        <v>48.767550031111952</v>
      </c>
      <c r="J152" s="38">
        <f t="shared" si="46"/>
        <v>12.652900764568855</v>
      </c>
      <c r="K152" s="12">
        <f t="shared" si="59"/>
        <v>4.1222351571594817</v>
      </c>
      <c r="L152" s="12">
        <f t="shared" si="60"/>
        <v>3.4047737132786526</v>
      </c>
      <c r="M152" s="36">
        <f t="shared" si="47"/>
        <v>0</v>
      </c>
      <c r="N152" s="36">
        <f t="shared" si="48"/>
        <v>1</v>
      </c>
      <c r="O152" s="36">
        <f t="shared" si="49"/>
        <v>0</v>
      </c>
      <c r="P152" s="36">
        <f t="shared" si="50"/>
        <v>0</v>
      </c>
      <c r="Q152" s="38" t="str">
        <f t="shared" si="51"/>
        <v>n.a.</v>
      </c>
      <c r="R152" s="38">
        <f t="shared" si="52"/>
        <v>4.1222351571594817</v>
      </c>
      <c r="S152" s="38" t="str">
        <f t="shared" si="53"/>
        <v>n.a.</v>
      </c>
      <c r="T152" s="38" t="str">
        <f t="shared" si="54"/>
        <v>n.a.</v>
      </c>
      <c r="U152" s="38" t="str">
        <f t="shared" si="55"/>
        <v>n.a.</v>
      </c>
      <c r="V152" s="38">
        <f t="shared" si="56"/>
        <v>3.4047737132786526</v>
      </c>
      <c r="W152" s="38" t="str">
        <f t="shared" si="57"/>
        <v>n.a.</v>
      </c>
      <c r="X152" s="38" t="str">
        <f t="shared" si="58"/>
        <v>n.a.</v>
      </c>
      <c r="Y152" s="9"/>
      <c r="Z152" s="9"/>
    </row>
    <row r="153" spans="1:26">
      <c r="A153" s="4">
        <f t="shared" si="40"/>
        <v>1996</v>
      </c>
      <c r="B153" s="4">
        <v>41126300</v>
      </c>
      <c r="C153" s="9"/>
      <c r="D153" s="9">
        <v>78842800</v>
      </c>
      <c r="E153" s="9"/>
      <c r="F153" s="9">
        <v>458033</v>
      </c>
      <c r="G153" s="9"/>
      <c r="H153" s="37">
        <v>103.45433625961448</v>
      </c>
      <c r="I153" s="12">
        <f t="shared" si="41"/>
        <v>52.162404176411798</v>
      </c>
      <c r="J153" s="38">
        <f t="shared" si="46"/>
        <v>12.756447059216953</v>
      </c>
      <c r="K153" s="12">
        <f t="shared" si="59"/>
        <v>2.4212609429679954</v>
      </c>
      <c r="L153" s="12">
        <f t="shared" si="60"/>
        <v>3.4543362596144878</v>
      </c>
      <c r="M153" s="36">
        <f t="shared" si="47"/>
        <v>0</v>
      </c>
      <c r="N153" s="36">
        <f t="shared" si="48"/>
        <v>1</v>
      </c>
      <c r="O153" s="36">
        <f t="shared" si="49"/>
        <v>0</v>
      </c>
      <c r="P153" s="36">
        <f t="shared" si="50"/>
        <v>0</v>
      </c>
      <c r="Q153" s="38" t="str">
        <f t="shared" si="51"/>
        <v>n.a.</v>
      </c>
      <c r="R153" s="38">
        <f t="shared" si="52"/>
        <v>2.4212609429679954</v>
      </c>
      <c r="S153" s="38" t="str">
        <f t="shared" si="53"/>
        <v>n.a.</v>
      </c>
      <c r="T153" s="38" t="str">
        <f t="shared" si="54"/>
        <v>n.a.</v>
      </c>
      <c r="U153" s="38" t="str">
        <f t="shared" si="55"/>
        <v>n.a.</v>
      </c>
      <c r="V153" s="38">
        <f t="shared" si="56"/>
        <v>3.4543362596144878</v>
      </c>
      <c r="W153" s="38" t="str">
        <f t="shared" si="57"/>
        <v>n.a.</v>
      </c>
      <c r="X153" s="38" t="str">
        <f t="shared" si="58"/>
        <v>n.a.</v>
      </c>
      <c r="Y153" s="9"/>
      <c r="Z153" s="9"/>
    </row>
    <row r="154" spans="1:26">
      <c r="A154" s="4">
        <f t="shared" si="40"/>
        <v>1997</v>
      </c>
      <c r="B154" s="4">
        <v>46764300</v>
      </c>
      <c r="C154" s="9"/>
      <c r="D154" s="9">
        <v>83845400</v>
      </c>
      <c r="E154" s="9"/>
      <c r="F154" s="9">
        <v>475738</v>
      </c>
      <c r="G154" s="9"/>
      <c r="H154" s="37">
        <v>105.92405904090066</v>
      </c>
      <c r="I154" s="12">
        <f t="shared" si="41"/>
        <v>55.774437238059569</v>
      </c>
      <c r="J154" s="38">
        <f t="shared" si="46"/>
        <v>7.086637017496912</v>
      </c>
      <c r="K154" s="12">
        <f t="shared" si="59"/>
        <v>3.8654420096368547</v>
      </c>
      <c r="L154" s="12">
        <f t="shared" si="60"/>
        <v>2.3872588337800593</v>
      </c>
      <c r="M154" s="36">
        <f t="shared" si="47"/>
        <v>0</v>
      </c>
      <c r="N154" s="36">
        <f t="shared" si="48"/>
        <v>1</v>
      </c>
      <c r="O154" s="36">
        <f t="shared" si="49"/>
        <v>0</v>
      </c>
      <c r="P154" s="36">
        <f t="shared" si="50"/>
        <v>0</v>
      </c>
      <c r="Q154" s="38" t="str">
        <f t="shared" si="51"/>
        <v>n.a.</v>
      </c>
      <c r="R154" s="38">
        <f t="shared" si="52"/>
        <v>3.8654420096368547</v>
      </c>
      <c r="S154" s="38" t="str">
        <f t="shared" si="53"/>
        <v>n.a.</v>
      </c>
      <c r="T154" s="38" t="str">
        <f t="shared" si="54"/>
        <v>n.a.</v>
      </c>
      <c r="U154" s="38" t="str">
        <f t="shared" si="55"/>
        <v>n.a.</v>
      </c>
      <c r="V154" s="38">
        <f t="shared" si="56"/>
        <v>2.3872588337800593</v>
      </c>
      <c r="W154" s="38" t="str">
        <f t="shared" si="57"/>
        <v>n.a.</v>
      </c>
      <c r="X154" s="38" t="str">
        <f t="shared" si="58"/>
        <v>n.a.</v>
      </c>
      <c r="Y154" s="9"/>
      <c r="Z154" s="9"/>
    </row>
    <row r="155" spans="1:26">
      <c r="A155" s="4">
        <f t="shared" si="40"/>
        <v>1998</v>
      </c>
      <c r="B155" s="4">
        <v>48944500</v>
      </c>
      <c r="C155" s="9"/>
      <c r="D155" s="9">
        <v>87847600</v>
      </c>
      <c r="E155" s="9"/>
      <c r="F155" s="9">
        <v>496998</v>
      </c>
      <c r="G155" s="9"/>
      <c r="H155" s="37">
        <v>108.55033621865682</v>
      </c>
      <c r="I155" s="12">
        <f t="shared" si="41"/>
        <v>55.715238663321479</v>
      </c>
      <c r="J155" s="38">
        <f t="shared" si="46"/>
        <v>6.9476886322095268</v>
      </c>
      <c r="K155" s="12">
        <f t="shared" si="59"/>
        <v>4.4688462977521271</v>
      </c>
      <c r="L155" s="12">
        <f t="shared" si="60"/>
        <v>2.4793962783677737</v>
      </c>
      <c r="M155" s="36">
        <f t="shared" si="47"/>
        <v>0</v>
      </c>
      <c r="N155" s="36">
        <f t="shared" si="48"/>
        <v>1</v>
      </c>
      <c r="O155" s="36">
        <f t="shared" si="49"/>
        <v>0</v>
      </c>
      <c r="P155" s="36">
        <f t="shared" si="50"/>
        <v>0</v>
      </c>
      <c r="Q155" s="38" t="str">
        <f t="shared" si="51"/>
        <v>n.a.</v>
      </c>
      <c r="R155" s="38">
        <f t="shared" si="52"/>
        <v>4.4688462977521271</v>
      </c>
      <c r="S155" s="38" t="str">
        <f t="shared" si="53"/>
        <v>n.a.</v>
      </c>
      <c r="T155" s="38" t="str">
        <f t="shared" si="54"/>
        <v>n.a.</v>
      </c>
      <c r="U155" s="38" t="str">
        <f t="shared" si="55"/>
        <v>n.a.</v>
      </c>
      <c r="V155" s="38">
        <f t="shared" si="56"/>
        <v>2.4793962783677737</v>
      </c>
      <c r="W155" s="38" t="str">
        <f t="shared" si="57"/>
        <v>n.a.</v>
      </c>
      <c r="X155" s="38" t="str">
        <f t="shared" si="58"/>
        <v>n.a.</v>
      </c>
      <c r="Y155" s="9"/>
      <c r="Z155" s="9"/>
    </row>
    <row r="156" spans="1:26">
      <c r="A156" s="4">
        <f t="shared" si="40"/>
        <v>1999</v>
      </c>
      <c r="B156" s="5">
        <v>294737</v>
      </c>
      <c r="C156" s="9"/>
      <c r="D156" s="39">
        <v>579942</v>
      </c>
      <c r="E156" s="9"/>
      <c r="F156" s="9">
        <v>520582</v>
      </c>
      <c r="G156" s="9"/>
      <c r="H156" s="37">
        <v>111.40262244948921</v>
      </c>
      <c r="I156" s="12">
        <f t="shared" si="41"/>
        <v>50.821806318562892</v>
      </c>
      <c r="J156" s="38">
        <f t="shared" si="46"/>
        <v>-1.3405978578489055</v>
      </c>
      <c r="K156" s="12">
        <f t="shared" si="59"/>
        <v>4.7452907255159937</v>
      </c>
      <c r="L156" s="12">
        <f t="shared" si="60"/>
        <v>2.6276162103145762</v>
      </c>
      <c r="M156" s="36">
        <f t="shared" si="47"/>
        <v>0</v>
      </c>
      <c r="N156" s="36">
        <f t="shared" si="48"/>
        <v>1</v>
      </c>
      <c r="O156" s="36">
        <f t="shared" si="49"/>
        <v>0</v>
      </c>
      <c r="P156" s="36">
        <f t="shared" si="50"/>
        <v>0</v>
      </c>
      <c r="Q156" s="38" t="str">
        <f t="shared" si="51"/>
        <v>n.a.</v>
      </c>
      <c r="R156" s="38">
        <f t="shared" si="52"/>
        <v>4.7452907255159937</v>
      </c>
      <c r="S156" s="38" t="str">
        <f t="shared" si="53"/>
        <v>n.a.</v>
      </c>
      <c r="T156" s="38" t="str">
        <f t="shared" si="54"/>
        <v>n.a.</v>
      </c>
      <c r="U156" s="38" t="str">
        <f t="shared" si="55"/>
        <v>n.a.</v>
      </c>
      <c r="V156" s="38">
        <f t="shared" si="56"/>
        <v>2.6276162103145762</v>
      </c>
      <c r="W156" s="38" t="str">
        <f t="shared" si="57"/>
        <v>n.a.</v>
      </c>
      <c r="X156" s="38" t="str">
        <f t="shared" si="58"/>
        <v>n.a.</v>
      </c>
      <c r="Y156" s="9"/>
      <c r="Z156" s="9"/>
    </row>
    <row r="157" spans="1:26">
      <c r="A157" s="4">
        <f t="shared" si="40"/>
        <v>2000</v>
      </c>
      <c r="B157" s="4">
        <v>305300</v>
      </c>
      <c r="C157" s="9"/>
      <c r="D157" s="40">
        <v>630263</v>
      </c>
      <c r="E157" s="9"/>
      <c r="F157" s="9">
        <v>546886</v>
      </c>
      <c r="G157" s="9"/>
      <c r="H157" s="37">
        <v>115.24577334215907</v>
      </c>
      <c r="I157" s="12">
        <f t="shared" si="41"/>
        <v>48.44009564261269</v>
      </c>
      <c r="J157" s="38">
        <f t="shared" si="46"/>
        <v>-7.3343415954468796</v>
      </c>
      <c r="K157" s="12">
        <f t="shared" si="59"/>
        <v>5.052806282199529</v>
      </c>
      <c r="L157" s="12">
        <f t="shared" si="60"/>
        <v>3.4497849405765724</v>
      </c>
      <c r="M157" s="36">
        <f t="shared" si="47"/>
        <v>0</v>
      </c>
      <c r="N157" s="36">
        <f t="shared" si="48"/>
        <v>1</v>
      </c>
      <c r="O157" s="36">
        <f t="shared" si="49"/>
        <v>0</v>
      </c>
      <c r="P157" s="36">
        <f t="shared" si="50"/>
        <v>0</v>
      </c>
      <c r="Q157" s="38" t="str">
        <f t="shared" si="51"/>
        <v>n.a.</v>
      </c>
      <c r="R157" s="38">
        <f t="shared" si="52"/>
        <v>5.052806282199529</v>
      </c>
      <c r="S157" s="38" t="str">
        <f t="shared" si="53"/>
        <v>n.a.</v>
      </c>
      <c r="T157" s="38" t="str">
        <f t="shared" si="54"/>
        <v>n.a.</v>
      </c>
      <c r="U157" s="38" t="str">
        <f t="shared" si="55"/>
        <v>n.a.</v>
      </c>
      <c r="V157" s="38">
        <f t="shared" si="56"/>
        <v>3.4497849405765724</v>
      </c>
      <c r="W157" s="38" t="str">
        <f t="shared" si="57"/>
        <v>n.a.</v>
      </c>
      <c r="X157" s="38" t="str">
        <f t="shared" si="58"/>
        <v>n.a.</v>
      </c>
      <c r="Y157" s="9"/>
      <c r="Z157" s="9"/>
    </row>
    <row r="158" spans="1:26">
      <c r="A158" s="4">
        <f t="shared" si="40"/>
        <v>2001</v>
      </c>
      <c r="B158" s="4">
        <v>306922</v>
      </c>
      <c r="C158" s="9"/>
      <c r="D158" s="40">
        <v>680678</v>
      </c>
      <c r="E158" s="9"/>
      <c r="F158" s="9">
        <v>566820</v>
      </c>
      <c r="G158" s="9"/>
      <c r="H158" s="37">
        <v>120.08715288804206</v>
      </c>
      <c r="I158" s="12">
        <f t="shared" si="41"/>
        <v>45.090630224570205</v>
      </c>
      <c r="J158" s="38">
        <f t="shared" si="46"/>
        <v>-10.624608438751274</v>
      </c>
      <c r="K158" s="12">
        <f t="shared" si="59"/>
        <v>3.6450009691233687</v>
      </c>
      <c r="L158" s="12">
        <f t="shared" si="60"/>
        <v>4.2009172271413098</v>
      </c>
      <c r="M158" s="36">
        <f t="shared" si="47"/>
        <v>0</v>
      </c>
      <c r="N158" s="36">
        <f t="shared" si="48"/>
        <v>1</v>
      </c>
      <c r="O158" s="36">
        <f t="shared" si="49"/>
        <v>0</v>
      </c>
      <c r="P158" s="36">
        <f t="shared" si="50"/>
        <v>0</v>
      </c>
      <c r="Q158" s="38" t="str">
        <f t="shared" si="51"/>
        <v>n.a.</v>
      </c>
      <c r="R158" s="38">
        <f t="shared" si="52"/>
        <v>3.6450009691233687</v>
      </c>
      <c r="S158" s="38" t="str">
        <f t="shared" si="53"/>
        <v>n.a.</v>
      </c>
      <c r="T158" s="38" t="str">
        <f t="shared" si="54"/>
        <v>n.a.</v>
      </c>
      <c r="U158" s="38" t="str">
        <f t="shared" si="55"/>
        <v>n.a.</v>
      </c>
      <c r="V158" s="38">
        <f t="shared" si="56"/>
        <v>4.2009172271413098</v>
      </c>
      <c r="W158" s="38" t="str">
        <f t="shared" si="57"/>
        <v>n.a.</v>
      </c>
      <c r="X158" s="38" t="str">
        <f t="shared" si="58"/>
        <v>n.a.</v>
      </c>
      <c r="Y158" s="9"/>
      <c r="Z158" s="9"/>
    </row>
    <row r="159" spans="1:26">
      <c r="A159" s="4">
        <f t="shared" si="40"/>
        <v>2002</v>
      </c>
      <c r="B159" s="9">
        <v>311961</v>
      </c>
      <c r="C159" s="9"/>
      <c r="D159" s="40">
        <v>729206</v>
      </c>
      <c r="E159" s="9"/>
      <c r="F159" s="9">
        <v>582146</v>
      </c>
      <c r="G159" s="9"/>
      <c r="H159" s="37">
        <v>125.26170410859133</v>
      </c>
      <c r="I159" s="12">
        <f t="shared" si="41"/>
        <v>42.780915132349435</v>
      </c>
      <c r="J159" s="38">
        <f t="shared" si="46"/>
        <v>-8.0408911862134573</v>
      </c>
      <c r="K159" s="12">
        <f t="shared" si="59"/>
        <v>2.7038566035072931</v>
      </c>
      <c r="L159" s="12">
        <f t="shared" si="60"/>
        <v>4.3089965047081513</v>
      </c>
      <c r="M159" s="36">
        <f t="shared" si="47"/>
        <v>0</v>
      </c>
      <c r="N159" s="36">
        <f t="shared" si="48"/>
        <v>1</v>
      </c>
      <c r="O159" s="36">
        <f t="shared" si="49"/>
        <v>0</v>
      </c>
      <c r="P159" s="36">
        <f t="shared" si="50"/>
        <v>0</v>
      </c>
      <c r="Q159" s="38" t="str">
        <f t="shared" si="51"/>
        <v>n.a.</v>
      </c>
      <c r="R159" s="38">
        <f t="shared" si="52"/>
        <v>2.7038566035072931</v>
      </c>
      <c r="S159" s="38" t="str">
        <f t="shared" si="53"/>
        <v>n.a.</v>
      </c>
      <c r="T159" s="38" t="str">
        <f t="shared" si="54"/>
        <v>n.a.</v>
      </c>
      <c r="U159" s="38" t="str">
        <f t="shared" si="55"/>
        <v>n.a.</v>
      </c>
      <c r="V159" s="38">
        <f t="shared" si="56"/>
        <v>4.3089965047081513</v>
      </c>
      <c r="W159" s="38" t="str">
        <f t="shared" si="57"/>
        <v>n.a.</v>
      </c>
      <c r="X159" s="38" t="str">
        <f t="shared" si="58"/>
        <v>n.a.</v>
      </c>
      <c r="Y159" s="9"/>
      <c r="Z159" s="9"/>
    </row>
    <row r="160" spans="1:26">
      <c r="A160" s="4">
        <f t="shared" si="40"/>
        <v>2003</v>
      </c>
      <c r="B160" s="9">
        <v>309135</v>
      </c>
      <c r="C160" s="9"/>
      <c r="D160" s="40">
        <v>782929</v>
      </c>
      <c r="E160" s="9"/>
      <c r="F160" s="9">
        <v>600179</v>
      </c>
      <c r="G160" s="9"/>
      <c r="H160" s="37">
        <v>130.44924930728999</v>
      </c>
      <c r="I160" s="12">
        <f t="shared" si="41"/>
        <v>39.484423236334329</v>
      </c>
      <c r="J160" s="38">
        <f t="shared" si="46"/>
        <v>-8.9556724062783601</v>
      </c>
      <c r="K160" s="12">
        <f t="shared" si="59"/>
        <v>3.0976765278813323</v>
      </c>
      <c r="L160" s="12">
        <f t="shared" si="60"/>
        <v>4.1413656596923643</v>
      </c>
      <c r="M160" s="36">
        <f t="shared" si="47"/>
        <v>0</v>
      </c>
      <c r="N160" s="36">
        <f t="shared" si="48"/>
        <v>1</v>
      </c>
      <c r="O160" s="36">
        <f t="shared" si="49"/>
        <v>0</v>
      </c>
      <c r="P160" s="36">
        <f t="shared" si="50"/>
        <v>0</v>
      </c>
      <c r="Q160" s="38" t="str">
        <f t="shared" si="51"/>
        <v>n.a.</v>
      </c>
      <c r="R160" s="38">
        <f t="shared" si="52"/>
        <v>3.0976765278813323</v>
      </c>
      <c r="S160" s="38" t="str">
        <f t="shared" si="53"/>
        <v>n.a.</v>
      </c>
      <c r="T160" s="38" t="str">
        <f t="shared" si="54"/>
        <v>n.a.</v>
      </c>
      <c r="U160" s="38" t="str">
        <f t="shared" si="55"/>
        <v>n.a.</v>
      </c>
      <c r="V160" s="38">
        <f t="shared" si="56"/>
        <v>4.1413656596923643</v>
      </c>
      <c r="W160" s="38" t="str">
        <f t="shared" si="57"/>
        <v>n.a.</v>
      </c>
      <c r="X160" s="38" t="str">
        <f t="shared" si="58"/>
        <v>n.a.</v>
      </c>
      <c r="Y160" s="9"/>
      <c r="Z160" s="9"/>
    </row>
    <row r="161" spans="1:26">
      <c r="A161" s="4">
        <f t="shared" si="40"/>
        <v>2004</v>
      </c>
      <c r="B161" s="9">
        <v>319154</v>
      </c>
      <c r="C161" s="9"/>
      <c r="D161" s="40">
        <v>841042</v>
      </c>
      <c r="E161" s="9"/>
      <c r="F161" s="9">
        <v>619784</v>
      </c>
      <c r="G161" s="9"/>
      <c r="H161" s="37">
        <v>135.69921133814361</v>
      </c>
      <c r="I161" s="12">
        <f t="shared" si="41"/>
        <v>37.947450900192855</v>
      </c>
      <c r="J161" s="38">
        <f t="shared" si="46"/>
        <v>-7.1431793243773498</v>
      </c>
      <c r="K161" s="12">
        <f t="shared" si="59"/>
        <v>3.2665254865631654</v>
      </c>
      <c r="L161" s="12">
        <f t="shared" si="60"/>
        <v>4.0245245248492489</v>
      </c>
      <c r="M161" s="36">
        <f t="shared" si="47"/>
        <v>0</v>
      </c>
      <c r="N161" s="36">
        <f t="shared" si="48"/>
        <v>1</v>
      </c>
      <c r="O161" s="36">
        <f t="shared" si="49"/>
        <v>0</v>
      </c>
      <c r="P161" s="36">
        <f t="shared" si="50"/>
        <v>0</v>
      </c>
      <c r="Q161" s="38" t="str">
        <f t="shared" si="51"/>
        <v>n.a.</v>
      </c>
      <c r="R161" s="38">
        <f t="shared" si="52"/>
        <v>3.2665254865631654</v>
      </c>
      <c r="S161" s="38" t="str">
        <f t="shared" si="53"/>
        <v>n.a.</v>
      </c>
      <c r="T161" s="38" t="str">
        <f t="shared" si="54"/>
        <v>n.a.</v>
      </c>
      <c r="U161" s="38" t="str">
        <f t="shared" si="55"/>
        <v>n.a.</v>
      </c>
      <c r="V161" s="38">
        <f t="shared" si="56"/>
        <v>4.0245245248492489</v>
      </c>
      <c r="W161" s="38" t="str">
        <f t="shared" si="57"/>
        <v>n.a.</v>
      </c>
      <c r="X161" s="38" t="str">
        <f t="shared" si="58"/>
        <v>n.a.</v>
      </c>
      <c r="Y161" s="9"/>
      <c r="Z161" s="9"/>
    </row>
    <row r="162" spans="1:26">
      <c r="A162" s="4">
        <f t="shared" si="40"/>
        <v>2005</v>
      </c>
      <c r="B162" s="9">
        <v>319162</v>
      </c>
      <c r="C162" s="9"/>
      <c r="D162" s="40">
        <v>908792</v>
      </c>
      <c r="E162" s="9"/>
      <c r="F162" s="9">
        <v>642192</v>
      </c>
      <c r="G162" s="9"/>
      <c r="H162" s="37">
        <v>141.51406432967087</v>
      </c>
      <c r="I162" s="12">
        <f t="shared" si="41"/>
        <v>35.119367247951125</v>
      </c>
      <c r="J162" s="38">
        <f t="shared" si="46"/>
        <v>-7.6615478843983098</v>
      </c>
      <c r="K162" s="12">
        <f t="shared" si="59"/>
        <v>3.6154531256050504</v>
      </c>
      <c r="L162" s="12">
        <f t="shared" si="60"/>
        <v>4.2851044852703302</v>
      </c>
      <c r="M162" s="36">
        <f t="shared" si="47"/>
        <v>0</v>
      </c>
      <c r="N162" s="36">
        <f t="shared" si="48"/>
        <v>1</v>
      </c>
      <c r="O162" s="36">
        <f t="shared" si="49"/>
        <v>0</v>
      </c>
      <c r="P162" s="36">
        <f t="shared" si="50"/>
        <v>0</v>
      </c>
      <c r="Q162" s="38" t="str">
        <f t="shared" si="51"/>
        <v>n.a.</v>
      </c>
      <c r="R162" s="38">
        <f t="shared" si="52"/>
        <v>3.6154531256050504</v>
      </c>
      <c r="S162" s="38" t="str">
        <f t="shared" si="53"/>
        <v>n.a.</v>
      </c>
      <c r="T162" s="38" t="str">
        <f t="shared" si="54"/>
        <v>n.a.</v>
      </c>
      <c r="U162" s="38" t="str">
        <f t="shared" si="55"/>
        <v>n.a.</v>
      </c>
      <c r="V162" s="38">
        <f t="shared" si="56"/>
        <v>4.2851044852703302</v>
      </c>
      <c r="W162" s="38" t="str">
        <f t="shared" si="57"/>
        <v>n.a.</v>
      </c>
      <c r="X162" s="38" t="str">
        <f t="shared" si="58"/>
        <v>n.a.</v>
      </c>
      <c r="Y162" s="9"/>
      <c r="Z162" s="9"/>
    </row>
    <row r="163" spans="1:26">
      <c r="A163" s="4">
        <f t="shared" si="40"/>
        <v>2006</v>
      </c>
      <c r="B163" s="9">
        <v>312457</v>
      </c>
      <c r="C163" s="9"/>
      <c r="D163" s="40">
        <v>984284</v>
      </c>
      <c r="E163" s="9"/>
      <c r="F163" s="9">
        <v>667991</v>
      </c>
      <c r="G163" s="9"/>
      <c r="H163" s="37">
        <v>147.34988944461827</v>
      </c>
      <c r="I163" s="12">
        <f t="shared" si="41"/>
        <v>31.744598103799309</v>
      </c>
      <c r="J163" s="38">
        <f t="shared" si="46"/>
        <v>-7.7398251325350209</v>
      </c>
      <c r="K163" s="12">
        <f t="shared" si="59"/>
        <v>4.0173343797493599</v>
      </c>
      <c r="L163" s="12">
        <f t="shared" si="60"/>
        <v>4.1238481437097851</v>
      </c>
      <c r="M163" s="36">
        <f t="shared" si="47"/>
        <v>0</v>
      </c>
      <c r="N163" s="36">
        <f t="shared" si="48"/>
        <v>1</v>
      </c>
      <c r="O163" s="36">
        <f t="shared" si="49"/>
        <v>0</v>
      </c>
      <c r="P163" s="36">
        <f t="shared" si="50"/>
        <v>0</v>
      </c>
      <c r="Q163" s="38" t="str">
        <f t="shared" si="51"/>
        <v>n.a.</v>
      </c>
      <c r="R163" s="38">
        <f t="shared" si="52"/>
        <v>4.0173343797493599</v>
      </c>
      <c r="S163" s="38" t="str">
        <f t="shared" si="53"/>
        <v>n.a.</v>
      </c>
      <c r="T163" s="38" t="str">
        <f t="shared" si="54"/>
        <v>n.a.</v>
      </c>
      <c r="U163" s="38" t="str">
        <f t="shared" si="55"/>
        <v>n.a.</v>
      </c>
      <c r="V163" s="38">
        <f t="shared" si="56"/>
        <v>4.1238481437097851</v>
      </c>
      <c r="W163" s="38" t="str">
        <f t="shared" si="57"/>
        <v>n.a.</v>
      </c>
      <c r="X163" s="38" t="str">
        <f t="shared" si="58"/>
        <v>n.a.</v>
      </c>
      <c r="Y163" s="9"/>
      <c r="Z163" s="9"/>
    </row>
    <row r="164" spans="1:26">
      <c r="A164" s="4">
        <f t="shared" si="40"/>
        <v>2007</v>
      </c>
      <c r="B164" s="9">
        <v>307168</v>
      </c>
      <c r="C164" s="9"/>
      <c r="D164" s="40">
        <v>1052730</v>
      </c>
      <c r="E164" s="9"/>
      <c r="F164" s="9">
        <v>691807</v>
      </c>
      <c r="G164" s="9"/>
      <c r="H164" s="37">
        <v>152.17105348746111</v>
      </c>
      <c r="I164" s="12">
        <f t="shared" si="41"/>
        <v>29.178231835323398</v>
      </c>
      <c r="J164" s="38">
        <f>I164-I161</f>
        <v>-8.769219064869457</v>
      </c>
      <c r="K164" s="12">
        <f t="shared" si="59"/>
        <v>3.5653174967926304</v>
      </c>
      <c r="L164" s="12">
        <f t="shared" si="60"/>
        <v>3.2719156159631169</v>
      </c>
      <c r="M164" s="36">
        <f t="shared" si="47"/>
        <v>1</v>
      </c>
      <c r="N164" s="36">
        <f t="shared" si="48"/>
        <v>0</v>
      </c>
      <c r="O164" s="36">
        <f t="shared" si="49"/>
        <v>0</v>
      </c>
      <c r="P164" s="36">
        <f t="shared" si="50"/>
        <v>0</v>
      </c>
      <c r="Q164" s="38">
        <f t="shared" si="51"/>
        <v>3.5653174967926304</v>
      </c>
      <c r="R164" s="38" t="str">
        <f t="shared" si="52"/>
        <v>n.a.</v>
      </c>
      <c r="S164" s="38" t="str">
        <f t="shared" si="53"/>
        <v>n.a.</v>
      </c>
      <c r="T164" s="38" t="str">
        <f t="shared" si="54"/>
        <v>n.a.</v>
      </c>
      <c r="U164" s="38">
        <f t="shared" si="55"/>
        <v>3.2719156159631169</v>
      </c>
      <c r="V164" s="38" t="str">
        <f t="shared" si="56"/>
        <v>n.a.</v>
      </c>
      <c r="W164" s="38" t="str">
        <f t="shared" si="57"/>
        <v>n.a.</v>
      </c>
      <c r="X164" s="38" t="str">
        <f t="shared" si="58"/>
        <v>n.a.</v>
      </c>
      <c r="Y164" s="9"/>
      <c r="Z164" s="9"/>
    </row>
    <row r="165" spans="1:26">
      <c r="A165" s="4">
        <f t="shared" si="40"/>
        <v>2008</v>
      </c>
      <c r="B165" s="9">
        <v>358425</v>
      </c>
      <c r="C165" s="9"/>
      <c r="D165" s="40">
        <v>1088500</v>
      </c>
      <c r="E165" s="9"/>
      <c r="F165" s="9">
        <v>697727</v>
      </c>
      <c r="G165" s="9"/>
      <c r="H165" s="37">
        <v>156.00657563774945</v>
      </c>
      <c r="I165" s="12">
        <f t="shared" si="41"/>
        <v>32.928341754708313</v>
      </c>
      <c r="J165" s="38">
        <f>I165-I162</f>
        <v>-2.1910254932428117</v>
      </c>
      <c r="K165" s="12">
        <f t="shared" si="59"/>
        <v>0.85572999405902905</v>
      </c>
      <c r="L165" s="12">
        <f t="shared" si="60"/>
        <v>2.520533348745202</v>
      </c>
      <c r="M165" s="36">
        <f t="shared" si="47"/>
        <v>0</v>
      </c>
      <c r="N165" s="36">
        <f t="shared" si="48"/>
        <v>1</v>
      </c>
      <c r="O165" s="36">
        <f t="shared" si="49"/>
        <v>0</v>
      </c>
      <c r="P165" s="36">
        <f t="shared" si="50"/>
        <v>0</v>
      </c>
      <c r="Q165" s="38" t="str">
        <f t="shared" si="51"/>
        <v>n.a.</v>
      </c>
      <c r="R165" s="38">
        <f t="shared" si="52"/>
        <v>0.85572999405902905</v>
      </c>
      <c r="S165" s="38" t="str">
        <f t="shared" si="53"/>
        <v>n.a.</v>
      </c>
      <c r="T165" s="38" t="str">
        <f t="shared" si="54"/>
        <v>n.a.</v>
      </c>
      <c r="U165" s="38" t="str">
        <f t="shared" si="55"/>
        <v>n.a.</v>
      </c>
      <c r="V165" s="38">
        <f t="shared" si="56"/>
        <v>2.520533348745202</v>
      </c>
      <c r="W165" s="38" t="str">
        <f t="shared" si="57"/>
        <v>n.a.</v>
      </c>
      <c r="X165" s="38" t="str">
        <f t="shared" si="58"/>
        <v>n.a.</v>
      </c>
      <c r="Y165" s="9"/>
      <c r="Z165" s="9"/>
    </row>
    <row r="166" spans="1:26">
      <c r="A166" s="4">
        <v>2009</v>
      </c>
      <c r="B166" s="9">
        <v>445558</v>
      </c>
      <c r="C166" s="9"/>
      <c r="D166" s="40">
        <v>1047319.9999999999</v>
      </c>
      <c r="E166" s="9"/>
      <c r="F166" s="9">
        <v>671442</v>
      </c>
      <c r="G166" s="9"/>
      <c r="H166" s="37">
        <v>155.98071017303059</v>
      </c>
      <c r="I166" s="12">
        <f t="shared" si="41"/>
        <v>42.542680365122415</v>
      </c>
      <c r="J166" s="38">
        <f>I166-I163</f>
        <v>10.798082261323106</v>
      </c>
      <c r="K166" s="12">
        <f t="shared" si="59"/>
        <v>-3.7672327428922792</v>
      </c>
      <c r="L166" s="12">
        <f t="shared" si="60"/>
        <v>-1.6579727241061715E-2</v>
      </c>
      <c r="M166" s="36">
        <f t="shared" si="47"/>
        <v>0</v>
      </c>
      <c r="N166" s="36">
        <f t="shared" si="48"/>
        <v>1</v>
      </c>
      <c r="O166" s="36">
        <f t="shared" si="49"/>
        <v>0</v>
      </c>
      <c r="P166" s="36">
        <f t="shared" si="50"/>
        <v>0</v>
      </c>
      <c r="Q166" s="38" t="str">
        <f t="shared" si="51"/>
        <v>n.a.</v>
      </c>
      <c r="R166" s="38">
        <f t="shared" si="52"/>
        <v>-3.7672327428922792</v>
      </c>
      <c r="S166" s="38" t="str">
        <f t="shared" si="53"/>
        <v>n.a.</v>
      </c>
      <c r="T166" s="38" t="str">
        <f t="shared" si="54"/>
        <v>n.a.</v>
      </c>
      <c r="U166" s="38" t="str">
        <f t="shared" si="55"/>
        <v>n.a.</v>
      </c>
      <c r="V166" s="38">
        <f t="shared" si="56"/>
        <v>-1.6579727241061715E-2</v>
      </c>
      <c r="W166" s="38" t="str">
        <f t="shared" si="57"/>
        <v>n.a.</v>
      </c>
      <c r="X166" s="38" t="str">
        <f t="shared" si="58"/>
        <v>n.a.</v>
      </c>
      <c r="Y166" s="9"/>
      <c r="Z166" s="9"/>
    </row>
    <row r="167" spans="1:26">
      <c r="A167" s="4" t="s">
        <v>7</v>
      </c>
      <c r="B167" s="9"/>
      <c r="C167" s="9"/>
      <c r="D167" s="9"/>
      <c r="E167" s="9"/>
      <c r="F167" s="9">
        <v>666452</v>
      </c>
      <c r="G167" s="9"/>
      <c r="H167" s="37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>
      <c r="A168" s="19" t="s">
        <v>41</v>
      </c>
      <c r="B168" s="9"/>
      <c r="C168" s="9"/>
      <c r="D168" s="9"/>
      <c r="E168" s="9"/>
      <c r="F168" s="9"/>
      <c r="G168" s="9"/>
      <c r="H168" s="37"/>
      <c r="I168" s="9"/>
      <c r="J168" s="9"/>
      <c r="K168" s="9"/>
      <c r="L168" s="9"/>
      <c r="M168" s="36">
        <f>SUM(M7:M166)</f>
        <v>26</v>
      </c>
      <c r="N168" s="36">
        <f>SUM(N7:N166)</f>
        <v>53</v>
      </c>
      <c r="O168" s="36">
        <f>SUM(O7:O166)</f>
        <v>47</v>
      </c>
      <c r="P168" s="36">
        <f>SUM(P7:P166)</f>
        <v>30</v>
      </c>
      <c r="Q168" s="38">
        <f>AVERAGE(Q7:Q166)</f>
        <v>1.5493324435460254</v>
      </c>
      <c r="R168" s="38">
        <f t="shared" ref="R168:X168" si="61">AVERAGE(R7:R166)</f>
        <v>3.1870638774150426</v>
      </c>
      <c r="S168" s="38">
        <f t="shared" si="61"/>
        <v>1.2938632325498529</v>
      </c>
      <c r="T168" s="38">
        <f t="shared" si="61"/>
        <v>2.1782827649179106</v>
      </c>
      <c r="U168" s="38">
        <f t="shared" si="61"/>
        <v>9.9312729709736125</v>
      </c>
      <c r="V168" s="38">
        <f t="shared" si="61"/>
        <v>5.4553540367914577</v>
      </c>
      <c r="W168" s="38">
        <f t="shared" si="61"/>
        <v>2.312639178004722</v>
      </c>
      <c r="X168" s="38">
        <f t="shared" si="61"/>
        <v>0.47441506462904054</v>
      </c>
      <c r="Y168" s="9"/>
      <c r="Z168" s="9"/>
    </row>
    <row r="169" spans="1:26">
      <c r="A169" s="19" t="s">
        <v>42</v>
      </c>
      <c r="B169" s="9"/>
      <c r="C169" s="9"/>
      <c r="D169" s="9"/>
      <c r="E169" s="9"/>
      <c r="F169" s="9"/>
      <c r="G169" s="9"/>
      <c r="H169" s="37"/>
      <c r="I169" s="9"/>
      <c r="J169" s="9"/>
      <c r="K169" s="9"/>
      <c r="L169" s="9"/>
      <c r="M169" s="9"/>
      <c r="N169" s="9"/>
      <c r="O169" s="9"/>
      <c r="P169" s="9"/>
      <c r="Q169" s="38">
        <f>MEDIAN(Q7:Q166)</f>
        <v>1.6524895528557737</v>
      </c>
      <c r="R169" s="38">
        <f t="shared" ref="R169:X169" si="62">MEDIAN(R7:R166)</f>
        <v>3.3010216571535023</v>
      </c>
      <c r="S169" s="38">
        <f t="shared" si="62"/>
        <v>0.78343713058108833</v>
      </c>
      <c r="T169" s="38">
        <f t="shared" si="62"/>
        <v>2.4262762133281379</v>
      </c>
      <c r="U169" s="38">
        <f t="shared" si="62"/>
        <v>9.2540237798827256</v>
      </c>
      <c r="V169" s="38">
        <f t="shared" si="62"/>
        <v>4.2851044852703302</v>
      </c>
      <c r="W169" s="38">
        <f t="shared" si="62"/>
        <v>1.3935337183911267</v>
      </c>
      <c r="X169" s="38">
        <f t="shared" si="62"/>
        <v>0.3824115539230899</v>
      </c>
      <c r="Y169" s="9"/>
      <c r="Z169" s="9"/>
    </row>
    <row r="170" spans="1:26">
      <c r="A170" s="19" t="s">
        <v>25</v>
      </c>
      <c r="B170" s="9"/>
      <c r="C170" s="9"/>
      <c r="D170" s="9"/>
      <c r="E170" s="9"/>
      <c r="F170" s="9"/>
      <c r="G170" s="9"/>
      <c r="H170" s="37"/>
      <c r="I170" s="9"/>
      <c r="J170" s="9"/>
      <c r="K170" s="9"/>
      <c r="L170" s="9"/>
      <c r="M170" s="36">
        <f>SUM(M103:M166)</f>
        <v>26</v>
      </c>
      <c r="N170" s="36">
        <f>SUM(N103:N166)</f>
        <v>37</v>
      </c>
      <c r="O170" s="36">
        <f>SUM(O103:O166)</f>
        <v>1</v>
      </c>
      <c r="P170" s="36">
        <f>SUM(P103:P166)</f>
        <v>0</v>
      </c>
      <c r="Q170" s="38">
        <f>AVERAGE(Q103:Q166)</f>
        <v>1.5493324435460254</v>
      </c>
      <c r="R170" s="38">
        <f t="shared" ref="R170:W170" si="63">AVERAGE(R103:R166)</f>
        <v>3.3986685039989863</v>
      </c>
      <c r="S170" s="38">
        <f t="shared" si="63"/>
        <v>4.1562496602334242</v>
      </c>
      <c r="T170" s="38" t="s">
        <v>6</v>
      </c>
      <c r="U170" s="38">
        <f t="shared" si="63"/>
        <v>9.9312729709736125</v>
      </c>
      <c r="V170" s="38">
        <f t="shared" si="63"/>
        <v>6.503388538232441</v>
      </c>
      <c r="W170" s="38">
        <f t="shared" si="63"/>
        <v>21.463930846880984</v>
      </c>
      <c r="X170" s="38" t="s">
        <v>6</v>
      </c>
      <c r="Y170" s="9"/>
      <c r="Z170" s="9"/>
    </row>
    <row r="171" spans="1:26">
      <c r="A171" s="19" t="s">
        <v>26</v>
      </c>
      <c r="B171" s="9"/>
      <c r="C171" s="9"/>
      <c r="D171" s="9"/>
      <c r="E171" s="9"/>
      <c r="F171" s="9"/>
      <c r="G171" s="9"/>
      <c r="H171" s="37"/>
      <c r="I171" s="9"/>
      <c r="J171" s="9"/>
      <c r="K171" s="9"/>
      <c r="L171" s="9"/>
      <c r="M171" s="9"/>
      <c r="N171" s="9"/>
      <c r="O171" s="9"/>
      <c r="P171" s="9"/>
      <c r="Q171" s="38">
        <f>MEDIAN(Q103:Q166)</f>
        <v>1.6524895528557737</v>
      </c>
      <c r="R171" s="38">
        <f t="shared" ref="R171:W171" si="64">MEDIAN(R103:R166)</f>
        <v>3.3753327651319998</v>
      </c>
      <c r="S171" s="38">
        <f t="shared" si="64"/>
        <v>4.1562496602334242</v>
      </c>
      <c r="T171" s="38" t="s">
        <v>6</v>
      </c>
      <c r="U171" s="38">
        <f t="shared" si="64"/>
        <v>9.2540237798827256</v>
      </c>
      <c r="V171" s="38">
        <f t="shared" si="64"/>
        <v>5.3633634131374341</v>
      </c>
      <c r="W171" s="38">
        <f t="shared" si="64"/>
        <v>21.463930846880984</v>
      </c>
      <c r="X171" s="38" t="s">
        <v>6</v>
      </c>
      <c r="Y171" s="9"/>
      <c r="Z171" s="9"/>
    </row>
    <row r="172" spans="1:26">
      <c r="A172" s="9"/>
      <c r="B172" s="9"/>
      <c r="C172" s="9"/>
      <c r="D172" s="9"/>
      <c r="E172" s="9"/>
      <c r="F172" s="9"/>
      <c r="G172" s="9"/>
      <c r="H172" s="37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>
      <c r="A173" s="9"/>
      <c r="B173" s="9"/>
      <c r="C173" s="9"/>
      <c r="D173" s="9"/>
      <c r="E173" s="9"/>
      <c r="F173" s="9"/>
      <c r="G173" s="9"/>
      <c r="H173" s="37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>
      <c r="A174" s="9"/>
      <c r="B174" s="9"/>
      <c r="C174" s="9"/>
      <c r="D174" s="9"/>
      <c r="E174" s="9"/>
      <c r="F174" s="9"/>
      <c r="G174" s="9"/>
      <c r="H174" s="37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>
      <c r="A175" s="9"/>
      <c r="B175" s="9"/>
      <c r="C175" s="9"/>
      <c r="D175" s="9"/>
      <c r="E175" s="9"/>
      <c r="F175" s="9"/>
      <c r="G175" s="9"/>
      <c r="H175" s="37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>
      <c r="A176" s="9"/>
      <c r="B176" s="9"/>
      <c r="C176" s="9"/>
      <c r="D176" s="9"/>
      <c r="E176" s="9"/>
      <c r="F176" s="9"/>
      <c r="G176" s="9"/>
      <c r="H176" s="37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>
      <c r="A177" s="9"/>
      <c r="B177" s="9"/>
      <c r="C177" s="9"/>
      <c r="D177" s="9"/>
      <c r="E177" s="9"/>
      <c r="F177" s="9"/>
      <c r="G177" s="9"/>
      <c r="H177" s="37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>
      <c r="A178" s="9"/>
      <c r="B178" s="9"/>
      <c r="C178" s="9"/>
      <c r="D178" s="9"/>
      <c r="E178" s="9"/>
      <c r="F178" s="9"/>
      <c r="G178" s="9"/>
      <c r="H178" s="37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>
      <c r="A179" s="9"/>
      <c r="B179" s="9"/>
      <c r="C179" s="9"/>
      <c r="D179" s="9"/>
      <c r="E179" s="9"/>
      <c r="F179" s="9"/>
      <c r="G179" s="9"/>
      <c r="H179" s="37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>
      <c r="A180" s="9"/>
      <c r="B180" s="9"/>
      <c r="C180" s="9"/>
      <c r="D180" s="9"/>
      <c r="E180" s="9"/>
      <c r="F180" s="9"/>
      <c r="G180" s="9"/>
      <c r="H180" s="37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>
      <c r="A181" s="9"/>
      <c r="B181" s="9"/>
      <c r="C181" s="9"/>
      <c r="D181" s="9"/>
      <c r="E181" s="9"/>
      <c r="F181" s="9"/>
      <c r="G181" s="9"/>
      <c r="H181" s="37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>
      <c r="A182" s="9"/>
      <c r="B182" s="9"/>
      <c r="C182" s="9"/>
      <c r="D182" s="9"/>
      <c r="E182" s="9"/>
      <c r="F182" s="9"/>
      <c r="G182" s="9"/>
      <c r="H182" s="37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>
      <c r="A183" s="9"/>
      <c r="B183" s="9"/>
      <c r="C183" s="9"/>
      <c r="D183" s="9"/>
      <c r="E183" s="9"/>
      <c r="F183" s="9"/>
      <c r="G183" s="9"/>
      <c r="H183" s="37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>
      <c r="A184" s="9"/>
      <c r="B184" s="9"/>
      <c r="C184" s="9"/>
      <c r="D184" s="9"/>
      <c r="E184" s="9"/>
      <c r="F184" s="9"/>
      <c r="G184" s="9"/>
      <c r="H184" s="37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>
      <c r="A185" s="9"/>
      <c r="B185" s="9"/>
      <c r="C185" s="9"/>
      <c r="D185" s="9"/>
      <c r="E185" s="9"/>
      <c r="F185" s="9"/>
      <c r="G185" s="9"/>
      <c r="H185" s="37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>
      <c r="A186" s="9"/>
      <c r="B186" s="9"/>
      <c r="C186" s="9"/>
      <c r="D186" s="9"/>
      <c r="E186" s="9"/>
      <c r="F186" s="9"/>
      <c r="G186" s="9"/>
      <c r="H186" s="37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>
      <c r="A187" s="9"/>
      <c r="B187" s="9"/>
      <c r="C187" s="9"/>
      <c r="D187" s="9"/>
      <c r="E187" s="9"/>
      <c r="F187" s="9"/>
      <c r="G187" s="9"/>
      <c r="H187" s="37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>
      <c r="A188" s="9"/>
      <c r="B188" s="9"/>
      <c r="C188" s="9"/>
      <c r="D188" s="9"/>
      <c r="E188" s="9"/>
      <c r="F188" s="9"/>
      <c r="G188" s="9"/>
      <c r="H188" s="37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>
      <c r="A189" s="9"/>
      <c r="B189" s="9"/>
      <c r="C189" s="9"/>
      <c r="D189" s="9"/>
      <c r="E189" s="9"/>
      <c r="F189" s="9"/>
      <c r="G189" s="9"/>
      <c r="H189" s="37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>
      <c r="A190" s="9"/>
      <c r="B190" s="9"/>
      <c r="C190" s="9"/>
      <c r="D190" s="9"/>
      <c r="E190" s="9"/>
      <c r="F190" s="9"/>
      <c r="G190" s="9"/>
      <c r="H190" s="37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>
      <c r="A191" s="9"/>
      <c r="B191" s="9"/>
      <c r="C191" s="9"/>
      <c r="D191" s="9"/>
      <c r="E191" s="9"/>
      <c r="F191" s="9"/>
      <c r="G191" s="9"/>
      <c r="H191" s="37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>
      <c r="A202" s="3"/>
    </row>
    <row r="203" spans="1:26">
      <c r="A203" s="3"/>
    </row>
    <row r="204" spans="1:26">
      <c r="A204" s="3"/>
    </row>
    <row r="205" spans="1:26">
      <c r="A205" s="3"/>
    </row>
    <row r="206" spans="1:26">
      <c r="A206" s="3"/>
    </row>
    <row r="207" spans="1:26">
      <c r="A207" s="3"/>
    </row>
    <row r="208" spans="1:26">
      <c r="A208" s="3"/>
    </row>
    <row r="209" spans="1:1">
      <c r="A209" s="3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D268"/>
  <sheetViews>
    <sheetView topLeftCell="A131" workbookViewId="0">
      <selection activeCell="K153" sqref="K153"/>
    </sheetView>
  </sheetViews>
  <sheetFormatPr defaultRowHeight="15"/>
  <sheetData>
    <row r="1" spans="1:82">
      <c r="A1" s="167" t="s">
        <v>248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213" t="s">
        <v>18</v>
      </c>
      <c r="Q1" s="214"/>
      <c r="R1" s="214"/>
      <c r="S1" s="214"/>
      <c r="T1" s="213" t="s">
        <v>15</v>
      </c>
      <c r="U1" s="214"/>
      <c r="V1" s="214"/>
      <c r="W1" s="214"/>
      <c r="X1" s="96"/>
      <c r="Y1" s="96"/>
      <c r="Z1" s="96"/>
      <c r="AA1" s="96"/>
      <c r="AB1" s="96"/>
    </row>
    <row r="2" spans="1:82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213" t="s">
        <v>11</v>
      </c>
      <c r="M2" s="214"/>
      <c r="N2" s="214"/>
      <c r="O2" s="214"/>
      <c r="P2" s="213" t="s">
        <v>11</v>
      </c>
      <c r="Q2" s="214"/>
      <c r="R2" s="214"/>
      <c r="S2" s="214"/>
      <c r="T2" s="213" t="s">
        <v>11</v>
      </c>
      <c r="U2" s="214"/>
      <c r="V2" s="214"/>
      <c r="W2" s="214"/>
      <c r="X2" s="96"/>
      <c r="Y2" s="96"/>
      <c r="Z2" s="96"/>
      <c r="AA2" s="96"/>
      <c r="AB2" s="96"/>
    </row>
    <row r="3" spans="1:82">
      <c r="A3" s="96"/>
      <c r="B3" s="96" t="s">
        <v>12</v>
      </c>
      <c r="C3" s="96" t="s">
        <v>12</v>
      </c>
      <c r="D3" s="96" t="s">
        <v>0</v>
      </c>
      <c r="E3" s="96"/>
      <c r="F3" s="96" t="s">
        <v>2</v>
      </c>
      <c r="G3" s="96" t="s">
        <v>2</v>
      </c>
      <c r="H3" s="96" t="s">
        <v>11</v>
      </c>
      <c r="I3" s="96" t="s">
        <v>12</v>
      </c>
      <c r="J3" s="96" t="s">
        <v>2</v>
      </c>
      <c r="K3" s="96" t="s">
        <v>15</v>
      </c>
      <c r="L3" s="102" t="s">
        <v>19</v>
      </c>
      <c r="M3" s="102" t="s">
        <v>20</v>
      </c>
      <c r="N3" s="102" t="s">
        <v>21</v>
      </c>
      <c r="O3" s="102" t="s">
        <v>22</v>
      </c>
      <c r="P3" s="102" t="s">
        <v>19</v>
      </c>
      <c r="Q3" s="102" t="s">
        <v>20</v>
      </c>
      <c r="R3" s="102" t="s">
        <v>21</v>
      </c>
      <c r="S3" s="102" t="s">
        <v>22</v>
      </c>
      <c r="T3" s="102" t="s">
        <v>19</v>
      </c>
      <c r="U3" s="102" t="s">
        <v>20</v>
      </c>
      <c r="V3" s="102" t="s">
        <v>21</v>
      </c>
      <c r="W3" s="102" t="s">
        <v>22</v>
      </c>
      <c r="X3" s="96"/>
      <c r="Y3" s="96"/>
      <c r="Z3" s="96"/>
      <c r="AA3" s="96"/>
      <c r="AB3" s="96"/>
    </row>
    <row r="4" spans="1:82">
      <c r="A4" s="96"/>
      <c r="B4" s="96" t="s">
        <v>14</v>
      </c>
      <c r="C4" s="96"/>
      <c r="D4" s="96" t="s">
        <v>1</v>
      </c>
      <c r="E4" s="96"/>
      <c r="F4" s="96" t="s">
        <v>1</v>
      </c>
      <c r="G4" s="96" t="s">
        <v>1</v>
      </c>
      <c r="H4" s="96"/>
      <c r="I4" s="96" t="s">
        <v>17</v>
      </c>
      <c r="J4" s="96" t="s">
        <v>1</v>
      </c>
      <c r="K4" s="96" t="s">
        <v>14</v>
      </c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</row>
    <row r="5" spans="1:82">
      <c r="A5" s="96"/>
      <c r="B5" s="96" t="s">
        <v>249</v>
      </c>
      <c r="C5" s="96" t="s">
        <v>245</v>
      </c>
      <c r="D5" s="96" t="s">
        <v>3</v>
      </c>
      <c r="E5" s="96"/>
      <c r="F5" s="96" t="s">
        <v>3</v>
      </c>
      <c r="G5" s="96" t="s">
        <v>3</v>
      </c>
      <c r="H5" s="96"/>
      <c r="I5" s="96"/>
      <c r="J5" s="96" t="s">
        <v>13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</row>
    <row r="6" spans="1:82">
      <c r="A6" s="96"/>
      <c r="B6" s="96"/>
      <c r="C6" s="96"/>
      <c r="D6" s="96"/>
      <c r="E6" s="96"/>
      <c r="F6" s="96"/>
      <c r="G6" s="96" t="s">
        <v>29</v>
      </c>
      <c r="H6" s="96"/>
      <c r="I6" s="96"/>
      <c r="J6" s="96" t="s">
        <v>14</v>
      </c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</row>
    <row r="7" spans="1:82">
      <c r="A7" s="103">
        <v>1865</v>
      </c>
      <c r="B7" s="96">
        <v>123</v>
      </c>
      <c r="C7" s="96"/>
      <c r="D7" s="132"/>
      <c r="E7" s="132"/>
      <c r="F7" s="51">
        <v>3745</v>
      </c>
      <c r="G7" s="96"/>
      <c r="H7" s="96"/>
      <c r="I7" s="96"/>
      <c r="J7" s="132"/>
      <c r="K7" s="149">
        <v>-8.2901554404145035</v>
      </c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</row>
    <row r="8" spans="1:82">
      <c r="A8" s="103">
        <f t="shared" ref="A8:A36" si="0">A7+1</f>
        <v>1866</v>
      </c>
      <c r="B8" s="96">
        <v>136</v>
      </c>
      <c r="C8" s="96"/>
      <c r="D8" s="132"/>
      <c r="E8" s="132"/>
      <c r="F8" s="51">
        <v>3887</v>
      </c>
      <c r="G8" s="96"/>
      <c r="H8" s="96"/>
      <c r="I8" s="96"/>
      <c r="J8" s="97">
        <f t="shared" ref="J8:J36" si="1">100*(F8/F7-1)</f>
        <v>3.7917222963951946</v>
      </c>
      <c r="K8" s="97">
        <v>9.8870056497175174</v>
      </c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132"/>
      <c r="AD8" s="132"/>
      <c r="AE8" s="132"/>
      <c r="AF8" s="132"/>
      <c r="AG8" s="132"/>
      <c r="AH8" s="132"/>
      <c r="AI8" s="132"/>
      <c r="AJ8" s="132"/>
      <c r="AK8" s="132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2"/>
      <c r="AW8" s="132"/>
      <c r="AX8" s="132"/>
      <c r="AY8" s="132"/>
      <c r="AZ8" s="132"/>
      <c r="BA8" s="132"/>
      <c r="BB8" s="132"/>
      <c r="BC8" s="132"/>
      <c r="BD8" s="132"/>
      <c r="BE8" s="132"/>
      <c r="BF8" s="132"/>
      <c r="BG8" s="132"/>
      <c r="BH8" s="132"/>
      <c r="BI8" s="132"/>
      <c r="BJ8" s="132"/>
      <c r="BK8" s="132"/>
      <c r="BL8" s="132"/>
      <c r="BM8" s="132"/>
      <c r="BN8" s="132"/>
      <c r="BO8" s="132"/>
      <c r="BP8" s="132"/>
      <c r="BQ8" s="132"/>
      <c r="BR8" s="132"/>
      <c r="BS8" s="132"/>
      <c r="BT8" s="132"/>
      <c r="BU8" s="132"/>
      <c r="BV8" s="132"/>
      <c r="BW8" s="132"/>
      <c r="BX8" s="132"/>
      <c r="BY8" s="132"/>
      <c r="BZ8" s="132"/>
      <c r="CA8" s="132"/>
      <c r="CB8" s="132"/>
      <c r="CC8" s="132"/>
      <c r="CD8" s="132"/>
    </row>
    <row r="9" spans="1:82">
      <c r="A9" s="103">
        <f t="shared" si="0"/>
        <v>1867</v>
      </c>
      <c r="B9" s="96">
        <v>140</v>
      </c>
      <c r="C9" s="96"/>
      <c r="D9" s="132"/>
      <c r="E9" s="132"/>
      <c r="F9" s="51">
        <v>4000</v>
      </c>
      <c r="G9" s="96"/>
      <c r="H9" s="96"/>
      <c r="I9" s="96"/>
      <c r="J9" s="97">
        <f t="shared" si="1"/>
        <v>2.907126318497566</v>
      </c>
      <c r="K9" s="97">
        <v>20.545778129325697</v>
      </c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132"/>
      <c r="AD9" s="132"/>
      <c r="AE9" s="132"/>
      <c r="AF9" s="132"/>
      <c r="AG9" s="132"/>
      <c r="AH9" s="132"/>
      <c r="AI9" s="132"/>
      <c r="AJ9" s="132"/>
      <c r="AK9" s="132"/>
      <c r="AL9" s="132"/>
      <c r="AM9" s="132"/>
      <c r="AN9" s="132"/>
      <c r="AO9" s="132"/>
      <c r="AP9" s="132"/>
      <c r="AQ9" s="132"/>
      <c r="AR9" s="132"/>
      <c r="AS9" s="132"/>
      <c r="AT9" s="132"/>
      <c r="AU9" s="132"/>
      <c r="AV9" s="132"/>
      <c r="AW9" s="132"/>
      <c r="AX9" s="132"/>
      <c r="AY9" s="132"/>
      <c r="AZ9" s="132"/>
      <c r="BA9" s="132"/>
      <c r="BB9" s="132"/>
      <c r="BC9" s="132"/>
      <c r="BD9" s="132"/>
      <c r="BE9" s="132"/>
      <c r="BF9" s="132"/>
      <c r="BG9" s="132"/>
      <c r="BH9" s="132"/>
      <c r="BI9" s="132"/>
      <c r="BJ9" s="132"/>
      <c r="BK9" s="132"/>
      <c r="BL9" s="132"/>
      <c r="BM9" s="132"/>
      <c r="BN9" s="132"/>
      <c r="BO9" s="132"/>
      <c r="BP9" s="132"/>
      <c r="BQ9" s="132"/>
      <c r="BR9" s="132"/>
      <c r="BS9" s="132"/>
      <c r="BT9" s="132"/>
      <c r="BU9" s="132"/>
      <c r="BV9" s="132"/>
      <c r="BW9" s="132"/>
      <c r="BX9" s="132"/>
      <c r="BY9" s="132"/>
      <c r="BZ9" s="132"/>
      <c r="CA9" s="132"/>
      <c r="CB9" s="132"/>
      <c r="CC9" s="132"/>
      <c r="CD9" s="132"/>
    </row>
    <row r="10" spans="1:82">
      <c r="A10" s="103">
        <f t="shared" si="0"/>
        <v>1868</v>
      </c>
      <c r="B10" s="96">
        <v>148</v>
      </c>
      <c r="C10" s="96"/>
      <c r="D10" s="132"/>
      <c r="E10" s="132"/>
      <c r="F10" s="51">
        <v>4042</v>
      </c>
      <c r="G10" s="96"/>
      <c r="H10" s="96"/>
      <c r="I10" s="96"/>
      <c r="J10" s="97">
        <f t="shared" si="1"/>
        <v>1.0499999999999954</v>
      </c>
      <c r="K10" s="97">
        <v>-13.681102362204722</v>
      </c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132"/>
      <c r="AD10" s="132"/>
      <c r="AE10" s="132"/>
      <c r="AF10" s="132"/>
      <c r="AG10" s="132"/>
      <c r="AH10" s="132"/>
      <c r="AI10" s="132"/>
      <c r="AJ10" s="132"/>
      <c r="AK10" s="132"/>
      <c r="AL10" s="132"/>
      <c r="AM10" s="132"/>
      <c r="AN10" s="132"/>
      <c r="AO10" s="132"/>
      <c r="AP10" s="132"/>
      <c r="AQ10" s="132"/>
      <c r="AR10" s="132"/>
      <c r="AS10" s="132"/>
      <c r="AT10" s="132"/>
      <c r="AU10" s="132"/>
      <c r="AV10" s="132"/>
      <c r="AW10" s="132"/>
      <c r="AX10" s="132"/>
      <c r="AY10" s="132"/>
      <c r="AZ10" s="132"/>
      <c r="BA10" s="132"/>
      <c r="BB10" s="132"/>
      <c r="BC10" s="132"/>
      <c r="BD10" s="132"/>
      <c r="BE10" s="132"/>
      <c r="BF10" s="132"/>
      <c r="BG10" s="132"/>
      <c r="BH10" s="132"/>
      <c r="BI10" s="132"/>
      <c r="BJ10" s="132"/>
      <c r="BK10" s="132"/>
      <c r="BL10" s="132"/>
      <c r="BM10" s="132"/>
      <c r="BN10" s="132"/>
      <c r="BO10" s="132"/>
      <c r="BP10" s="132"/>
      <c r="BQ10" s="132"/>
      <c r="BR10" s="132"/>
      <c r="BS10" s="132"/>
      <c r="BT10" s="132"/>
      <c r="BU10" s="132"/>
      <c r="BV10" s="132"/>
      <c r="BW10" s="132"/>
      <c r="BX10" s="132"/>
      <c r="BY10" s="132"/>
      <c r="BZ10" s="132"/>
      <c r="CA10" s="132"/>
      <c r="CB10" s="132"/>
      <c r="CC10" s="132"/>
      <c r="CD10" s="132"/>
    </row>
    <row r="11" spans="1:82">
      <c r="A11" s="103">
        <f t="shared" si="0"/>
        <v>1869</v>
      </c>
      <c r="B11" s="96">
        <v>170</v>
      </c>
      <c r="C11" s="96"/>
      <c r="D11" s="132"/>
      <c r="E11" s="132"/>
      <c r="F11" s="51">
        <v>4148</v>
      </c>
      <c r="G11" s="96"/>
      <c r="H11" s="96"/>
      <c r="I11" s="96"/>
      <c r="J11" s="97">
        <f t="shared" si="1"/>
        <v>2.6224641266699544</v>
      </c>
      <c r="K11" s="97">
        <v>-2.0144431774990479</v>
      </c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  <c r="BO11" s="132"/>
      <c r="BP11" s="132"/>
      <c r="BQ11" s="132"/>
      <c r="BR11" s="132"/>
      <c r="BS11" s="132"/>
      <c r="BT11" s="132"/>
      <c r="BU11" s="132"/>
      <c r="BV11" s="132"/>
      <c r="BW11" s="132"/>
      <c r="BX11" s="132"/>
      <c r="BY11" s="132"/>
      <c r="BZ11" s="132"/>
      <c r="CA11" s="132"/>
      <c r="CB11" s="132"/>
      <c r="CC11" s="132"/>
      <c r="CD11" s="132"/>
    </row>
    <row r="12" spans="1:82">
      <c r="A12" s="103">
        <f t="shared" si="0"/>
        <v>1870</v>
      </c>
      <c r="B12" s="96">
        <v>183</v>
      </c>
      <c r="C12" s="96"/>
      <c r="D12" s="132"/>
      <c r="E12" s="132"/>
      <c r="F12" s="51">
        <v>4219</v>
      </c>
      <c r="G12" s="96"/>
      <c r="H12" s="96"/>
      <c r="I12" s="96"/>
      <c r="J12" s="97">
        <f t="shared" si="1"/>
        <v>1.7116682738669287</v>
      </c>
      <c r="K12" s="97">
        <v>-9.1543832428238936</v>
      </c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132"/>
      <c r="AD12" s="132"/>
      <c r="AE12" s="132"/>
      <c r="AF12" s="132"/>
      <c r="AG12" s="132"/>
      <c r="AH12" s="132"/>
      <c r="AI12" s="132"/>
      <c r="AJ12" s="132"/>
      <c r="AK12" s="132"/>
      <c r="AL12" s="132"/>
      <c r="AM12" s="132"/>
      <c r="AN12" s="132"/>
      <c r="AO12" s="132"/>
      <c r="AP12" s="132"/>
      <c r="AQ12" s="132"/>
      <c r="AR12" s="132"/>
      <c r="AS12" s="132"/>
      <c r="AT12" s="132"/>
      <c r="AU12" s="132"/>
      <c r="AV12" s="132"/>
      <c r="AW12" s="132"/>
      <c r="AX12" s="132"/>
      <c r="AY12" s="132"/>
      <c r="AZ12" s="132"/>
      <c r="BA12" s="132"/>
      <c r="BB12" s="132"/>
      <c r="BC12" s="132"/>
      <c r="BD12" s="132"/>
      <c r="BE12" s="132"/>
      <c r="BF12" s="132"/>
      <c r="BG12" s="132"/>
      <c r="BH12" s="132"/>
      <c r="BI12" s="132"/>
      <c r="BJ12" s="132"/>
      <c r="BK12" s="132"/>
      <c r="BL12" s="132"/>
      <c r="BM12" s="132"/>
      <c r="BN12" s="132"/>
      <c r="BO12" s="132"/>
      <c r="BP12" s="132"/>
      <c r="BQ12" s="132"/>
      <c r="BR12" s="132"/>
      <c r="BS12" s="132"/>
      <c r="BT12" s="132"/>
      <c r="BU12" s="132"/>
      <c r="BV12" s="132"/>
      <c r="BW12" s="132"/>
      <c r="BX12" s="132"/>
      <c r="BY12" s="132"/>
      <c r="BZ12" s="132"/>
      <c r="CA12" s="132"/>
      <c r="CB12" s="132"/>
      <c r="CC12" s="132"/>
      <c r="CD12" s="132"/>
    </row>
    <row r="13" spans="1:82">
      <c r="A13" s="103">
        <f t="shared" si="0"/>
        <v>1871</v>
      </c>
      <c r="B13" s="96">
        <v>184</v>
      </c>
      <c r="C13" s="96"/>
      <c r="D13" s="132"/>
      <c r="E13" s="132"/>
      <c r="F13" s="51">
        <v>4061</v>
      </c>
      <c r="G13" s="96"/>
      <c r="H13" s="96"/>
      <c r="I13" s="96"/>
      <c r="J13" s="97">
        <f t="shared" si="1"/>
        <v>-3.7449632614363626</v>
      </c>
      <c r="K13" s="97">
        <v>-4.0563620836891578</v>
      </c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132"/>
      <c r="AD13" s="132"/>
      <c r="AE13" s="132"/>
      <c r="AF13" s="132"/>
      <c r="AG13" s="132"/>
      <c r="AH13" s="132"/>
      <c r="AI13" s="132"/>
      <c r="AJ13" s="132"/>
      <c r="AK13" s="132"/>
      <c r="AL13" s="132"/>
      <c r="AM13" s="132"/>
      <c r="AN13" s="132"/>
      <c r="AO13" s="132"/>
      <c r="AP13" s="132"/>
      <c r="AQ13" s="132"/>
      <c r="AR13" s="132"/>
      <c r="AS13" s="132"/>
      <c r="AT13" s="132"/>
      <c r="AU13" s="132"/>
      <c r="AV13" s="132"/>
      <c r="AW13" s="132"/>
      <c r="AX13" s="132"/>
      <c r="AY13" s="132"/>
      <c r="AZ13" s="132"/>
      <c r="BA13" s="132"/>
      <c r="BB13" s="132"/>
      <c r="BC13" s="132"/>
      <c r="BD13" s="132"/>
      <c r="BE13" s="132"/>
      <c r="BF13" s="132"/>
      <c r="BG13" s="132"/>
      <c r="BH13" s="132"/>
      <c r="BI13" s="132"/>
      <c r="BJ13" s="132"/>
      <c r="BK13" s="132"/>
      <c r="BL13" s="132"/>
      <c r="BM13" s="132"/>
      <c r="BN13" s="132"/>
      <c r="BO13" s="132"/>
      <c r="BP13" s="132"/>
      <c r="BQ13" s="132"/>
      <c r="BR13" s="132"/>
      <c r="BS13" s="132"/>
      <c r="BT13" s="132"/>
      <c r="BU13" s="132"/>
      <c r="BV13" s="132"/>
      <c r="BW13" s="132"/>
      <c r="BX13" s="132"/>
      <c r="BY13" s="132"/>
      <c r="BZ13" s="132"/>
      <c r="CA13" s="132"/>
      <c r="CB13" s="132"/>
      <c r="CC13" s="132"/>
      <c r="CD13" s="132"/>
    </row>
    <row r="14" spans="1:82">
      <c r="A14" s="103">
        <f t="shared" si="0"/>
        <v>1872</v>
      </c>
      <c r="B14" s="96">
        <v>194</v>
      </c>
      <c r="C14" s="96"/>
      <c r="D14" s="132"/>
      <c r="E14" s="132"/>
      <c r="F14" s="51">
        <v>4179</v>
      </c>
      <c r="G14" s="96"/>
      <c r="H14" s="96"/>
      <c r="I14" s="96"/>
      <c r="J14" s="97">
        <f t="shared" si="1"/>
        <v>2.9056882541246054</v>
      </c>
      <c r="K14" s="97">
        <v>-7.4098798397863819</v>
      </c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32"/>
      <c r="AQ14" s="132"/>
      <c r="AR14" s="132"/>
      <c r="AS14" s="132"/>
      <c r="AT14" s="132"/>
      <c r="AU14" s="132"/>
      <c r="AV14" s="132"/>
      <c r="AW14" s="132"/>
      <c r="AX14" s="132"/>
      <c r="AY14" s="132"/>
      <c r="AZ14" s="132"/>
      <c r="BA14" s="132"/>
      <c r="BB14" s="132"/>
      <c r="BC14" s="132"/>
      <c r="BD14" s="132"/>
      <c r="BE14" s="132"/>
      <c r="BF14" s="132"/>
      <c r="BG14" s="132"/>
      <c r="BH14" s="132"/>
      <c r="BI14" s="132"/>
      <c r="BJ14" s="132"/>
      <c r="BK14" s="132"/>
      <c r="BL14" s="132"/>
      <c r="BM14" s="132"/>
      <c r="BN14" s="132"/>
      <c r="BO14" s="132"/>
      <c r="BP14" s="132"/>
      <c r="BQ14" s="132"/>
      <c r="BR14" s="132"/>
      <c r="BS14" s="132"/>
      <c r="BT14" s="132"/>
      <c r="BU14" s="132"/>
      <c r="BV14" s="132"/>
      <c r="BW14" s="132"/>
      <c r="BX14" s="132"/>
      <c r="BY14" s="132"/>
      <c r="BZ14" s="132"/>
      <c r="CA14" s="132"/>
      <c r="CB14" s="132"/>
      <c r="CC14" s="132"/>
      <c r="CD14" s="132"/>
    </row>
    <row r="15" spans="1:82">
      <c r="A15" s="103">
        <f t="shared" si="0"/>
        <v>1873</v>
      </c>
      <c r="B15" s="96">
        <v>226</v>
      </c>
      <c r="C15" s="96"/>
      <c r="D15" s="132"/>
      <c r="E15" s="132"/>
      <c r="F15" s="51">
        <v>4353</v>
      </c>
      <c r="G15" s="96"/>
      <c r="H15" s="96"/>
      <c r="I15" s="96"/>
      <c r="J15" s="97">
        <f t="shared" si="1"/>
        <v>4.1636755204594422</v>
      </c>
      <c r="K15" s="97">
        <v>7.2578707041576651</v>
      </c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32"/>
      <c r="AQ15" s="132"/>
      <c r="AR15" s="132"/>
      <c r="AS15" s="132"/>
      <c r="AT15" s="132"/>
      <c r="AU15" s="132"/>
      <c r="AV15" s="132"/>
      <c r="AW15" s="132"/>
      <c r="AX15" s="132"/>
      <c r="AY15" s="132"/>
      <c r="AZ15" s="132"/>
      <c r="BA15" s="132"/>
      <c r="BB15" s="132"/>
      <c r="BC15" s="132"/>
      <c r="BD15" s="132"/>
      <c r="BE15" s="132"/>
      <c r="BF15" s="132"/>
      <c r="BG15" s="132"/>
      <c r="BH15" s="132"/>
      <c r="BI15" s="132"/>
      <c r="BJ15" s="132"/>
      <c r="BK15" s="132"/>
      <c r="BL15" s="132"/>
      <c r="BM15" s="132"/>
      <c r="BN15" s="132"/>
      <c r="BO15" s="132"/>
      <c r="BP15" s="132"/>
      <c r="BQ15" s="132"/>
      <c r="BR15" s="132"/>
      <c r="BS15" s="132"/>
      <c r="BT15" s="132"/>
      <c r="BU15" s="132"/>
      <c r="BV15" s="132"/>
      <c r="BW15" s="132"/>
      <c r="BX15" s="132"/>
      <c r="BY15" s="132"/>
      <c r="BZ15" s="132"/>
      <c r="CA15" s="132"/>
      <c r="CB15" s="132"/>
      <c r="CC15" s="132"/>
      <c r="CD15" s="132"/>
    </row>
    <row r="16" spans="1:82">
      <c r="A16" s="103">
        <f t="shared" si="0"/>
        <v>1874</v>
      </c>
      <c r="B16" s="96">
        <v>246</v>
      </c>
      <c r="C16" s="96"/>
      <c r="D16" s="132"/>
      <c r="E16" s="132"/>
      <c r="F16" s="51">
        <v>4282</v>
      </c>
      <c r="G16" s="96"/>
      <c r="H16" s="96"/>
      <c r="I16" s="96"/>
      <c r="J16" s="97">
        <f t="shared" si="1"/>
        <v>-1.6310590397427105</v>
      </c>
      <c r="K16" s="97">
        <v>10.844723280304724</v>
      </c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  <c r="BO16" s="132"/>
      <c r="BP16" s="132"/>
      <c r="BQ16" s="132"/>
      <c r="BR16" s="132"/>
      <c r="BS16" s="132"/>
      <c r="BT16" s="132"/>
      <c r="BU16" s="132"/>
      <c r="BV16" s="132"/>
      <c r="BW16" s="132"/>
      <c r="BX16" s="132"/>
      <c r="BY16" s="132"/>
      <c r="BZ16" s="132"/>
      <c r="CA16" s="132"/>
      <c r="CB16" s="132"/>
      <c r="CC16" s="132"/>
      <c r="CD16" s="132"/>
    </row>
    <row r="17" spans="1:82">
      <c r="A17" s="103">
        <f t="shared" si="0"/>
        <v>1875</v>
      </c>
      <c r="B17" s="96">
        <v>261</v>
      </c>
      <c r="C17" s="96"/>
      <c r="D17" s="132"/>
      <c r="E17" s="132"/>
      <c r="F17" s="51">
        <v>4277</v>
      </c>
      <c r="G17" s="96"/>
      <c r="H17" s="96"/>
      <c r="I17" s="96"/>
      <c r="J17" s="97">
        <f t="shared" si="1"/>
        <v>-0.11676786548341367</v>
      </c>
      <c r="K17" s="97">
        <v>-7.8229229836264462</v>
      </c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132"/>
      <c r="AD17" s="132"/>
      <c r="AE17" s="132"/>
      <c r="AF17" s="132"/>
      <c r="AG17" s="132"/>
      <c r="AH17" s="132"/>
      <c r="AI17" s="132"/>
      <c r="AJ17" s="132"/>
      <c r="AK17" s="132"/>
      <c r="AL17" s="132"/>
      <c r="AM17" s="132"/>
      <c r="AN17" s="132"/>
      <c r="AO17" s="132"/>
      <c r="AP17" s="132"/>
      <c r="AQ17" s="132"/>
      <c r="AR17" s="132"/>
      <c r="AS17" s="132"/>
      <c r="AT17" s="132"/>
      <c r="AU17" s="132"/>
      <c r="AV17" s="132"/>
      <c r="AW17" s="132"/>
      <c r="AX17" s="132"/>
      <c r="AY17" s="132"/>
      <c r="AZ17" s="132"/>
      <c r="BA17" s="132"/>
      <c r="BB17" s="132"/>
      <c r="BC17" s="132"/>
      <c r="BD17" s="132"/>
      <c r="BE17" s="132"/>
      <c r="BF17" s="132"/>
      <c r="BG17" s="132"/>
      <c r="BH17" s="132"/>
      <c r="BI17" s="132"/>
      <c r="BJ17" s="132"/>
      <c r="BK17" s="132"/>
      <c r="BL17" s="132"/>
      <c r="BM17" s="132"/>
      <c r="BN17" s="132"/>
      <c r="BO17" s="132"/>
      <c r="BP17" s="132"/>
      <c r="BQ17" s="132"/>
      <c r="BR17" s="132"/>
      <c r="BS17" s="132"/>
      <c r="BT17" s="132"/>
      <c r="BU17" s="132"/>
      <c r="BV17" s="132"/>
      <c r="BW17" s="132"/>
      <c r="BX17" s="132"/>
      <c r="BY17" s="132"/>
      <c r="BZ17" s="132"/>
      <c r="CA17" s="132"/>
      <c r="CB17" s="132"/>
      <c r="CC17" s="132"/>
      <c r="CD17" s="132"/>
    </row>
    <row r="18" spans="1:82">
      <c r="A18" s="103">
        <f t="shared" si="0"/>
        <v>1876</v>
      </c>
      <c r="B18" s="96">
        <v>308</v>
      </c>
      <c r="C18" s="96"/>
      <c r="D18" s="132"/>
      <c r="E18" s="132"/>
      <c r="F18" s="51">
        <v>4177</v>
      </c>
      <c r="G18" s="96"/>
      <c r="H18" s="96"/>
      <c r="I18" s="96"/>
      <c r="J18" s="97">
        <f t="shared" si="1"/>
        <v>-2.3380874444704269</v>
      </c>
      <c r="K18" s="97">
        <v>-6.2719298245614059</v>
      </c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M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X18" s="132"/>
      <c r="AY18" s="132"/>
      <c r="AZ18" s="132"/>
      <c r="BA18" s="132"/>
      <c r="BB18" s="132"/>
      <c r="BC18" s="132"/>
      <c r="BD18" s="132"/>
      <c r="BE18" s="132"/>
      <c r="BF18" s="132"/>
      <c r="BG18" s="132"/>
      <c r="BH18" s="132"/>
      <c r="BI18" s="132"/>
      <c r="BJ18" s="132"/>
      <c r="BK18" s="132"/>
      <c r="BL18" s="132"/>
      <c r="BM18" s="132"/>
      <c r="BN18" s="132"/>
      <c r="BO18" s="132"/>
      <c r="BP18" s="132"/>
      <c r="BQ18" s="132"/>
      <c r="BR18" s="132"/>
      <c r="BS18" s="132"/>
      <c r="BT18" s="132"/>
      <c r="BU18" s="132"/>
      <c r="BV18" s="132"/>
      <c r="BW18" s="132"/>
      <c r="BX18" s="132"/>
      <c r="BY18" s="132"/>
      <c r="BZ18" s="132"/>
      <c r="CA18" s="132"/>
      <c r="CB18" s="132"/>
      <c r="CC18" s="132"/>
      <c r="CD18" s="132"/>
    </row>
    <row r="19" spans="1:82">
      <c r="A19" s="103">
        <f t="shared" si="0"/>
        <v>1877</v>
      </c>
      <c r="B19" s="96">
        <v>308</v>
      </c>
      <c r="C19" s="96"/>
      <c r="D19" s="132"/>
      <c r="E19" s="132"/>
      <c r="F19" s="51">
        <v>4372</v>
      </c>
      <c r="G19" s="96"/>
      <c r="H19" s="96"/>
      <c r="I19" s="96"/>
      <c r="J19" s="97">
        <f t="shared" si="1"/>
        <v>4.6684223126645996</v>
      </c>
      <c r="K19" s="97">
        <v>13.313055685540487</v>
      </c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132"/>
      <c r="AD19" s="132"/>
      <c r="AE19" s="132"/>
      <c r="AF19" s="132"/>
      <c r="AG19" s="132"/>
      <c r="AH19" s="132"/>
      <c r="AI19" s="132"/>
      <c r="AJ19" s="132"/>
      <c r="AK19" s="132"/>
      <c r="AL19" s="132"/>
      <c r="AM19" s="132"/>
      <c r="AN19" s="132"/>
      <c r="AO19" s="132"/>
      <c r="AP19" s="132"/>
      <c r="AQ19" s="132"/>
      <c r="AR19" s="132"/>
      <c r="AS19" s="132"/>
      <c r="AT19" s="132"/>
      <c r="AU19" s="132"/>
      <c r="AV19" s="132"/>
      <c r="AW19" s="132"/>
      <c r="AX19" s="132"/>
      <c r="AY19" s="132"/>
      <c r="AZ19" s="132"/>
      <c r="BA19" s="132"/>
      <c r="BB19" s="132"/>
      <c r="BC19" s="132"/>
      <c r="BD19" s="132"/>
      <c r="BE19" s="132"/>
      <c r="BF19" s="132"/>
      <c r="BG19" s="132"/>
      <c r="BH19" s="132"/>
      <c r="BI19" s="132"/>
      <c r="BJ19" s="132"/>
      <c r="BK19" s="132"/>
      <c r="BL19" s="132"/>
      <c r="BM19" s="132"/>
      <c r="BN19" s="132"/>
      <c r="BO19" s="132"/>
      <c r="BP19" s="132"/>
      <c r="BQ19" s="132"/>
      <c r="BR19" s="132"/>
      <c r="BS19" s="132"/>
      <c r="BT19" s="132"/>
      <c r="BU19" s="132"/>
      <c r="BV19" s="132"/>
      <c r="BW19" s="132"/>
      <c r="BX19" s="132"/>
      <c r="BY19" s="132"/>
      <c r="BZ19" s="132"/>
      <c r="CA19" s="132"/>
      <c r="CB19" s="132"/>
      <c r="CC19" s="132"/>
      <c r="CD19" s="132"/>
    </row>
    <row r="20" spans="1:82">
      <c r="A20" s="103">
        <f t="shared" si="0"/>
        <v>1878</v>
      </c>
      <c r="B20" s="96">
        <v>307</v>
      </c>
      <c r="C20" s="96"/>
      <c r="D20" s="132"/>
      <c r="E20" s="132"/>
      <c r="F20" s="51">
        <v>4375</v>
      </c>
      <c r="G20" s="96"/>
      <c r="H20" s="96"/>
      <c r="I20" s="96"/>
      <c r="J20" s="97">
        <f t="shared" si="1"/>
        <v>6.8618481244286933E-2</v>
      </c>
      <c r="K20" s="97">
        <v>-6.0912657443733202</v>
      </c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132"/>
      <c r="AD20" s="132"/>
      <c r="AE20" s="132"/>
      <c r="AF20" s="132"/>
      <c r="AG20" s="132"/>
      <c r="AH20" s="132"/>
      <c r="AI20" s="132"/>
      <c r="AJ20" s="132"/>
      <c r="AK20" s="132"/>
      <c r="AL20" s="132"/>
      <c r="AM20" s="132"/>
      <c r="AN20" s="132"/>
      <c r="AO20" s="132"/>
      <c r="AP20" s="132"/>
      <c r="AQ20" s="132"/>
      <c r="AR20" s="132"/>
      <c r="AS20" s="132"/>
      <c r="AT20" s="132"/>
      <c r="AU20" s="132"/>
      <c r="AV20" s="132"/>
      <c r="AW20" s="132"/>
      <c r="AX20" s="132"/>
      <c r="AY20" s="132"/>
      <c r="AZ20" s="132"/>
      <c r="BA20" s="132"/>
      <c r="BB20" s="132"/>
      <c r="BC20" s="132"/>
      <c r="BD20" s="132"/>
      <c r="BE20" s="132"/>
      <c r="BF20" s="132"/>
      <c r="BG20" s="132"/>
      <c r="BH20" s="132"/>
      <c r="BI20" s="132"/>
      <c r="BJ20" s="132"/>
      <c r="BK20" s="132"/>
      <c r="BL20" s="132"/>
      <c r="BM20" s="132"/>
      <c r="BN20" s="132"/>
      <c r="BO20" s="132"/>
      <c r="BP20" s="132"/>
      <c r="BQ20" s="132"/>
      <c r="BR20" s="132"/>
      <c r="BS20" s="132"/>
      <c r="BT20" s="132"/>
      <c r="BU20" s="132"/>
      <c r="BV20" s="132"/>
      <c r="BW20" s="132"/>
      <c r="BX20" s="132"/>
      <c r="BY20" s="132"/>
      <c r="BZ20" s="132"/>
      <c r="CA20" s="132"/>
      <c r="CB20" s="132"/>
      <c r="CC20" s="132"/>
      <c r="CD20" s="132"/>
    </row>
    <row r="21" spans="1:82">
      <c r="A21" s="103">
        <f t="shared" si="0"/>
        <v>1879</v>
      </c>
      <c r="B21" s="96">
        <v>343</v>
      </c>
      <c r="C21" s="96"/>
      <c r="D21" s="132"/>
      <c r="E21" s="132"/>
      <c r="F21" s="51">
        <v>4384</v>
      </c>
      <c r="G21" s="96"/>
      <c r="H21" s="96"/>
      <c r="I21" s="96"/>
      <c r="J21" s="97">
        <f t="shared" si="1"/>
        <v>0.20571428571427575</v>
      </c>
      <c r="K21" s="97">
        <v>-2.176781002638517</v>
      </c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  <c r="BO21" s="132"/>
      <c r="BP21" s="132"/>
      <c r="BQ21" s="132"/>
      <c r="BR21" s="132"/>
      <c r="BS21" s="132"/>
      <c r="BT21" s="132"/>
      <c r="BU21" s="132"/>
      <c r="BV21" s="132"/>
      <c r="BW21" s="132"/>
      <c r="BX21" s="132"/>
      <c r="BY21" s="132"/>
      <c r="BZ21" s="132"/>
      <c r="CA21" s="132"/>
      <c r="CB21" s="132"/>
      <c r="CC21" s="132"/>
      <c r="CD21" s="132"/>
    </row>
    <row r="22" spans="1:82">
      <c r="A22" s="103">
        <f t="shared" si="0"/>
        <v>1880</v>
      </c>
      <c r="B22" s="145">
        <v>351</v>
      </c>
      <c r="C22" s="145"/>
      <c r="D22" s="181">
        <v>502</v>
      </c>
      <c r="E22" s="181"/>
      <c r="F22" s="51">
        <v>4367</v>
      </c>
      <c r="G22" s="96"/>
      <c r="H22" s="97">
        <f t="shared" ref="H22:H54" si="2">100*B22/D22</f>
        <v>69.920318725099605</v>
      </c>
      <c r="I22" s="96"/>
      <c r="J22" s="97">
        <f t="shared" si="1"/>
        <v>-0.38777372262773779</v>
      </c>
      <c r="K22" s="97">
        <v>-4.4729152618565919</v>
      </c>
      <c r="L22" s="96">
        <f>IF(AND(H22&gt;0,H22&lt;30),1,0)</f>
        <v>0</v>
      </c>
      <c r="M22" s="96">
        <f>IF(AND($H22&gt;30,$H22&lt;60),1,0)</f>
        <v>0</v>
      </c>
      <c r="N22" s="96">
        <f>IF(AND($H22&gt;60,$H22&lt;90),1,0)</f>
        <v>1</v>
      </c>
      <c r="O22" s="96">
        <f>IF($H22&gt;90,1,0)</f>
        <v>0</v>
      </c>
      <c r="P22" s="97" t="str">
        <f>IF(L22=1,$J22,"n.a.")</f>
        <v>n.a.</v>
      </c>
      <c r="Q22" s="97" t="str">
        <f>IF(M22=1,$J22,"n.a.")</f>
        <v>n.a.</v>
      </c>
      <c r="R22" s="97">
        <f>IF(N22=1,$J22,"n.a.")</f>
        <v>-0.38777372262773779</v>
      </c>
      <c r="S22" s="97" t="str">
        <f>IF(O22=1,$J22,"n.a.")</f>
        <v>n.a.</v>
      </c>
      <c r="T22" s="97" t="str">
        <f>IF(L22=1,$K22,"n.a.")</f>
        <v>n.a.</v>
      </c>
      <c r="U22" s="97" t="str">
        <f>IF(M22=1,$K22,"n.a.")</f>
        <v>n.a.</v>
      </c>
      <c r="V22" s="97">
        <f>IF(N22=1,$K22,"n.a.")</f>
        <v>-4.4729152618565919</v>
      </c>
      <c r="W22" s="97" t="str">
        <f>IF(O22=1,$K22,"n.a.")</f>
        <v>n.a.</v>
      </c>
      <c r="X22" s="96"/>
      <c r="Y22" s="96"/>
      <c r="Z22" s="96"/>
      <c r="AA22" s="96"/>
      <c r="AB22" s="96"/>
      <c r="AC22" s="132"/>
      <c r="AD22" s="132"/>
      <c r="AE22" s="132"/>
      <c r="AF22" s="132"/>
      <c r="AG22" s="132"/>
      <c r="AH22" s="132"/>
      <c r="AI22" s="132"/>
      <c r="AJ22" s="132"/>
      <c r="AK22" s="132"/>
      <c r="AL22" s="132"/>
      <c r="AM22" s="132"/>
      <c r="AN22" s="132"/>
      <c r="AO22" s="132"/>
      <c r="AP22" s="132"/>
      <c r="AQ22" s="132"/>
      <c r="AR22" s="132"/>
      <c r="AS22" s="132"/>
      <c r="AT22" s="132"/>
      <c r="AU22" s="132"/>
      <c r="AV22" s="132"/>
      <c r="AW22" s="132"/>
      <c r="AX22" s="132"/>
      <c r="AY22" s="132"/>
      <c r="AZ22" s="132"/>
      <c r="BA22" s="132"/>
      <c r="BB22" s="132"/>
      <c r="BC22" s="132"/>
      <c r="BD22" s="132"/>
      <c r="BE22" s="132"/>
      <c r="BF22" s="132"/>
      <c r="BG22" s="132"/>
      <c r="BH22" s="132"/>
      <c r="BI22" s="132"/>
      <c r="BJ22" s="132"/>
      <c r="BK22" s="132"/>
      <c r="BL22" s="132"/>
      <c r="BM22" s="132"/>
      <c r="BN22" s="132"/>
      <c r="BO22" s="132"/>
      <c r="BP22" s="132"/>
      <c r="BQ22" s="132"/>
      <c r="BR22" s="132"/>
      <c r="BS22" s="132"/>
      <c r="BT22" s="132"/>
      <c r="BU22" s="132"/>
      <c r="BV22" s="132"/>
      <c r="BW22" s="132"/>
      <c r="BX22" s="132"/>
      <c r="BY22" s="132"/>
      <c r="BZ22" s="132"/>
      <c r="CA22" s="132"/>
      <c r="CB22" s="132"/>
      <c r="CC22" s="132"/>
      <c r="CD22" s="132"/>
    </row>
    <row r="23" spans="1:82">
      <c r="A23" s="103">
        <f t="shared" si="0"/>
        <v>1881</v>
      </c>
      <c r="B23" s="145">
        <v>363</v>
      </c>
      <c r="C23" s="145"/>
      <c r="D23" s="181">
        <v>524</v>
      </c>
      <c r="E23" s="181"/>
      <c r="F23" s="51">
        <v>4513</v>
      </c>
      <c r="G23" s="96"/>
      <c r="H23" s="97">
        <f t="shared" si="2"/>
        <v>69.274809160305338</v>
      </c>
      <c r="I23" s="96"/>
      <c r="J23" s="97">
        <f t="shared" si="1"/>
        <v>3.3432562399816845</v>
      </c>
      <c r="K23" s="97">
        <v>6.153366366466904</v>
      </c>
      <c r="L23" s="96">
        <f t="shared" ref="L23:L86" si="3">IF(AND(H23&gt;0,H23&lt;30),1,0)</f>
        <v>0</v>
      </c>
      <c r="M23" s="96">
        <f t="shared" ref="M23:M86" si="4">IF(AND($H23&gt;30,$H23&lt;60),1,0)</f>
        <v>0</v>
      </c>
      <c r="N23" s="96">
        <f t="shared" ref="N23:N86" si="5">IF(AND($H23&gt;60,$H23&lt;90),1,0)</f>
        <v>1</v>
      </c>
      <c r="O23" s="96">
        <f t="shared" ref="O23:O86" si="6">IF($H23&gt;90,1,0)</f>
        <v>0</v>
      </c>
      <c r="P23" s="97" t="str">
        <f t="shared" ref="P23:S86" si="7">IF(L23=1,$J23,"n.a.")</f>
        <v>n.a.</v>
      </c>
      <c r="Q23" s="97" t="str">
        <f t="shared" si="7"/>
        <v>n.a.</v>
      </c>
      <c r="R23" s="97">
        <f t="shared" si="7"/>
        <v>3.3432562399816845</v>
      </c>
      <c r="S23" s="97" t="str">
        <f t="shared" si="7"/>
        <v>n.a.</v>
      </c>
      <c r="T23" s="97" t="str">
        <f t="shared" ref="T23:W86" si="8">IF(L23=1,$K23,"n.a.")</f>
        <v>n.a.</v>
      </c>
      <c r="U23" s="97" t="str">
        <f t="shared" si="8"/>
        <v>n.a.</v>
      </c>
      <c r="V23" s="97">
        <f t="shared" si="8"/>
        <v>6.153366366466904</v>
      </c>
      <c r="W23" s="97" t="str">
        <f t="shared" si="8"/>
        <v>n.a.</v>
      </c>
      <c r="X23" s="96"/>
      <c r="Y23" s="96"/>
      <c r="Z23" s="96"/>
      <c r="AA23" s="96"/>
      <c r="AB23" s="96"/>
      <c r="AC23" s="132"/>
      <c r="AD23" s="132"/>
      <c r="AE23" s="132"/>
      <c r="AF23" s="132"/>
      <c r="AG23" s="132"/>
      <c r="AH23" s="132"/>
      <c r="AI23" s="132"/>
      <c r="AJ23" s="132"/>
      <c r="AK23" s="132"/>
      <c r="AL23" s="132"/>
      <c r="AM23" s="132"/>
      <c r="AN23" s="132"/>
      <c r="AO23" s="132"/>
      <c r="AP23" s="132"/>
      <c r="AQ23" s="132"/>
      <c r="AR23" s="132"/>
      <c r="AS23" s="132"/>
      <c r="AT23" s="132"/>
      <c r="AU23" s="132"/>
      <c r="AV23" s="132"/>
      <c r="AW23" s="132"/>
      <c r="AX23" s="132"/>
      <c r="AY23" s="132"/>
      <c r="AZ23" s="132"/>
      <c r="BA23" s="132"/>
      <c r="BB23" s="132"/>
      <c r="BC23" s="132"/>
      <c r="BD23" s="132"/>
      <c r="BE23" s="132"/>
      <c r="BF23" s="132"/>
      <c r="BG23" s="132"/>
      <c r="BH23" s="132"/>
      <c r="BI23" s="132"/>
      <c r="BJ23" s="132"/>
      <c r="BK23" s="132"/>
      <c r="BL23" s="132"/>
      <c r="BM23" s="132"/>
      <c r="BN23" s="132"/>
      <c r="BO23" s="132"/>
      <c r="BP23" s="132"/>
      <c r="BQ23" s="132"/>
      <c r="BR23" s="132"/>
      <c r="BS23" s="132"/>
      <c r="BT23" s="132"/>
      <c r="BU23" s="132"/>
      <c r="BV23" s="132"/>
      <c r="BW23" s="132"/>
      <c r="BX23" s="132"/>
      <c r="BY23" s="132"/>
      <c r="BZ23" s="132"/>
      <c r="CA23" s="132"/>
      <c r="CB23" s="132"/>
      <c r="CC23" s="132"/>
      <c r="CD23" s="132"/>
    </row>
    <row r="24" spans="1:82">
      <c r="A24" s="103">
        <f t="shared" si="0"/>
        <v>1882</v>
      </c>
      <c r="B24" s="145">
        <v>380</v>
      </c>
      <c r="C24" s="145"/>
      <c r="D24" s="181">
        <v>535</v>
      </c>
      <c r="E24" s="181"/>
      <c r="F24" s="51">
        <v>4655</v>
      </c>
      <c r="G24" s="96"/>
      <c r="H24" s="97">
        <f t="shared" si="2"/>
        <v>71.028037383177576</v>
      </c>
      <c r="I24" s="96"/>
      <c r="J24" s="97">
        <f t="shared" si="1"/>
        <v>3.1464657655661421</v>
      </c>
      <c r="K24" s="97">
        <v>-1.9396069825345363</v>
      </c>
      <c r="L24" s="96">
        <f t="shared" si="3"/>
        <v>0</v>
      </c>
      <c r="M24" s="96">
        <f t="shared" si="4"/>
        <v>0</v>
      </c>
      <c r="N24" s="96">
        <f t="shared" si="5"/>
        <v>1</v>
      </c>
      <c r="O24" s="96">
        <f t="shared" si="6"/>
        <v>0</v>
      </c>
      <c r="P24" s="97" t="str">
        <f t="shared" si="7"/>
        <v>n.a.</v>
      </c>
      <c r="Q24" s="97" t="str">
        <f t="shared" si="7"/>
        <v>n.a.</v>
      </c>
      <c r="R24" s="97">
        <f t="shared" si="7"/>
        <v>3.1464657655661421</v>
      </c>
      <c r="S24" s="97" t="str">
        <f t="shared" si="7"/>
        <v>n.a.</v>
      </c>
      <c r="T24" s="97" t="str">
        <f t="shared" si="8"/>
        <v>n.a.</v>
      </c>
      <c r="U24" s="97" t="str">
        <f t="shared" si="8"/>
        <v>n.a.</v>
      </c>
      <c r="V24" s="97">
        <f t="shared" si="8"/>
        <v>-1.9396069825345363</v>
      </c>
      <c r="W24" s="97" t="str">
        <f t="shared" si="8"/>
        <v>n.a.</v>
      </c>
      <c r="X24" s="96"/>
      <c r="Y24" s="96"/>
      <c r="Z24" s="96"/>
      <c r="AA24" s="96"/>
      <c r="AB24" s="96"/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32"/>
      <c r="AQ24" s="132"/>
      <c r="AR24" s="132"/>
      <c r="AS24" s="132"/>
      <c r="AT24" s="132"/>
      <c r="AU24" s="132"/>
      <c r="AV24" s="132"/>
      <c r="AW24" s="132"/>
      <c r="AX24" s="132"/>
      <c r="AY24" s="132"/>
      <c r="AZ24" s="132"/>
      <c r="BA24" s="132"/>
      <c r="BB24" s="132"/>
      <c r="BC24" s="132"/>
      <c r="BD24" s="132"/>
      <c r="BE24" s="132"/>
      <c r="BF24" s="132"/>
      <c r="BG24" s="132"/>
      <c r="BH24" s="132"/>
      <c r="BI24" s="132"/>
      <c r="BJ24" s="132"/>
      <c r="BK24" s="132"/>
      <c r="BL24" s="132"/>
      <c r="BM24" s="132"/>
      <c r="BN24" s="132"/>
      <c r="BO24" s="132"/>
      <c r="BP24" s="132"/>
      <c r="BQ24" s="132"/>
      <c r="BR24" s="132"/>
      <c r="BS24" s="132"/>
      <c r="BT24" s="132"/>
      <c r="BU24" s="132"/>
      <c r="BV24" s="132"/>
      <c r="BW24" s="132"/>
      <c r="BX24" s="132"/>
      <c r="BY24" s="132"/>
      <c r="BZ24" s="132"/>
      <c r="CA24" s="132"/>
      <c r="CB24" s="132"/>
      <c r="CC24" s="132"/>
      <c r="CD24" s="132"/>
    </row>
    <row r="25" spans="1:82">
      <c r="A25" s="103">
        <f t="shared" si="0"/>
        <v>1883</v>
      </c>
      <c r="B25" s="145">
        <v>403</v>
      </c>
      <c r="C25" s="145"/>
      <c r="D25" s="181">
        <v>532</v>
      </c>
      <c r="E25" s="181"/>
      <c r="F25" s="51">
        <v>4770</v>
      </c>
      <c r="G25" s="96"/>
      <c r="H25" s="97">
        <f t="shared" si="2"/>
        <v>75.751879699248121</v>
      </c>
      <c r="I25" s="97">
        <f>H25-H22</f>
        <v>5.8315609741485162</v>
      </c>
      <c r="J25" s="97">
        <f t="shared" si="1"/>
        <v>2.4704618689581181</v>
      </c>
      <c r="K25" s="97">
        <v>-9.5561416759354394</v>
      </c>
      <c r="L25" s="96">
        <f t="shared" si="3"/>
        <v>0</v>
      </c>
      <c r="M25" s="96">
        <f t="shared" si="4"/>
        <v>0</v>
      </c>
      <c r="N25" s="96">
        <f t="shared" si="5"/>
        <v>1</v>
      </c>
      <c r="O25" s="96">
        <f t="shared" si="6"/>
        <v>0</v>
      </c>
      <c r="P25" s="97" t="str">
        <f t="shared" si="7"/>
        <v>n.a.</v>
      </c>
      <c r="Q25" s="97" t="str">
        <f t="shared" si="7"/>
        <v>n.a.</v>
      </c>
      <c r="R25" s="97">
        <f t="shared" si="7"/>
        <v>2.4704618689581181</v>
      </c>
      <c r="S25" s="97" t="str">
        <f t="shared" si="7"/>
        <v>n.a.</v>
      </c>
      <c r="T25" s="97" t="str">
        <f t="shared" si="8"/>
        <v>n.a.</v>
      </c>
      <c r="U25" s="97" t="str">
        <f t="shared" si="8"/>
        <v>n.a.</v>
      </c>
      <c r="V25" s="97">
        <f t="shared" si="8"/>
        <v>-9.5561416759354394</v>
      </c>
      <c r="W25" s="97" t="str">
        <f t="shared" si="8"/>
        <v>n.a.</v>
      </c>
      <c r="X25" s="96"/>
      <c r="Y25" s="96"/>
      <c r="Z25" s="96"/>
      <c r="AA25" s="96"/>
      <c r="AB25" s="96"/>
      <c r="AC25" s="132"/>
      <c r="AD25" s="132"/>
      <c r="AE25" s="132"/>
      <c r="AF25" s="132"/>
      <c r="AG25" s="132"/>
      <c r="AH25" s="132"/>
      <c r="AI25" s="132"/>
      <c r="AJ25" s="132"/>
      <c r="AK25" s="132"/>
      <c r="AL25" s="132"/>
      <c r="AM25" s="132"/>
      <c r="AN25" s="132"/>
      <c r="AO25" s="132"/>
      <c r="AP25" s="132"/>
      <c r="AQ25" s="132"/>
      <c r="AR25" s="132"/>
      <c r="AS25" s="132"/>
      <c r="AT25" s="132"/>
      <c r="AU25" s="132"/>
      <c r="AV25" s="132"/>
      <c r="AW25" s="132"/>
      <c r="AX25" s="132"/>
      <c r="AY25" s="132"/>
      <c r="AZ25" s="132"/>
      <c r="BA25" s="132"/>
      <c r="BB25" s="132"/>
      <c r="BC25" s="132"/>
      <c r="BD25" s="132"/>
      <c r="BE25" s="132"/>
      <c r="BF25" s="132"/>
      <c r="BG25" s="132"/>
      <c r="BH25" s="132"/>
      <c r="BI25" s="132"/>
      <c r="BJ25" s="132"/>
      <c r="BK25" s="132"/>
      <c r="BL25" s="132"/>
      <c r="BM25" s="132"/>
      <c r="BN25" s="132"/>
      <c r="BO25" s="132"/>
      <c r="BP25" s="132"/>
      <c r="BQ25" s="132"/>
      <c r="BR25" s="132"/>
      <c r="BS25" s="132"/>
      <c r="BT25" s="132"/>
      <c r="BU25" s="132"/>
      <c r="BV25" s="132"/>
      <c r="BW25" s="132"/>
      <c r="BX25" s="132"/>
      <c r="BY25" s="132"/>
      <c r="BZ25" s="132"/>
      <c r="CA25" s="132"/>
      <c r="CB25" s="132"/>
      <c r="CC25" s="132"/>
      <c r="CD25" s="132"/>
    </row>
    <row r="26" spans="1:82">
      <c r="A26" s="103">
        <f t="shared" si="0"/>
        <v>1884</v>
      </c>
      <c r="B26" s="145">
        <v>405</v>
      </c>
      <c r="C26" s="145"/>
      <c r="D26" s="181">
        <v>557</v>
      </c>
      <c r="E26" s="181"/>
      <c r="F26" s="51">
        <v>4934</v>
      </c>
      <c r="G26" s="96"/>
      <c r="H26" s="97">
        <f t="shared" si="2"/>
        <v>72.710951526032318</v>
      </c>
      <c r="I26" s="97">
        <f t="shared" ref="I26:I54" si="9">H26-H23</f>
        <v>3.4361423657269796</v>
      </c>
      <c r="J26" s="97">
        <f t="shared" si="1"/>
        <v>3.4381551362683505</v>
      </c>
      <c r="K26" s="97">
        <v>-6.8829674936065377</v>
      </c>
      <c r="L26" s="96">
        <f t="shared" si="3"/>
        <v>0</v>
      </c>
      <c r="M26" s="96">
        <f t="shared" si="4"/>
        <v>0</v>
      </c>
      <c r="N26" s="96">
        <f t="shared" si="5"/>
        <v>1</v>
      </c>
      <c r="O26" s="96">
        <f t="shared" si="6"/>
        <v>0</v>
      </c>
      <c r="P26" s="97" t="str">
        <f t="shared" si="7"/>
        <v>n.a.</v>
      </c>
      <c r="Q26" s="97" t="str">
        <f t="shared" si="7"/>
        <v>n.a.</v>
      </c>
      <c r="R26" s="97">
        <f t="shared" si="7"/>
        <v>3.4381551362683505</v>
      </c>
      <c r="S26" s="97" t="str">
        <f t="shared" si="7"/>
        <v>n.a.</v>
      </c>
      <c r="T26" s="97" t="str">
        <f t="shared" si="8"/>
        <v>n.a.</v>
      </c>
      <c r="U26" s="97" t="str">
        <f t="shared" si="8"/>
        <v>n.a.</v>
      </c>
      <c r="V26" s="97">
        <f t="shared" si="8"/>
        <v>-6.8829674936065377</v>
      </c>
      <c r="W26" s="97" t="str">
        <f t="shared" si="8"/>
        <v>n.a.</v>
      </c>
      <c r="X26" s="96"/>
      <c r="Y26" s="96"/>
      <c r="Z26" s="96"/>
      <c r="AA26" s="96"/>
      <c r="AB26" s="96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2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  <c r="BO26" s="132"/>
      <c r="BP26" s="132"/>
      <c r="BQ26" s="132"/>
      <c r="BR26" s="132"/>
      <c r="BS26" s="132"/>
      <c r="BT26" s="132"/>
      <c r="BU26" s="132"/>
      <c r="BV26" s="132"/>
      <c r="BW26" s="132"/>
      <c r="BX26" s="132"/>
      <c r="BY26" s="132"/>
      <c r="BZ26" s="132"/>
      <c r="CA26" s="132"/>
      <c r="CB26" s="132"/>
      <c r="CC26" s="132"/>
      <c r="CD26" s="132"/>
    </row>
    <row r="27" spans="1:82">
      <c r="A27" s="103">
        <f t="shared" si="0"/>
        <v>1885</v>
      </c>
      <c r="B27" s="145">
        <v>415</v>
      </c>
      <c r="C27" s="145"/>
      <c r="D27" s="181">
        <v>578</v>
      </c>
      <c r="E27" s="181"/>
      <c r="F27" s="51">
        <v>5064</v>
      </c>
      <c r="G27" s="96"/>
      <c r="H27" s="97">
        <f t="shared" si="2"/>
        <v>71.799307958477513</v>
      </c>
      <c r="I27" s="97">
        <f t="shared" si="9"/>
        <v>0.77127057529993692</v>
      </c>
      <c r="J27" s="97">
        <f t="shared" si="1"/>
        <v>2.6347790839075902</v>
      </c>
      <c r="K27" s="97">
        <v>-3.6022448138453216</v>
      </c>
      <c r="L27" s="96">
        <f t="shared" si="3"/>
        <v>0</v>
      </c>
      <c r="M27" s="96">
        <f t="shared" si="4"/>
        <v>0</v>
      </c>
      <c r="N27" s="96">
        <f t="shared" si="5"/>
        <v>1</v>
      </c>
      <c r="O27" s="96">
        <f t="shared" si="6"/>
        <v>0</v>
      </c>
      <c r="P27" s="97" t="str">
        <f t="shared" si="7"/>
        <v>n.a.</v>
      </c>
      <c r="Q27" s="97" t="str">
        <f t="shared" si="7"/>
        <v>n.a.</v>
      </c>
      <c r="R27" s="97">
        <f t="shared" si="7"/>
        <v>2.6347790839075902</v>
      </c>
      <c r="S27" s="97" t="str">
        <f t="shared" si="7"/>
        <v>n.a.</v>
      </c>
      <c r="T27" s="97" t="str">
        <f t="shared" si="8"/>
        <v>n.a.</v>
      </c>
      <c r="U27" s="97" t="str">
        <f t="shared" si="8"/>
        <v>n.a.</v>
      </c>
      <c r="V27" s="97">
        <f t="shared" si="8"/>
        <v>-3.6022448138453216</v>
      </c>
      <c r="W27" s="97" t="str">
        <f t="shared" si="8"/>
        <v>n.a.</v>
      </c>
      <c r="X27" s="96"/>
      <c r="Y27" s="96"/>
      <c r="Z27" s="96"/>
      <c r="AA27" s="96"/>
      <c r="AB27" s="96"/>
      <c r="AC27" s="132"/>
      <c r="AD27" s="132"/>
      <c r="AE27" s="132"/>
      <c r="AF27" s="132"/>
      <c r="AG27" s="132"/>
      <c r="AH27" s="132"/>
      <c r="AI27" s="132"/>
      <c r="AJ27" s="132"/>
      <c r="AK27" s="132"/>
      <c r="AL27" s="132"/>
      <c r="AM27" s="132"/>
      <c r="AN27" s="132"/>
      <c r="AO27" s="132"/>
      <c r="AP27" s="132"/>
      <c r="AQ27" s="132"/>
      <c r="AR27" s="132"/>
      <c r="AS27" s="132"/>
      <c r="AT27" s="132"/>
      <c r="AU27" s="132"/>
      <c r="AV27" s="132"/>
      <c r="AW27" s="132"/>
      <c r="AX27" s="132"/>
      <c r="AY27" s="132"/>
      <c r="AZ27" s="132"/>
      <c r="BA27" s="132"/>
      <c r="BB27" s="132"/>
      <c r="BC27" s="132"/>
      <c r="BD27" s="132"/>
      <c r="BE27" s="132"/>
      <c r="BF27" s="132"/>
      <c r="BG27" s="132"/>
      <c r="BH27" s="132"/>
      <c r="BI27" s="132"/>
      <c r="BJ27" s="132"/>
      <c r="BK27" s="132"/>
      <c r="BL27" s="132"/>
      <c r="BM27" s="132"/>
      <c r="BN27" s="132"/>
      <c r="BO27" s="132"/>
      <c r="BP27" s="132"/>
      <c r="BQ27" s="132"/>
      <c r="BR27" s="132"/>
      <c r="BS27" s="132"/>
      <c r="BT27" s="132"/>
      <c r="BU27" s="132"/>
      <c r="BV27" s="132"/>
      <c r="BW27" s="132"/>
      <c r="BX27" s="132"/>
      <c r="BY27" s="132"/>
      <c r="BZ27" s="132"/>
      <c r="CA27" s="132"/>
      <c r="CB27" s="132"/>
      <c r="CC27" s="132"/>
      <c r="CD27" s="132"/>
    </row>
    <row r="28" spans="1:82">
      <c r="A28" s="103">
        <f t="shared" si="0"/>
        <v>1886</v>
      </c>
      <c r="B28" s="145">
        <v>417</v>
      </c>
      <c r="C28" s="145"/>
      <c r="D28" s="181">
        <v>608</v>
      </c>
      <c r="E28" s="181"/>
      <c r="F28" s="51">
        <v>5343</v>
      </c>
      <c r="G28" s="96"/>
      <c r="H28" s="97">
        <f t="shared" si="2"/>
        <v>68.58552631578948</v>
      </c>
      <c r="I28" s="97">
        <f t="shared" si="9"/>
        <v>-7.1663533834586417</v>
      </c>
      <c r="J28" s="97">
        <f t="shared" si="1"/>
        <v>5.5094786729857903</v>
      </c>
      <c r="K28" s="97">
        <v>0.17990387621940784</v>
      </c>
      <c r="L28" s="96">
        <f t="shared" si="3"/>
        <v>0</v>
      </c>
      <c r="M28" s="96">
        <f t="shared" si="4"/>
        <v>0</v>
      </c>
      <c r="N28" s="96">
        <f t="shared" si="5"/>
        <v>1</v>
      </c>
      <c r="O28" s="96">
        <f t="shared" si="6"/>
        <v>0</v>
      </c>
      <c r="P28" s="97" t="str">
        <f t="shared" si="7"/>
        <v>n.a.</v>
      </c>
      <c r="Q28" s="97" t="str">
        <f t="shared" si="7"/>
        <v>n.a.</v>
      </c>
      <c r="R28" s="97">
        <f t="shared" si="7"/>
        <v>5.5094786729857903</v>
      </c>
      <c r="S28" s="97" t="str">
        <f t="shared" si="7"/>
        <v>n.a.</v>
      </c>
      <c r="T28" s="97" t="str">
        <f t="shared" si="8"/>
        <v>n.a.</v>
      </c>
      <c r="U28" s="97" t="str">
        <f t="shared" si="8"/>
        <v>n.a.</v>
      </c>
      <c r="V28" s="97">
        <f t="shared" si="8"/>
        <v>0.17990387621940784</v>
      </c>
      <c r="W28" s="97" t="str">
        <f t="shared" si="8"/>
        <v>n.a.</v>
      </c>
      <c r="X28" s="96"/>
      <c r="Y28" s="96"/>
      <c r="Z28" s="96"/>
      <c r="AA28" s="96"/>
      <c r="AB28" s="96"/>
      <c r="AC28" s="132"/>
      <c r="AD28" s="132"/>
      <c r="AE28" s="132"/>
      <c r="AF28" s="132"/>
      <c r="AG28" s="132"/>
      <c r="AH28" s="132"/>
      <c r="AI28" s="132"/>
      <c r="AJ28" s="132"/>
      <c r="AK28" s="132"/>
      <c r="AL28" s="132"/>
      <c r="AM28" s="132"/>
      <c r="AN28" s="132"/>
      <c r="AO28" s="132"/>
      <c r="AP28" s="132"/>
      <c r="AQ28" s="132"/>
      <c r="AR28" s="132"/>
      <c r="AS28" s="132"/>
      <c r="AT28" s="132"/>
      <c r="AU28" s="132"/>
      <c r="AV28" s="132"/>
      <c r="AW28" s="132"/>
      <c r="AX28" s="132"/>
      <c r="AY28" s="132"/>
      <c r="AZ28" s="132"/>
      <c r="BA28" s="132"/>
      <c r="BB28" s="132"/>
      <c r="BC28" s="132"/>
      <c r="BD28" s="132"/>
      <c r="BE28" s="132"/>
      <c r="BF28" s="132"/>
      <c r="BG28" s="132"/>
      <c r="BH28" s="132"/>
      <c r="BI28" s="132"/>
      <c r="BJ28" s="132"/>
      <c r="BK28" s="132"/>
      <c r="BL28" s="132"/>
      <c r="BM28" s="132"/>
      <c r="BN28" s="132"/>
      <c r="BO28" s="132"/>
      <c r="BP28" s="132"/>
      <c r="BQ28" s="132"/>
      <c r="BR28" s="132"/>
      <c r="BS28" s="132"/>
      <c r="BT28" s="132"/>
      <c r="BU28" s="132"/>
      <c r="BV28" s="132"/>
      <c r="BW28" s="132"/>
      <c r="BX28" s="132"/>
      <c r="BY28" s="132"/>
      <c r="BZ28" s="132"/>
      <c r="CA28" s="132"/>
      <c r="CB28" s="132"/>
      <c r="CC28" s="132"/>
      <c r="CD28" s="132"/>
    </row>
    <row r="29" spans="1:82">
      <c r="A29" s="103">
        <f t="shared" si="0"/>
        <v>1887</v>
      </c>
      <c r="B29" s="145">
        <v>429</v>
      </c>
      <c r="C29" s="145"/>
      <c r="D29" s="181">
        <v>623</v>
      </c>
      <c r="E29" s="181"/>
      <c r="F29" s="51">
        <v>5457</v>
      </c>
      <c r="G29" s="96"/>
      <c r="H29" s="97">
        <f t="shared" si="2"/>
        <v>68.860353130016051</v>
      </c>
      <c r="I29" s="97">
        <f t="shared" si="9"/>
        <v>-3.8505983960162666</v>
      </c>
      <c r="J29" s="97">
        <f t="shared" si="1"/>
        <v>2.1336327905671082</v>
      </c>
      <c r="K29" s="97">
        <v>2.3150578636665817</v>
      </c>
      <c r="L29" s="96">
        <f t="shared" si="3"/>
        <v>0</v>
      </c>
      <c r="M29" s="96">
        <f t="shared" si="4"/>
        <v>0</v>
      </c>
      <c r="N29" s="96">
        <f t="shared" si="5"/>
        <v>1</v>
      </c>
      <c r="O29" s="96">
        <f t="shared" si="6"/>
        <v>0</v>
      </c>
      <c r="P29" s="97" t="str">
        <f t="shared" si="7"/>
        <v>n.a.</v>
      </c>
      <c r="Q29" s="97" t="str">
        <f t="shared" si="7"/>
        <v>n.a.</v>
      </c>
      <c r="R29" s="97">
        <f t="shared" si="7"/>
        <v>2.1336327905671082</v>
      </c>
      <c r="S29" s="97" t="str">
        <f t="shared" si="7"/>
        <v>n.a.</v>
      </c>
      <c r="T29" s="97" t="str">
        <f t="shared" si="8"/>
        <v>n.a.</v>
      </c>
      <c r="U29" s="97" t="str">
        <f t="shared" si="8"/>
        <v>n.a.</v>
      </c>
      <c r="V29" s="97">
        <f t="shared" si="8"/>
        <v>2.3150578636665817</v>
      </c>
      <c r="W29" s="97" t="str">
        <f t="shared" si="8"/>
        <v>n.a.</v>
      </c>
      <c r="X29" s="96"/>
      <c r="Y29" s="96"/>
      <c r="Z29" s="96"/>
      <c r="AA29" s="96"/>
      <c r="AB29" s="96"/>
      <c r="AC29" s="132"/>
      <c r="AD29" s="132"/>
      <c r="AE29" s="132"/>
      <c r="AF29" s="132"/>
      <c r="AG29" s="132"/>
      <c r="AH29" s="132"/>
      <c r="AI29" s="132"/>
      <c r="AJ29" s="132"/>
      <c r="AK29" s="132"/>
      <c r="AL29" s="132"/>
      <c r="AM29" s="132"/>
      <c r="AN29" s="132"/>
      <c r="AO29" s="132"/>
      <c r="AP29" s="132"/>
      <c r="AQ29" s="132"/>
      <c r="AR29" s="132"/>
      <c r="AS29" s="132"/>
      <c r="AT29" s="132"/>
      <c r="AU29" s="132"/>
      <c r="AV29" s="132"/>
      <c r="AW29" s="132"/>
      <c r="AX29" s="132"/>
      <c r="AY29" s="132"/>
      <c r="AZ29" s="132"/>
      <c r="BA29" s="132"/>
      <c r="BB29" s="132"/>
      <c r="BC29" s="132"/>
      <c r="BD29" s="132"/>
      <c r="BE29" s="132"/>
      <c r="BF29" s="132"/>
      <c r="BG29" s="132"/>
      <c r="BH29" s="132"/>
      <c r="BI29" s="132"/>
      <c r="BJ29" s="132"/>
      <c r="BK29" s="132"/>
      <c r="BL29" s="132"/>
      <c r="BM29" s="132"/>
      <c r="BN29" s="132"/>
      <c r="BO29" s="132"/>
      <c r="BP29" s="132"/>
      <c r="BQ29" s="132"/>
      <c r="BR29" s="132"/>
      <c r="BS29" s="132"/>
      <c r="BT29" s="132"/>
      <c r="BU29" s="132"/>
      <c r="BV29" s="132"/>
      <c r="BW29" s="132"/>
      <c r="BX29" s="132"/>
      <c r="BY29" s="132"/>
      <c r="BZ29" s="132"/>
      <c r="CA29" s="132"/>
      <c r="CB29" s="132"/>
      <c r="CC29" s="132"/>
      <c r="CD29" s="132"/>
    </row>
    <row r="30" spans="1:82">
      <c r="A30" s="103">
        <f t="shared" si="0"/>
        <v>1888</v>
      </c>
      <c r="B30" s="145">
        <v>437</v>
      </c>
      <c r="C30" s="145"/>
      <c r="D30" s="181">
        <v>662</v>
      </c>
      <c r="E30" s="181"/>
      <c r="F30" s="51">
        <v>5523</v>
      </c>
      <c r="G30" s="96"/>
      <c r="H30" s="97">
        <f t="shared" si="2"/>
        <v>66.012084592145015</v>
      </c>
      <c r="I30" s="97">
        <f t="shared" si="9"/>
        <v>-5.7872233663324977</v>
      </c>
      <c r="J30" s="97">
        <f t="shared" si="1"/>
        <v>1.209455744914778</v>
      </c>
      <c r="K30" s="97">
        <v>4.1939939057475213</v>
      </c>
      <c r="L30" s="96">
        <f t="shared" si="3"/>
        <v>0</v>
      </c>
      <c r="M30" s="96">
        <f t="shared" si="4"/>
        <v>0</v>
      </c>
      <c r="N30" s="96">
        <f t="shared" si="5"/>
        <v>1</v>
      </c>
      <c r="O30" s="96">
        <f t="shared" si="6"/>
        <v>0</v>
      </c>
      <c r="P30" s="97" t="str">
        <f t="shared" si="7"/>
        <v>n.a.</v>
      </c>
      <c r="Q30" s="97" t="str">
        <f t="shared" si="7"/>
        <v>n.a.</v>
      </c>
      <c r="R30" s="97">
        <f t="shared" si="7"/>
        <v>1.209455744914778</v>
      </c>
      <c r="S30" s="97" t="str">
        <f t="shared" si="7"/>
        <v>n.a.</v>
      </c>
      <c r="T30" s="97" t="str">
        <f t="shared" si="8"/>
        <v>n.a.</v>
      </c>
      <c r="U30" s="97" t="str">
        <f t="shared" si="8"/>
        <v>n.a.</v>
      </c>
      <c r="V30" s="97">
        <f t="shared" si="8"/>
        <v>4.1939939057475213</v>
      </c>
      <c r="W30" s="97" t="str">
        <f t="shared" si="8"/>
        <v>n.a.</v>
      </c>
      <c r="X30" s="96"/>
      <c r="Y30" s="96"/>
      <c r="Z30" s="96"/>
      <c r="AA30" s="96"/>
      <c r="AB30" s="96"/>
      <c r="AC30" s="132"/>
      <c r="AD30" s="132"/>
      <c r="AE30" s="132"/>
      <c r="AF30" s="132"/>
      <c r="AG30" s="132"/>
      <c r="AH30" s="132"/>
      <c r="AI30" s="132"/>
      <c r="AJ30" s="132"/>
      <c r="AK30" s="132"/>
      <c r="AL30" s="132"/>
      <c r="AM30" s="132"/>
      <c r="AN30" s="132"/>
      <c r="AO30" s="132"/>
      <c r="AP30" s="132"/>
      <c r="AQ30" s="132"/>
      <c r="AR30" s="132"/>
      <c r="AS30" s="132"/>
      <c r="AT30" s="132"/>
      <c r="AU30" s="132"/>
      <c r="AV30" s="132"/>
      <c r="AW30" s="132"/>
      <c r="AX30" s="132"/>
      <c r="AY30" s="132"/>
      <c r="AZ30" s="132"/>
      <c r="BA30" s="132"/>
      <c r="BB30" s="132"/>
      <c r="BC30" s="132"/>
      <c r="BD30" s="132"/>
      <c r="BE30" s="132"/>
      <c r="BF30" s="132"/>
      <c r="BG30" s="132"/>
      <c r="BH30" s="132"/>
      <c r="BI30" s="132"/>
      <c r="BJ30" s="132"/>
      <c r="BK30" s="132"/>
      <c r="BL30" s="132"/>
      <c r="BM30" s="132"/>
      <c r="BN30" s="132"/>
      <c r="BO30" s="132"/>
      <c r="BP30" s="132"/>
      <c r="BQ30" s="132"/>
      <c r="BR30" s="132"/>
      <c r="BS30" s="132"/>
      <c r="BT30" s="132"/>
      <c r="BU30" s="132"/>
      <c r="BV30" s="132"/>
      <c r="BW30" s="132"/>
      <c r="BX30" s="132"/>
      <c r="BY30" s="132"/>
      <c r="BZ30" s="132"/>
      <c r="CA30" s="132"/>
      <c r="CB30" s="132"/>
      <c r="CC30" s="132"/>
      <c r="CD30" s="132"/>
    </row>
    <row r="31" spans="1:82">
      <c r="A31" s="103">
        <f t="shared" si="0"/>
        <v>1889</v>
      </c>
      <c r="B31" s="145">
        <v>434</v>
      </c>
      <c r="C31" s="145"/>
      <c r="D31" s="181">
        <v>681</v>
      </c>
      <c r="E31" s="181"/>
      <c r="F31" s="51">
        <v>5425</v>
      </c>
      <c r="G31" s="96"/>
      <c r="H31" s="97">
        <f t="shared" si="2"/>
        <v>63.729809104258443</v>
      </c>
      <c r="I31" s="97">
        <f t="shared" si="9"/>
        <v>-4.8557172115310365</v>
      </c>
      <c r="J31" s="97">
        <f t="shared" si="1"/>
        <v>-1.7743979721166037</v>
      </c>
      <c r="K31" s="97">
        <v>16.566516499907788</v>
      </c>
      <c r="L31" s="96">
        <f t="shared" si="3"/>
        <v>0</v>
      </c>
      <c r="M31" s="96">
        <f t="shared" si="4"/>
        <v>0</v>
      </c>
      <c r="N31" s="96">
        <f t="shared" si="5"/>
        <v>1</v>
      </c>
      <c r="O31" s="96">
        <f t="shared" si="6"/>
        <v>0</v>
      </c>
      <c r="P31" s="97" t="str">
        <f t="shared" si="7"/>
        <v>n.a.</v>
      </c>
      <c r="Q31" s="97" t="str">
        <f t="shared" si="7"/>
        <v>n.a.</v>
      </c>
      <c r="R31" s="97">
        <f t="shared" si="7"/>
        <v>-1.7743979721166037</v>
      </c>
      <c r="S31" s="97" t="str">
        <f t="shared" si="7"/>
        <v>n.a.</v>
      </c>
      <c r="T31" s="97" t="str">
        <f t="shared" si="8"/>
        <v>n.a.</v>
      </c>
      <c r="U31" s="97" t="str">
        <f t="shared" si="8"/>
        <v>n.a.</v>
      </c>
      <c r="V31" s="97">
        <f t="shared" si="8"/>
        <v>16.566516499907788</v>
      </c>
      <c r="W31" s="97" t="str">
        <f t="shared" si="8"/>
        <v>n.a.</v>
      </c>
      <c r="X31" s="96"/>
      <c r="Y31" s="96"/>
      <c r="Z31" s="96"/>
      <c r="AA31" s="96"/>
      <c r="AB31" s="96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  <c r="BO31" s="132"/>
      <c r="BP31" s="132"/>
      <c r="BQ31" s="132"/>
      <c r="BR31" s="132"/>
      <c r="BS31" s="132"/>
      <c r="BT31" s="132"/>
      <c r="BU31" s="132"/>
      <c r="BV31" s="132"/>
      <c r="BW31" s="132"/>
      <c r="BX31" s="132"/>
      <c r="BY31" s="132"/>
      <c r="BZ31" s="132"/>
      <c r="CA31" s="132"/>
      <c r="CB31" s="132"/>
      <c r="CC31" s="132"/>
      <c r="CD31" s="132"/>
    </row>
    <row r="32" spans="1:82">
      <c r="A32" s="103">
        <f t="shared" si="0"/>
        <v>1890</v>
      </c>
      <c r="B32" s="145">
        <v>487</v>
      </c>
      <c r="C32" s="145"/>
      <c r="D32" s="181">
        <v>679</v>
      </c>
      <c r="E32" s="181"/>
      <c r="F32" s="51">
        <v>5671</v>
      </c>
      <c r="G32" s="96"/>
      <c r="H32" s="97">
        <f t="shared" si="2"/>
        <v>71.723122238586157</v>
      </c>
      <c r="I32" s="97">
        <f t="shared" si="9"/>
        <v>2.8627691085701059</v>
      </c>
      <c r="J32" s="97">
        <f t="shared" si="1"/>
        <v>4.5345622119815632</v>
      </c>
      <c r="K32" s="97">
        <v>-2.2907608150815895</v>
      </c>
      <c r="L32" s="96">
        <f t="shared" si="3"/>
        <v>0</v>
      </c>
      <c r="M32" s="96">
        <f t="shared" si="4"/>
        <v>0</v>
      </c>
      <c r="N32" s="96">
        <f t="shared" si="5"/>
        <v>1</v>
      </c>
      <c r="O32" s="96">
        <f t="shared" si="6"/>
        <v>0</v>
      </c>
      <c r="P32" s="97" t="str">
        <f t="shared" si="7"/>
        <v>n.a.</v>
      </c>
      <c r="Q32" s="97" t="str">
        <f t="shared" si="7"/>
        <v>n.a.</v>
      </c>
      <c r="R32" s="97">
        <f t="shared" si="7"/>
        <v>4.5345622119815632</v>
      </c>
      <c r="S32" s="97" t="str">
        <f t="shared" si="7"/>
        <v>n.a.</v>
      </c>
      <c r="T32" s="97" t="str">
        <f t="shared" si="8"/>
        <v>n.a.</v>
      </c>
      <c r="U32" s="97" t="str">
        <f t="shared" si="8"/>
        <v>n.a.</v>
      </c>
      <c r="V32" s="97">
        <f t="shared" si="8"/>
        <v>-2.2907608150815895</v>
      </c>
      <c r="W32" s="97" t="str">
        <f t="shared" si="8"/>
        <v>n.a.</v>
      </c>
      <c r="X32" s="96"/>
      <c r="Y32" s="96"/>
      <c r="Z32" s="96"/>
      <c r="AA32" s="96"/>
      <c r="AB32" s="96"/>
      <c r="AC32" s="132"/>
      <c r="AD32" s="132"/>
      <c r="AE32" s="132"/>
      <c r="AF32" s="132"/>
      <c r="AG32" s="132"/>
      <c r="AH32" s="132"/>
      <c r="AI32" s="132"/>
      <c r="AJ32" s="132"/>
      <c r="AK32" s="132"/>
      <c r="AL32" s="132"/>
      <c r="AM32" s="132"/>
      <c r="AN32" s="132"/>
      <c r="AO32" s="132"/>
      <c r="AP32" s="132"/>
      <c r="AQ32" s="132"/>
      <c r="AR32" s="132"/>
      <c r="AS32" s="132"/>
      <c r="AT32" s="132"/>
      <c r="AU32" s="132"/>
      <c r="AV32" s="132"/>
      <c r="AW32" s="132"/>
      <c r="AX32" s="132"/>
      <c r="AY32" s="132"/>
      <c r="AZ32" s="132"/>
      <c r="BA32" s="132"/>
      <c r="BB32" s="132"/>
      <c r="BC32" s="132"/>
      <c r="BD32" s="132"/>
      <c r="BE32" s="132"/>
      <c r="BF32" s="132"/>
      <c r="BG32" s="132"/>
      <c r="BH32" s="132"/>
      <c r="BI32" s="132"/>
      <c r="BJ32" s="132"/>
      <c r="BK32" s="132"/>
      <c r="BL32" s="132"/>
      <c r="BM32" s="132"/>
      <c r="BN32" s="132"/>
      <c r="BO32" s="132"/>
      <c r="BP32" s="132"/>
      <c r="BQ32" s="132"/>
      <c r="BR32" s="132"/>
      <c r="BS32" s="132"/>
      <c r="BT32" s="132"/>
      <c r="BU32" s="132"/>
      <c r="BV32" s="132"/>
      <c r="BW32" s="132"/>
      <c r="BX32" s="132"/>
      <c r="BY32" s="132"/>
      <c r="BZ32" s="132"/>
      <c r="CA32" s="132"/>
      <c r="CB32" s="132"/>
      <c r="CC32" s="132"/>
      <c r="CD32" s="132"/>
    </row>
    <row r="33" spans="1:82">
      <c r="A33" s="103">
        <f t="shared" si="0"/>
        <v>1891</v>
      </c>
      <c r="B33" s="145">
        <v>487</v>
      </c>
      <c r="C33" s="145"/>
      <c r="D33" s="181">
        <v>681</v>
      </c>
      <c r="E33" s="181"/>
      <c r="F33" s="51">
        <v>5572</v>
      </c>
      <c r="G33" s="96"/>
      <c r="H33" s="97">
        <f t="shared" si="2"/>
        <v>71.512481644640232</v>
      </c>
      <c r="I33" s="97">
        <f t="shared" si="9"/>
        <v>5.5003970524952166</v>
      </c>
      <c r="J33" s="97">
        <f t="shared" si="1"/>
        <v>-1.745723858226067</v>
      </c>
      <c r="K33" s="97">
        <v>3.6167469644761385</v>
      </c>
      <c r="L33" s="96">
        <f t="shared" si="3"/>
        <v>0</v>
      </c>
      <c r="M33" s="96">
        <f t="shared" si="4"/>
        <v>0</v>
      </c>
      <c r="N33" s="96">
        <f t="shared" si="5"/>
        <v>1</v>
      </c>
      <c r="O33" s="96">
        <f t="shared" si="6"/>
        <v>0</v>
      </c>
      <c r="P33" s="97" t="str">
        <f t="shared" si="7"/>
        <v>n.a.</v>
      </c>
      <c r="Q33" s="97" t="str">
        <f t="shared" si="7"/>
        <v>n.a.</v>
      </c>
      <c r="R33" s="97">
        <f t="shared" si="7"/>
        <v>-1.745723858226067</v>
      </c>
      <c r="S33" s="97" t="str">
        <f t="shared" si="7"/>
        <v>n.a.</v>
      </c>
      <c r="T33" s="97" t="str">
        <f t="shared" si="8"/>
        <v>n.a.</v>
      </c>
      <c r="U33" s="97" t="str">
        <f t="shared" si="8"/>
        <v>n.a.</v>
      </c>
      <c r="V33" s="97">
        <f t="shared" si="8"/>
        <v>3.6167469644761385</v>
      </c>
      <c r="W33" s="97" t="str">
        <f t="shared" si="8"/>
        <v>n.a.</v>
      </c>
      <c r="X33" s="96"/>
      <c r="Y33" s="96"/>
      <c r="Z33" s="96"/>
      <c r="AA33" s="96"/>
      <c r="AB33" s="96"/>
      <c r="AC33" s="132"/>
      <c r="AD33" s="132"/>
      <c r="AE33" s="132"/>
      <c r="AF33" s="132"/>
      <c r="AG33" s="132"/>
      <c r="AH33" s="132"/>
      <c r="AI33" s="132"/>
      <c r="AJ33" s="132"/>
      <c r="AK33" s="132"/>
      <c r="AL33" s="132"/>
      <c r="AM33" s="132"/>
      <c r="AN33" s="132"/>
      <c r="AO33" s="132"/>
      <c r="AP33" s="132"/>
      <c r="AQ33" s="132"/>
      <c r="AR33" s="132"/>
      <c r="AS33" s="132"/>
      <c r="AT33" s="132"/>
      <c r="AU33" s="132"/>
      <c r="AV33" s="132"/>
      <c r="AW33" s="132"/>
      <c r="AX33" s="132"/>
      <c r="AY33" s="132"/>
      <c r="AZ33" s="132"/>
      <c r="BA33" s="132"/>
      <c r="BB33" s="132"/>
      <c r="BC33" s="132"/>
      <c r="BD33" s="132"/>
      <c r="BE33" s="132"/>
      <c r="BF33" s="132"/>
      <c r="BG33" s="132"/>
      <c r="BH33" s="132"/>
      <c r="BI33" s="132"/>
      <c r="BJ33" s="132"/>
      <c r="BK33" s="132"/>
      <c r="BL33" s="132"/>
      <c r="BM33" s="132"/>
      <c r="BN33" s="132"/>
      <c r="BO33" s="132"/>
      <c r="BP33" s="132"/>
      <c r="BQ33" s="132"/>
      <c r="BR33" s="132"/>
      <c r="BS33" s="132"/>
      <c r="BT33" s="132"/>
      <c r="BU33" s="132"/>
      <c r="BV33" s="132"/>
      <c r="BW33" s="132"/>
      <c r="BX33" s="132"/>
      <c r="BY33" s="132"/>
      <c r="BZ33" s="132"/>
      <c r="CA33" s="132"/>
      <c r="CB33" s="132"/>
      <c r="CC33" s="132"/>
      <c r="CD33" s="132"/>
    </row>
    <row r="34" spans="1:82">
      <c r="A34" s="103">
        <f t="shared" si="0"/>
        <v>1892</v>
      </c>
      <c r="B34" s="145">
        <v>489</v>
      </c>
      <c r="C34" s="145"/>
      <c r="D34" s="181">
        <v>699</v>
      </c>
      <c r="E34" s="181"/>
      <c r="F34" s="51">
        <v>5548</v>
      </c>
      <c r="G34" s="96"/>
      <c r="H34" s="97">
        <f t="shared" si="2"/>
        <v>69.957081545064383</v>
      </c>
      <c r="I34" s="97">
        <f t="shared" si="9"/>
        <v>6.2272724408059403</v>
      </c>
      <c r="J34" s="97">
        <f t="shared" si="1"/>
        <v>-0.43072505384063042</v>
      </c>
      <c r="K34" s="97">
        <v>-1.1319758692727304</v>
      </c>
      <c r="L34" s="96">
        <f t="shared" si="3"/>
        <v>0</v>
      </c>
      <c r="M34" s="96">
        <f t="shared" si="4"/>
        <v>0</v>
      </c>
      <c r="N34" s="96">
        <f t="shared" si="5"/>
        <v>1</v>
      </c>
      <c r="O34" s="96">
        <f t="shared" si="6"/>
        <v>0</v>
      </c>
      <c r="P34" s="97" t="str">
        <f t="shared" si="7"/>
        <v>n.a.</v>
      </c>
      <c r="Q34" s="97" t="str">
        <f t="shared" si="7"/>
        <v>n.a.</v>
      </c>
      <c r="R34" s="97">
        <f t="shared" si="7"/>
        <v>-0.43072505384063042</v>
      </c>
      <c r="S34" s="97" t="str">
        <f t="shared" si="7"/>
        <v>n.a.</v>
      </c>
      <c r="T34" s="97" t="str">
        <f t="shared" si="8"/>
        <v>n.a.</v>
      </c>
      <c r="U34" s="97" t="str">
        <f t="shared" si="8"/>
        <v>n.a.</v>
      </c>
      <c r="V34" s="97">
        <f t="shared" si="8"/>
        <v>-1.1319758692727304</v>
      </c>
      <c r="W34" s="97" t="str">
        <f t="shared" si="8"/>
        <v>n.a.</v>
      </c>
      <c r="X34" s="96"/>
      <c r="Y34" s="96"/>
      <c r="Z34" s="96"/>
      <c r="AA34" s="96"/>
      <c r="AB34" s="96"/>
      <c r="AC34" s="132"/>
      <c r="AD34" s="132"/>
      <c r="AE34" s="132"/>
      <c r="AF34" s="132"/>
      <c r="AG34" s="132"/>
      <c r="AH34" s="132"/>
      <c r="AI34" s="132"/>
      <c r="AJ34" s="132"/>
      <c r="AK34" s="132"/>
      <c r="AL34" s="132"/>
      <c r="AM34" s="132"/>
      <c r="AN34" s="132"/>
      <c r="AO34" s="132"/>
      <c r="AP34" s="132"/>
      <c r="AQ34" s="132"/>
      <c r="AR34" s="132"/>
      <c r="AS34" s="132"/>
      <c r="AT34" s="132"/>
      <c r="AU34" s="132"/>
      <c r="AV34" s="132"/>
      <c r="AW34" s="132"/>
      <c r="AX34" s="132"/>
      <c r="AY34" s="132"/>
      <c r="AZ34" s="132"/>
      <c r="BA34" s="132"/>
      <c r="BB34" s="132"/>
      <c r="BC34" s="132"/>
      <c r="BD34" s="132"/>
      <c r="BE34" s="132"/>
      <c r="BF34" s="132"/>
      <c r="BG34" s="132"/>
      <c r="BH34" s="132"/>
      <c r="BI34" s="132"/>
      <c r="BJ34" s="132"/>
      <c r="BK34" s="132"/>
      <c r="BL34" s="132"/>
      <c r="BM34" s="132"/>
      <c r="BN34" s="132"/>
      <c r="BO34" s="132"/>
      <c r="BP34" s="132"/>
      <c r="BQ34" s="132"/>
      <c r="BR34" s="132"/>
      <c r="BS34" s="132"/>
      <c r="BT34" s="132"/>
      <c r="BU34" s="132"/>
      <c r="BV34" s="132"/>
      <c r="BW34" s="132"/>
      <c r="BX34" s="132"/>
      <c r="BY34" s="132"/>
      <c r="BZ34" s="132"/>
      <c r="CA34" s="132"/>
      <c r="CB34" s="132"/>
      <c r="CC34" s="132"/>
      <c r="CD34" s="132"/>
    </row>
    <row r="35" spans="1:82">
      <c r="A35" s="103">
        <f t="shared" si="0"/>
        <v>1893</v>
      </c>
      <c r="B35" s="145">
        <v>500</v>
      </c>
      <c r="C35" s="145"/>
      <c r="D35" s="181">
        <v>703</v>
      </c>
      <c r="E35" s="181"/>
      <c r="F35" s="51">
        <v>5660</v>
      </c>
      <c r="G35" s="96"/>
      <c r="H35" s="97">
        <f t="shared" si="2"/>
        <v>71.123755334281654</v>
      </c>
      <c r="I35" s="97">
        <f t="shared" si="9"/>
        <v>-0.59936690430450312</v>
      </c>
      <c r="J35" s="97">
        <f t="shared" si="1"/>
        <v>2.0187454938716654</v>
      </c>
      <c r="K35" s="97">
        <v>5.2060034006241045</v>
      </c>
      <c r="L35" s="96">
        <f t="shared" si="3"/>
        <v>0</v>
      </c>
      <c r="M35" s="96">
        <f t="shared" si="4"/>
        <v>0</v>
      </c>
      <c r="N35" s="96">
        <f t="shared" si="5"/>
        <v>1</v>
      </c>
      <c r="O35" s="96">
        <f t="shared" si="6"/>
        <v>0</v>
      </c>
      <c r="P35" s="97" t="str">
        <f t="shared" si="7"/>
        <v>n.a.</v>
      </c>
      <c r="Q35" s="97" t="str">
        <f t="shared" si="7"/>
        <v>n.a.</v>
      </c>
      <c r="R35" s="97">
        <f t="shared" si="7"/>
        <v>2.0187454938716654</v>
      </c>
      <c r="S35" s="97" t="str">
        <f t="shared" si="7"/>
        <v>n.a.</v>
      </c>
      <c r="T35" s="97" t="str">
        <f t="shared" si="8"/>
        <v>n.a.</v>
      </c>
      <c r="U35" s="97" t="str">
        <f t="shared" si="8"/>
        <v>n.a.</v>
      </c>
      <c r="V35" s="97">
        <f t="shared" si="8"/>
        <v>5.2060034006241045</v>
      </c>
      <c r="W35" s="97" t="str">
        <f t="shared" si="8"/>
        <v>n.a.</v>
      </c>
      <c r="X35" s="96"/>
      <c r="Y35" s="96"/>
      <c r="Z35" s="96"/>
      <c r="AA35" s="96"/>
      <c r="AB35" s="96"/>
      <c r="AC35" s="132"/>
      <c r="AD35" s="132"/>
      <c r="AE35" s="132"/>
      <c r="AF35" s="132"/>
      <c r="AG35" s="132"/>
      <c r="AH35" s="132"/>
      <c r="AI35" s="132"/>
      <c r="AJ35" s="132"/>
      <c r="AK35" s="132"/>
      <c r="AL35" s="132"/>
      <c r="AM35" s="132"/>
      <c r="AN35" s="132"/>
      <c r="AO35" s="132"/>
      <c r="AP35" s="132"/>
      <c r="AQ35" s="132"/>
      <c r="AR35" s="132"/>
      <c r="AS35" s="132"/>
      <c r="AT35" s="132"/>
      <c r="AU35" s="132"/>
      <c r="AV35" s="132"/>
      <c r="AW35" s="132"/>
      <c r="AX35" s="132"/>
      <c r="AY35" s="132"/>
      <c r="AZ35" s="132"/>
      <c r="BA35" s="132"/>
      <c r="BB35" s="132"/>
      <c r="BC35" s="132"/>
      <c r="BD35" s="132"/>
      <c r="BE35" s="132"/>
      <c r="BF35" s="132"/>
      <c r="BG35" s="132"/>
      <c r="BH35" s="132"/>
      <c r="BI35" s="132"/>
      <c r="BJ35" s="132"/>
      <c r="BK35" s="132"/>
      <c r="BL35" s="132"/>
      <c r="BM35" s="132"/>
      <c r="BN35" s="132"/>
      <c r="BO35" s="132"/>
      <c r="BP35" s="132"/>
      <c r="BQ35" s="132"/>
      <c r="BR35" s="132"/>
      <c r="BS35" s="132"/>
      <c r="BT35" s="132"/>
      <c r="BU35" s="132"/>
      <c r="BV35" s="132"/>
      <c r="BW35" s="132"/>
      <c r="BX35" s="132"/>
      <c r="BY35" s="132"/>
      <c r="BZ35" s="132"/>
      <c r="CA35" s="132"/>
      <c r="CB35" s="132"/>
      <c r="CC35" s="132"/>
      <c r="CD35" s="132"/>
    </row>
    <row r="36" spans="1:82">
      <c r="A36" s="103">
        <f t="shared" si="0"/>
        <v>1894</v>
      </c>
      <c r="B36" s="145">
        <v>562</v>
      </c>
      <c r="C36" s="145"/>
      <c r="D36" s="181">
        <v>717</v>
      </c>
      <c r="E36" s="181"/>
      <c r="F36" s="51">
        <v>5587</v>
      </c>
      <c r="G36" s="96"/>
      <c r="H36" s="97">
        <f t="shared" si="2"/>
        <v>78.382147838214777</v>
      </c>
      <c r="I36" s="97">
        <f t="shared" si="9"/>
        <v>6.8696661935745453</v>
      </c>
      <c r="J36" s="97">
        <f t="shared" si="1"/>
        <v>-1.2897526501766787</v>
      </c>
      <c r="K36" s="97">
        <v>2.2503267360333856</v>
      </c>
      <c r="L36" s="96">
        <f t="shared" si="3"/>
        <v>0</v>
      </c>
      <c r="M36" s="96">
        <f t="shared" si="4"/>
        <v>0</v>
      </c>
      <c r="N36" s="96">
        <f t="shared" si="5"/>
        <v>1</v>
      </c>
      <c r="O36" s="96">
        <f t="shared" si="6"/>
        <v>0</v>
      </c>
      <c r="P36" s="97" t="str">
        <f t="shared" si="7"/>
        <v>n.a.</v>
      </c>
      <c r="Q36" s="97" t="str">
        <f t="shared" si="7"/>
        <v>n.a.</v>
      </c>
      <c r="R36" s="97">
        <f t="shared" si="7"/>
        <v>-1.2897526501766787</v>
      </c>
      <c r="S36" s="97" t="str">
        <f t="shared" si="7"/>
        <v>n.a.</v>
      </c>
      <c r="T36" s="97" t="str">
        <f t="shared" si="8"/>
        <v>n.a.</v>
      </c>
      <c r="U36" s="97" t="str">
        <f t="shared" si="8"/>
        <v>n.a.</v>
      </c>
      <c r="V36" s="97">
        <f t="shared" si="8"/>
        <v>2.2503267360333856</v>
      </c>
      <c r="W36" s="97" t="str">
        <f t="shared" si="8"/>
        <v>n.a.</v>
      </c>
      <c r="X36" s="96"/>
      <c r="Y36" s="96"/>
      <c r="Z36" s="96"/>
      <c r="AA36" s="96"/>
      <c r="AB36" s="96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  <c r="BO36" s="132"/>
      <c r="BP36" s="132"/>
      <c r="BQ36" s="132"/>
      <c r="BR36" s="132"/>
      <c r="BS36" s="132"/>
      <c r="BT36" s="132"/>
      <c r="BU36" s="132"/>
      <c r="BV36" s="132"/>
      <c r="BW36" s="132"/>
      <c r="BX36" s="132"/>
      <c r="BY36" s="132"/>
      <c r="BZ36" s="132"/>
      <c r="CA36" s="132"/>
      <c r="CB36" s="132"/>
      <c r="CC36" s="132"/>
      <c r="CD36" s="132"/>
    </row>
    <row r="37" spans="1:82">
      <c r="A37" s="103">
        <f t="shared" ref="A37:A54" si="10">A36+1</f>
        <v>1895</v>
      </c>
      <c r="B37" s="145">
        <v>534</v>
      </c>
      <c r="C37" s="145"/>
      <c r="D37" s="181">
        <v>763</v>
      </c>
      <c r="E37" s="181"/>
      <c r="F37" s="51">
        <v>5827</v>
      </c>
      <c r="G37" s="96"/>
      <c r="H37" s="97">
        <f t="shared" si="2"/>
        <v>69.986893840104855</v>
      </c>
      <c r="I37" s="97">
        <f t="shared" si="9"/>
        <v>2.9812295040471781E-2</v>
      </c>
      <c r="J37" s="97">
        <f t="shared" ref="J37:J100" si="11">100*(F37/F36-1)</f>
        <v>4.2956864148917084</v>
      </c>
      <c r="K37" s="97">
        <v>-4.3836840757686169</v>
      </c>
      <c r="L37" s="96">
        <f t="shared" si="3"/>
        <v>0</v>
      </c>
      <c r="M37" s="96">
        <f t="shared" si="4"/>
        <v>0</v>
      </c>
      <c r="N37" s="96">
        <f t="shared" si="5"/>
        <v>1</v>
      </c>
      <c r="O37" s="96">
        <f t="shared" si="6"/>
        <v>0</v>
      </c>
      <c r="P37" s="97" t="str">
        <f t="shared" si="7"/>
        <v>n.a.</v>
      </c>
      <c r="Q37" s="97" t="str">
        <f t="shared" si="7"/>
        <v>n.a.</v>
      </c>
      <c r="R37" s="97">
        <f t="shared" si="7"/>
        <v>4.2956864148917084</v>
      </c>
      <c r="S37" s="97" t="str">
        <f t="shared" si="7"/>
        <v>n.a.</v>
      </c>
      <c r="T37" s="97" t="str">
        <f t="shared" si="8"/>
        <v>n.a.</v>
      </c>
      <c r="U37" s="97" t="str">
        <f t="shared" si="8"/>
        <v>n.a.</v>
      </c>
      <c r="V37" s="97">
        <f t="shared" si="8"/>
        <v>-4.3836840757686169</v>
      </c>
      <c r="W37" s="97" t="str">
        <f t="shared" si="8"/>
        <v>n.a.</v>
      </c>
      <c r="X37" s="96"/>
      <c r="Y37" s="96"/>
      <c r="Z37" s="96"/>
      <c r="AA37" s="96"/>
      <c r="AB37" s="96"/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32"/>
      <c r="AQ37" s="132"/>
      <c r="AR37" s="132"/>
      <c r="AS37" s="132"/>
      <c r="AT37" s="132"/>
      <c r="AU37" s="132"/>
      <c r="AV37" s="132"/>
      <c r="AW37" s="132"/>
      <c r="AX37" s="132"/>
      <c r="AY37" s="132"/>
      <c r="AZ37" s="132"/>
      <c r="BA37" s="132"/>
      <c r="BB37" s="132"/>
      <c r="BC37" s="132"/>
      <c r="BD37" s="132"/>
      <c r="BE37" s="132"/>
      <c r="BF37" s="132"/>
      <c r="BG37" s="132"/>
      <c r="BH37" s="132"/>
      <c r="BI37" s="132"/>
      <c r="BJ37" s="132"/>
      <c r="BK37" s="132"/>
      <c r="BL37" s="132"/>
      <c r="BM37" s="132"/>
      <c r="BN37" s="132"/>
      <c r="BO37" s="132"/>
      <c r="BP37" s="132"/>
      <c r="BQ37" s="132"/>
      <c r="BR37" s="132"/>
      <c r="BS37" s="132"/>
      <c r="BT37" s="132"/>
      <c r="BU37" s="132"/>
      <c r="BV37" s="132"/>
      <c r="BW37" s="132"/>
      <c r="BX37" s="132"/>
      <c r="BY37" s="132"/>
      <c r="BZ37" s="132"/>
      <c r="CA37" s="132"/>
      <c r="CB37" s="132"/>
      <c r="CC37" s="132"/>
      <c r="CD37" s="132"/>
    </row>
    <row r="38" spans="1:82">
      <c r="A38" s="103">
        <f t="shared" si="10"/>
        <v>1896</v>
      </c>
      <c r="B38" s="145">
        <v>577</v>
      </c>
      <c r="C38" s="145"/>
      <c r="D38" s="181">
        <v>787</v>
      </c>
      <c r="E38" s="181"/>
      <c r="F38" s="51">
        <v>5908</v>
      </c>
      <c r="G38" s="96"/>
      <c r="H38" s="97">
        <f t="shared" si="2"/>
        <v>73.316391359593396</v>
      </c>
      <c r="I38" s="97">
        <f t="shared" si="9"/>
        <v>2.1926360253117423</v>
      </c>
      <c r="J38" s="97">
        <f t="shared" si="11"/>
        <v>1.3900806590011916</v>
      </c>
      <c r="K38" s="97">
        <v>1.184099032137929</v>
      </c>
      <c r="L38" s="96">
        <f t="shared" si="3"/>
        <v>0</v>
      </c>
      <c r="M38" s="96">
        <f t="shared" si="4"/>
        <v>0</v>
      </c>
      <c r="N38" s="96">
        <f t="shared" si="5"/>
        <v>1</v>
      </c>
      <c r="O38" s="96">
        <f t="shared" si="6"/>
        <v>0</v>
      </c>
      <c r="P38" s="97" t="str">
        <f t="shared" si="7"/>
        <v>n.a.</v>
      </c>
      <c r="Q38" s="97" t="str">
        <f t="shared" si="7"/>
        <v>n.a.</v>
      </c>
      <c r="R38" s="97">
        <f t="shared" si="7"/>
        <v>1.3900806590011916</v>
      </c>
      <c r="S38" s="97" t="str">
        <f t="shared" si="7"/>
        <v>n.a.</v>
      </c>
      <c r="T38" s="97" t="str">
        <f t="shared" si="8"/>
        <v>n.a.</v>
      </c>
      <c r="U38" s="97" t="str">
        <f t="shared" si="8"/>
        <v>n.a.</v>
      </c>
      <c r="V38" s="97">
        <f t="shared" si="8"/>
        <v>1.184099032137929</v>
      </c>
      <c r="W38" s="97" t="str">
        <f t="shared" si="8"/>
        <v>n.a.</v>
      </c>
      <c r="X38" s="96"/>
      <c r="Y38" s="96"/>
      <c r="Z38" s="96"/>
      <c r="AA38" s="96"/>
      <c r="AB38" s="96"/>
      <c r="AC38" s="132"/>
      <c r="AD38" s="132"/>
      <c r="AE38" s="132"/>
      <c r="AF38" s="132"/>
      <c r="AG38" s="132"/>
      <c r="AH38" s="132"/>
      <c r="AI38" s="132"/>
      <c r="AJ38" s="132"/>
      <c r="AK38" s="132"/>
      <c r="AL38" s="132"/>
      <c r="AM38" s="132"/>
      <c r="AN38" s="132"/>
      <c r="AO38" s="132"/>
      <c r="AP38" s="132"/>
      <c r="AQ38" s="132"/>
      <c r="AR38" s="132"/>
      <c r="AS38" s="132"/>
      <c r="AT38" s="132"/>
      <c r="AU38" s="132"/>
      <c r="AV38" s="132"/>
      <c r="AW38" s="132"/>
      <c r="AX38" s="132"/>
      <c r="AY38" s="132"/>
      <c r="AZ38" s="132"/>
      <c r="BA38" s="132"/>
      <c r="BB38" s="132"/>
      <c r="BC38" s="132"/>
      <c r="BD38" s="132"/>
      <c r="BE38" s="132"/>
      <c r="BF38" s="132"/>
      <c r="BG38" s="132"/>
      <c r="BH38" s="132"/>
      <c r="BI38" s="132"/>
      <c r="BJ38" s="132"/>
      <c r="BK38" s="132"/>
      <c r="BL38" s="132"/>
      <c r="BM38" s="132"/>
      <c r="BN38" s="132"/>
      <c r="BO38" s="132"/>
      <c r="BP38" s="132"/>
      <c r="BQ38" s="132"/>
      <c r="BR38" s="132"/>
      <c r="BS38" s="132"/>
      <c r="BT38" s="132"/>
      <c r="BU38" s="132"/>
      <c r="BV38" s="132"/>
      <c r="BW38" s="132"/>
      <c r="BX38" s="132"/>
      <c r="BY38" s="132"/>
      <c r="BZ38" s="132"/>
      <c r="CA38" s="132"/>
      <c r="CB38" s="132"/>
      <c r="CC38" s="132"/>
      <c r="CD38" s="132"/>
    </row>
    <row r="39" spans="1:82">
      <c r="A39" s="103">
        <f t="shared" si="10"/>
        <v>1897</v>
      </c>
      <c r="B39" s="145">
        <v>586</v>
      </c>
      <c r="C39" s="145"/>
      <c r="D39" s="181">
        <v>782</v>
      </c>
      <c r="E39" s="181"/>
      <c r="F39" s="51">
        <v>6251</v>
      </c>
      <c r="G39" s="96"/>
      <c r="H39" s="97">
        <f t="shared" si="2"/>
        <v>74.936061381074168</v>
      </c>
      <c r="I39" s="97">
        <f t="shared" si="9"/>
        <v>-3.4460864571406091</v>
      </c>
      <c r="J39" s="97">
        <f t="shared" si="11"/>
        <v>5.8056872037914653</v>
      </c>
      <c r="K39" s="97">
        <v>5.6266591324239101</v>
      </c>
      <c r="L39" s="96">
        <f t="shared" si="3"/>
        <v>0</v>
      </c>
      <c r="M39" s="96">
        <f t="shared" si="4"/>
        <v>0</v>
      </c>
      <c r="N39" s="96">
        <f t="shared" si="5"/>
        <v>1</v>
      </c>
      <c r="O39" s="96">
        <f t="shared" si="6"/>
        <v>0</v>
      </c>
      <c r="P39" s="97" t="str">
        <f t="shared" si="7"/>
        <v>n.a.</v>
      </c>
      <c r="Q39" s="97" t="str">
        <f t="shared" si="7"/>
        <v>n.a.</v>
      </c>
      <c r="R39" s="97">
        <f t="shared" si="7"/>
        <v>5.8056872037914653</v>
      </c>
      <c r="S39" s="97" t="str">
        <f t="shared" si="7"/>
        <v>n.a.</v>
      </c>
      <c r="T39" s="97" t="str">
        <f t="shared" si="8"/>
        <v>n.a.</v>
      </c>
      <c r="U39" s="97" t="str">
        <f t="shared" si="8"/>
        <v>n.a.</v>
      </c>
      <c r="V39" s="97">
        <f t="shared" si="8"/>
        <v>5.6266591324239101</v>
      </c>
      <c r="W39" s="97" t="str">
        <f t="shared" si="8"/>
        <v>n.a.</v>
      </c>
      <c r="X39" s="96"/>
      <c r="Y39" s="96"/>
      <c r="Z39" s="96"/>
      <c r="AA39" s="96"/>
      <c r="AB39" s="96"/>
      <c r="AC39" s="132"/>
      <c r="AD39" s="132"/>
      <c r="AE39" s="132"/>
      <c r="AF39" s="132"/>
      <c r="AG39" s="132"/>
      <c r="AH39" s="132"/>
      <c r="AI39" s="132"/>
      <c r="AJ39" s="132"/>
      <c r="AK39" s="132"/>
      <c r="AL39" s="132"/>
      <c r="AM39" s="132"/>
      <c r="AN39" s="132"/>
      <c r="AO39" s="132"/>
      <c r="AP39" s="132"/>
      <c r="AQ39" s="132"/>
      <c r="AR39" s="132"/>
      <c r="AS39" s="132"/>
      <c r="AT39" s="132"/>
      <c r="AU39" s="132"/>
      <c r="AV39" s="132"/>
      <c r="AW39" s="132"/>
      <c r="AX39" s="132"/>
      <c r="AY39" s="132"/>
      <c r="AZ39" s="132"/>
      <c r="BA39" s="132"/>
      <c r="BB39" s="132"/>
      <c r="BC39" s="132"/>
      <c r="BD39" s="132"/>
      <c r="BE39" s="132"/>
      <c r="BF39" s="132"/>
      <c r="BG39" s="132"/>
      <c r="BH39" s="132"/>
      <c r="BI39" s="132"/>
      <c r="BJ39" s="132"/>
      <c r="BK39" s="132"/>
      <c r="BL39" s="132"/>
      <c r="BM39" s="132"/>
      <c r="BN39" s="132"/>
      <c r="BO39" s="132"/>
      <c r="BP39" s="132"/>
      <c r="BQ39" s="132"/>
      <c r="BR39" s="132"/>
      <c r="BS39" s="132"/>
      <c r="BT39" s="132"/>
      <c r="BU39" s="132"/>
      <c r="BV39" s="132"/>
      <c r="BW39" s="132"/>
      <c r="BX39" s="132"/>
      <c r="BY39" s="132"/>
      <c r="BZ39" s="132"/>
      <c r="CA39" s="132"/>
      <c r="CB39" s="132"/>
      <c r="CC39" s="132"/>
      <c r="CD39" s="132"/>
    </row>
    <row r="40" spans="1:82">
      <c r="A40" s="103">
        <f t="shared" si="10"/>
        <v>1898</v>
      </c>
      <c r="B40" s="145">
        <v>609</v>
      </c>
      <c r="C40" s="145"/>
      <c r="D40" s="181">
        <v>792</v>
      </c>
      <c r="E40" s="181"/>
      <c r="F40" s="51">
        <v>6469</v>
      </c>
      <c r="G40" s="96"/>
      <c r="H40" s="97">
        <f t="shared" si="2"/>
        <v>76.893939393939391</v>
      </c>
      <c r="I40" s="97">
        <f t="shared" si="9"/>
        <v>6.9070455538345357</v>
      </c>
      <c r="J40" s="97">
        <f t="shared" si="11"/>
        <v>3.4874420092785074</v>
      </c>
      <c r="K40" s="97">
        <v>4.3816759440348942</v>
      </c>
      <c r="L40" s="96">
        <f t="shared" si="3"/>
        <v>0</v>
      </c>
      <c r="M40" s="96">
        <f t="shared" si="4"/>
        <v>0</v>
      </c>
      <c r="N40" s="96">
        <f t="shared" si="5"/>
        <v>1</v>
      </c>
      <c r="O40" s="96">
        <f t="shared" si="6"/>
        <v>0</v>
      </c>
      <c r="P40" s="97" t="str">
        <f t="shared" si="7"/>
        <v>n.a.</v>
      </c>
      <c r="Q40" s="97" t="str">
        <f t="shared" si="7"/>
        <v>n.a.</v>
      </c>
      <c r="R40" s="97">
        <f t="shared" si="7"/>
        <v>3.4874420092785074</v>
      </c>
      <c r="S40" s="97" t="str">
        <f t="shared" si="7"/>
        <v>n.a.</v>
      </c>
      <c r="T40" s="97" t="str">
        <f t="shared" si="8"/>
        <v>n.a.</v>
      </c>
      <c r="U40" s="97" t="str">
        <f t="shared" si="8"/>
        <v>n.a.</v>
      </c>
      <c r="V40" s="97">
        <f t="shared" si="8"/>
        <v>4.3816759440348942</v>
      </c>
      <c r="W40" s="97" t="str">
        <f t="shared" si="8"/>
        <v>n.a.</v>
      </c>
      <c r="X40" s="96"/>
      <c r="Y40" s="96"/>
      <c r="Z40" s="96"/>
      <c r="AA40" s="96"/>
      <c r="AB40" s="9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32"/>
      <c r="AQ40" s="132"/>
      <c r="AR40" s="132"/>
      <c r="AS40" s="132"/>
      <c r="AT40" s="132"/>
      <c r="AU40" s="132"/>
      <c r="AV40" s="132"/>
      <c r="AW40" s="132"/>
      <c r="AX40" s="132"/>
      <c r="AY40" s="132"/>
      <c r="AZ40" s="132"/>
      <c r="BA40" s="132"/>
      <c r="BB40" s="132"/>
      <c r="BC40" s="132"/>
      <c r="BD40" s="132"/>
      <c r="BE40" s="132"/>
      <c r="BF40" s="132"/>
      <c r="BG40" s="132"/>
      <c r="BH40" s="132"/>
      <c r="BI40" s="132"/>
      <c r="BJ40" s="132"/>
      <c r="BK40" s="132"/>
      <c r="BL40" s="132"/>
      <c r="BM40" s="132"/>
      <c r="BN40" s="132"/>
      <c r="BO40" s="132"/>
      <c r="BP40" s="132"/>
      <c r="BQ40" s="132"/>
      <c r="BR40" s="132"/>
      <c r="BS40" s="132"/>
      <c r="BT40" s="132"/>
      <c r="BU40" s="132"/>
      <c r="BV40" s="132"/>
      <c r="BW40" s="132"/>
      <c r="BX40" s="132"/>
      <c r="BY40" s="132"/>
      <c r="BZ40" s="132"/>
      <c r="CA40" s="132"/>
      <c r="CB40" s="132"/>
      <c r="CC40" s="132"/>
      <c r="CD40" s="132"/>
    </row>
    <row r="41" spans="1:82">
      <c r="A41" s="103">
        <f t="shared" si="10"/>
        <v>1899</v>
      </c>
      <c r="B41" s="145">
        <v>588</v>
      </c>
      <c r="C41" s="145"/>
      <c r="D41" s="181">
        <v>806</v>
      </c>
      <c r="E41" s="181"/>
      <c r="F41" s="51">
        <v>6701</v>
      </c>
      <c r="G41" s="96"/>
      <c r="H41" s="97">
        <f t="shared" si="2"/>
        <v>72.952853598014883</v>
      </c>
      <c r="I41" s="97">
        <f t="shared" si="9"/>
        <v>-0.36353776157851314</v>
      </c>
      <c r="J41" s="97">
        <f t="shared" si="11"/>
        <v>3.5863348276395035</v>
      </c>
      <c r="K41" s="97">
        <v>-2.0726129216695277</v>
      </c>
      <c r="L41" s="96">
        <f t="shared" si="3"/>
        <v>0</v>
      </c>
      <c r="M41" s="96">
        <f t="shared" si="4"/>
        <v>0</v>
      </c>
      <c r="N41" s="96">
        <f t="shared" si="5"/>
        <v>1</v>
      </c>
      <c r="O41" s="96">
        <f t="shared" si="6"/>
        <v>0</v>
      </c>
      <c r="P41" s="97" t="str">
        <f t="shared" si="7"/>
        <v>n.a.</v>
      </c>
      <c r="Q41" s="97" t="str">
        <f t="shared" si="7"/>
        <v>n.a.</v>
      </c>
      <c r="R41" s="97">
        <f t="shared" si="7"/>
        <v>3.5863348276395035</v>
      </c>
      <c r="S41" s="97" t="str">
        <f t="shared" si="7"/>
        <v>n.a.</v>
      </c>
      <c r="T41" s="97" t="str">
        <f t="shared" si="8"/>
        <v>n.a.</v>
      </c>
      <c r="U41" s="97" t="str">
        <f t="shared" si="8"/>
        <v>n.a.</v>
      </c>
      <c r="V41" s="97">
        <f t="shared" si="8"/>
        <v>-2.0726129216695277</v>
      </c>
      <c r="W41" s="97" t="str">
        <f t="shared" si="8"/>
        <v>n.a.</v>
      </c>
      <c r="X41" s="96"/>
      <c r="Y41" s="96"/>
      <c r="Z41" s="96"/>
      <c r="AA41" s="96"/>
      <c r="AB41" s="96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  <c r="BO41" s="132"/>
      <c r="BP41" s="132"/>
      <c r="BQ41" s="132"/>
      <c r="BR41" s="132"/>
      <c r="BS41" s="132"/>
      <c r="BT41" s="132"/>
      <c r="BU41" s="132"/>
      <c r="BV41" s="132"/>
      <c r="BW41" s="132"/>
      <c r="BX41" s="132"/>
      <c r="BY41" s="132"/>
      <c r="BZ41" s="132"/>
      <c r="CA41" s="132"/>
      <c r="CB41" s="132"/>
      <c r="CC41" s="132"/>
      <c r="CD41" s="132"/>
    </row>
    <row r="42" spans="1:82">
      <c r="A42" s="103">
        <f t="shared" si="10"/>
        <v>1900</v>
      </c>
      <c r="B42" s="145">
        <v>597</v>
      </c>
      <c r="C42" s="145"/>
      <c r="D42" s="181">
        <v>829</v>
      </c>
      <c r="E42" s="181"/>
      <c r="F42" s="51">
        <v>7037</v>
      </c>
      <c r="G42" s="96"/>
      <c r="H42" s="97">
        <f t="shared" si="2"/>
        <v>72.014475271411342</v>
      </c>
      <c r="I42" s="97">
        <f t="shared" si="9"/>
        <v>-2.9215861096628259</v>
      </c>
      <c r="J42" s="97">
        <f t="shared" si="11"/>
        <v>5.0141769885091669</v>
      </c>
      <c r="K42" s="97">
        <v>-2.1101558735967227</v>
      </c>
      <c r="L42" s="96">
        <f t="shared" si="3"/>
        <v>0</v>
      </c>
      <c r="M42" s="96">
        <f t="shared" si="4"/>
        <v>0</v>
      </c>
      <c r="N42" s="96">
        <f t="shared" si="5"/>
        <v>1</v>
      </c>
      <c r="O42" s="96">
        <f t="shared" si="6"/>
        <v>0</v>
      </c>
      <c r="P42" s="97" t="str">
        <f t="shared" si="7"/>
        <v>n.a.</v>
      </c>
      <c r="Q42" s="97" t="str">
        <f t="shared" si="7"/>
        <v>n.a.</v>
      </c>
      <c r="R42" s="97">
        <f t="shared" si="7"/>
        <v>5.0141769885091669</v>
      </c>
      <c r="S42" s="97" t="str">
        <f t="shared" si="7"/>
        <v>n.a.</v>
      </c>
      <c r="T42" s="97" t="str">
        <f t="shared" si="8"/>
        <v>n.a.</v>
      </c>
      <c r="U42" s="97" t="str">
        <f t="shared" si="8"/>
        <v>n.a.</v>
      </c>
      <c r="V42" s="97">
        <f t="shared" si="8"/>
        <v>-2.1101558735967227</v>
      </c>
      <c r="W42" s="97" t="str">
        <f t="shared" si="8"/>
        <v>n.a.</v>
      </c>
      <c r="X42" s="96"/>
      <c r="Y42" s="96"/>
      <c r="Z42" s="96"/>
      <c r="AA42" s="96"/>
      <c r="AB42" s="96"/>
      <c r="AC42" s="132"/>
      <c r="AD42" s="132"/>
      <c r="AE42" s="132"/>
      <c r="AF42" s="132"/>
      <c r="AG42" s="132"/>
      <c r="AH42" s="132"/>
      <c r="AI42" s="132"/>
      <c r="AJ42" s="132"/>
      <c r="AK42" s="132"/>
      <c r="AL42" s="132"/>
      <c r="AM42" s="132"/>
      <c r="AN42" s="132"/>
      <c r="AO42" s="132"/>
      <c r="AP42" s="132"/>
      <c r="AQ42" s="132"/>
      <c r="AR42" s="132"/>
      <c r="AS42" s="132"/>
      <c r="AT42" s="132"/>
      <c r="AU42" s="132"/>
      <c r="AV42" s="132"/>
      <c r="AW42" s="132"/>
      <c r="AX42" s="132"/>
      <c r="AY42" s="132"/>
      <c r="AZ42" s="132"/>
      <c r="BA42" s="132"/>
      <c r="BB42" s="132"/>
      <c r="BC42" s="132"/>
      <c r="BD42" s="132"/>
      <c r="BE42" s="132"/>
      <c r="BF42" s="132"/>
      <c r="BG42" s="132"/>
      <c r="BH42" s="132"/>
      <c r="BI42" s="132"/>
      <c r="BJ42" s="132"/>
      <c r="BK42" s="132"/>
      <c r="BL42" s="132"/>
      <c r="BM42" s="132"/>
      <c r="BN42" s="132"/>
      <c r="BO42" s="132"/>
      <c r="BP42" s="132"/>
      <c r="BQ42" s="132"/>
      <c r="BR42" s="132"/>
      <c r="BS42" s="132"/>
      <c r="BT42" s="132"/>
      <c r="BU42" s="132"/>
      <c r="BV42" s="132"/>
      <c r="BW42" s="132"/>
      <c r="BX42" s="132"/>
      <c r="BY42" s="132"/>
      <c r="BZ42" s="132"/>
      <c r="CA42" s="132"/>
      <c r="CB42" s="132"/>
      <c r="CC42" s="132"/>
      <c r="CD42" s="132"/>
    </row>
    <row r="43" spans="1:82">
      <c r="A43" s="103">
        <f t="shared" si="10"/>
        <v>1901</v>
      </c>
      <c r="B43" s="145">
        <v>610</v>
      </c>
      <c r="C43" s="145"/>
      <c r="D43" s="181">
        <v>811</v>
      </c>
      <c r="E43" s="181"/>
      <c r="F43" s="51">
        <v>6914</v>
      </c>
      <c r="G43" s="96"/>
      <c r="H43" s="97">
        <f t="shared" si="2"/>
        <v>75.215782983970414</v>
      </c>
      <c r="I43" s="97">
        <f t="shared" si="9"/>
        <v>-1.6781564099689774</v>
      </c>
      <c r="J43" s="97">
        <f t="shared" si="11"/>
        <v>-1.7479039363365034</v>
      </c>
      <c r="K43" s="97">
        <v>-1.173038576105967</v>
      </c>
      <c r="L43" s="96">
        <f t="shared" si="3"/>
        <v>0</v>
      </c>
      <c r="M43" s="96">
        <f t="shared" si="4"/>
        <v>0</v>
      </c>
      <c r="N43" s="96">
        <f t="shared" si="5"/>
        <v>1</v>
      </c>
      <c r="O43" s="96">
        <f t="shared" si="6"/>
        <v>0</v>
      </c>
      <c r="P43" s="97" t="str">
        <f t="shared" si="7"/>
        <v>n.a.</v>
      </c>
      <c r="Q43" s="97" t="str">
        <f t="shared" si="7"/>
        <v>n.a.</v>
      </c>
      <c r="R43" s="97">
        <f t="shared" si="7"/>
        <v>-1.7479039363365034</v>
      </c>
      <c r="S43" s="97" t="str">
        <f t="shared" si="7"/>
        <v>n.a.</v>
      </c>
      <c r="T43" s="97" t="str">
        <f t="shared" si="8"/>
        <v>n.a.</v>
      </c>
      <c r="U43" s="97" t="str">
        <f t="shared" si="8"/>
        <v>n.a.</v>
      </c>
      <c r="V43" s="97">
        <f t="shared" si="8"/>
        <v>-1.173038576105967</v>
      </c>
      <c r="W43" s="97" t="str">
        <f t="shared" si="8"/>
        <v>n.a.</v>
      </c>
      <c r="X43" s="96"/>
      <c r="Y43" s="96"/>
      <c r="Z43" s="96"/>
      <c r="AA43" s="96"/>
      <c r="AB43" s="96"/>
      <c r="AC43" s="132"/>
      <c r="AD43" s="132"/>
      <c r="AE43" s="132"/>
      <c r="AF43" s="132"/>
      <c r="AG43" s="132"/>
      <c r="AH43" s="132"/>
      <c r="AI43" s="132"/>
      <c r="AJ43" s="132"/>
      <c r="AK43" s="132"/>
      <c r="AL43" s="132"/>
      <c r="AM43" s="132"/>
      <c r="AN43" s="132"/>
      <c r="AO43" s="132"/>
      <c r="AP43" s="132"/>
      <c r="AQ43" s="132"/>
      <c r="AR43" s="132"/>
      <c r="AS43" s="132"/>
      <c r="AT43" s="132"/>
      <c r="AU43" s="132"/>
      <c r="AV43" s="132"/>
      <c r="AW43" s="132"/>
      <c r="AX43" s="132"/>
      <c r="AY43" s="132"/>
      <c r="AZ43" s="132"/>
      <c r="BA43" s="132"/>
      <c r="BB43" s="132"/>
      <c r="BC43" s="132"/>
      <c r="BD43" s="132"/>
      <c r="BE43" s="132"/>
      <c r="BF43" s="132"/>
      <c r="BG43" s="132"/>
      <c r="BH43" s="132"/>
      <c r="BI43" s="132"/>
      <c r="BJ43" s="132"/>
      <c r="BK43" s="132"/>
      <c r="BL43" s="132"/>
      <c r="BM43" s="132"/>
      <c r="BN43" s="132"/>
      <c r="BO43" s="132"/>
      <c r="BP43" s="132"/>
      <c r="BQ43" s="132"/>
      <c r="BR43" s="132"/>
      <c r="BS43" s="132"/>
      <c r="BT43" s="132"/>
      <c r="BU43" s="132"/>
      <c r="BV43" s="132"/>
      <c r="BW43" s="132"/>
      <c r="BX43" s="132"/>
      <c r="BY43" s="132"/>
      <c r="BZ43" s="132"/>
      <c r="CA43" s="132"/>
      <c r="CB43" s="132"/>
      <c r="CC43" s="132"/>
      <c r="CD43" s="132"/>
    </row>
    <row r="44" spans="1:82">
      <c r="A44" s="103">
        <f t="shared" si="10"/>
        <v>1902</v>
      </c>
      <c r="B44" s="145">
        <v>668</v>
      </c>
      <c r="C44" s="145"/>
      <c r="D44" s="181">
        <v>816</v>
      </c>
      <c r="E44" s="181"/>
      <c r="F44" s="51">
        <v>6954</v>
      </c>
      <c r="G44" s="96"/>
      <c r="H44" s="97">
        <f t="shared" si="2"/>
        <v>81.862745098039213</v>
      </c>
      <c r="I44" s="97">
        <f t="shared" si="9"/>
        <v>8.9098915000243295</v>
      </c>
      <c r="J44" s="97">
        <f t="shared" si="11"/>
        <v>0.57853630315303217</v>
      </c>
      <c r="K44" s="97">
        <v>-3.223802486798879</v>
      </c>
      <c r="L44" s="96">
        <f t="shared" si="3"/>
        <v>0</v>
      </c>
      <c r="M44" s="96">
        <f t="shared" si="4"/>
        <v>0</v>
      </c>
      <c r="N44" s="96">
        <f t="shared" si="5"/>
        <v>1</v>
      </c>
      <c r="O44" s="96">
        <f t="shared" si="6"/>
        <v>0</v>
      </c>
      <c r="P44" s="97" t="str">
        <f t="shared" si="7"/>
        <v>n.a.</v>
      </c>
      <c r="Q44" s="97" t="str">
        <f t="shared" si="7"/>
        <v>n.a.</v>
      </c>
      <c r="R44" s="97">
        <f t="shared" si="7"/>
        <v>0.57853630315303217</v>
      </c>
      <c r="S44" s="97" t="str">
        <f t="shared" si="7"/>
        <v>n.a.</v>
      </c>
      <c r="T44" s="97" t="str">
        <f t="shared" si="8"/>
        <v>n.a.</v>
      </c>
      <c r="U44" s="97" t="str">
        <f t="shared" si="8"/>
        <v>n.a.</v>
      </c>
      <c r="V44" s="97">
        <f t="shared" si="8"/>
        <v>-3.223802486798879</v>
      </c>
      <c r="W44" s="97" t="str">
        <f t="shared" si="8"/>
        <v>n.a.</v>
      </c>
      <c r="X44" s="96"/>
      <c r="Y44" s="96"/>
      <c r="Z44" s="96"/>
      <c r="AA44" s="96"/>
      <c r="AB44" s="96"/>
      <c r="AC44" s="132"/>
      <c r="AD44" s="132"/>
      <c r="AE44" s="132"/>
      <c r="AF44" s="132"/>
      <c r="AG44" s="132"/>
      <c r="AH44" s="132"/>
      <c r="AI44" s="132"/>
      <c r="AJ44" s="132"/>
      <c r="AK44" s="132"/>
      <c r="AL44" s="132"/>
      <c r="AM44" s="132"/>
      <c r="AN44" s="132"/>
      <c r="AO44" s="132"/>
      <c r="AP44" s="132"/>
      <c r="AQ44" s="132"/>
      <c r="AR44" s="132"/>
      <c r="AS44" s="132"/>
      <c r="AT44" s="132"/>
      <c r="AU44" s="132"/>
      <c r="AV44" s="132"/>
      <c r="AW44" s="132"/>
      <c r="AX44" s="132"/>
      <c r="AY44" s="132"/>
      <c r="AZ44" s="132"/>
      <c r="BA44" s="132"/>
      <c r="BB44" s="132"/>
      <c r="BC44" s="132"/>
      <c r="BD44" s="132"/>
      <c r="BE44" s="132"/>
      <c r="BF44" s="132"/>
      <c r="BG44" s="132"/>
      <c r="BH44" s="132"/>
      <c r="BI44" s="132"/>
      <c r="BJ44" s="132"/>
      <c r="BK44" s="132"/>
      <c r="BL44" s="132"/>
      <c r="BM44" s="132"/>
      <c r="BN44" s="132"/>
      <c r="BO44" s="132"/>
      <c r="BP44" s="132"/>
      <c r="BQ44" s="132"/>
      <c r="BR44" s="132"/>
      <c r="BS44" s="132"/>
      <c r="BT44" s="132"/>
      <c r="BU44" s="132"/>
      <c r="BV44" s="132"/>
      <c r="BW44" s="132"/>
      <c r="BX44" s="132"/>
      <c r="BY44" s="132"/>
      <c r="BZ44" s="132"/>
      <c r="CA44" s="132"/>
      <c r="CB44" s="132"/>
      <c r="CC44" s="132"/>
      <c r="CD44" s="132"/>
    </row>
    <row r="45" spans="1:82">
      <c r="A45" s="103">
        <f t="shared" si="10"/>
        <v>1903</v>
      </c>
      <c r="B45" s="145">
        <v>659</v>
      </c>
      <c r="C45" s="145"/>
      <c r="D45" s="181">
        <v>843</v>
      </c>
      <c r="E45" s="181"/>
      <c r="F45" s="51">
        <v>7054</v>
      </c>
      <c r="G45" s="96"/>
      <c r="H45" s="97">
        <f t="shared" si="2"/>
        <v>78.173190984578881</v>
      </c>
      <c r="I45" s="97">
        <f t="shared" si="9"/>
        <v>6.1587157131675383</v>
      </c>
      <c r="J45" s="97">
        <f t="shared" si="11"/>
        <v>1.4380212827149741</v>
      </c>
      <c r="K45" s="97">
        <v>3.4216060878499812</v>
      </c>
      <c r="L45" s="96">
        <f t="shared" si="3"/>
        <v>0</v>
      </c>
      <c r="M45" s="96">
        <f t="shared" si="4"/>
        <v>0</v>
      </c>
      <c r="N45" s="96">
        <f t="shared" si="5"/>
        <v>1</v>
      </c>
      <c r="O45" s="96">
        <f t="shared" si="6"/>
        <v>0</v>
      </c>
      <c r="P45" s="97" t="str">
        <f t="shared" si="7"/>
        <v>n.a.</v>
      </c>
      <c r="Q45" s="97" t="str">
        <f t="shared" si="7"/>
        <v>n.a.</v>
      </c>
      <c r="R45" s="97">
        <f t="shared" si="7"/>
        <v>1.4380212827149741</v>
      </c>
      <c r="S45" s="97" t="str">
        <f t="shared" si="7"/>
        <v>n.a.</v>
      </c>
      <c r="T45" s="97" t="str">
        <f t="shared" si="8"/>
        <v>n.a.</v>
      </c>
      <c r="U45" s="97" t="str">
        <f t="shared" si="8"/>
        <v>n.a.</v>
      </c>
      <c r="V45" s="97">
        <f t="shared" si="8"/>
        <v>3.4216060878499812</v>
      </c>
      <c r="W45" s="97" t="str">
        <f t="shared" si="8"/>
        <v>n.a.</v>
      </c>
      <c r="X45" s="96"/>
      <c r="Y45" s="96"/>
      <c r="Z45" s="96"/>
      <c r="AA45" s="96"/>
      <c r="AB45" s="96"/>
      <c r="AC45" s="132"/>
      <c r="AD45" s="132"/>
      <c r="AE45" s="132"/>
      <c r="AF45" s="132"/>
      <c r="AG45" s="132"/>
      <c r="AH45" s="132"/>
      <c r="AI45" s="132"/>
      <c r="AJ45" s="132"/>
      <c r="AK45" s="132"/>
      <c r="AL45" s="132"/>
      <c r="AM45" s="132"/>
      <c r="AN45" s="132"/>
      <c r="AO45" s="132"/>
      <c r="AP45" s="132"/>
      <c r="AQ45" s="132"/>
      <c r="AR45" s="132"/>
      <c r="AS45" s="132"/>
      <c r="AT45" s="132"/>
      <c r="AU45" s="132"/>
      <c r="AV45" s="132"/>
      <c r="AW45" s="132"/>
      <c r="AX45" s="132"/>
      <c r="AY45" s="132"/>
      <c r="AZ45" s="132"/>
      <c r="BA45" s="132"/>
      <c r="BB45" s="132"/>
      <c r="BC45" s="132"/>
      <c r="BD45" s="132"/>
      <c r="BE45" s="132"/>
      <c r="BF45" s="132"/>
      <c r="BG45" s="132"/>
      <c r="BH45" s="132"/>
      <c r="BI45" s="132"/>
      <c r="BJ45" s="132"/>
      <c r="BK45" s="132"/>
      <c r="BL45" s="132"/>
      <c r="BM45" s="132"/>
      <c r="BN45" s="132"/>
      <c r="BO45" s="132"/>
      <c r="BP45" s="132"/>
      <c r="BQ45" s="132"/>
      <c r="BR45" s="132"/>
      <c r="BS45" s="132"/>
      <c r="BT45" s="132"/>
      <c r="BU45" s="132"/>
      <c r="BV45" s="132"/>
      <c r="BW45" s="132"/>
      <c r="BX45" s="132"/>
      <c r="BY45" s="132"/>
      <c r="BZ45" s="132"/>
      <c r="CA45" s="132"/>
      <c r="CB45" s="132"/>
      <c r="CC45" s="132"/>
      <c r="CD45" s="132"/>
    </row>
    <row r="46" spans="1:82">
      <c r="A46" s="103">
        <f t="shared" si="10"/>
        <v>1904</v>
      </c>
      <c r="B46" s="145">
        <v>614</v>
      </c>
      <c r="C46" s="145"/>
      <c r="D46" s="181">
        <v>859</v>
      </c>
      <c r="E46" s="181"/>
      <c r="F46" s="51">
        <v>7148</v>
      </c>
      <c r="G46" s="96"/>
      <c r="H46" s="97">
        <f t="shared" si="2"/>
        <v>71.47846332945285</v>
      </c>
      <c r="I46" s="97">
        <f t="shared" si="9"/>
        <v>-3.7373196545175631</v>
      </c>
      <c r="J46" s="97">
        <f t="shared" si="11"/>
        <v>1.3325772611284314</v>
      </c>
      <c r="K46" s="97">
        <v>5.348253710680714</v>
      </c>
      <c r="L46" s="96">
        <f t="shared" si="3"/>
        <v>0</v>
      </c>
      <c r="M46" s="96">
        <f t="shared" si="4"/>
        <v>0</v>
      </c>
      <c r="N46" s="96">
        <f t="shared" si="5"/>
        <v>1</v>
      </c>
      <c r="O46" s="96">
        <f t="shared" si="6"/>
        <v>0</v>
      </c>
      <c r="P46" s="97" t="str">
        <f t="shared" si="7"/>
        <v>n.a.</v>
      </c>
      <c r="Q46" s="97" t="str">
        <f t="shared" si="7"/>
        <v>n.a.</v>
      </c>
      <c r="R46" s="97">
        <f t="shared" si="7"/>
        <v>1.3325772611284314</v>
      </c>
      <c r="S46" s="97" t="str">
        <f t="shared" si="7"/>
        <v>n.a.</v>
      </c>
      <c r="T46" s="97" t="str">
        <f t="shared" si="8"/>
        <v>n.a.</v>
      </c>
      <c r="U46" s="97" t="str">
        <f t="shared" si="8"/>
        <v>n.a.</v>
      </c>
      <c r="V46" s="97">
        <f t="shared" si="8"/>
        <v>5.348253710680714</v>
      </c>
      <c r="W46" s="97" t="str">
        <f t="shared" si="8"/>
        <v>n.a.</v>
      </c>
      <c r="X46" s="96"/>
      <c r="Y46" s="96"/>
      <c r="Z46" s="96"/>
      <c r="AA46" s="96"/>
      <c r="AB46" s="96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  <c r="BO46" s="132"/>
      <c r="BP46" s="132"/>
      <c r="BQ46" s="132"/>
      <c r="BR46" s="132"/>
      <c r="BS46" s="132"/>
      <c r="BT46" s="132"/>
      <c r="BU46" s="132"/>
      <c r="BV46" s="132"/>
      <c r="BW46" s="132"/>
      <c r="BX46" s="132"/>
      <c r="BY46" s="132"/>
      <c r="BZ46" s="132"/>
      <c r="CA46" s="132"/>
      <c r="CB46" s="132"/>
      <c r="CC46" s="132"/>
      <c r="CD46" s="132"/>
    </row>
    <row r="47" spans="1:82">
      <c r="A47" s="103">
        <f t="shared" si="10"/>
        <v>1905</v>
      </c>
      <c r="B47" s="145">
        <v>665</v>
      </c>
      <c r="C47" s="145"/>
      <c r="D47" s="181">
        <v>864</v>
      </c>
      <c r="E47" s="181"/>
      <c r="F47" s="51">
        <v>6950</v>
      </c>
      <c r="G47" s="96"/>
      <c r="H47" s="97">
        <f t="shared" si="2"/>
        <v>76.967592592592595</v>
      </c>
      <c r="I47" s="97">
        <f t="shared" si="9"/>
        <v>-4.8951525054466174</v>
      </c>
      <c r="J47" s="97">
        <f t="shared" si="11"/>
        <v>-2.7700055959709036</v>
      </c>
      <c r="K47" s="97">
        <v>-0.9825378346915129</v>
      </c>
      <c r="L47" s="96">
        <f t="shared" si="3"/>
        <v>0</v>
      </c>
      <c r="M47" s="96">
        <f t="shared" si="4"/>
        <v>0</v>
      </c>
      <c r="N47" s="96">
        <f t="shared" si="5"/>
        <v>1</v>
      </c>
      <c r="O47" s="96">
        <f t="shared" si="6"/>
        <v>0</v>
      </c>
      <c r="P47" s="97" t="str">
        <f t="shared" si="7"/>
        <v>n.a.</v>
      </c>
      <c r="Q47" s="97" t="str">
        <f t="shared" si="7"/>
        <v>n.a.</v>
      </c>
      <c r="R47" s="97">
        <f t="shared" si="7"/>
        <v>-2.7700055959709036</v>
      </c>
      <c r="S47" s="97" t="str">
        <f t="shared" si="7"/>
        <v>n.a.</v>
      </c>
      <c r="T47" s="97" t="str">
        <f t="shared" si="8"/>
        <v>n.a.</v>
      </c>
      <c r="U47" s="97" t="str">
        <f t="shared" si="8"/>
        <v>n.a.</v>
      </c>
      <c r="V47" s="97">
        <f t="shared" si="8"/>
        <v>-0.9825378346915129</v>
      </c>
      <c r="W47" s="97" t="str">
        <f t="shared" si="8"/>
        <v>n.a.</v>
      </c>
      <c r="X47" s="96"/>
      <c r="Y47" s="96"/>
      <c r="Z47" s="96"/>
      <c r="AA47" s="96"/>
      <c r="AB47" s="96"/>
      <c r="AC47" s="132"/>
      <c r="AD47" s="132"/>
      <c r="AE47" s="132"/>
      <c r="AF47" s="132"/>
      <c r="AG47" s="132"/>
      <c r="AH47" s="132"/>
      <c r="AI47" s="132"/>
      <c r="AJ47" s="132"/>
      <c r="AK47" s="132"/>
      <c r="AL47" s="132"/>
      <c r="AM47" s="132"/>
      <c r="AN47" s="132"/>
      <c r="AO47" s="132"/>
      <c r="AP47" s="132"/>
      <c r="AQ47" s="132"/>
      <c r="AR47" s="132"/>
      <c r="AS47" s="132"/>
      <c r="AT47" s="132"/>
      <c r="AU47" s="132"/>
      <c r="AV47" s="132"/>
      <c r="AW47" s="132"/>
      <c r="AX47" s="132"/>
      <c r="AY47" s="132"/>
      <c r="AZ47" s="132"/>
      <c r="BA47" s="132"/>
      <c r="BB47" s="132"/>
      <c r="BC47" s="132"/>
      <c r="BD47" s="132"/>
      <c r="BE47" s="132"/>
      <c r="BF47" s="132"/>
      <c r="BG47" s="132"/>
      <c r="BH47" s="132"/>
      <c r="BI47" s="132"/>
      <c r="BJ47" s="132"/>
      <c r="BK47" s="132"/>
      <c r="BL47" s="132"/>
      <c r="BM47" s="132"/>
      <c r="BN47" s="132"/>
      <c r="BO47" s="132"/>
      <c r="BP47" s="132"/>
      <c r="BQ47" s="132"/>
      <c r="BR47" s="132"/>
      <c r="BS47" s="132"/>
      <c r="BT47" s="132"/>
      <c r="BU47" s="132"/>
      <c r="BV47" s="132"/>
      <c r="BW47" s="132"/>
      <c r="BX47" s="132"/>
      <c r="BY47" s="132"/>
      <c r="BZ47" s="132"/>
      <c r="CA47" s="132"/>
      <c r="CB47" s="132"/>
      <c r="CC47" s="132"/>
      <c r="CD47" s="132"/>
    </row>
    <row r="48" spans="1:82">
      <c r="A48" s="103">
        <f t="shared" si="10"/>
        <v>1906</v>
      </c>
      <c r="B48" s="145">
        <v>690</v>
      </c>
      <c r="C48" s="145"/>
      <c r="D48" s="181">
        <v>874</v>
      </c>
      <c r="E48" s="181"/>
      <c r="F48" s="51">
        <v>6997</v>
      </c>
      <c r="G48" s="96"/>
      <c r="H48" s="97">
        <f t="shared" si="2"/>
        <v>78.94736842105263</v>
      </c>
      <c r="I48" s="97">
        <f t="shared" si="9"/>
        <v>0.77417743647374948</v>
      </c>
      <c r="J48" s="97">
        <f t="shared" si="11"/>
        <v>0.67625899280574497</v>
      </c>
      <c r="K48" s="97">
        <v>4.5787545787554139E-2</v>
      </c>
      <c r="L48" s="96">
        <f t="shared" si="3"/>
        <v>0</v>
      </c>
      <c r="M48" s="96">
        <f t="shared" si="4"/>
        <v>0</v>
      </c>
      <c r="N48" s="96">
        <f t="shared" si="5"/>
        <v>1</v>
      </c>
      <c r="O48" s="96">
        <f t="shared" si="6"/>
        <v>0</v>
      </c>
      <c r="P48" s="97" t="str">
        <f t="shared" si="7"/>
        <v>n.a.</v>
      </c>
      <c r="Q48" s="97" t="str">
        <f t="shared" si="7"/>
        <v>n.a.</v>
      </c>
      <c r="R48" s="97">
        <f t="shared" si="7"/>
        <v>0.67625899280574497</v>
      </c>
      <c r="S48" s="97" t="str">
        <f t="shared" si="7"/>
        <v>n.a.</v>
      </c>
      <c r="T48" s="97" t="str">
        <f t="shared" si="8"/>
        <v>n.a.</v>
      </c>
      <c r="U48" s="97" t="str">
        <f t="shared" si="8"/>
        <v>n.a.</v>
      </c>
      <c r="V48" s="97">
        <f t="shared" si="8"/>
        <v>4.5787545787554139E-2</v>
      </c>
      <c r="W48" s="97" t="str">
        <f t="shared" si="8"/>
        <v>n.a.</v>
      </c>
      <c r="X48" s="96"/>
      <c r="Y48" s="96"/>
      <c r="Z48" s="96"/>
      <c r="AA48" s="96"/>
      <c r="AB48" s="96"/>
      <c r="AC48" s="132"/>
      <c r="AD48" s="132"/>
      <c r="AE48" s="132"/>
      <c r="AF48" s="132"/>
      <c r="AG48" s="132"/>
      <c r="AH48" s="132"/>
      <c r="AI48" s="132"/>
      <c r="AJ48" s="132"/>
      <c r="AK48" s="132"/>
      <c r="AL48" s="132"/>
      <c r="AM48" s="132"/>
      <c r="AN48" s="132"/>
      <c r="AO48" s="132"/>
      <c r="AP48" s="132"/>
      <c r="AQ48" s="132"/>
      <c r="AR48" s="132"/>
      <c r="AS48" s="132"/>
      <c r="AT48" s="132"/>
      <c r="AU48" s="132"/>
      <c r="AV48" s="132"/>
      <c r="AW48" s="132"/>
      <c r="AX48" s="132"/>
      <c r="AY48" s="132"/>
      <c r="AZ48" s="132"/>
      <c r="BA48" s="132"/>
      <c r="BB48" s="132"/>
      <c r="BC48" s="132"/>
      <c r="BD48" s="132"/>
      <c r="BE48" s="132"/>
      <c r="BF48" s="132"/>
      <c r="BG48" s="132"/>
      <c r="BH48" s="132"/>
      <c r="BI48" s="132"/>
      <c r="BJ48" s="132"/>
      <c r="BK48" s="132"/>
      <c r="BL48" s="132"/>
      <c r="BM48" s="132"/>
      <c r="BN48" s="132"/>
      <c r="BO48" s="132"/>
      <c r="BP48" s="132"/>
      <c r="BQ48" s="132"/>
      <c r="BR48" s="132"/>
      <c r="BS48" s="132"/>
      <c r="BT48" s="132"/>
      <c r="BU48" s="132"/>
      <c r="BV48" s="132"/>
      <c r="BW48" s="132"/>
      <c r="BX48" s="132"/>
      <c r="BY48" s="132"/>
      <c r="BZ48" s="132"/>
      <c r="CA48" s="132"/>
      <c r="CB48" s="132"/>
      <c r="CC48" s="132"/>
      <c r="CD48" s="132"/>
    </row>
    <row r="49" spans="1:82">
      <c r="A49" s="103">
        <f t="shared" si="10"/>
        <v>1907</v>
      </c>
      <c r="B49" s="145">
        <v>494</v>
      </c>
      <c r="C49" s="145"/>
      <c r="D49" s="181">
        <v>903</v>
      </c>
      <c r="E49" s="181"/>
      <c r="F49" s="51">
        <v>7165</v>
      </c>
      <c r="G49" s="96"/>
      <c r="H49" s="97">
        <f t="shared" si="2"/>
        <v>54.706533776301221</v>
      </c>
      <c r="I49" s="97">
        <f t="shared" si="9"/>
        <v>-16.771929553151629</v>
      </c>
      <c r="J49" s="97">
        <f t="shared" si="11"/>
        <v>2.4010290124339084</v>
      </c>
      <c r="K49" s="97">
        <v>-8.5599573947578375E-2</v>
      </c>
      <c r="L49" s="96">
        <f t="shared" si="3"/>
        <v>0</v>
      </c>
      <c r="M49" s="96">
        <f t="shared" si="4"/>
        <v>1</v>
      </c>
      <c r="N49" s="96">
        <f t="shared" si="5"/>
        <v>0</v>
      </c>
      <c r="O49" s="96">
        <f t="shared" si="6"/>
        <v>0</v>
      </c>
      <c r="P49" s="97" t="str">
        <f t="shared" si="7"/>
        <v>n.a.</v>
      </c>
      <c r="Q49" s="97">
        <f t="shared" si="7"/>
        <v>2.4010290124339084</v>
      </c>
      <c r="R49" s="97" t="str">
        <f t="shared" si="7"/>
        <v>n.a.</v>
      </c>
      <c r="S49" s="97" t="str">
        <f t="shared" si="7"/>
        <v>n.a.</v>
      </c>
      <c r="T49" s="97" t="str">
        <f t="shared" si="8"/>
        <v>n.a.</v>
      </c>
      <c r="U49" s="97">
        <f t="shared" si="8"/>
        <v>-8.5599573947578375E-2</v>
      </c>
      <c r="V49" s="97" t="str">
        <f t="shared" si="8"/>
        <v>n.a.</v>
      </c>
      <c r="W49" s="97" t="str">
        <f t="shared" si="8"/>
        <v>n.a.</v>
      </c>
      <c r="X49" s="96"/>
      <c r="Y49" s="96"/>
      <c r="Z49" s="96"/>
      <c r="AA49" s="96"/>
      <c r="AB49" s="96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  <c r="AS49" s="132"/>
      <c r="AT49" s="132"/>
      <c r="AU49" s="132"/>
      <c r="AV49" s="132"/>
      <c r="AW49" s="132"/>
      <c r="AX49" s="132"/>
      <c r="AY49" s="132"/>
      <c r="AZ49" s="132"/>
      <c r="BA49" s="132"/>
      <c r="BB49" s="132"/>
      <c r="BC49" s="132"/>
      <c r="BD49" s="132"/>
      <c r="BE49" s="132"/>
      <c r="BF49" s="132"/>
      <c r="BG49" s="132"/>
      <c r="BH49" s="132"/>
      <c r="BI49" s="132"/>
      <c r="BJ49" s="132"/>
      <c r="BK49" s="132"/>
      <c r="BL49" s="132"/>
      <c r="BM49" s="132"/>
      <c r="BN49" s="132"/>
      <c r="BO49" s="132"/>
      <c r="BP49" s="132"/>
      <c r="BQ49" s="132"/>
      <c r="BR49" s="132"/>
      <c r="BS49" s="132"/>
      <c r="BT49" s="132"/>
      <c r="BU49" s="132"/>
      <c r="BV49" s="132"/>
      <c r="BW49" s="132"/>
      <c r="BX49" s="132"/>
      <c r="BY49" s="132"/>
      <c r="BZ49" s="132"/>
      <c r="CA49" s="132"/>
      <c r="CB49" s="132"/>
      <c r="CC49" s="132"/>
      <c r="CD49" s="132"/>
    </row>
    <row r="50" spans="1:82">
      <c r="A50" s="103">
        <f t="shared" si="10"/>
        <v>1908</v>
      </c>
      <c r="B50" s="145">
        <v>589</v>
      </c>
      <c r="C50" s="145"/>
      <c r="D50" s="181">
        <v>928</v>
      </c>
      <c r="E50" s="181"/>
      <c r="F50" s="51">
        <v>7052</v>
      </c>
      <c r="G50" s="96"/>
      <c r="H50" s="97">
        <f t="shared" si="2"/>
        <v>63.469827586206897</v>
      </c>
      <c r="I50" s="97">
        <f t="shared" si="9"/>
        <v>-13.497765006385698</v>
      </c>
      <c r="J50" s="97">
        <f t="shared" si="11"/>
        <v>-1.5771109560362873</v>
      </c>
      <c r="K50" s="97">
        <v>1.0503708178126927</v>
      </c>
      <c r="L50" s="96">
        <f t="shared" si="3"/>
        <v>0</v>
      </c>
      <c r="M50" s="96">
        <f t="shared" si="4"/>
        <v>0</v>
      </c>
      <c r="N50" s="96">
        <f t="shared" si="5"/>
        <v>1</v>
      </c>
      <c r="O50" s="96">
        <f t="shared" si="6"/>
        <v>0</v>
      </c>
      <c r="P50" s="97" t="str">
        <f t="shared" si="7"/>
        <v>n.a.</v>
      </c>
      <c r="Q50" s="97" t="str">
        <f t="shared" si="7"/>
        <v>n.a.</v>
      </c>
      <c r="R50" s="97">
        <f t="shared" si="7"/>
        <v>-1.5771109560362873</v>
      </c>
      <c r="S50" s="97" t="str">
        <f t="shared" si="7"/>
        <v>n.a.</v>
      </c>
      <c r="T50" s="97" t="str">
        <f t="shared" si="8"/>
        <v>n.a.</v>
      </c>
      <c r="U50" s="97" t="str">
        <f t="shared" si="8"/>
        <v>n.a.</v>
      </c>
      <c r="V50" s="97">
        <f t="shared" si="8"/>
        <v>1.0503708178126927</v>
      </c>
      <c r="W50" s="97" t="str">
        <f t="shared" si="8"/>
        <v>n.a.</v>
      </c>
      <c r="X50" s="96"/>
      <c r="Y50" s="96"/>
      <c r="Z50" s="96"/>
      <c r="AA50" s="96"/>
      <c r="AB50" s="96"/>
      <c r="AC50" s="132"/>
      <c r="AD50" s="132"/>
      <c r="AE50" s="132"/>
      <c r="AF50" s="132"/>
      <c r="AG50" s="132"/>
      <c r="AH50" s="132"/>
      <c r="AI50" s="132"/>
      <c r="AJ50" s="132"/>
      <c r="AK50" s="132"/>
      <c r="AL50" s="132"/>
      <c r="AM50" s="132"/>
      <c r="AN50" s="132"/>
      <c r="AO50" s="132"/>
      <c r="AP50" s="132"/>
      <c r="AQ50" s="132"/>
      <c r="AR50" s="132"/>
      <c r="AS50" s="132"/>
      <c r="AT50" s="132"/>
      <c r="AU50" s="132"/>
      <c r="AV50" s="132"/>
      <c r="AW50" s="132"/>
      <c r="AX50" s="132"/>
      <c r="AY50" s="132"/>
      <c r="AZ50" s="132"/>
      <c r="BA50" s="132"/>
      <c r="BB50" s="132"/>
      <c r="BC50" s="132"/>
      <c r="BD50" s="132"/>
      <c r="BE50" s="132"/>
      <c r="BF50" s="132"/>
      <c r="BG50" s="132"/>
      <c r="BH50" s="132"/>
      <c r="BI50" s="132"/>
      <c r="BJ50" s="132"/>
      <c r="BK50" s="132"/>
      <c r="BL50" s="132"/>
      <c r="BM50" s="132"/>
      <c r="BN50" s="132"/>
      <c r="BO50" s="132"/>
      <c r="BP50" s="132"/>
      <c r="BQ50" s="132"/>
      <c r="BR50" s="132"/>
      <c r="BS50" s="132"/>
      <c r="BT50" s="132"/>
      <c r="BU50" s="132"/>
      <c r="BV50" s="132"/>
      <c r="BW50" s="132"/>
      <c r="BX50" s="132"/>
      <c r="BY50" s="132"/>
      <c r="BZ50" s="132"/>
      <c r="CA50" s="132"/>
      <c r="CB50" s="132"/>
      <c r="CC50" s="132"/>
      <c r="CD50" s="132"/>
    </row>
    <row r="51" spans="1:82">
      <c r="A51" s="103">
        <f t="shared" si="10"/>
        <v>1909</v>
      </c>
      <c r="B51" s="145">
        <v>601</v>
      </c>
      <c r="C51" s="145"/>
      <c r="D51" s="181">
        <v>941</v>
      </c>
      <c r="E51" s="181"/>
      <c r="F51" s="51">
        <v>7048</v>
      </c>
      <c r="G51" s="96"/>
      <c r="H51" s="97">
        <f t="shared" si="2"/>
        <v>63.868225292242293</v>
      </c>
      <c r="I51" s="97">
        <f t="shared" si="9"/>
        <v>-15.079143128810337</v>
      </c>
      <c r="J51" s="97">
        <f t="shared" si="11"/>
        <v>-5.6721497447531632E-2</v>
      </c>
      <c r="K51" s="97">
        <v>1.083984375</v>
      </c>
      <c r="L51" s="96">
        <f t="shared" si="3"/>
        <v>0</v>
      </c>
      <c r="M51" s="96">
        <f t="shared" si="4"/>
        <v>0</v>
      </c>
      <c r="N51" s="96">
        <f t="shared" si="5"/>
        <v>1</v>
      </c>
      <c r="O51" s="96">
        <f t="shared" si="6"/>
        <v>0</v>
      </c>
      <c r="P51" s="97" t="str">
        <f t="shared" si="7"/>
        <v>n.a.</v>
      </c>
      <c r="Q51" s="97" t="str">
        <f t="shared" si="7"/>
        <v>n.a.</v>
      </c>
      <c r="R51" s="97">
        <f t="shared" si="7"/>
        <v>-5.6721497447531632E-2</v>
      </c>
      <c r="S51" s="97" t="str">
        <f t="shared" si="7"/>
        <v>n.a.</v>
      </c>
      <c r="T51" s="97" t="str">
        <f t="shared" si="8"/>
        <v>n.a.</v>
      </c>
      <c r="U51" s="97" t="str">
        <f t="shared" si="8"/>
        <v>n.a.</v>
      </c>
      <c r="V51" s="97">
        <f t="shared" si="8"/>
        <v>1.083984375</v>
      </c>
      <c r="W51" s="97" t="str">
        <f t="shared" si="8"/>
        <v>n.a.</v>
      </c>
      <c r="X51" s="96"/>
      <c r="Y51" s="96"/>
      <c r="Z51" s="96"/>
      <c r="AA51" s="96"/>
      <c r="AB51" s="96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  <c r="BO51" s="132"/>
      <c r="BP51" s="132"/>
      <c r="BQ51" s="132"/>
      <c r="BR51" s="132"/>
      <c r="BS51" s="132"/>
      <c r="BT51" s="132"/>
      <c r="BU51" s="132"/>
      <c r="BV51" s="132"/>
      <c r="BW51" s="132"/>
      <c r="BX51" s="132"/>
      <c r="BY51" s="132"/>
      <c r="BZ51" s="132"/>
      <c r="CA51" s="132"/>
      <c r="CB51" s="132"/>
      <c r="CC51" s="132"/>
      <c r="CD51" s="132"/>
    </row>
    <row r="52" spans="1:82">
      <c r="A52" s="103">
        <f t="shared" si="10"/>
        <v>1910</v>
      </c>
      <c r="B52" s="145">
        <v>637</v>
      </c>
      <c r="C52" s="145"/>
      <c r="D52" s="181">
        <v>947</v>
      </c>
      <c r="E52" s="181"/>
      <c r="F52" s="51">
        <v>7225</v>
      </c>
      <c r="G52" s="96"/>
      <c r="H52" s="97">
        <f t="shared" si="2"/>
        <v>67.265047518479406</v>
      </c>
      <c r="I52" s="97">
        <f t="shared" si="9"/>
        <v>12.558513742178185</v>
      </c>
      <c r="J52" s="97">
        <f t="shared" si="11"/>
        <v>2.5113507377979571</v>
      </c>
      <c r="K52" s="97">
        <v>-4.0594689458593392</v>
      </c>
      <c r="L52" s="96">
        <f t="shared" si="3"/>
        <v>0</v>
      </c>
      <c r="M52" s="96">
        <f t="shared" si="4"/>
        <v>0</v>
      </c>
      <c r="N52" s="96">
        <f t="shared" si="5"/>
        <v>1</v>
      </c>
      <c r="O52" s="96">
        <f t="shared" si="6"/>
        <v>0</v>
      </c>
      <c r="P52" s="97" t="str">
        <f t="shared" si="7"/>
        <v>n.a.</v>
      </c>
      <c r="Q52" s="97" t="str">
        <f t="shared" si="7"/>
        <v>n.a.</v>
      </c>
      <c r="R52" s="97">
        <f t="shared" si="7"/>
        <v>2.5113507377979571</v>
      </c>
      <c r="S52" s="97" t="str">
        <f t="shared" si="7"/>
        <v>n.a.</v>
      </c>
      <c r="T52" s="97" t="str">
        <f t="shared" si="8"/>
        <v>n.a.</v>
      </c>
      <c r="U52" s="97" t="str">
        <f t="shared" si="8"/>
        <v>n.a.</v>
      </c>
      <c r="V52" s="97">
        <f t="shared" si="8"/>
        <v>-4.0594689458593392</v>
      </c>
      <c r="W52" s="97" t="str">
        <f t="shared" si="8"/>
        <v>n.a.</v>
      </c>
      <c r="X52" s="96"/>
      <c r="Y52" s="96"/>
      <c r="Z52" s="96"/>
      <c r="AA52" s="96"/>
      <c r="AB52" s="96"/>
      <c r="AC52" s="132"/>
      <c r="AD52" s="132"/>
      <c r="AE52" s="132"/>
      <c r="AF52" s="132"/>
      <c r="AG52" s="132"/>
      <c r="AH52" s="132"/>
      <c r="AI52" s="132"/>
      <c r="AJ52" s="132"/>
      <c r="AK52" s="132"/>
      <c r="AL52" s="132"/>
      <c r="AM52" s="132"/>
      <c r="AN52" s="132"/>
      <c r="AO52" s="132"/>
      <c r="AP52" s="132"/>
      <c r="AQ52" s="132"/>
      <c r="AR52" s="132"/>
      <c r="AS52" s="132"/>
      <c r="AT52" s="132"/>
      <c r="AU52" s="132"/>
      <c r="AV52" s="132"/>
      <c r="AW52" s="132"/>
      <c r="AX52" s="132"/>
      <c r="AY52" s="132"/>
      <c r="AZ52" s="132"/>
      <c r="BA52" s="132"/>
      <c r="BB52" s="132"/>
      <c r="BC52" s="132"/>
      <c r="BD52" s="132"/>
      <c r="BE52" s="132"/>
      <c r="BF52" s="132"/>
      <c r="BG52" s="132"/>
      <c r="BH52" s="132"/>
      <c r="BI52" s="132"/>
      <c r="BJ52" s="132"/>
      <c r="BK52" s="132"/>
      <c r="BL52" s="132"/>
      <c r="BM52" s="132"/>
      <c r="BN52" s="132"/>
      <c r="BO52" s="132"/>
      <c r="BP52" s="132"/>
      <c r="BQ52" s="132"/>
      <c r="BR52" s="132"/>
      <c r="BS52" s="132"/>
      <c r="BT52" s="132"/>
      <c r="BU52" s="132"/>
      <c r="BV52" s="132"/>
      <c r="BW52" s="132"/>
      <c r="BX52" s="132"/>
      <c r="BY52" s="132"/>
      <c r="BZ52" s="132"/>
      <c r="CA52" s="132"/>
      <c r="CB52" s="132"/>
      <c r="CC52" s="132"/>
      <c r="CD52" s="132"/>
    </row>
    <row r="53" spans="1:82">
      <c r="A53" s="103">
        <f t="shared" si="10"/>
        <v>1911</v>
      </c>
      <c r="B53" s="145">
        <v>637</v>
      </c>
      <c r="C53" s="145"/>
      <c r="D53" s="181">
        <v>906</v>
      </c>
      <c r="E53" s="181"/>
      <c r="F53" s="51">
        <v>7369</v>
      </c>
      <c r="G53" s="96"/>
      <c r="H53" s="97">
        <f t="shared" si="2"/>
        <v>70.309050772626932</v>
      </c>
      <c r="I53" s="97">
        <f t="shared" si="9"/>
        <v>6.8392231864200355</v>
      </c>
      <c r="J53" s="97">
        <f t="shared" si="11"/>
        <v>1.9930795847750815</v>
      </c>
      <c r="K53" s="97">
        <v>5.2898713798535697</v>
      </c>
      <c r="L53" s="96">
        <f t="shared" si="3"/>
        <v>0</v>
      </c>
      <c r="M53" s="96">
        <f t="shared" si="4"/>
        <v>0</v>
      </c>
      <c r="N53" s="96">
        <f t="shared" si="5"/>
        <v>1</v>
      </c>
      <c r="O53" s="96">
        <f t="shared" si="6"/>
        <v>0</v>
      </c>
      <c r="P53" s="97" t="str">
        <f t="shared" si="7"/>
        <v>n.a.</v>
      </c>
      <c r="Q53" s="97" t="str">
        <f t="shared" si="7"/>
        <v>n.a.</v>
      </c>
      <c r="R53" s="97">
        <f t="shared" si="7"/>
        <v>1.9930795847750815</v>
      </c>
      <c r="S53" s="97" t="str">
        <f t="shared" si="7"/>
        <v>n.a.</v>
      </c>
      <c r="T53" s="97" t="str">
        <f t="shared" si="8"/>
        <v>n.a.</v>
      </c>
      <c r="U53" s="97" t="str">
        <f t="shared" si="8"/>
        <v>n.a.</v>
      </c>
      <c r="V53" s="97">
        <f t="shared" si="8"/>
        <v>5.2898713798535697</v>
      </c>
      <c r="W53" s="97" t="str">
        <f t="shared" si="8"/>
        <v>n.a.</v>
      </c>
      <c r="X53" s="96"/>
      <c r="Y53" s="96"/>
      <c r="Z53" s="96"/>
      <c r="AA53" s="96"/>
      <c r="AB53" s="96"/>
      <c r="AC53" s="132"/>
      <c r="AD53" s="132"/>
      <c r="AE53" s="132"/>
      <c r="AF53" s="132"/>
      <c r="AG53" s="132"/>
      <c r="AH53" s="132"/>
      <c r="AI53" s="132"/>
      <c r="AJ53" s="132"/>
      <c r="AK53" s="132"/>
      <c r="AL53" s="132"/>
      <c r="AM53" s="132"/>
      <c r="AN53" s="132"/>
      <c r="AO53" s="132"/>
      <c r="AP53" s="132"/>
      <c r="AQ53" s="132"/>
      <c r="AR53" s="132"/>
      <c r="AS53" s="132"/>
      <c r="AT53" s="132"/>
      <c r="AU53" s="132"/>
      <c r="AV53" s="132"/>
      <c r="AW53" s="132"/>
      <c r="AX53" s="132"/>
      <c r="AY53" s="132"/>
      <c r="AZ53" s="132"/>
      <c r="BA53" s="132"/>
      <c r="BB53" s="132"/>
      <c r="BC53" s="132"/>
      <c r="BD53" s="132"/>
      <c r="BE53" s="132"/>
      <c r="BF53" s="132"/>
      <c r="BG53" s="132"/>
      <c r="BH53" s="132"/>
      <c r="BI53" s="132"/>
      <c r="BJ53" s="132"/>
      <c r="BK53" s="132"/>
      <c r="BL53" s="132"/>
      <c r="BM53" s="132"/>
      <c r="BN53" s="132"/>
      <c r="BO53" s="132"/>
      <c r="BP53" s="132"/>
      <c r="BQ53" s="132"/>
      <c r="BR53" s="132"/>
      <c r="BS53" s="132"/>
      <c r="BT53" s="132"/>
      <c r="BU53" s="132"/>
      <c r="BV53" s="132"/>
      <c r="BW53" s="132"/>
      <c r="BX53" s="132"/>
      <c r="BY53" s="132"/>
      <c r="BZ53" s="132"/>
      <c r="CA53" s="132"/>
      <c r="CB53" s="132"/>
      <c r="CC53" s="132"/>
      <c r="CD53" s="132"/>
    </row>
    <row r="54" spans="1:82">
      <c r="A54" s="103">
        <f t="shared" si="10"/>
        <v>1912</v>
      </c>
      <c r="B54" s="145">
        <v>616</v>
      </c>
      <c r="C54" s="145"/>
      <c r="D54" s="181">
        <v>936</v>
      </c>
      <c r="E54" s="181"/>
      <c r="F54" s="51">
        <v>7494</v>
      </c>
      <c r="G54" s="96"/>
      <c r="H54" s="97">
        <f t="shared" si="2"/>
        <v>65.811965811965806</v>
      </c>
      <c r="I54" s="97">
        <f t="shared" si="9"/>
        <v>1.9437405197235123</v>
      </c>
      <c r="J54" s="97">
        <f t="shared" si="11"/>
        <v>1.6962952910842821</v>
      </c>
      <c r="K54" s="97">
        <v>-1.0159148434520548</v>
      </c>
      <c r="L54" s="96">
        <f t="shared" si="3"/>
        <v>0</v>
      </c>
      <c r="M54" s="96">
        <f t="shared" si="4"/>
        <v>0</v>
      </c>
      <c r="N54" s="96">
        <f t="shared" si="5"/>
        <v>1</v>
      </c>
      <c r="O54" s="96">
        <f t="shared" si="6"/>
        <v>0</v>
      </c>
      <c r="P54" s="97" t="str">
        <f t="shared" si="7"/>
        <v>n.a.</v>
      </c>
      <c r="Q54" s="97" t="str">
        <f t="shared" si="7"/>
        <v>n.a.</v>
      </c>
      <c r="R54" s="97">
        <f t="shared" si="7"/>
        <v>1.6962952910842821</v>
      </c>
      <c r="S54" s="97" t="str">
        <f t="shared" si="7"/>
        <v>n.a.</v>
      </c>
      <c r="T54" s="97" t="str">
        <f t="shared" si="8"/>
        <v>n.a.</v>
      </c>
      <c r="U54" s="97" t="str">
        <f t="shared" si="8"/>
        <v>n.a.</v>
      </c>
      <c r="V54" s="97">
        <f t="shared" si="8"/>
        <v>-1.0159148434520548</v>
      </c>
      <c r="W54" s="97" t="str">
        <f t="shared" si="8"/>
        <v>n.a.</v>
      </c>
      <c r="X54" s="96"/>
      <c r="Y54" s="96"/>
      <c r="Z54" s="96"/>
      <c r="AA54" s="96"/>
      <c r="AB54" s="96"/>
      <c r="AC54" s="132"/>
      <c r="AD54" s="132"/>
      <c r="AE54" s="132"/>
      <c r="AF54" s="132"/>
      <c r="AG54" s="132"/>
      <c r="AH54" s="132"/>
      <c r="AI54" s="132"/>
      <c r="AJ54" s="132"/>
      <c r="AK54" s="132"/>
      <c r="AL54" s="132"/>
      <c r="AM54" s="132"/>
      <c r="AN54" s="132"/>
      <c r="AO54" s="132"/>
      <c r="AP54" s="132"/>
      <c r="AQ54" s="132"/>
      <c r="AR54" s="132"/>
      <c r="AS54" s="132"/>
      <c r="AT54" s="132"/>
      <c r="AU54" s="132"/>
      <c r="AV54" s="132"/>
      <c r="AW54" s="132"/>
      <c r="AX54" s="132"/>
      <c r="AY54" s="132"/>
      <c r="AZ54" s="132"/>
      <c r="BA54" s="132"/>
      <c r="BB54" s="132"/>
      <c r="BC54" s="132"/>
      <c r="BD54" s="132"/>
      <c r="BE54" s="132"/>
      <c r="BF54" s="132"/>
      <c r="BG54" s="132"/>
      <c r="BH54" s="132"/>
      <c r="BI54" s="132"/>
      <c r="BJ54" s="132"/>
      <c r="BK54" s="132"/>
      <c r="BL54" s="132"/>
      <c r="BM54" s="132"/>
      <c r="BN54" s="132"/>
      <c r="BO54" s="132"/>
      <c r="BP54" s="132"/>
      <c r="BQ54" s="132"/>
      <c r="BR54" s="132"/>
      <c r="BS54" s="132"/>
      <c r="BT54" s="132"/>
      <c r="BU54" s="132"/>
      <c r="BV54" s="132"/>
      <c r="BW54" s="132"/>
      <c r="BX54" s="132"/>
      <c r="BY54" s="132"/>
      <c r="BZ54" s="132"/>
      <c r="CA54" s="132"/>
      <c r="CB54" s="132"/>
      <c r="CC54" s="132"/>
      <c r="CD54" s="132"/>
    </row>
    <row r="55" spans="1:82">
      <c r="A55" s="103">
        <v>1913</v>
      </c>
      <c r="B55" s="153">
        <v>614</v>
      </c>
      <c r="C55" s="153"/>
      <c r="D55" s="181">
        <v>950</v>
      </c>
      <c r="E55" s="181"/>
      <c r="F55" s="51">
        <v>7467</v>
      </c>
      <c r="G55" s="96"/>
      <c r="H55" s="132"/>
      <c r="I55" s="132"/>
      <c r="J55" s="149">
        <f t="shared" si="11"/>
        <v>-0.36028823058447124</v>
      </c>
      <c r="K55" s="149">
        <v>3.0057585583621726</v>
      </c>
      <c r="L55" s="148">
        <f t="shared" si="3"/>
        <v>0</v>
      </c>
      <c r="M55" s="148">
        <f t="shared" si="4"/>
        <v>0</v>
      </c>
      <c r="N55" s="148">
        <f t="shared" si="5"/>
        <v>0</v>
      </c>
      <c r="O55" s="148">
        <f t="shared" si="6"/>
        <v>0</v>
      </c>
      <c r="P55" s="149" t="str">
        <f t="shared" si="7"/>
        <v>n.a.</v>
      </c>
      <c r="Q55" s="149" t="str">
        <f t="shared" si="7"/>
        <v>n.a.</v>
      </c>
      <c r="R55" s="149" t="str">
        <f t="shared" si="7"/>
        <v>n.a.</v>
      </c>
      <c r="S55" s="149" t="str">
        <f t="shared" si="7"/>
        <v>n.a.</v>
      </c>
      <c r="T55" s="149" t="str">
        <f t="shared" si="8"/>
        <v>n.a.</v>
      </c>
      <c r="U55" s="149" t="str">
        <f t="shared" si="8"/>
        <v>n.a.</v>
      </c>
      <c r="V55" s="149" t="str">
        <f t="shared" si="8"/>
        <v>n.a.</v>
      </c>
      <c r="W55" s="149" t="str">
        <f t="shared" si="8"/>
        <v>n.a.</v>
      </c>
      <c r="X55" s="148"/>
      <c r="Y55" s="148"/>
      <c r="Z55" s="148"/>
      <c r="AA55" s="148"/>
      <c r="AB55" s="148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</row>
    <row r="56" spans="1:82">
      <c r="A56" s="103">
        <v>1914</v>
      </c>
      <c r="B56" s="160">
        <v>617</v>
      </c>
      <c r="C56" s="160"/>
      <c r="D56" s="132"/>
      <c r="E56" s="132"/>
      <c r="F56" s="51">
        <v>7520</v>
      </c>
      <c r="G56" s="96"/>
      <c r="H56" s="132"/>
      <c r="I56" s="132"/>
      <c r="J56" s="149">
        <f t="shared" si="11"/>
        <v>0.70978974152939855</v>
      </c>
      <c r="K56" s="149">
        <v>-0.94736842105262487</v>
      </c>
      <c r="L56" s="148">
        <f t="shared" si="3"/>
        <v>0</v>
      </c>
      <c r="M56" s="148">
        <f t="shared" si="4"/>
        <v>0</v>
      </c>
      <c r="N56" s="148">
        <f t="shared" si="5"/>
        <v>0</v>
      </c>
      <c r="O56" s="148">
        <f t="shared" si="6"/>
        <v>0</v>
      </c>
      <c r="P56" s="149" t="str">
        <f t="shared" si="7"/>
        <v>n.a.</v>
      </c>
      <c r="Q56" s="149" t="str">
        <f t="shared" si="7"/>
        <v>n.a.</v>
      </c>
      <c r="R56" s="149" t="str">
        <f t="shared" si="7"/>
        <v>n.a.</v>
      </c>
      <c r="S56" s="149" t="str">
        <f t="shared" si="7"/>
        <v>n.a.</v>
      </c>
      <c r="T56" s="149" t="str">
        <f t="shared" si="8"/>
        <v>n.a.</v>
      </c>
      <c r="U56" s="149" t="str">
        <f t="shared" si="8"/>
        <v>n.a.</v>
      </c>
      <c r="V56" s="149" t="str">
        <f t="shared" si="8"/>
        <v>n.a.</v>
      </c>
      <c r="W56" s="149" t="str">
        <f t="shared" si="8"/>
        <v>n.a.</v>
      </c>
      <c r="X56" s="148"/>
      <c r="Y56" s="148"/>
      <c r="Z56" s="148"/>
      <c r="AA56" s="148"/>
      <c r="AB56" s="148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</row>
    <row r="57" spans="1:82">
      <c r="A57" s="103">
        <v>1915</v>
      </c>
      <c r="B57" s="96">
        <v>657</v>
      </c>
      <c r="C57" s="96"/>
      <c r="D57" s="132"/>
      <c r="E57" s="132"/>
      <c r="F57" s="51">
        <v>7352</v>
      </c>
      <c r="G57" s="96"/>
      <c r="H57" s="132"/>
      <c r="I57" s="132"/>
      <c r="J57" s="149">
        <f t="shared" si="11"/>
        <v>-2.2340425531914843</v>
      </c>
      <c r="K57" s="149">
        <v>10.033821871476878</v>
      </c>
      <c r="L57" s="148">
        <f t="shared" si="3"/>
        <v>0</v>
      </c>
      <c r="M57" s="148">
        <f t="shared" si="4"/>
        <v>0</v>
      </c>
      <c r="N57" s="148">
        <f t="shared" si="5"/>
        <v>0</v>
      </c>
      <c r="O57" s="148">
        <f t="shared" si="6"/>
        <v>0</v>
      </c>
      <c r="P57" s="149" t="str">
        <f t="shared" si="7"/>
        <v>n.a.</v>
      </c>
      <c r="Q57" s="149" t="str">
        <f t="shared" si="7"/>
        <v>n.a.</v>
      </c>
      <c r="R57" s="149" t="str">
        <f t="shared" si="7"/>
        <v>n.a.</v>
      </c>
      <c r="S57" s="149" t="str">
        <f t="shared" si="7"/>
        <v>n.a.</v>
      </c>
      <c r="T57" s="149" t="str">
        <f t="shared" si="8"/>
        <v>n.a.</v>
      </c>
      <c r="U57" s="149" t="str">
        <f t="shared" si="8"/>
        <v>n.a.</v>
      </c>
      <c r="V57" s="149" t="str">
        <f t="shared" si="8"/>
        <v>n.a.</v>
      </c>
      <c r="W57" s="149" t="str">
        <f t="shared" si="8"/>
        <v>n.a.</v>
      </c>
      <c r="X57" s="148"/>
      <c r="Y57" s="148"/>
      <c r="Z57" s="148"/>
      <c r="AA57" s="148"/>
      <c r="AB57" s="148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</row>
    <row r="58" spans="1:82">
      <c r="A58" s="103">
        <v>1916</v>
      </c>
      <c r="B58" s="96">
        <v>644</v>
      </c>
      <c r="C58" s="96"/>
      <c r="D58" s="132"/>
      <c r="E58" s="132"/>
      <c r="F58" s="51">
        <v>7397</v>
      </c>
      <c r="G58" s="96"/>
      <c r="H58" s="132"/>
      <c r="I58" s="132"/>
      <c r="J58" s="149">
        <f t="shared" si="11"/>
        <v>0.61207834602829969</v>
      </c>
      <c r="K58" s="149">
        <v>17.275672239355096</v>
      </c>
      <c r="L58" s="148">
        <f t="shared" si="3"/>
        <v>0</v>
      </c>
      <c r="M58" s="148">
        <f t="shared" si="4"/>
        <v>0</v>
      </c>
      <c r="N58" s="148">
        <f t="shared" si="5"/>
        <v>0</v>
      </c>
      <c r="O58" s="148">
        <f t="shared" si="6"/>
        <v>0</v>
      </c>
      <c r="P58" s="149" t="str">
        <f t="shared" si="7"/>
        <v>n.a.</v>
      </c>
      <c r="Q58" s="149" t="str">
        <f t="shared" si="7"/>
        <v>n.a.</v>
      </c>
      <c r="R58" s="149" t="str">
        <f t="shared" si="7"/>
        <v>n.a.</v>
      </c>
      <c r="S58" s="149" t="str">
        <f t="shared" si="7"/>
        <v>n.a.</v>
      </c>
      <c r="T58" s="149" t="str">
        <f t="shared" si="8"/>
        <v>n.a.</v>
      </c>
      <c r="U58" s="149" t="str">
        <f t="shared" si="8"/>
        <v>n.a.</v>
      </c>
      <c r="V58" s="149" t="str">
        <f t="shared" si="8"/>
        <v>n.a.</v>
      </c>
      <c r="W58" s="149" t="str">
        <f t="shared" si="8"/>
        <v>n.a.</v>
      </c>
      <c r="X58" s="148"/>
      <c r="Y58" s="148"/>
      <c r="Z58" s="148"/>
      <c r="AA58" s="148"/>
      <c r="AB58" s="148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</row>
    <row r="59" spans="1:82">
      <c r="A59" s="103">
        <v>1917</v>
      </c>
      <c r="B59" s="96">
        <v>661</v>
      </c>
      <c r="C59" s="96"/>
      <c r="D59" s="132"/>
      <c r="E59" s="132"/>
      <c r="F59" s="51">
        <v>7281</v>
      </c>
      <c r="G59" s="96"/>
      <c r="H59" s="132"/>
      <c r="I59" s="132"/>
      <c r="J59" s="149">
        <f t="shared" si="11"/>
        <v>-1.568203325672568</v>
      </c>
      <c r="K59" s="149">
        <v>14.723630439333396</v>
      </c>
      <c r="L59" s="148">
        <f t="shared" si="3"/>
        <v>0</v>
      </c>
      <c r="M59" s="148">
        <f t="shared" si="4"/>
        <v>0</v>
      </c>
      <c r="N59" s="148">
        <f t="shared" si="5"/>
        <v>0</v>
      </c>
      <c r="O59" s="148">
        <f t="shared" si="6"/>
        <v>0</v>
      </c>
      <c r="P59" s="149" t="str">
        <f t="shared" si="7"/>
        <v>n.a.</v>
      </c>
      <c r="Q59" s="149" t="str">
        <f t="shared" si="7"/>
        <v>n.a.</v>
      </c>
      <c r="R59" s="149" t="str">
        <f t="shared" si="7"/>
        <v>n.a.</v>
      </c>
      <c r="S59" s="149" t="str">
        <f t="shared" si="7"/>
        <v>n.a.</v>
      </c>
      <c r="T59" s="149" t="str">
        <f t="shared" si="8"/>
        <v>n.a.</v>
      </c>
      <c r="U59" s="149" t="str">
        <f t="shared" si="8"/>
        <v>n.a.</v>
      </c>
      <c r="V59" s="149" t="str">
        <f t="shared" si="8"/>
        <v>n.a.</v>
      </c>
      <c r="W59" s="149" t="str">
        <f t="shared" si="8"/>
        <v>n.a.</v>
      </c>
      <c r="X59" s="148"/>
      <c r="Y59" s="148"/>
      <c r="Z59" s="148"/>
      <c r="AA59" s="148"/>
      <c r="AB59" s="148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</row>
    <row r="60" spans="1:82">
      <c r="A60" s="103">
        <v>1918</v>
      </c>
      <c r="B60" s="96">
        <v>658</v>
      </c>
      <c r="C60" s="96"/>
      <c r="D60" s="132"/>
      <c r="E60" s="132"/>
      <c r="F60" s="51">
        <v>6913</v>
      </c>
      <c r="G60" s="96"/>
      <c r="H60" s="132"/>
      <c r="I60" s="132"/>
      <c r="J60" s="149">
        <f t="shared" si="11"/>
        <v>-5.0542507897266891</v>
      </c>
      <c r="K60" s="149">
        <v>62.115384615384613</v>
      </c>
      <c r="L60" s="148">
        <f t="shared" si="3"/>
        <v>0</v>
      </c>
      <c r="M60" s="148">
        <f t="shared" si="4"/>
        <v>0</v>
      </c>
      <c r="N60" s="148">
        <f t="shared" si="5"/>
        <v>0</v>
      </c>
      <c r="O60" s="148">
        <f t="shared" si="6"/>
        <v>0</v>
      </c>
      <c r="P60" s="149" t="str">
        <f t="shared" si="7"/>
        <v>n.a.</v>
      </c>
      <c r="Q60" s="149" t="str">
        <f t="shared" si="7"/>
        <v>n.a.</v>
      </c>
      <c r="R60" s="149" t="str">
        <f t="shared" si="7"/>
        <v>n.a.</v>
      </c>
      <c r="S60" s="149" t="str">
        <f t="shared" si="7"/>
        <v>n.a.</v>
      </c>
      <c r="T60" s="149" t="str">
        <f t="shared" si="8"/>
        <v>n.a.</v>
      </c>
      <c r="U60" s="149" t="str">
        <f t="shared" si="8"/>
        <v>n.a.</v>
      </c>
      <c r="V60" s="149" t="str">
        <f t="shared" si="8"/>
        <v>n.a.</v>
      </c>
      <c r="W60" s="149" t="str">
        <f t="shared" si="8"/>
        <v>n.a.</v>
      </c>
      <c r="X60" s="148"/>
      <c r="Y60" s="148"/>
      <c r="Z60" s="148"/>
      <c r="AA60" s="148"/>
      <c r="AB60" s="148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</row>
    <row r="61" spans="1:82">
      <c r="A61" s="103">
        <v>1919</v>
      </c>
      <c r="B61" s="96">
        <v>649</v>
      </c>
      <c r="C61" s="96"/>
      <c r="D61" s="132"/>
      <c r="E61" s="132"/>
      <c r="F61" s="51">
        <v>7064</v>
      </c>
      <c r="G61" s="96"/>
      <c r="H61" s="132"/>
      <c r="I61" s="132"/>
      <c r="J61" s="149">
        <f t="shared" si="11"/>
        <v>2.18429046723565</v>
      </c>
      <c r="K61" s="149">
        <v>11.635220125786178</v>
      </c>
      <c r="L61" s="148">
        <f t="shared" si="3"/>
        <v>0</v>
      </c>
      <c r="M61" s="148">
        <f t="shared" si="4"/>
        <v>0</v>
      </c>
      <c r="N61" s="148">
        <f t="shared" si="5"/>
        <v>0</v>
      </c>
      <c r="O61" s="148">
        <f t="shared" si="6"/>
        <v>0</v>
      </c>
      <c r="P61" s="149" t="str">
        <f t="shared" si="7"/>
        <v>n.a.</v>
      </c>
      <c r="Q61" s="149" t="str">
        <f t="shared" si="7"/>
        <v>n.a.</v>
      </c>
      <c r="R61" s="149" t="str">
        <f t="shared" si="7"/>
        <v>n.a.</v>
      </c>
      <c r="S61" s="149" t="str">
        <f t="shared" si="7"/>
        <v>n.a.</v>
      </c>
      <c r="T61" s="149" t="str">
        <f t="shared" si="8"/>
        <v>n.a.</v>
      </c>
      <c r="U61" s="149" t="str">
        <f t="shared" si="8"/>
        <v>n.a.</v>
      </c>
      <c r="V61" s="149" t="str">
        <f t="shared" si="8"/>
        <v>n.a.</v>
      </c>
      <c r="W61" s="149" t="str">
        <f t="shared" si="8"/>
        <v>n.a.</v>
      </c>
      <c r="X61" s="148"/>
      <c r="Y61" s="148"/>
      <c r="Z61" s="148"/>
      <c r="AA61" s="148"/>
      <c r="AB61" s="148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</row>
    <row r="62" spans="1:82">
      <c r="A62" s="103">
        <v>1920</v>
      </c>
      <c r="B62" s="96">
        <v>742</v>
      </c>
      <c r="C62" s="96"/>
      <c r="D62" s="132"/>
      <c r="E62" s="132"/>
      <c r="F62" s="51">
        <v>7411</v>
      </c>
      <c r="G62" s="96"/>
      <c r="H62" s="132"/>
      <c r="I62" s="132"/>
      <c r="J62" s="149">
        <f t="shared" si="11"/>
        <v>4.9122310305775851</v>
      </c>
      <c r="K62" s="149">
        <v>56.748638797642094</v>
      </c>
      <c r="L62" s="148">
        <f t="shared" si="3"/>
        <v>0</v>
      </c>
      <c r="M62" s="148">
        <f t="shared" si="4"/>
        <v>0</v>
      </c>
      <c r="N62" s="148">
        <f t="shared" si="5"/>
        <v>0</v>
      </c>
      <c r="O62" s="148">
        <f t="shared" si="6"/>
        <v>0</v>
      </c>
      <c r="P62" s="149" t="str">
        <f t="shared" si="7"/>
        <v>n.a.</v>
      </c>
      <c r="Q62" s="149" t="str">
        <f t="shared" si="7"/>
        <v>n.a.</v>
      </c>
      <c r="R62" s="149" t="str">
        <f t="shared" si="7"/>
        <v>n.a.</v>
      </c>
      <c r="S62" s="149" t="str">
        <f t="shared" si="7"/>
        <v>n.a.</v>
      </c>
      <c r="T62" s="149" t="str">
        <f t="shared" si="8"/>
        <v>n.a.</v>
      </c>
      <c r="U62" s="149" t="str">
        <f t="shared" si="8"/>
        <v>n.a.</v>
      </c>
      <c r="V62" s="149" t="str">
        <f t="shared" si="8"/>
        <v>n.a.</v>
      </c>
      <c r="W62" s="149" t="str">
        <f t="shared" si="8"/>
        <v>n.a.</v>
      </c>
      <c r="X62" s="148"/>
      <c r="Y62" s="148"/>
      <c r="Z62" s="148"/>
      <c r="AA62" s="148"/>
      <c r="AB62" s="148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</row>
    <row r="63" spans="1:82">
      <c r="A63" s="103">
        <v>1921</v>
      </c>
      <c r="B63" s="96">
        <v>805</v>
      </c>
      <c r="C63" s="96"/>
      <c r="D63" s="132"/>
      <c r="E63" s="132"/>
      <c r="F63" s="51">
        <v>7831</v>
      </c>
      <c r="G63" s="96"/>
      <c r="H63" s="132"/>
      <c r="I63" s="132"/>
      <c r="J63" s="149">
        <f t="shared" si="11"/>
        <v>5.6672513830791971</v>
      </c>
      <c r="K63" s="149">
        <v>44.412529684496185</v>
      </c>
      <c r="L63" s="148">
        <f t="shared" si="3"/>
        <v>0</v>
      </c>
      <c r="M63" s="148">
        <f t="shared" si="4"/>
        <v>0</v>
      </c>
      <c r="N63" s="148">
        <f t="shared" si="5"/>
        <v>0</v>
      </c>
      <c r="O63" s="148">
        <f t="shared" si="6"/>
        <v>0</v>
      </c>
      <c r="P63" s="149" t="str">
        <f t="shared" si="7"/>
        <v>n.a.</v>
      </c>
      <c r="Q63" s="149" t="str">
        <f t="shared" si="7"/>
        <v>n.a.</v>
      </c>
      <c r="R63" s="149" t="str">
        <f t="shared" si="7"/>
        <v>n.a.</v>
      </c>
      <c r="S63" s="149" t="str">
        <f t="shared" si="7"/>
        <v>n.a.</v>
      </c>
      <c r="T63" s="149" t="str">
        <f t="shared" si="8"/>
        <v>n.a.</v>
      </c>
      <c r="U63" s="149" t="str">
        <f t="shared" si="8"/>
        <v>n.a.</v>
      </c>
      <c r="V63" s="149" t="str">
        <f t="shared" si="8"/>
        <v>n.a.</v>
      </c>
      <c r="W63" s="149" t="str">
        <f t="shared" si="8"/>
        <v>n.a.</v>
      </c>
      <c r="X63" s="148"/>
      <c r="Y63" s="148"/>
      <c r="Z63" s="148"/>
      <c r="AA63" s="148"/>
      <c r="AB63" s="148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</row>
    <row r="64" spans="1:82">
      <c r="A64" s="103">
        <v>1922</v>
      </c>
      <c r="B64" s="96">
        <v>882</v>
      </c>
      <c r="C64" s="96"/>
      <c r="D64" s="132"/>
      <c r="E64" s="132"/>
      <c r="F64" s="51">
        <v>8788</v>
      </c>
      <c r="G64" s="96"/>
      <c r="H64" s="132"/>
      <c r="I64" s="132"/>
      <c r="J64" s="149">
        <f t="shared" si="11"/>
        <v>12.220661473630434</v>
      </c>
      <c r="K64" s="149">
        <v>16.649051338764938</v>
      </c>
      <c r="L64" s="148">
        <f t="shared" si="3"/>
        <v>0</v>
      </c>
      <c r="M64" s="148">
        <f t="shared" si="4"/>
        <v>0</v>
      </c>
      <c r="N64" s="148">
        <f t="shared" si="5"/>
        <v>0</v>
      </c>
      <c r="O64" s="148">
        <f t="shared" si="6"/>
        <v>0</v>
      </c>
      <c r="P64" s="149" t="str">
        <f t="shared" si="7"/>
        <v>n.a.</v>
      </c>
      <c r="Q64" s="149" t="str">
        <f t="shared" si="7"/>
        <v>n.a.</v>
      </c>
      <c r="R64" s="149" t="str">
        <f t="shared" si="7"/>
        <v>n.a.</v>
      </c>
      <c r="S64" s="149" t="str">
        <f t="shared" si="7"/>
        <v>n.a.</v>
      </c>
      <c r="T64" s="149" t="str">
        <f t="shared" si="8"/>
        <v>n.a.</v>
      </c>
      <c r="U64" s="149" t="str">
        <f t="shared" si="8"/>
        <v>n.a.</v>
      </c>
      <c r="V64" s="149" t="str">
        <f t="shared" si="8"/>
        <v>n.a.</v>
      </c>
      <c r="W64" s="149" t="str">
        <f t="shared" si="8"/>
        <v>n.a.</v>
      </c>
      <c r="X64" s="148"/>
      <c r="Y64" s="148"/>
      <c r="Z64" s="148"/>
      <c r="AA64" s="148"/>
      <c r="AB64" s="148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</row>
    <row r="65" spans="1:82">
      <c r="A65" s="103">
        <v>1923</v>
      </c>
      <c r="B65" s="96">
        <v>994</v>
      </c>
      <c r="C65" s="96"/>
      <c r="D65" s="132"/>
      <c r="E65" s="132"/>
      <c r="F65" s="51">
        <v>9169</v>
      </c>
      <c r="G65" s="96"/>
      <c r="H65" s="132"/>
      <c r="I65" s="132"/>
      <c r="J65" s="149">
        <f t="shared" si="11"/>
        <v>4.3354574419663283</v>
      </c>
      <c r="K65" s="149">
        <v>44.382105307644224</v>
      </c>
      <c r="L65" s="148">
        <f t="shared" si="3"/>
        <v>0</v>
      </c>
      <c r="M65" s="148">
        <f t="shared" si="4"/>
        <v>0</v>
      </c>
      <c r="N65" s="148">
        <f t="shared" si="5"/>
        <v>0</v>
      </c>
      <c r="O65" s="148">
        <f t="shared" si="6"/>
        <v>0</v>
      </c>
      <c r="P65" s="149" t="str">
        <f t="shared" si="7"/>
        <v>n.a.</v>
      </c>
      <c r="Q65" s="149" t="str">
        <f t="shared" si="7"/>
        <v>n.a.</v>
      </c>
      <c r="R65" s="149" t="str">
        <f t="shared" si="7"/>
        <v>n.a.</v>
      </c>
      <c r="S65" s="149" t="str">
        <f t="shared" si="7"/>
        <v>n.a.</v>
      </c>
      <c r="T65" s="149" t="str">
        <f t="shared" si="8"/>
        <v>n.a.</v>
      </c>
      <c r="U65" s="149" t="str">
        <f t="shared" si="8"/>
        <v>n.a.</v>
      </c>
      <c r="V65" s="149" t="str">
        <f t="shared" si="8"/>
        <v>n.a.</v>
      </c>
      <c r="W65" s="149" t="str">
        <f t="shared" si="8"/>
        <v>n.a.</v>
      </c>
      <c r="X65" s="148"/>
      <c r="Y65" s="148"/>
      <c r="Z65" s="148"/>
      <c r="AA65" s="148"/>
      <c r="AB65" s="148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</row>
    <row r="66" spans="1:82">
      <c r="A66" s="103">
        <v>1924</v>
      </c>
      <c r="B66" s="96">
        <v>1165</v>
      </c>
      <c r="C66" s="96"/>
      <c r="D66" s="132"/>
      <c r="E66" s="132"/>
      <c r="F66" s="51">
        <v>8828</v>
      </c>
      <c r="G66" s="96"/>
      <c r="H66" s="132"/>
      <c r="I66" s="132"/>
      <c r="J66" s="149">
        <f t="shared" si="11"/>
        <v>-3.719053331879163</v>
      </c>
      <c r="K66" s="149">
        <v>30.997574666121803</v>
      </c>
      <c r="L66" s="148">
        <f t="shared" si="3"/>
        <v>0</v>
      </c>
      <c r="M66" s="148">
        <f t="shared" si="4"/>
        <v>0</v>
      </c>
      <c r="N66" s="148">
        <f t="shared" si="5"/>
        <v>0</v>
      </c>
      <c r="O66" s="148">
        <f t="shared" si="6"/>
        <v>0</v>
      </c>
      <c r="P66" s="149" t="str">
        <f t="shared" si="7"/>
        <v>n.a.</v>
      </c>
      <c r="Q66" s="149" t="str">
        <f t="shared" si="7"/>
        <v>n.a.</v>
      </c>
      <c r="R66" s="149" t="str">
        <f t="shared" si="7"/>
        <v>n.a.</v>
      </c>
      <c r="S66" s="149" t="str">
        <f t="shared" si="7"/>
        <v>n.a.</v>
      </c>
      <c r="T66" s="149" t="str">
        <f t="shared" si="8"/>
        <v>n.a.</v>
      </c>
      <c r="U66" s="149" t="str">
        <f t="shared" si="8"/>
        <v>n.a.</v>
      </c>
      <c r="V66" s="149" t="str">
        <f t="shared" si="8"/>
        <v>n.a.</v>
      </c>
      <c r="W66" s="149" t="str">
        <f t="shared" si="8"/>
        <v>n.a.</v>
      </c>
      <c r="X66" s="148"/>
      <c r="Y66" s="148"/>
      <c r="Z66" s="148"/>
      <c r="AA66" s="148"/>
      <c r="AB66" s="148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</row>
    <row r="67" spans="1:82">
      <c r="A67" s="103">
        <v>1925</v>
      </c>
      <c r="B67" s="96">
        <v>1552</v>
      </c>
      <c r="C67" s="96"/>
      <c r="D67" s="132"/>
      <c r="E67" s="132"/>
      <c r="F67" s="51">
        <v>9223</v>
      </c>
      <c r="G67" s="96"/>
      <c r="H67" s="132"/>
      <c r="I67" s="132"/>
      <c r="J67" s="149">
        <f t="shared" si="11"/>
        <v>4.4743996375169903</v>
      </c>
      <c r="K67" s="149">
        <v>-3.236719382739643</v>
      </c>
      <c r="L67" s="148">
        <f t="shared" si="3"/>
        <v>0</v>
      </c>
      <c r="M67" s="148">
        <f t="shared" si="4"/>
        <v>0</v>
      </c>
      <c r="N67" s="148">
        <f t="shared" si="5"/>
        <v>0</v>
      </c>
      <c r="O67" s="148">
        <f t="shared" si="6"/>
        <v>0</v>
      </c>
      <c r="P67" s="149" t="str">
        <f t="shared" si="7"/>
        <v>n.a.</v>
      </c>
      <c r="Q67" s="149" t="str">
        <f t="shared" si="7"/>
        <v>n.a.</v>
      </c>
      <c r="R67" s="149" t="str">
        <f t="shared" si="7"/>
        <v>n.a.</v>
      </c>
      <c r="S67" s="149" t="str">
        <f t="shared" si="7"/>
        <v>n.a.</v>
      </c>
      <c r="T67" s="149" t="str">
        <f t="shared" si="8"/>
        <v>n.a.</v>
      </c>
      <c r="U67" s="149" t="str">
        <f t="shared" si="8"/>
        <v>n.a.</v>
      </c>
      <c r="V67" s="149" t="str">
        <f t="shared" si="8"/>
        <v>n.a.</v>
      </c>
      <c r="W67" s="149" t="str">
        <f t="shared" si="8"/>
        <v>n.a.</v>
      </c>
      <c r="X67" s="148"/>
      <c r="Y67" s="148"/>
      <c r="Z67" s="148"/>
      <c r="AA67" s="148"/>
      <c r="AB67" s="148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</row>
    <row r="68" spans="1:82">
      <c r="A68" s="103">
        <v>1926</v>
      </c>
      <c r="B68" s="96">
        <v>2860</v>
      </c>
      <c r="C68" s="96"/>
      <c r="D68" s="132"/>
      <c r="E68" s="132"/>
      <c r="F68" s="51">
        <v>9163</v>
      </c>
      <c r="G68" s="96"/>
      <c r="H68" s="132"/>
      <c r="I68" s="132"/>
      <c r="J68" s="149">
        <f t="shared" si="11"/>
        <v>-0.65054754418302219</v>
      </c>
      <c r="K68" s="149">
        <v>-3.4570724841660958</v>
      </c>
      <c r="L68" s="148">
        <f t="shared" si="3"/>
        <v>0</v>
      </c>
      <c r="M68" s="148">
        <f t="shared" si="4"/>
        <v>0</v>
      </c>
      <c r="N68" s="148">
        <f t="shared" si="5"/>
        <v>0</v>
      </c>
      <c r="O68" s="148">
        <f t="shared" si="6"/>
        <v>0</v>
      </c>
      <c r="P68" s="149" t="str">
        <f t="shared" si="7"/>
        <v>n.a.</v>
      </c>
      <c r="Q68" s="149" t="str">
        <f t="shared" si="7"/>
        <v>n.a.</v>
      </c>
      <c r="R68" s="149" t="str">
        <f t="shared" si="7"/>
        <v>n.a.</v>
      </c>
      <c r="S68" s="149" t="str">
        <f t="shared" si="7"/>
        <v>n.a.</v>
      </c>
      <c r="T68" s="149" t="str">
        <f t="shared" si="8"/>
        <v>n.a.</v>
      </c>
      <c r="U68" s="149" t="str">
        <f t="shared" si="8"/>
        <v>n.a.</v>
      </c>
      <c r="V68" s="149" t="str">
        <f t="shared" si="8"/>
        <v>n.a.</v>
      </c>
      <c r="W68" s="149" t="str">
        <f t="shared" si="8"/>
        <v>n.a.</v>
      </c>
      <c r="X68" s="148"/>
      <c r="Y68" s="148"/>
      <c r="Z68" s="148"/>
      <c r="AA68" s="148"/>
      <c r="AB68" s="148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</row>
    <row r="69" spans="1:82">
      <c r="A69" s="103">
        <v>1927</v>
      </c>
      <c r="B69" s="96">
        <v>4002</v>
      </c>
      <c r="C69" s="96"/>
      <c r="D69" s="132"/>
      <c r="E69" s="132"/>
      <c r="F69" s="51">
        <v>10772</v>
      </c>
      <c r="G69" s="96"/>
      <c r="H69" s="132"/>
      <c r="I69" s="132"/>
      <c r="J69" s="149">
        <f t="shared" si="11"/>
        <v>17.559751173196545</v>
      </c>
      <c r="K69" s="149">
        <v>5.9979101358411802</v>
      </c>
      <c r="L69" s="148">
        <f t="shared" si="3"/>
        <v>0</v>
      </c>
      <c r="M69" s="148">
        <f t="shared" si="4"/>
        <v>0</v>
      </c>
      <c r="N69" s="148">
        <f t="shared" si="5"/>
        <v>0</v>
      </c>
      <c r="O69" s="148">
        <f t="shared" si="6"/>
        <v>0</v>
      </c>
      <c r="P69" s="149" t="str">
        <f t="shared" si="7"/>
        <v>n.a.</v>
      </c>
      <c r="Q69" s="149" t="str">
        <f t="shared" si="7"/>
        <v>n.a.</v>
      </c>
      <c r="R69" s="149" t="str">
        <f t="shared" si="7"/>
        <v>n.a.</v>
      </c>
      <c r="S69" s="149" t="str">
        <f t="shared" si="7"/>
        <v>n.a.</v>
      </c>
      <c r="T69" s="149" t="str">
        <f t="shared" si="8"/>
        <v>n.a.</v>
      </c>
      <c r="U69" s="149" t="str">
        <f t="shared" si="8"/>
        <v>n.a.</v>
      </c>
      <c r="V69" s="149" t="str">
        <f t="shared" si="8"/>
        <v>n.a.</v>
      </c>
      <c r="W69" s="149" t="str">
        <f t="shared" si="8"/>
        <v>n.a.</v>
      </c>
      <c r="X69" s="148"/>
      <c r="Y69" s="148"/>
      <c r="Z69" s="148"/>
      <c r="AA69" s="148"/>
      <c r="AB69" s="148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</row>
    <row r="70" spans="1:82">
      <c r="A70" s="103">
        <v>1928</v>
      </c>
      <c r="B70" s="96">
        <v>6963</v>
      </c>
      <c r="C70" s="96"/>
      <c r="D70" s="132"/>
      <c r="E70" s="132"/>
      <c r="F70" s="51">
        <v>9732</v>
      </c>
      <c r="G70" s="96"/>
      <c r="H70" s="132"/>
      <c r="I70" s="132"/>
      <c r="J70" s="149">
        <f t="shared" si="11"/>
        <v>-9.6546602302265079</v>
      </c>
      <c r="K70" s="149">
        <v>-3.5272797110214054</v>
      </c>
      <c r="L70" s="148">
        <f t="shared" si="3"/>
        <v>0</v>
      </c>
      <c r="M70" s="148">
        <f t="shared" si="4"/>
        <v>0</v>
      </c>
      <c r="N70" s="148">
        <f t="shared" si="5"/>
        <v>0</v>
      </c>
      <c r="O70" s="148">
        <f t="shared" si="6"/>
        <v>0</v>
      </c>
      <c r="P70" s="149" t="str">
        <f t="shared" si="7"/>
        <v>n.a.</v>
      </c>
      <c r="Q70" s="149" t="str">
        <f t="shared" si="7"/>
        <v>n.a.</v>
      </c>
      <c r="R70" s="149" t="str">
        <f t="shared" si="7"/>
        <v>n.a.</v>
      </c>
      <c r="S70" s="149" t="str">
        <f t="shared" si="7"/>
        <v>n.a.</v>
      </c>
      <c r="T70" s="149" t="str">
        <f t="shared" si="8"/>
        <v>n.a.</v>
      </c>
      <c r="U70" s="149" t="str">
        <f t="shared" si="8"/>
        <v>n.a.</v>
      </c>
      <c r="V70" s="149" t="str">
        <f t="shared" si="8"/>
        <v>n.a.</v>
      </c>
      <c r="W70" s="149" t="str">
        <f t="shared" si="8"/>
        <v>n.a.</v>
      </c>
      <c r="X70" s="148"/>
      <c r="Y70" s="148"/>
      <c r="Z70" s="148"/>
      <c r="AA70" s="148"/>
      <c r="AB70" s="148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</row>
    <row r="71" spans="1:82">
      <c r="A71" s="103">
        <v>1929</v>
      </c>
      <c r="B71" s="96">
        <v>8049</v>
      </c>
      <c r="C71" s="96"/>
      <c r="D71" s="132"/>
      <c r="E71" s="132"/>
      <c r="F71" s="51">
        <v>10789</v>
      </c>
      <c r="G71" s="96"/>
      <c r="H71" s="132"/>
      <c r="I71" s="132"/>
      <c r="J71" s="149">
        <f t="shared" si="11"/>
        <v>10.861076859843809</v>
      </c>
      <c r="K71" s="149">
        <v>3.2671260640454105</v>
      </c>
      <c r="L71" s="148">
        <f t="shared" si="3"/>
        <v>0</v>
      </c>
      <c r="M71" s="148">
        <f t="shared" si="4"/>
        <v>0</v>
      </c>
      <c r="N71" s="148">
        <f t="shared" si="5"/>
        <v>0</v>
      </c>
      <c r="O71" s="148">
        <f t="shared" si="6"/>
        <v>0</v>
      </c>
      <c r="P71" s="149" t="str">
        <f t="shared" si="7"/>
        <v>n.a.</v>
      </c>
      <c r="Q71" s="149" t="str">
        <f t="shared" si="7"/>
        <v>n.a.</v>
      </c>
      <c r="R71" s="149" t="str">
        <f t="shared" si="7"/>
        <v>n.a.</v>
      </c>
      <c r="S71" s="149" t="str">
        <f t="shared" si="7"/>
        <v>n.a.</v>
      </c>
      <c r="T71" s="149" t="str">
        <f t="shared" si="8"/>
        <v>n.a.</v>
      </c>
      <c r="U71" s="149" t="str">
        <f t="shared" si="8"/>
        <v>n.a.</v>
      </c>
      <c r="V71" s="149" t="str">
        <f t="shared" si="8"/>
        <v>n.a.</v>
      </c>
      <c r="W71" s="149" t="str">
        <f t="shared" si="8"/>
        <v>n.a.</v>
      </c>
      <c r="X71" s="148"/>
      <c r="Y71" s="148"/>
      <c r="Z71" s="148"/>
      <c r="AA71" s="148"/>
      <c r="AB71" s="148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</row>
    <row r="72" spans="1:82">
      <c r="A72" s="103">
        <v>1930</v>
      </c>
      <c r="B72" s="96">
        <v>8401</v>
      </c>
      <c r="C72" s="96"/>
      <c r="D72" s="132"/>
      <c r="E72" s="132"/>
      <c r="F72" s="51">
        <v>10656</v>
      </c>
      <c r="G72" s="96"/>
      <c r="H72" s="132"/>
      <c r="I72" s="132"/>
      <c r="J72" s="149">
        <f t="shared" si="11"/>
        <v>-1.2327370469923049</v>
      </c>
      <c r="K72" s="149">
        <v>-4.1031432335780105</v>
      </c>
      <c r="L72" s="148">
        <f t="shared" si="3"/>
        <v>0</v>
      </c>
      <c r="M72" s="148">
        <f t="shared" si="4"/>
        <v>0</v>
      </c>
      <c r="N72" s="148">
        <f t="shared" si="5"/>
        <v>0</v>
      </c>
      <c r="O72" s="148">
        <f t="shared" si="6"/>
        <v>0</v>
      </c>
      <c r="P72" s="149" t="str">
        <f t="shared" si="7"/>
        <v>n.a.</v>
      </c>
      <c r="Q72" s="149" t="str">
        <f t="shared" si="7"/>
        <v>n.a.</v>
      </c>
      <c r="R72" s="149" t="str">
        <f t="shared" si="7"/>
        <v>n.a.</v>
      </c>
      <c r="S72" s="149" t="str">
        <f t="shared" si="7"/>
        <v>n.a.</v>
      </c>
      <c r="T72" s="149" t="str">
        <f t="shared" si="8"/>
        <v>n.a.</v>
      </c>
      <c r="U72" s="149" t="str">
        <f t="shared" si="8"/>
        <v>n.a.</v>
      </c>
      <c r="V72" s="149" t="str">
        <f t="shared" si="8"/>
        <v>n.a.</v>
      </c>
      <c r="W72" s="149" t="str">
        <f t="shared" si="8"/>
        <v>n.a.</v>
      </c>
      <c r="X72" s="148"/>
      <c r="Y72" s="148"/>
      <c r="Z72" s="148"/>
      <c r="AA72" s="148"/>
      <c r="AB72" s="148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</row>
    <row r="73" spans="1:82">
      <c r="A73" s="103">
        <v>1931</v>
      </c>
      <c r="B73" s="96">
        <v>8900</v>
      </c>
      <c r="C73" s="96"/>
      <c r="D73" s="132"/>
      <c r="E73" s="132"/>
      <c r="F73" s="51">
        <v>11204</v>
      </c>
      <c r="G73" s="96"/>
      <c r="H73" s="132"/>
      <c r="I73" s="132"/>
      <c r="J73" s="149">
        <f t="shared" si="11"/>
        <v>5.1426426426426364</v>
      </c>
      <c r="K73" s="149">
        <v>-10.917142095217493</v>
      </c>
      <c r="L73" s="148">
        <f t="shared" si="3"/>
        <v>0</v>
      </c>
      <c r="M73" s="148">
        <f t="shared" si="4"/>
        <v>0</v>
      </c>
      <c r="N73" s="148">
        <f t="shared" si="5"/>
        <v>0</v>
      </c>
      <c r="O73" s="148">
        <f t="shared" si="6"/>
        <v>0</v>
      </c>
      <c r="P73" s="149" t="str">
        <f t="shared" si="7"/>
        <v>n.a.</v>
      </c>
      <c r="Q73" s="149" t="str">
        <f t="shared" si="7"/>
        <v>n.a.</v>
      </c>
      <c r="R73" s="149" t="str">
        <f t="shared" si="7"/>
        <v>n.a.</v>
      </c>
      <c r="S73" s="149" t="str">
        <f t="shared" si="7"/>
        <v>n.a.</v>
      </c>
      <c r="T73" s="149" t="str">
        <f t="shared" si="8"/>
        <v>n.a.</v>
      </c>
      <c r="U73" s="149" t="str">
        <f t="shared" si="8"/>
        <v>n.a.</v>
      </c>
      <c r="V73" s="149" t="str">
        <f t="shared" si="8"/>
        <v>n.a.</v>
      </c>
      <c r="W73" s="149" t="str">
        <f t="shared" si="8"/>
        <v>n.a.</v>
      </c>
      <c r="X73" s="148"/>
      <c r="Y73" s="148"/>
      <c r="Z73" s="148"/>
      <c r="AA73" s="148"/>
      <c r="AB73" s="148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</row>
    <row r="74" spans="1:82">
      <c r="A74" s="103">
        <v>1932</v>
      </c>
      <c r="B74" s="96">
        <v>9364</v>
      </c>
      <c r="C74" s="96"/>
      <c r="D74" s="132"/>
      <c r="E74" s="132"/>
      <c r="F74" s="51">
        <v>11422</v>
      </c>
      <c r="G74" s="96"/>
      <c r="H74" s="132"/>
      <c r="I74" s="132"/>
      <c r="J74" s="149">
        <f t="shared" si="11"/>
        <v>1.9457336665476666</v>
      </c>
      <c r="K74" s="149">
        <v>0.82351375062859733</v>
      </c>
      <c r="L74" s="148">
        <f t="shared" si="3"/>
        <v>0</v>
      </c>
      <c r="M74" s="148">
        <f t="shared" si="4"/>
        <v>0</v>
      </c>
      <c r="N74" s="148">
        <f t="shared" si="5"/>
        <v>0</v>
      </c>
      <c r="O74" s="148">
        <f t="shared" si="6"/>
        <v>0</v>
      </c>
      <c r="P74" s="149" t="str">
        <f t="shared" si="7"/>
        <v>n.a.</v>
      </c>
      <c r="Q74" s="149" t="str">
        <f t="shared" si="7"/>
        <v>n.a.</v>
      </c>
      <c r="R74" s="149" t="str">
        <f t="shared" si="7"/>
        <v>n.a.</v>
      </c>
      <c r="S74" s="149" t="str">
        <f t="shared" si="7"/>
        <v>n.a.</v>
      </c>
      <c r="T74" s="149" t="str">
        <f t="shared" si="8"/>
        <v>n.a.</v>
      </c>
      <c r="U74" s="149" t="str">
        <f t="shared" si="8"/>
        <v>n.a.</v>
      </c>
      <c r="V74" s="149" t="str">
        <f t="shared" si="8"/>
        <v>n.a.</v>
      </c>
      <c r="W74" s="149" t="str">
        <f t="shared" si="8"/>
        <v>n.a.</v>
      </c>
      <c r="X74" s="148"/>
      <c r="Y74" s="148"/>
      <c r="Z74" s="148"/>
      <c r="AA74" s="148"/>
      <c r="AB74" s="148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</row>
    <row r="75" spans="1:82">
      <c r="A75" s="103">
        <v>1933</v>
      </c>
      <c r="B75" s="96">
        <v>9573</v>
      </c>
      <c r="C75" s="96"/>
      <c r="D75" s="132"/>
      <c r="E75" s="132"/>
      <c r="F75" s="51">
        <v>12194</v>
      </c>
      <c r="G75" s="96"/>
      <c r="H75" s="132"/>
      <c r="I75" s="132"/>
      <c r="J75" s="149">
        <f t="shared" si="11"/>
        <v>6.7588863596568016</v>
      </c>
      <c r="K75" s="149">
        <v>-1.1362954608664175</v>
      </c>
      <c r="L75" s="148">
        <f t="shared" si="3"/>
        <v>0</v>
      </c>
      <c r="M75" s="148">
        <f t="shared" si="4"/>
        <v>0</v>
      </c>
      <c r="N75" s="148">
        <f t="shared" si="5"/>
        <v>0</v>
      </c>
      <c r="O75" s="148">
        <f t="shared" si="6"/>
        <v>0</v>
      </c>
      <c r="P75" s="149" t="str">
        <f t="shared" si="7"/>
        <v>n.a.</v>
      </c>
      <c r="Q75" s="149" t="str">
        <f t="shared" si="7"/>
        <v>n.a.</v>
      </c>
      <c r="R75" s="149" t="str">
        <f t="shared" si="7"/>
        <v>n.a.</v>
      </c>
      <c r="S75" s="149" t="str">
        <f t="shared" si="7"/>
        <v>n.a.</v>
      </c>
      <c r="T75" s="149" t="str">
        <f t="shared" si="8"/>
        <v>n.a.</v>
      </c>
      <c r="U75" s="149" t="str">
        <f t="shared" si="8"/>
        <v>n.a.</v>
      </c>
      <c r="V75" s="149" t="str">
        <f t="shared" si="8"/>
        <v>n.a.</v>
      </c>
      <c r="W75" s="149" t="str">
        <f t="shared" si="8"/>
        <v>n.a.</v>
      </c>
      <c r="X75" s="148"/>
      <c r="Y75" s="148"/>
      <c r="Z75" s="148"/>
      <c r="AA75" s="148"/>
      <c r="AB75" s="148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</row>
    <row r="76" spans="1:82">
      <c r="A76" s="103">
        <v>1934</v>
      </c>
      <c r="B76" s="96">
        <v>9546</v>
      </c>
      <c r="C76" s="96"/>
      <c r="D76" s="132"/>
      <c r="E76" s="132"/>
      <c r="F76" s="51">
        <v>12714</v>
      </c>
      <c r="G76" s="96"/>
      <c r="H76" s="132"/>
      <c r="I76" s="132"/>
      <c r="J76" s="149">
        <f t="shared" si="11"/>
        <v>4.2643923240938131</v>
      </c>
      <c r="K76" s="149">
        <v>1.2140120062023083</v>
      </c>
      <c r="L76" s="148">
        <f t="shared" si="3"/>
        <v>0</v>
      </c>
      <c r="M76" s="148">
        <f t="shared" si="4"/>
        <v>0</v>
      </c>
      <c r="N76" s="148">
        <f t="shared" si="5"/>
        <v>0</v>
      </c>
      <c r="O76" s="148">
        <f t="shared" si="6"/>
        <v>0</v>
      </c>
      <c r="P76" s="149" t="str">
        <f t="shared" si="7"/>
        <v>n.a.</v>
      </c>
      <c r="Q76" s="149" t="str">
        <f t="shared" si="7"/>
        <v>n.a.</v>
      </c>
      <c r="R76" s="149" t="str">
        <f t="shared" si="7"/>
        <v>n.a.</v>
      </c>
      <c r="S76" s="149" t="str">
        <f t="shared" si="7"/>
        <v>n.a.</v>
      </c>
      <c r="T76" s="149" t="str">
        <f t="shared" si="8"/>
        <v>n.a.</v>
      </c>
      <c r="U76" s="149" t="str">
        <f t="shared" si="8"/>
        <v>n.a.</v>
      </c>
      <c r="V76" s="149" t="str">
        <f t="shared" si="8"/>
        <v>n.a.</v>
      </c>
      <c r="W76" s="149" t="str">
        <f t="shared" si="8"/>
        <v>n.a.</v>
      </c>
      <c r="X76" s="148"/>
      <c r="Y76" s="148"/>
      <c r="Z76" s="148"/>
      <c r="AA76" s="148"/>
      <c r="AB76" s="148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</row>
    <row r="77" spans="1:82">
      <c r="A77" s="103">
        <v>1935</v>
      </c>
      <c r="B77" s="96">
        <v>9432</v>
      </c>
      <c r="C77" s="96"/>
      <c r="D77" s="132"/>
      <c r="E77" s="132"/>
      <c r="F77" s="51">
        <v>12041</v>
      </c>
      <c r="G77" s="96"/>
      <c r="H77" s="132"/>
      <c r="I77" s="132"/>
      <c r="J77" s="149">
        <f t="shared" si="11"/>
        <v>-5.2933773792669498</v>
      </c>
      <c r="K77" s="149">
        <v>0.27174568466649501</v>
      </c>
      <c r="L77" s="148">
        <f t="shared" si="3"/>
        <v>0</v>
      </c>
      <c r="M77" s="148">
        <f t="shared" si="4"/>
        <v>0</v>
      </c>
      <c r="N77" s="148">
        <f t="shared" si="5"/>
        <v>0</v>
      </c>
      <c r="O77" s="148">
        <f t="shared" si="6"/>
        <v>0</v>
      </c>
      <c r="P77" s="149" t="str">
        <f t="shared" si="7"/>
        <v>n.a.</v>
      </c>
      <c r="Q77" s="149" t="str">
        <f t="shared" si="7"/>
        <v>n.a.</v>
      </c>
      <c r="R77" s="149" t="str">
        <f t="shared" si="7"/>
        <v>n.a.</v>
      </c>
      <c r="S77" s="149" t="str">
        <f t="shared" si="7"/>
        <v>n.a.</v>
      </c>
      <c r="T77" s="149" t="str">
        <f t="shared" si="8"/>
        <v>n.a.</v>
      </c>
      <c r="U77" s="149" t="str">
        <f t="shared" si="8"/>
        <v>n.a.</v>
      </c>
      <c r="V77" s="149" t="str">
        <f t="shared" si="8"/>
        <v>n.a.</v>
      </c>
      <c r="W77" s="149" t="str">
        <f t="shared" si="8"/>
        <v>n.a.</v>
      </c>
      <c r="X77" s="148"/>
      <c r="Y77" s="148"/>
      <c r="Z77" s="148"/>
      <c r="AA77" s="148"/>
      <c r="AB77" s="148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</row>
    <row r="78" spans="1:82">
      <c r="A78" s="103">
        <v>1936</v>
      </c>
      <c r="B78" s="96">
        <v>9583</v>
      </c>
      <c r="C78" s="96"/>
      <c r="D78" s="132"/>
      <c r="E78" s="132"/>
      <c r="F78" s="51">
        <v>11124</v>
      </c>
      <c r="G78" s="96"/>
      <c r="H78" s="132"/>
      <c r="I78" s="132"/>
      <c r="J78" s="149">
        <f t="shared" si="11"/>
        <v>-7.6156465409849661</v>
      </c>
      <c r="K78" s="149">
        <v>1.9643019008373519</v>
      </c>
      <c r="L78" s="148">
        <f t="shared" si="3"/>
        <v>0</v>
      </c>
      <c r="M78" s="148">
        <f t="shared" si="4"/>
        <v>0</v>
      </c>
      <c r="N78" s="148">
        <f t="shared" si="5"/>
        <v>0</v>
      </c>
      <c r="O78" s="148">
        <f t="shared" si="6"/>
        <v>0</v>
      </c>
      <c r="P78" s="149" t="str">
        <f t="shared" si="7"/>
        <v>n.a.</v>
      </c>
      <c r="Q78" s="149" t="str">
        <f t="shared" si="7"/>
        <v>n.a.</v>
      </c>
      <c r="R78" s="149" t="str">
        <f t="shared" si="7"/>
        <v>n.a.</v>
      </c>
      <c r="S78" s="149" t="str">
        <f t="shared" si="7"/>
        <v>n.a.</v>
      </c>
      <c r="T78" s="149" t="str">
        <f t="shared" si="8"/>
        <v>n.a.</v>
      </c>
      <c r="U78" s="149" t="str">
        <f t="shared" si="8"/>
        <v>n.a.</v>
      </c>
      <c r="V78" s="149" t="str">
        <f t="shared" si="8"/>
        <v>n.a.</v>
      </c>
      <c r="W78" s="149" t="str">
        <f t="shared" si="8"/>
        <v>n.a.</v>
      </c>
      <c r="X78" s="148"/>
      <c r="Y78" s="148"/>
      <c r="Z78" s="148"/>
      <c r="AA78" s="148"/>
      <c r="AB78" s="148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</row>
    <row r="79" spans="1:82">
      <c r="A79" s="103">
        <v>1937</v>
      </c>
      <c r="B79" s="96">
        <v>9867</v>
      </c>
      <c r="C79" s="96"/>
      <c r="D79" s="132"/>
      <c r="E79" s="132"/>
      <c r="F79" s="51">
        <v>12997</v>
      </c>
      <c r="G79" s="96"/>
      <c r="H79" s="132"/>
      <c r="I79" s="132"/>
      <c r="J79" s="149">
        <f t="shared" si="11"/>
        <v>16.837468536497656</v>
      </c>
      <c r="K79" s="149">
        <v>4.0007041932914618</v>
      </c>
      <c r="L79" s="148">
        <f t="shared" si="3"/>
        <v>0</v>
      </c>
      <c r="M79" s="148">
        <f t="shared" si="4"/>
        <v>0</v>
      </c>
      <c r="N79" s="148">
        <f t="shared" si="5"/>
        <v>0</v>
      </c>
      <c r="O79" s="148">
        <f t="shared" si="6"/>
        <v>0</v>
      </c>
      <c r="P79" s="149" t="str">
        <f t="shared" si="7"/>
        <v>n.a.</v>
      </c>
      <c r="Q79" s="149" t="str">
        <f t="shared" si="7"/>
        <v>n.a.</v>
      </c>
      <c r="R79" s="149" t="str">
        <f t="shared" si="7"/>
        <v>n.a.</v>
      </c>
      <c r="S79" s="149" t="str">
        <f t="shared" si="7"/>
        <v>n.a.</v>
      </c>
      <c r="T79" s="149" t="str">
        <f t="shared" si="8"/>
        <v>n.a.</v>
      </c>
      <c r="U79" s="149" t="str">
        <f t="shared" si="8"/>
        <v>n.a.</v>
      </c>
      <c r="V79" s="149" t="str">
        <f t="shared" si="8"/>
        <v>n.a.</v>
      </c>
      <c r="W79" s="149" t="str">
        <f t="shared" si="8"/>
        <v>n.a.</v>
      </c>
      <c r="X79" s="148"/>
      <c r="Y79" s="148"/>
      <c r="Z79" s="148"/>
      <c r="AA79" s="148"/>
      <c r="AB79" s="148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</row>
    <row r="80" spans="1:82">
      <c r="A80" s="103">
        <v>1938</v>
      </c>
      <c r="B80" s="96">
        <v>7394</v>
      </c>
      <c r="C80" s="96"/>
      <c r="D80" s="132"/>
      <c r="E80" s="132"/>
      <c r="F80" s="51">
        <v>13084</v>
      </c>
      <c r="G80" s="96"/>
      <c r="H80" s="132"/>
      <c r="I80" s="132"/>
      <c r="J80" s="149">
        <f t="shared" si="11"/>
        <v>0.66938524274833267</v>
      </c>
      <c r="K80" s="149">
        <v>-5.1020466692296544</v>
      </c>
      <c r="L80" s="148">
        <f t="shared" si="3"/>
        <v>0</v>
      </c>
      <c r="M80" s="148">
        <f t="shared" si="4"/>
        <v>0</v>
      </c>
      <c r="N80" s="148">
        <f t="shared" si="5"/>
        <v>0</v>
      </c>
      <c r="O80" s="148">
        <f t="shared" si="6"/>
        <v>0</v>
      </c>
      <c r="P80" s="149" t="str">
        <f t="shared" si="7"/>
        <v>n.a.</v>
      </c>
      <c r="Q80" s="149" t="str">
        <f t="shared" si="7"/>
        <v>n.a.</v>
      </c>
      <c r="R80" s="149" t="str">
        <f t="shared" si="7"/>
        <v>n.a.</v>
      </c>
      <c r="S80" s="149" t="str">
        <f t="shared" si="7"/>
        <v>n.a.</v>
      </c>
      <c r="T80" s="149" t="str">
        <f t="shared" si="8"/>
        <v>n.a.</v>
      </c>
      <c r="U80" s="149" t="str">
        <f t="shared" si="8"/>
        <v>n.a.</v>
      </c>
      <c r="V80" s="149" t="str">
        <f t="shared" si="8"/>
        <v>n.a.</v>
      </c>
      <c r="W80" s="149" t="str">
        <f t="shared" si="8"/>
        <v>n.a.</v>
      </c>
      <c r="X80" s="148"/>
      <c r="Y80" s="148"/>
      <c r="Z80" s="148"/>
      <c r="AA80" s="148"/>
      <c r="AB80" s="148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</row>
    <row r="81" spans="1:82">
      <c r="A81" s="103">
        <v>1939</v>
      </c>
      <c r="B81" s="96">
        <v>7270</v>
      </c>
      <c r="C81" s="96"/>
      <c r="D81" s="132"/>
      <c r="E81" s="132"/>
      <c r="F81" s="51">
        <v>13259</v>
      </c>
      <c r="G81" s="96"/>
      <c r="H81" s="132"/>
      <c r="I81" s="132"/>
      <c r="J81" s="149">
        <f t="shared" si="11"/>
        <v>1.3375114643839892</v>
      </c>
      <c r="K81" s="149">
        <v>0.34077755046237801</v>
      </c>
      <c r="L81" s="148">
        <f t="shared" si="3"/>
        <v>0</v>
      </c>
      <c r="M81" s="148">
        <f t="shared" si="4"/>
        <v>0</v>
      </c>
      <c r="N81" s="148">
        <f t="shared" si="5"/>
        <v>0</v>
      </c>
      <c r="O81" s="148">
        <f t="shared" si="6"/>
        <v>0</v>
      </c>
      <c r="P81" s="149" t="str">
        <f t="shared" si="7"/>
        <v>n.a.</v>
      </c>
      <c r="Q81" s="149" t="str">
        <f t="shared" si="7"/>
        <v>n.a.</v>
      </c>
      <c r="R81" s="149" t="str">
        <f t="shared" si="7"/>
        <v>n.a.</v>
      </c>
      <c r="S81" s="149" t="str">
        <f t="shared" si="7"/>
        <v>n.a.</v>
      </c>
      <c r="T81" s="149" t="str">
        <f t="shared" si="8"/>
        <v>n.a.</v>
      </c>
      <c r="U81" s="149" t="str">
        <f t="shared" si="8"/>
        <v>n.a.</v>
      </c>
      <c r="V81" s="149" t="str">
        <f t="shared" si="8"/>
        <v>n.a.</v>
      </c>
      <c r="W81" s="149" t="str">
        <f t="shared" si="8"/>
        <v>n.a.</v>
      </c>
      <c r="X81" s="148"/>
      <c r="Y81" s="148"/>
      <c r="Z81" s="148"/>
      <c r="AA81" s="148"/>
      <c r="AB81" s="148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</row>
    <row r="82" spans="1:82">
      <c r="A82" s="103">
        <v>1940</v>
      </c>
      <c r="B82" s="96">
        <v>7208</v>
      </c>
      <c r="C82" s="96"/>
      <c r="D82" s="132"/>
      <c r="E82" s="132"/>
      <c r="F82" s="51">
        <v>12396</v>
      </c>
      <c r="G82" s="96"/>
      <c r="H82" s="96"/>
      <c r="I82" s="96"/>
      <c r="J82" s="97">
        <f t="shared" si="11"/>
        <v>-6.5087864846519299</v>
      </c>
      <c r="K82" s="97">
        <v>8.3052785460503582</v>
      </c>
      <c r="L82" s="96">
        <f t="shared" si="3"/>
        <v>0</v>
      </c>
      <c r="M82" s="96">
        <f t="shared" si="4"/>
        <v>0</v>
      </c>
      <c r="N82" s="96">
        <f t="shared" si="5"/>
        <v>0</v>
      </c>
      <c r="O82" s="96">
        <f t="shared" si="6"/>
        <v>0</v>
      </c>
      <c r="P82" s="97" t="str">
        <f t="shared" si="7"/>
        <v>n.a.</v>
      </c>
      <c r="Q82" s="97" t="str">
        <f t="shared" si="7"/>
        <v>n.a.</v>
      </c>
      <c r="R82" s="97" t="str">
        <f t="shared" si="7"/>
        <v>n.a.</v>
      </c>
      <c r="S82" s="97" t="str">
        <f t="shared" si="7"/>
        <v>n.a.</v>
      </c>
      <c r="T82" s="97" t="str">
        <f t="shared" si="8"/>
        <v>n.a.</v>
      </c>
      <c r="U82" s="97" t="str">
        <f t="shared" si="8"/>
        <v>n.a.</v>
      </c>
      <c r="V82" s="97" t="str">
        <f t="shared" si="8"/>
        <v>n.a.</v>
      </c>
      <c r="W82" s="97" t="str">
        <f t="shared" si="8"/>
        <v>n.a.</v>
      </c>
      <c r="X82" s="96"/>
      <c r="Y82" s="96"/>
      <c r="Z82" s="96"/>
      <c r="AA82" s="96"/>
      <c r="AB82" s="96"/>
      <c r="AC82" s="132"/>
      <c r="AD82" s="132"/>
      <c r="AE82" s="132"/>
      <c r="AF82" s="132"/>
      <c r="AG82" s="132"/>
      <c r="AH82" s="132"/>
      <c r="AI82" s="132"/>
      <c r="AJ82" s="132"/>
      <c r="AK82" s="132"/>
      <c r="AL82" s="132"/>
      <c r="AM82" s="132"/>
      <c r="AN82" s="132"/>
      <c r="AO82" s="132"/>
      <c r="AP82" s="132"/>
      <c r="AQ82" s="132"/>
      <c r="AR82" s="132"/>
      <c r="AS82" s="132"/>
      <c r="AT82" s="132"/>
      <c r="AU82" s="132"/>
      <c r="AV82" s="132"/>
      <c r="AW82" s="132"/>
      <c r="AX82" s="132"/>
      <c r="AY82" s="132"/>
      <c r="AZ82" s="132"/>
      <c r="BA82" s="132"/>
      <c r="BB82" s="132"/>
      <c r="BC82" s="132"/>
      <c r="BD82" s="132"/>
      <c r="BE82" s="132"/>
      <c r="BF82" s="132"/>
      <c r="BG82" s="132"/>
      <c r="BH82" s="132"/>
      <c r="BI82" s="132"/>
      <c r="BJ82" s="132"/>
      <c r="BK82" s="132"/>
      <c r="BL82" s="132"/>
      <c r="BM82" s="132"/>
      <c r="BN82" s="132"/>
      <c r="BO82" s="132"/>
      <c r="BP82" s="132"/>
      <c r="BQ82" s="132"/>
      <c r="BR82" s="132"/>
      <c r="BS82" s="132"/>
      <c r="BT82" s="132"/>
      <c r="BU82" s="132"/>
      <c r="BV82" s="132"/>
      <c r="BW82" s="132"/>
      <c r="BX82" s="132"/>
      <c r="BY82" s="132"/>
      <c r="BZ82" s="132"/>
      <c r="CA82" s="132"/>
      <c r="CB82" s="132"/>
      <c r="CC82" s="132"/>
      <c r="CD82" s="132"/>
    </row>
    <row r="83" spans="1:82">
      <c r="A83" s="103">
        <v>1941</v>
      </c>
      <c r="B83" s="96">
        <v>7186</v>
      </c>
      <c r="C83" s="96"/>
      <c r="D83" s="132"/>
      <c r="E83" s="132"/>
      <c r="F83" s="51">
        <v>13551</v>
      </c>
      <c r="G83" s="96"/>
      <c r="H83" s="96"/>
      <c r="I83" s="96"/>
      <c r="J83" s="97">
        <f t="shared" si="11"/>
        <v>9.3175217812197388</v>
      </c>
      <c r="K83" s="97">
        <v>12.40652046615093</v>
      </c>
      <c r="L83" s="96">
        <f t="shared" si="3"/>
        <v>0</v>
      </c>
      <c r="M83" s="96">
        <f t="shared" si="4"/>
        <v>0</v>
      </c>
      <c r="N83" s="96">
        <f t="shared" si="5"/>
        <v>0</v>
      </c>
      <c r="O83" s="96">
        <f t="shared" si="6"/>
        <v>0</v>
      </c>
      <c r="P83" s="97" t="str">
        <f t="shared" si="7"/>
        <v>n.a.</v>
      </c>
      <c r="Q83" s="97" t="str">
        <f t="shared" si="7"/>
        <v>n.a.</v>
      </c>
      <c r="R83" s="97" t="str">
        <f t="shared" si="7"/>
        <v>n.a.</v>
      </c>
      <c r="S83" s="97" t="str">
        <f t="shared" si="7"/>
        <v>n.a.</v>
      </c>
      <c r="T83" s="97" t="str">
        <f t="shared" si="8"/>
        <v>n.a.</v>
      </c>
      <c r="U83" s="97" t="str">
        <f t="shared" si="8"/>
        <v>n.a.</v>
      </c>
      <c r="V83" s="97" t="str">
        <f t="shared" si="8"/>
        <v>n.a.</v>
      </c>
      <c r="W83" s="97" t="str">
        <f t="shared" si="8"/>
        <v>n.a.</v>
      </c>
      <c r="X83" s="96"/>
      <c r="Y83" s="96"/>
      <c r="Z83" s="96"/>
      <c r="AA83" s="96"/>
      <c r="AB83" s="96"/>
      <c r="AC83" s="132"/>
      <c r="AD83" s="132"/>
      <c r="AE83" s="132"/>
      <c r="AF83" s="132"/>
      <c r="AG83" s="132"/>
      <c r="AH83" s="132"/>
      <c r="AI83" s="132"/>
      <c r="AJ83" s="132"/>
      <c r="AK83" s="132"/>
      <c r="AL83" s="132"/>
      <c r="AM83" s="132"/>
      <c r="AN83" s="132"/>
      <c r="AO83" s="132"/>
      <c r="AP83" s="132"/>
      <c r="AQ83" s="132"/>
      <c r="AR83" s="132"/>
      <c r="AS83" s="132"/>
      <c r="AT83" s="132"/>
      <c r="AU83" s="132"/>
      <c r="AV83" s="132"/>
      <c r="AW83" s="132"/>
      <c r="AX83" s="132"/>
      <c r="AY83" s="132"/>
      <c r="AZ83" s="132"/>
      <c r="BA83" s="132"/>
      <c r="BB83" s="132"/>
      <c r="BC83" s="132"/>
      <c r="BD83" s="132"/>
      <c r="BE83" s="132"/>
      <c r="BF83" s="132"/>
      <c r="BG83" s="132"/>
      <c r="BH83" s="132"/>
      <c r="BI83" s="132"/>
      <c r="BJ83" s="132"/>
      <c r="BK83" s="132"/>
      <c r="BL83" s="132"/>
      <c r="BM83" s="132"/>
      <c r="BN83" s="132"/>
      <c r="BO83" s="132"/>
      <c r="BP83" s="132"/>
      <c r="BQ83" s="132"/>
      <c r="BR83" s="132"/>
      <c r="BS83" s="132"/>
      <c r="BT83" s="132"/>
      <c r="BU83" s="132"/>
      <c r="BV83" s="132"/>
      <c r="BW83" s="132"/>
      <c r="BX83" s="132"/>
      <c r="BY83" s="132"/>
      <c r="BZ83" s="132"/>
      <c r="CA83" s="132"/>
      <c r="CB83" s="132"/>
      <c r="CC83" s="132"/>
      <c r="CD83" s="132"/>
    </row>
    <row r="84" spans="1:82">
      <c r="A84" s="103">
        <v>1942</v>
      </c>
      <c r="B84" s="96">
        <v>7238</v>
      </c>
      <c r="C84" s="96"/>
      <c r="D84" s="132"/>
      <c r="E84" s="132"/>
      <c r="F84" s="51">
        <v>13369</v>
      </c>
      <c r="G84" s="96"/>
      <c r="H84" s="96"/>
      <c r="I84" s="96"/>
      <c r="J84" s="97">
        <f t="shared" si="11"/>
        <v>-1.343074311858905</v>
      </c>
      <c r="K84" s="97">
        <v>13.304627509963586</v>
      </c>
      <c r="L84" s="96">
        <f t="shared" si="3"/>
        <v>0</v>
      </c>
      <c r="M84" s="96">
        <f t="shared" si="4"/>
        <v>0</v>
      </c>
      <c r="N84" s="96">
        <f t="shared" si="5"/>
        <v>0</v>
      </c>
      <c r="O84" s="96">
        <f t="shared" si="6"/>
        <v>0</v>
      </c>
      <c r="P84" s="97" t="str">
        <f t="shared" si="7"/>
        <v>n.a.</v>
      </c>
      <c r="Q84" s="97" t="str">
        <f t="shared" si="7"/>
        <v>n.a.</v>
      </c>
      <c r="R84" s="97" t="str">
        <f t="shared" si="7"/>
        <v>n.a.</v>
      </c>
      <c r="S84" s="97" t="str">
        <f t="shared" si="7"/>
        <v>n.a.</v>
      </c>
      <c r="T84" s="97" t="str">
        <f t="shared" si="8"/>
        <v>n.a.</v>
      </c>
      <c r="U84" s="97" t="str">
        <f t="shared" si="8"/>
        <v>n.a.</v>
      </c>
      <c r="V84" s="97" t="str">
        <f t="shared" si="8"/>
        <v>n.a.</v>
      </c>
      <c r="W84" s="97" t="str">
        <f t="shared" si="8"/>
        <v>n.a.</v>
      </c>
      <c r="X84" s="96"/>
      <c r="Y84" s="96"/>
      <c r="Z84" s="96"/>
      <c r="AA84" s="96"/>
      <c r="AB84" s="96"/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132"/>
      <c r="AP84" s="132"/>
      <c r="AQ84" s="132"/>
      <c r="AR84" s="132"/>
      <c r="AS84" s="132"/>
      <c r="AT84" s="132"/>
      <c r="AU84" s="132"/>
      <c r="AV84" s="132"/>
      <c r="AW84" s="132"/>
      <c r="AX84" s="132"/>
      <c r="AY84" s="132"/>
      <c r="AZ84" s="132"/>
      <c r="BA84" s="132"/>
      <c r="BB84" s="132"/>
      <c r="BC84" s="132"/>
      <c r="BD84" s="132"/>
      <c r="BE84" s="132"/>
      <c r="BF84" s="132"/>
      <c r="BG84" s="132"/>
      <c r="BH84" s="132"/>
      <c r="BI84" s="132"/>
      <c r="BJ84" s="132"/>
      <c r="BK84" s="132"/>
      <c r="BL84" s="132"/>
      <c r="BM84" s="132"/>
      <c r="BN84" s="132"/>
      <c r="BO84" s="132"/>
      <c r="BP84" s="132"/>
      <c r="BQ84" s="132"/>
      <c r="BR84" s="132"/>
      <c r="BS84" s="132"/>
      <c r="BT84" s="132"/>
      <c r="BU84" s="132"/>
      <c r="BV84" s="132"/>
      <c r="BW84" s="132"/>
      <c r="BX84" s="132"/>
      <c r="BY84" s="132"/>
      <c r="BZ84" s="132"/>
      <c r="CA84" s="132"/>
      <c r="CB84" s="132"/>
      <c r="CC84" s="132"/>
      <c r="CD84" s="132"/>
    </row>
    <row r="85" spans="1:82">
      <c r="A85" s="103">
        <v>1943</v>
      </c>
      <c r="B85" s="96">
        <v>7200</v>
      </c>
      <c r="C85" s="96"/>
      <c r="D85" s="132"/>
      <c r="E85" s="132"/>
      <c r="F85" s="51">
        <v>14263</v>
      </c>
      <c r="G85" s="96"/>
      <c r="H85" s="96"/>
      <c r="I85" s="96"/>
      <c r="J85" s="97">
        <f t="shared" si="11"/>
        <v>6.6871119754656316</v>
      </c>
      <c r="K85" s="97">
        <v>10.873558166859453</v>
      </c>
      <c r="L85" s="96">
        <f t="shared" si="3"/>
        <v>0</v>
      </c>
      <c r="M85" s="96">
        <f t="shared" si="4"/>
        <v>0</v>
      </c>
      <c r="N85" s="96">
        <f t="shared" si="5"/>
        <v>0</v>
      </c>
      <c r="O85" s="96">
        <f t="shared" si="6"/>
        <v>0</v>
      </c>
      <c r="P85" s="97" t="str">
        <f t="shared" si="7"/>
        <v>n.a.</v>
      </c>
      <c r="Q85" s="97" t="str">
        <f t="shared" si="7"/>
        <v>n.a.</v>
      </c>
      <c r="R85" s="97" t="str">
        <f t="shared" si="7"/>
        <v>n.a.</v>
      </c>
      <c r="S85" s="97" t="str">
        <f t="shared" si="7"/>
        <v>n.a.</v>
      </c>
      <c r="T85" s="97" t="str">
        <f t="shared" si="8"/>
        <v>n.a.</v>
      </c>
      <c r="U85" s="97" t="str">
        <f t="shared" si="8"/>
        <v>n.a.</v>
      </c>
      <c r="V85" s="97" t="str">
        <f t="shared" si="8"/>
        <v>n.a.</v>
      </c>
      <c r="W85" s="97" t="str">
        <f t="shared" si="8"/>
        <v>n.a.</v>
      </c>
      <c r="X85" s="96"/>
      <c r="Y85" s="96"/>
      <c r="Z85" s="96"/>
      <c r="AA85" s="96"/>
      <c r="AB85" s="96"/>
      <c r="AC85" s="132"/>
      <c r="AD85" s="132"/>
      <c r="AE85" s="132"/>
      <c r="AF85" s="132"/>
      <c r="AG85" s="132"/>
      <c r="AH85" s="132"/>
      <c r="AI85" s="132"/>
      <c r="AJ85" s="132"/>
      <c r="AK85" s="132"/>
      <c r="AL85" s="132"/>
      <c r="AM85" s="132"/>
      <c r="AN85" s="132"/>
      <c r="AO85" s="132"/>
      <c r="AP85" s="132"/>
      <c r="AQ85" s="132"/>
      <c r="AR85" s="132"/>
      <c r="AS85" s="132"/>
      <c r="AT85" s="132"/>
      <c r="AU85" s="132"/>
      <c r="AV85" s="132"/>
      <c r="AW85" s="132"/>
      <c r="AX85" s="132"/>
      <c r="AY85" s="132"/>
      <c r="AZ85" s="132"/>
      <c r="BA85" s="132"/>
      <c r="BB85" s="132"/>
      <c r="BC85" s="132"/>
      <c r="BD85" s="132"/>
      <c r="BE85" s="132"/>
      <c r="BF85" s="132"/>
      <c r="BG85" s="132"/>
      <c r="BH85" s="132"/>
      <c r="BI85" s="132"/>
      <c r="BJ85" s="132"/>
      <c r="BK85" s="132"/>
      <c r="BL85" s="132"/>
      <c r="BM85" s="132"/>
      <c r="BN85" s="132"/>
      <c r="BO85" s="132"/>
      <c r="BP85" s="132"/>
      <c r="BQ85" s="132"/>
      <c r="BR85" s="132"/>
      <c r="BS85" s="132"/>
      <c r="BT85" s="132"/>
      <c r="BU85" s="132"/>
      <c r="BV85" s="132"/>
      <c r="BW85" s="132"/>
      <c r="BX85" s="132"/>
      <c r="BY85" s="132"/>
      <c r="BZ85" s="132"/>
      <c r="CA85" s="132"/>
      <c r="CB85" s="132"/>
      <c r="CC85" s="132"/>
      <c r="CD85" s="132"/>
    </row>
    <row r="86" spans="1:82">
      <c r="A86" s="103">
        <v>1944</v>
      </c>
      <c r="B86" s="96">
        <v>7154</v>
      </c>
      <c r="C86" s="96"/>
      <c r="D86" s="132"/>
      <c r="E86" s="132"/>
      <c r="F86" s="51">
        <v>15079</v>
      </c>
      <c r="G86" s="96"/>
      <c r="H86" s="96"/>
      <c r="I86" s="96"/>
      <c r="J86" s="97">
        <f t="shared" si="11"/>
        <v>5.7210965435041672</v>
      </c>
      <c r="K86" s="97">
        <v>6.1042281010884558</v>
      </c>
      <c r="L86" s="96">
        <f t="shared" si="3"/>
        <v>0</v>
      </c>
      <c r="M86" s="96">
        <f t="shared" si="4"/>
        <v>0</v>
      </c>
      <c r="N86" s="96">
        <f t="shared" si="5"/>
        <v>0</v>
      </c>
      <c r="O86" s="96">
        <f t="shared" si="6"/>
        <v>0</v>
      </c>
      <c r="P86" s="97" t="str">
        <f t="shared" si="7"/>
        <v>n.a.</v>
      </c>
      <c r="Q86" s="97" t="str">
        <f t="shared" si="7"/>
        <v>n.a.</v>
      </c>
      <c r="R86" s="97" t="str">
        <f t="shared" si="7"/>
        <v>n.a.</v>
      </c>
      <c r="S86" s="97" t="str">
        <f t="shared" ref="S86:S149" si="12">IF(O86=1,$J86,"n.a.")</f>
        <v>n.a.</v>
      </c>
      <c r="T86" s="97" t="str">
        <f t="shared" si="8"/>
        <v>n.a.</v>
      </c>
      <c r="U86" s="97" t="str">
        <f t="shared" si="8"/>
        <v>n.a.</v>
      </c>
      <c r="V86" s="97" t="str">
        <f t="shared" si="8"/>
        <v>n.a.</v>
      </c>
      <c r="W86" s="97" t="str">
        <f t="shared" ref="W86:W149" si="13">IF(O86=1,$K86,"n.a.")</f>
        <v>n.a.</v>
      </c>
      <c r="X86" s="96"/>
      <c r="Y86" s="96"/>
      <c r="Z86" s="96"/>
      <c r="AA86" s="96"/>
      <c r="AB86" s="96"/>
      <c r="AC86" s="132"/>
      <c r="AD86" s="132"/>
      <c r="AE86" s="132"/>
      <c r="AF86" s="132"/>
      <c r="AG86" s="132"/>
      <c r="AH86" s="132"/>
      <c r="AI86" s="132"/>
      <c r="AJ86" s="132"/>
      <c r="AK86" s="132"/>
      <c r="AL86" s="132"/>
      <c r="AM86" s="132"/>
      <c r="AN86" s="132"/>
      <c r="AO86" s="132"/>
      <c r="AP86" s="132"/>
      <c r="AQ86" s="132"/>
      <c r="AR86" s="132"/>
      <c r="AS86" s="132"/>
      <c r="AT86" s="132"/>
      <c r="AU86" s="132"/>
      <c r="AV86" s="132"/>
      <c r="AW86" s="132"/>
      <c r="AX86" s="132"/>
      <c r="AY86" s="132"/>
      <c r="AZ86" s="132"/>
      <c r="BA86" s="132"/>
      <c r="BB86" s="132"/>
      <c r="BC86" s="132"/>
      <c r="BD86" s="132"/>
      <c r="BE86" s="132"/>
      <c r="BF86" s="132"/>
      <c r="BG86" s="132"/>
      <c r="BH86" s="132"/>
      <c r="BI86" s="132"/>
      <c r="BJ86" s="132"/>
      <c r="BK86" s="132"/>
      <c r="BL86" s="132"/>
      <c r="BM86" s="132"/>
      <c r="BN86" s="132"/>
      <c r="BO86" s="132"/>
      <c r="BP86" s="132"/>
      <c r="BQ86" s="132"/>
      <c r="BR86" s="132"/>
      <c r="BS86" s="132"/>
      <c r="BT86" s="132"/>
      <c r="BU86" s="132"/>
      <c r="BV86" s="132"/>
      <c r="BW86" s="132"/>
      <c r="BX86" s="132"/>
      <c r="BY86" s="132"/>
      <c r="BZ86" s="132"/>
      <c r="CA86" s="132"/>
      <c r="CB86" s="132"/>
      <c r="CC86" s="132"/>
      <c r="CD86" s="132"/>
    </row>
    <row r="87" spans="1:82">
      <c r="A87" s="103">
        <v>1945</v>
      </c>
      <c r="B87" s="96">
        <v>6391</v>
      </c>
      <c r="C87" s="96"/>
      <c r="D87" s="132"/>
      <c r="E87" s="132"/>
      <c r="F87" s="51">
        <v>14497</v>
      </c>
      <c r="G87" s="96"/>
      <c r="H87" s="96"/>
      <c r="I87" s="96"/>
      <c r="J87" s="97">
        <f t="shared" si="11"/>
        <v>-3.8596723920684362</v>
      </c>
      <c r="K87" s="97">
        <v>8.6901671148573136</v>
      </c>
      <c r="L87" s="96">
        <f t="shared" ref="L87:L150" si="14">IF(AND(H87&gt;0,H87&lt;30),1,0)</f>
        <v>0</v>
      </c>
      <c r="M87" s="96">
        <f t="shared" ref="M87:M150" si="15">IF(AND($H87&gt;30,$H87&lt;60),1,0)</f>
        <v>0</v>
      </c>
      <c r="N87" s="96">
        <f t="shared" ref="N87:N150" si="16">IF(AND($H87&gt;60,$H87&lt;90),1,0)</f>
        <v>0</v>
      </c>
      <c r="O87" s="96">
        <f t="shared" ref="O87:O150" si="17">IF($H87&gt;90,1,0)</f>
        <v>0</v>
      </c>
      <c r="P87" s="97" t="str">
        <f t="shared" ref="P87:S150" si="18">IF(L87=1,$J87,"n.a.")</f>
        <v>n.a.</v>
      </c>
      <c r="Q87" s="97" t="str">
        <f t="shared" si="18"/>
        <v>n.a.</v>
      </c>
      <c r="R87" s="97" t="str">
        <f t="shared" si="18"/>
        <v>n.a.</v>
      </c>
      <c r="S87" s="97" t="str">
        <f t="shared" si="12"/>
        <v>n.a.</v>
      </c>
      <c r="T87" s="97" t="str">
        <f t="shared" ref="T87:W150" si="19">IF(L87=1,$K87,"n.a.")</f>
        <v>n.a.</v>
      </c>
      <c r="U87" s="97" t="str">
        <f t="shared" si="19"/>
        <v>n.a.</v>
      </c>
      <c r="V87" s="97" t="str">
        <f t="shared" si="19"/>
        <v>n.a.</v>
      </c>
      <c r="W87" s="97" t="str">
        <f t="shared" si="13"/>
        <v>n.a.</v>
      </c>
      <c r="X87" s="96"/>
      <c r="Y87" s="96"/>
      <c r="Z87" s="96"/>
      <c r="AA87" s="96"/>
      <c r="AB87" s="96"/>
      <c r="AC87" s="132"/>
      <c r="AD87" s="132"/>
      <c r="AE87" s="132"/>
      <c r="AF87" s="132"/>
      <c r="AG87" s="132"/>
      <c r="AH87" s="132"/>
      <c r="AI87" s="132"/>
      <c r="AJ87" s="132"/>
      <c r="AK87" s="132"/>
      <c r="AL87" s="132"/>
      <c r="AM87" s="132"/>
      <c r="AN87" s="132"/>
      <c r="AO87" s="132"/>
      <c r="AP87" s="132"/>
      <c r="AQ87" s="132"/>
      <c r="AR87" s="132"/>
      <c r="AS87" s="132"/>
      <c r="AT87" s="132"/>
      <c r="AU87" s="132"/>
      <c r="AV87" s="132"/>
      <c r="AW87" s="132"/>
      <c r="AX87" s="132"/>
      <c r="AY87" s="132"/>
      <c r="AZ87" s="132"/>
      <c r="BA87" s="132"/>
      <c r="BB87" s="132"/>
      <c r="BC87" s="132"/>
      <c r="BD87" s="132"/>
      <c r="BE87" s="132"/>
      <c r="BF87" s="132"/>
      <c r="BG87" s="132"/>
      <c r="BH87" s="132"/>
      <c r="BI87" s="132"/>
      <c r="BJ87" s="132"/>
      <c r="BK87" s="132"/>
      <c r="BL87" s="132"/>
      <c r="BM87" s="132"/>
      <c r="BN87" s="132"/>
      <c r="BO87" s="132"/>
      <c r="BP87" s="132"/>
      <c r="BQ87" s="132"/>
      <c r="BR87" s="132"/>
      <c r="BS87" s="132"/>
      <c r="BT87" s="132"/>
      <c r="BU87" s="132"/>
      <c r="BV87" s="132"/>
      <c r="BW87" s="132"/>
      <c r="BX87" s="132"/>
      <c r="BY87" s="132"/>
      <c r="BZ87" s="132"/>
      <c r="CA87" s="132"/>
      <c r="CB87" s="132"/>
      <c r="CC87" s="132"/>
      <c r="CD87" s="132"/>
    </row>
    <row r="88" spans="1:82">
      <c r="A88" s="103">
        <v>1946</v>
      </c>
      <c r="B88" s="96">
        <v>6615</v>
      </c>
      <c r="C88" s="96"/>
      <c r="D88" s="132"/>
      <c r="E88" s="132"/>
      <c r="F88" s="51">
        <v>15635</v>
      </c>
      <c r="G88" s="96"/>
      <c r="H88" s="132"/>
      <c r="I88" s="148"/>
      <c r="J88" s="149">
        <f t="shared" si="11"/>
        <v>7.8498999793060742</v>
      </c>
      <c r="K88" s="149">
        <v>8.9146335078832593</v>
      </c>
      <c r="L88" s="148">
        <f t="shared" si="14"/>
        <v>0</v>
      </c>
      <c r="M88" s="148">
        <f t="shared" si="15"/>
        <v>0</v>
      </c>
      <c r="N88" s="148">
        <f t="shared" si="16"/>
        <v>0</v>
      </c>
      <c r="O88" s="148">
        <f t="shared" si="17"/>
        <v>0</v>
      </c>
      <c r="P88" s="149" t="str">
        <f t="shared" si="18"/>
        <v>n.a.</v>
      </c>
      <c r="Q88" s="149" t="str">
        <f t="shared" si="18"/>
        <v>n.a.</v>
      </c>
      <c r="R88" s="149" t="str">
        <f t="shared" si="18"/>
        <v>n.a.</v>
      </c>
      <c r="S88" s="149" t="str">
        <f t="shared" si="12"/>
        <v>n.a.</v>
      </c>
      <c r="T88" s="149" t="str">
        <f t="shared" si="19"/>
        <v>n.a.</v>
      </c>
      <c r="U88" s="149" t="str">
        <f t="shared" si="19"/>
        <v>n.a.</v>
      </c>
      <c r="V88" s="149" t="str">
        <f t="shared" si="19"/>
        <v>n.a.</v>
      </c>
      <c r="W88" s="149" t="str">
        <f t="shared" si="13"/>
        <v>n.a.</v>
      </c>
      <c r="X88" s="148"/>
      <c r="Y88" s="148"/>
      <c r="Z88" s="148"/>
      <c r="AA88" s="148"/>
      <c r="AB88" s="148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</row>
    <row r="89" spans="1:82">
      <c r="A89" s="103">
        <v>1947</v>
      </c>
      <c r="B89" s="96">
        <v>8243</v>
      </c>
      <c r="C89" s="96"/>
      <c r="D89" s="132"/>
      <c r="E89" s="132"/>
      <c r="F89" s="51">
        <v>16943</v>
      </c>
      <c r="G89" s="96"/>
      <c r="H89" s="132"/>
      <c r="I89" s="148"/>
      <c r="J89" s="149">
        <f t="shared" si="11"/>
        <v>8.3658458586504558</v>
      </c>
      <c r="K89" s="149">
        <v>1.0189809348341743</v>
      </c>
      <c r="L89" s="148">
        <f t="shared" si="14"/>
        <v>0</v>
      </c>
      <c r="M89" s="148">
        <f t="shared" si="15"/>
        <v>0</v>
      </c>
      <c r="N89" s="148">
        <f t="shared" si="16"/>
        <v>0</v>
      </c>
      <c r="O89" s="148">
        <f t="shared" si="17"/>
        <v>0</v>
      </c>
      <c r="P89" s="149" t="str">
        <f t="shared" si="18"/>
        <v>n.a.</v>
      </c>
      <c r="Q89" s="149" t="str">
        <f t="shared" si="18"/>
        <v>n.a.</v>
      </c>
      <c r="R89" s="149" t="str">
        <f t="shared" si="18"/>
        <v>n.a.</v>
      </c>
      <c r="S89" s="149" t="str">
        <f t="shared" si="12"/>
        <v>n.a.</v>
      </c>
      <c r="T89" s="149" t="str">
        <f t="shared" si="19"/>
        <v>n.a.</v>
      </c>
      <c r="U89" s="149" t="str">
        <f t="shared" si="19"/>
        <v>n.a.</v>
      </c>
      <c r="V89" s="149" t="str">
        <f t="shared" si="19"/>
        <v>n.a.</v>
      </c>
      <c r="W89" s="149" t="str">
        <f t="shared" si="13"/>
        <v>n.a.</v>
      </c>
      <c r="X89" s="148"/>
      <c r="Y89" s="148"/>
      <c r="Z89" s="148"/>
      <c r="AA89" s="148"/>
      <c r="AB89" s="148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</row>
    <row r="90" spans="1:82">
      <c r="A90" s="103">
        <f t="shared" ref="A90:A150" si="20">A89+1</f>
        <v>1948</v>
      </c>
      <c r="B90" s="96">
        <v>8760</v>
      </c>
      <c r="C90" s="96"/>
      <c r="D90" s="132"/>
      <c r="E90" s="132"/>
      <c r="F90" s="51">
        <v>16894</v>
      </c>
      <c r="G90" s="96"/>
      <c r="H90" s="132"/>
      <c r="I90" s="148"/>
      <c r="J90" s="149">
        <f t="shared" si="11"/>
        <v>-0.28920498140825313</v>
      </c>
      <c r="K90" s="149">
        <v>0.59791705423747843</v>
      </c>
      <c r="L90" s="148">
        <f t="shared" si="14"/>
        <v>0</v>
      </c>
      <c r="M90" s="148">
        <f t="shared" si="15"/>
        <v>0</v>
      </c>
      <c r="N90" s="148">
        <f t="shared" si="16"/>
        <v>0</v>
      </c>
      <c r="O90" s="148">
        <f t="shared" si="17"/>
        <v>0</v>
      </c>
      <c r="P90" s="149" t="str">
        <f t="shared" si="18"/>
        <v>n.a.</v>
      </c>
      <c r="Q90" s="149" t="str">
        <f t="shared" si="18"/>
        <v>n.a.</v>
      </c>
      <c r="R90" s="149" t="str">
        <f t="shared" si="18"/>
        <v>n.a.</v>
      </c>
      <c r="S90" s="149" t="str">
        <f t="shared" si="12"/>
        <v>n.a.</v>
      </c>
      <c r="T90" s="149" t="str">
        <f t="shared" si="19"/>
        <v>n.a.</v>
      </c>
      <c r="U90" s="149" t="str">
        <f t="shared" si="19"/>
        <v>n.a.</v>
      </c>
      <c r="V90" s="149" t="str">
        <f t="shared" si="19"/>
        <v>n.a.</v>
      </c>
      <c r="W90" s="149" t="str">
        <f t="shared" si="13"/>
        <v>n.a.</v>
      </c>
      <c r="X90" s="148"/>
      <c r="Y90" s="148"/>
      <c r="Z90" s="148"/>
      <c r="AA90" s="148"/>
      <c r="AB90" s="148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</row>
    <row r="91" spans="1:82">
      <c r="A91" s="103">
        <f t="shared" si="20"/>
        <v>1949</v>
      </c>
      <c r="B91" s="96">
        <v>9410</v>
      </c>
      <c r="C91" s="96"/>
      <c r="D91" s="132"/>
      <c r="E91" s="132"/>
      <c r="F91" s="51">
        <v>17129</v>
      </c>
      <c r="G91" s="96"/>
      <c r="H91" s="132"/>
      <c r="I91" s="132"/>
      <c r="J91" s="149">
        <f t="shared" si="11"/>
        <v>1.391026399905293</v>
      </c>
      <c r="K91" s="149">
        <v>3.1169367028047454</v>
      </c>
      <c r="L91" s="148">
        <f t="shared" si="14"/>
        <v>0</v>
      </c>
      <c r="M91" s="148">
        <f t="shared" si="15"/>
        <v>0</v>
      </c>
      <c r="N91" s="148">
        <f t="shared" si="16"/>
        <v>0</v>
      </c>
      <c r="O91" s="148">
        <f t="shared" si="17"/>
        <v>0</v>
      </c>
      <c r="P91" s="149" t="str">
        <f t="shared" si="18"/>
        <v>n.a.</v>
      </c>
      <c r="Q91" s="149" t="str">
        <f t="shared" si="18"/>
        <v>n.a.</v>
      </c>
      <c r="R91" s="149" t="str">
        <f t="shared" si="18"/>
        <v>n.a.</v>
      </c>
      <c r="S91" s="149" t="str">
        <f t="shared" si="12"/>
        <v>n.a.</v>
      </c>
      <c r="T91" s="149" t="str">
        <f t="shared" si="19"/>
        <v>n.a.</v>
      </c>
      <c r="U91" s="149" t="str">
        <f t="shared" si="19"/>
        <v>n.a.</v>
      </c>
      <c r="V91" s="149" t="str">
        <f t="shared" si="19"/>
        <v>n.a.</v>
      </c>
      <c r="W91" s="149" t="str">
        <f t="shared" si="13"/>
        <v>n.a.</v>
      </c>
      <c r="X91" s="148"/>
      <c r="Y91" s="148"/>
      <c r="Z91" s="148"/>
      <c r="AA91" s="148"/>
      <c r="AB91" s="148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</row>
    <row r="92" spans="1:82">
      <c r="A92" s="103">
        <f t="shared" si="20"/>
        <v>1950</v>
      </c>
      <c r="B92" s="96">
        <v>9884</v>
      </c>
      <c r="C92" s="96"/>
      <c r="D92" s="163">
        <v>40100</v>
      </c>
      <c r="E92" s="163"/>
      <c r="F92" s="51">
        <v>17615</v>
      </c>
      <c r="G92" s="96"/>
      <c r="H92" s="97">
        <f>100*B92/D92</f>
        <v>24.648379052369076</v>
      </c>
      <c r="I92" s="132"/>
      <c r="J92" s="149">
        <f t="shared" si="11"/>
        <v>2.8372934788954307</v>
      </c>
      <c r="K92" s="149">
        <v>-2.3251765898586974</v>
      </c>
      <c r="L92" s="148">
        <f t="shared" si="14"/>
        <v>1</v>
      </c>
      <c r="M92" s="148">
        <f t="shared" si="15"/>
        <v>0</v>
      </c>
      <c r="N92" s="148">
        <f t="shared" si="16"/>
        <v>0</v>
      </c>
      <c r="O92" s="148">
        <f t="shared" si="17"/>
        <v>0</v>
      </c>
      <c r="P92" s="149">
        <f t="shared" si="18"/>
        <v>2.8372934788954307</v>
      </c>
      <c r="Q92" s="149" t="str">
        <f t="shared" si="18"/>
        <v>n.a.</v>
      </c>
      <c r="R92" s="149" t="str">
        <f t="shared" si="18"/>
        <v>n.a.</v>
      </c>
      <c r="S92" s="149" t="str">
        <f t="shared" si="12"/>
        <v>n.a.</v>
      </c>
      <c r="T92" s="149">
        <f t="shared" si="19"/>
        <v>-2.3251765898586974</v>
      </c>
      <c r="U92" s="149" t="str">
        <f t="shared" si="19"/>
        <v>n.a.</v>
      </c>
      <c r="V92" s="149" t="str">
        <f t="shared" si="19"/>
        <v>n.a.</v>
      </c>
      <c r="W92" s="149" t="str">
        <f t="shared" si="13"/>
        <v>n.a.</v>
      </c>
      <c r="X92" s="148"/>
      <c r="Y92" s="148"/>
      <c r="Z92" s="148"/>
      <c r="AA92" s="148"/>
      <c r="AB92" s="148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</row>
    <row r="93" spans="1:82">
      <c r="A93" s="103">
        <f t="shared" si="20"/>
        <v>1951</v>
      </c>
      <c r="B93" s="96">
        <v>10437</v>
      </c>
      <c r="C93" s="96"/>
      <c r="D93" s="163" t="s">
        <v>6</v>
      </c>
      <c r="E93" s="163"/>
      <c r="F93" s="51">
        <v>18404</v>
      </c>
      <c r="G93" s="96"/>
      <c r="H93" s="132"/>
      <c r="I93" s="132"/>
      <c r="J93" s="149">
        <f t="shared" si="11"/>
        <v>4.4791370990632906</v>
      </c>
      <c r="K93" s="149">
        <v>5.6132566062055886</v>
      </c>
      <c r="L93" s="148">
        <f t="shared" si="14"/>
        <v>0</v>
      </c>
      <c r="M93" s="148">
        <f t="shared" si="15"/>
        <v>0</v>
      </c>
      <c r="N93" s="148">
        <f t="shared" si="16"/>
        <v>0</v>
      </c>
      <c r="O93" s="148">
        <f t="shared" si="17"/>
        <v>0</v>
      </c>
      <c r="P93" s="149" t="str">
        <f t="shared" si="18"/>
        <v>n.a.</v>
      </c>
      <c r="Q93" s="149" t="str">
        <f t="shared" si="18"/>
        <v>n.a.</v>
      </c>
      <c r="R93" s="149" t="str">
        <f t="shared" si="18"/>
        <v>n.a.</v>
      </c>
      <c r="S93" s="149" t="str">
        <f t="shared" si="12"/>
        <v>n.a.</v>
      </c>
      <c r="T93" s="149" t="str">
        <f t="shared" si="19"/>
        <v>n.a.</v>
      </c>
      <c r="U93" s="149" t="str">
        <f t="shared" si="19"/>
        <v>n.a.</v>
      </c>
      <c r="V93" s="149" t="str">
        <f t="shared" si="19"/>
        <v>n.a.</v>
      </c>
      <c r="W93" s="149" t="str">
        <f t="shared" si="13"/>
        <v>n.a.</v>
      </c>
      <c r="X93" s="148"/>
      <c r="Y93" s="148"/>
      <c r="Z93" s="148"/>
      <c r="AA93" s="148"/>
      <c r="AB93" s="148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</row>
    <row r="94" spans="1:82">
      <c r="A94" s="103">
        <f t="shared" si="20"/>
        <v>1952</v>
      </c>
      <c r="B94" s="96">
        <v>10297</v>
      </c>
      <c r="C94" s="96"/>
      <c r="D94" s="163" t="s">
        <v>6</v>
      </c>
      <c r="E94" s="163"/>
      <c r="F94" s="51">
        <v>18428</v>
      </c>
      <c r="G94" s="96"/>
      <c r="H94" s="132"/>
      <c r="I94" s="132"/>
      <c r="J94" s="149">
        <f t="shared" si="11"/>
        <v>0.1304064333840449</v>
      </c>
      <c r="K94" s="149">
        <v>-0.51510495989160066</v>
      </c>
      <c r="L94" s="148">
        <f t="shared" si="14"/>
        <v>0</v>
      </c>
      <c r="M94" s="148">
        <f t="shared" si="15"/>
        <v>0</v>
      </c>
      <c r="N94" s="148">
        <f t="shared" si="16"/>
        <v>0</v>
      </c>
      <c r="O94" s="148">
        <f t="shared" si="17"/>
        <v>0</v>
      </c>
      <c r="P94" s="149" t="str">
        <f t="shared" si="18"/>
        <v>n.a.</v>
      </c>
      <c r="Q94" s="149" t="str">
        <f t="shared" si="18"/>
        <v>n.a.</v>
      </c>
      <c r="R94" s="149" t="str">
        <f t="shared" si="18"/>
        <v>n.a.</v>
      </c>
      <c r="S94" s="149" t="str">
        <f t="shared" si="12"/>
        <v>n.a.</v>
      </c>
      <c r="T94" s="149" t="str">
        <f t="shared" si="19"/>
        <v>n.a.</v>
      </c>
      <c r="U94" s="149" t="str">
        <f t="shared" si="19"/>
        <v>n.a.</v>
      </c>
      <c r="V94" s="149" t="str">
        <f t="shared" si="19"/>
        <v>n.a.</v>
      </c>
      <c r="W94" s="149" t="str">
        <f t="shared" si="13"/>
        <v>n.a.</v>
      </c>
      <c r="X94" s="148"/>
      <c r="Y94" s="148"/>
      <c r="Z94" s="148"/>
      <c r="AA94" s="148"/>
      <c r="AB94" s="148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</row>
    <row r="95" spans="1:82">
      <c r="A95" s="103">
        <f t="shared" si="20"/>
        <v>1953</v>
      </c>
      <c r="B95" s="96">
        <v>10230</v>
      </c>
      <c r="C95" s="96"/>
      <c r="D95" s="163">
        <v>49200</v>
      </c>
      <c r="E95" s="163"/>
      <c r="F95" s="51">
        <v>19714</v>
      </c>
      <c r="G95" s="96"/>
      <c r="H95" s="97">
        <f t="shared" ref="H95:H121" si="21">100*B95/D95</f>
        <v>20.792682926829269</v>
      </c>
      <c r="I95" s="132"/>
      <c r="J95" s="149">
        <f t="shared" si="11"/>
        <v>6.9785109615801977</v>
      </c>
      <c r="K95" s="149">
        <v>-1.5798799124209719</v>
      </c>
      <c r="L95" s="148">
        <f t="shared" si="14"/>
        <v>1</v>
      </c>
      <c r="M95" s="148">
        <f t="shared" si="15"/>
        <v>0</v>
      </c>
      <c r="N95" s="148">
        <f t="shared" si="16"/>
        <v>0</v>
      </c>
      <c r="O95" s="148">
        <f t="shared" si="17"/>
        <v>0</v>
      </c>
      <c r="P95" s="149">
        <f t="shared" si="18"/>
        <v>6.9785109615801977</v>
      </c>
      <c r="Q95" s="149" t="str">
        <f t="shared" si="18"/>
        <v>n.a.</v>
      </c>
      <c r="R95" s="149" t="str">
        <f t="shared" si="18"/>
        <v>n.a.</v>
      </c>
      <c r="S95" s="149" t="str">
        <f t="shared" si="12"/>
        <v>n.a.</v>
      </c>
      <c r="T95" s="149">
        <f t="shared" si="19"/>
        <v>-1.5798799124209719</v>
      </c>
      <c r="U95" s="149" t="str">
        <f t="shared" si="19"/>
        <v>n.a.</v>
      </c>
      <c r="V95" s="149" t="str">
        <f t="shared" si="19"/>
        <v>n.a.</v>
      </c>
      <c r="W95" s="149" t="str">
        <f t="shared" si="13"/>
        <v>n.a.</v>
      </c>
      <c r="X95" s="148"/>
      <c r="Y95" s="148"/>
      <c r="Z95" s="148"/>
      <c r="AA95" s="148"/>
      <c r="AB95" s="148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</row>
    <row r="96" spans="1:82">
      <c r="A96" s="103">
        <f t="shared" si="20"/>
        <v>1954</v>
      </c>
      <c r="B96" s="96">
        <v>10258</v>
      </c>
      <c r="C96" s="96"/>
      <c r="D96" s="163">
        <v>50500</v>
      </c>
      <c r="E96" s="163"/>
      <c r="F96" s="51">
        <v>20660</v>
      </c>
      <c r="G96" s="96"/>
      <c r="H96" s="97">
        <f t="shared" si="21"/>
        <v>20.312871287128711</v>
      </c>
      <c r="I96" s="132"/>
      <c r="J96" s="149">
        <f t="shared" si="11"/>
        <v>4.7986202698589775</v>
      </c>
      <c r="K96" s="149">
        <v>-1.1168218621526318</v>
      </c>
      <c r="L96" s="148">
        <f t="shared" si="14"/>
        <v>1</v>
      </c>
      <c r="M96" s="148">
        <f t="shared" si="15"/>
        <v>0</v>
      </c>
      <c r="N96" s="148">
        <f t="shared" si="16"/>
        <v>0</v>
      </c>
      <c r="O96" s="148">
        <f t="shared" si="17"/>
        <v>0</v>
      </c>
      <c r="P96" s="149">
        <f t="shared" si="18"/>
        <v>4.7986202698589775</v>
      </c>
      <c r="Q96" s="149" t="str">
        <f t="shared" si="18"/>
        <v>n.a.</v>
      </c>
      <c r="R96" s="149" t="str">
        <f t="shared" si="18"/>
        <v>n.a.</v>
      </c>
      <c r="S96" s="149" t="str">
        <f t="shared" si="12"/>
        <v>n.a.</v>
      </c>
      <c r="T96" s="149">
        <f t="shared" si="19"/>
        <v>-1.1168218621526318</v>
      </c>
      <c r="U96" s="149" t="str">
        <f t="shared" si="19"/>
        <v>n.a.</v>
      </c>
      <c r="V96" s="149" t="str">
        <f t="shared" si="19"/>
        <v>n.a.</v>
      </c>
      <c r="W96" s="149" t="str">
        <f t="shared" si="13"/>
        <v>n.a.</v>
      </c>
      <c r="X96" s="148"/>
      <c r="Y96" s="148"/>
      <c r="Z96" s="148"/>
      <c r="AA96" s="148"/>
      <c r="AB96" s="148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</row>
    <row r="97" spans="1:82">
      <c r="A97" s="103">
        <f t="shared" si="20"/>
        <v>1955</v>
      </c>
      <c r="B97" s="96">
        <v>10504</v>
      </c>
      <c r="C97" s="96"/>
      <c r="D97" s="163">
        <v>53400</v>
      </c>
      <c r="E97" s="163"/>
      <c r="F97" s="51">
        <v>21512</v>
      </c>
      <c r="G97" s="96"/>
      <c r="H97" s="97">
        <f t="shared" si="21"/>
        <v>19.670411985018728</v>
      </c>
      <c r="I97" s="132"/>
      <c r="J97" s="149">
        <f t="shared" si="11"/>
        <v>4.1239109390125872</v>
      </c>
      <c r="K97" s="149">
        <v>2.3814251045136148</v>
      </c>
      <c r="L97" s="148">
        <f t="shared" si="14"/>
        <v>1</v>
      </c>
      <c r="M97" s="148">
        <f t="shared" si="15"/>
        <v>0</v>
      </c>
      <c r="N97" s="148">
        <f t="shared" si="16"/>
        <v>0</v>
      </c>
      <c r="O97" s="148">
        <f t="shared" si="17"/>
        <v>0</v>
      </c>
      <c r="P97" s="149">
        <f t="shared" si="18"/>
        <v>4.1239109390125872</v>
      </c>
      <c r="Q97" s="149" t="str">
        <f t="shared" si="18"/>
        <v>n.a.</v>
      </c>
      <c r="R97" s="149" t="str">
        <f t="shared" si="18"/>
        <v>n.a.</v>
      </c>
      <c r="S97" s="149" t="str">
        <f t="shared" si="12"/>
        <v>n.a.</v>
      </c>
      <c r="T97" s="149">
        <f t="shared" si="19"/>
        <v>2.3814251045136148</v>
      </c>
      <c r="U97" s="149" t="str">
        <f t="shared" si="19"/>
        <v>n.a.</v>
      </c>
      <c r="V97" s="149" t="str">
        <f t="shared" si="19"/>
        <v>n.a.</v>
      </c>
      <c r="W97" s="149" t="str">
        <f t="shared" si="13"/>
        <v>n.a.</v>
      </c>
      <c r="X97" s="148"/>
      <c r="Y97" s="148"/>
      <c r="Z97" s="148"/>
      <c r="AA97" s="148"/>
      <c r="AB97" s="148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</row>
    <row r="98" spans="1:82">
      <c r="A98" s="103">
        <f t="shared" si="20"/>
        <v>1956</v>
      </c>
      <c r="B98" s="96">
        <v>11018</v>
      </c>
      <c r="C98" s="96"/>
      <c r="D98" s="163">
        <v>57400</v>
      </c>
      <c r="E98" s="163"/>
      <c r="F98" s="51">
        <v>22451</v>
      </c>
      <c r="G98" s="96"/>
      <c r="H98" s="97">
        <f t="shared" si="21"/>
        <v>19.195121951219512</v>
      </c>
      <c r="I98" s="97">
        <f t="shared" ref="I98:I151" si="22">H98-H95</f>
        <v>-1.5975609756097562</v>
      </c>
      <c r="J98" s="97">
        <f t="shared" si="11"/>
        <v>4.3650055782818997</v>
      </c>
      <c r="K98" s="97">
        <v>2.2598882892328813</v>
      </c>
      <c r="L98" s="96">
        <f t="shared" si="14"/>
        <v>1</v>
      </c>
      <c r="M98" s="96">
        <f t="shared" si="15"/>
        <v>0</v>
      </c>
      <c r="N98" s="96">
        <f t="shared" si="16"/>
        <v>0</v>
      </c>
      <c r="O98" s="96">
        <f t="shared" si="17"/>
        <v>0</v>
      </c>
      <c r="P98" s="97">
        <f t="shared" si="18"/>
        <v>4.3650055782818997</v>
      </c>
      <c r="Q98" s="97" t="str">
        <f t="shared" si="18"/>
        <v>n.a.</v>
      </c>
      <c r="R98" s="97" t="str">
        <f t="shared" si="18"/>
        <v>n.a.</v>
      </c>
      <c r="S98" s="97" t="str">
        <f t="shared" si="12"/>
        <v>n.a.</v>
      </c>
      <c r="T98" s="97">
        <f t="shared" si="19"/>
        <v>2.2598882892328813</v>
      </c>
      <c r="U98" s="97" t="str">
        <f t="shared" si="19"/>
        <v>n.a.</v>
      </c>
      <c r="V98" s="97" t="str">
        <f t="shared" si="19"/>
        <v>n.a.</v>
      </c>
      <c r="W98" s="97" t="str">
        <f t="shared" si="13"/>
        <v>n.a.</v>
      </c>
      <c r="X98" s="96"/>
      <c r="Y98" s="96"/>
      <c r="Z98" s="96"/>
      <c r="AA98" s="96"/>
      <c r="AB98" s="96"/>
      <c r="AC98" s="132"/>
      <c r="AD98" s="132"/>
      <c r="AE98" s="132"/>
      <c r="AF98" s="132"/>
      <c r="AG98" s="132"/>
      <c r="AH98" s="132"/>
      <c r="AI98" s="132"/>
      <c r="AJ98" s="132"/>
      <c r="AK98" s="132"/>
      <c r="AL98" s="132"/>
      <c r="AM98" s="132"/>
      <c r="AN98" s="132"/>
      <c r="AO98" s="132"/>
      <c r="AP98" s="132"/>
      <c r="AQ98" s="132"/>
      <c r="AR98" s="132"/>
      <c r="AS98" s="132"/>
      <c r="AT98" s="132"/>
      <c r="AU98" s="132"/>
      <c r="AV98" s="132"/>
      <c r="AW98" s="132"/>
      <c r="AX98" s="132"/>
      <c r="AY98" s="132"/>
      <c r="AZ98" s="132"/>
      <c r="BA98" s="132"/>
      <c r="BB98" s="132"/>
      <c r="BC98" s="132"/>
      <c r="BD98" s="132"/>
      <c r="BE98" s="132"/>
      <c r="BF98" s="132"/>
      <c r="BG98" s="132"/>
      <c r="BH98" s="132"/>
      <c r="BI98" s="132"/>
      <c r="BJ98" s="132"/>
      <c r="BK98" s="132"/>
      <c r="BL98" s="132"/>
      <c r="BM98" s="132"/>
      <c r="BN98" s="132"/>
      <c r="BO98" s="132"/>
      <c r="BP98" s="132"/>
      <c r="BQ98" s="132"/>
      <c r="BR98" s="132"/>
      <c r="BS98" s="132"/>
      <c r="BT98" s="132"/>
      <c r="BU98" s="132"/>
      <c r="BV98" s="132"/>
      <c r="BW98" s="132"/>
      <c r="BX98" s="132"/>
      <c r="BY98" s="132"/>
      <c r="BZ98" s="132"/>
      <c r="CA98" s="132"/>
      <c r="CB98" s="132"/>
      <c r="CC98" s="132"/>
      <c r="CD98" s="132"/>
    </row>
    <row r="99" spans="1:82">
      <c r="A99" s="103">
        <f t="shared" si="20"/>
        <v>1957</v>
      </c>
      <c r="B99" s="96">
        <v>11133</v>
      </c>
      <c r="C99" s="96"/>
      <c r="D99" s="163">
        <v>60100</v>
      </c>
      <c r="E99" s="163"/>
      <c r="F99" s="51">
        <v>23445</v>
      </c>
      <c r="G99" s="96"/>
      <c r="H99" s="97">
        <f t="shared" si="21"/>
        <v>18.524126455906821</v>
      </c>
      <c r="I99" s="97">
        <f t="shared" si="22"/>
        <v>-1.7887448312218908</v>
      </c>
      <c r="J99" s="97">
        <f t="shared" si="11"/>
        <v>4.4274197140439231</v>
      </c>
      <c r="K99" s="97">
        <v>0.8127115923531204</v>
      </c>
      <c r="L99" s="96">
        <f t="shared" si="14"/>
        <v>1</v>
      </c>
      <c r="M99" s="96">
        <f t="shared" si="15"/>
        <v>0</v>
      </c>
      <c r="N99" s="96">
        <f t="shared" si="16"/>
        <v>0</v>
      </c>
      <c r="O99" s="96">
        <f t="shared" si="17"/>
        <v>0</v>
      </c>
      <c r="P99" s="97">
        <f t="shared" si="18"/>
        <v>4.4274197140439231</v>
      </c>
      <c r="Q99" s="97" t="str">
        <f t="shared" si="18"/>
        <v>n.a.</v>
      </c>
      <c r="R99" s="97" t="str">
        <f t="shared" si="18"/>
        <v>n.a.</v>
      </c>
      <c r="S99" s="97" t="str">
        <f t="shared" si="12"/>
        <v>n.a.</v>
      </c>
      <c r="T99" s="97">
        <f t="shared" si="19"/>
        <v>0.8127115923531204</v>
      </c>
      <c r="U99" s="97" t="str">
        <f t="shared" si="19"/>
        <v>n.a.</v>
      </c>
      <c r="V99" s="97" t="str">
        <f t="shared" si="19"/>
        <v>n.a.</v>
      </c>
      <c r="W99" s="97" t="str">
        <f t="shared" si="13"/>
        <v>n.a.</v>
      </c>
      <c r="X99" s="96"/>
      <c r="Y99" s="96"/>
      <c r="Z99" s="96"/>
      <c r="AA99" s="96"/>
      <c r="AB99" s="96"/>
      <c r="AC99" s="132"/>
      <c r="AD99" s="132"/>
      <c r="AE99" s="132"/>
      <c r="AF99" s="132"/>
      <c r="AG99" s="132"/>
      <c r="AH99" s="132"/>
      <c r="AI99" s="132"/>
      <c r="AJ99" s="132"/>
      <c r="AK99" s="132"/>
      <c r="AL99" s="132"/>
      <c r="AM99" s="132"/>
      <c r="AN99" s="132"/>
      <c r="AO99" s="132"/>
      <c r="AP99" s="132"/>
      <c r="AQ99" s="132"/>
      <c r="AR99" s="132"/>
      <c r="AS99" s="132"/>
      <c r="AT99" s="132"/>
      <c r="AU99" s="132"/>
      <c r="AV99" s="132"/>
      <c r="AW99" s="132"/>
      <c r="AX99" s="132"/>
      <c r="AY99" s="132"/>
      <c r="AZ99" s="132"/>
      <c r="BA99" s="132"/>
      <c r="BB99" s="132"/>
      <c r="BC99" s="132"/>
      <c r="BD99" s="132"/>
      <c r="BE99" s="132"/>
      <c r="BF99" s="132"/>
      <c r="BG99" s="132"/>
      <c r="BH99" s="132"/>
      <c r="BI99" s="132"/>
      <c r="BJ99" s="132"/>
      <c r="BK99" s="132"/>
      <c r="BL99" s="132"/>
      <c r="BM99" s="132"/>
      <c r="BN99" s="132"/>
      <c r="BO99" s="132"/>
      <c r="BP99" s="132"/>
      <c r="BQ99" s="132"/>
      <c r="BR99" s="132"/>
      <c r="BS99" s="132"/>
      <c r="BT99" s="132"/>
      <c r="BU99" s="132"/>
      <c r="BV99" s="132"/>
      <c r="BW99" s="132"/>
      <c r="BX99" s="132"/>
      <c r="BY99" s="132"/>
      <c r="BZ99" s="132"/>
      <c r="CA99" s="132"/>
      <c r="CB99" s="132"/>
      <c r="CC99" s="132"/>
      <c r="CD99" s="132"/>
    </row>
    <row r="100" spans="1:82">
      <c r="A100" s="103">
        <f t="shared" si="20"/>
        <v>1958</v>
      </c>
      <c r="B100" s="96">
        <v>11120</v>
      </c>
      <c r="C100" s="96"/>
      <c r="D100" s="163">
        <v>63100</v>
      </c>
      <c r="E100" s="163"/>
      <c r="F100" s="51">
        <v>23753</v>
      </c>
      <c r="G100" s="96"/>
      <c r="H100" s="97">
        <f t="shared" si="21"/>
        <v>17.622820919175911</v>
      </c>
      <c r="I100" s="97">
        <f t="shared" si="22"/>
        <v>-2.0475910658428162</v>
      </c>
      <c r="J100" s="97">
        <f t="shared" si="11"/>
        <v>1.3137129451908702</v>
      </c>
      <c r="K100" s="97">
        <v>1.4816697969839514</v>
      </c>
      <c r="L100" s="96">
        <f t="shared" si="14"/>
        <v>1</v>
      </c>
      <c r="M100" s="96">
        <f t="shared" si="15"/>
        <v>0</v>
      </c>
      <c r="N100" s="96">
        <f t="shared" si="16"/>
        <v>0</v>
      </c>
      <c r="O100" s="96">
        <f t="shared" si="17"/>
        <v>0</v>
      </c>
      <c r="P100" s="97">
        <f t="shared" si="18"/>
        <v>1.3137129451908702</v>
      </c>
      <c r="Q100" s="97" t="str">
        <f t="shared" si="18"/>
        <v>n.a.</v>
      </c>
      <c r="R100" s="97" t="str">
        <f t="shared" si="18"/>
        <v>n.a.</v>
      </c>
      <c r="S100" s="97" t="str">
        <f t="shared" si="12"/>
        <v>n.a.</v>
      </c>
      <c r="T100" s="97">
        <f t="shared" si="19"/>
        <v>1.4816697969839514</v>
      </c>
      <c r="U100" s="97" t="str">
        <f t="shared" si="19"/>
        <v>n.a.</v>
      </c>
      <c r="V100" s="97" t="str">
        <f t="shared" si="19"/>
        <v>n.a.</v>
      </c>
      <c r="W100" s="97" t="str">
        <f t="shared" si="13"/>
        <v>n.a.</v>
      </c>
      <c r="X100" s="96"/>
      <c r="Y100" s="96"/>
      <c r="Z100" s="96"/>
      <c r="AA100" s="96"/>
      <c r="AB100" s="96"/>
      <c r="AC100" s="132"/>
      <c r="AD100" s="132"/>
      <c r="AE100" s="132"/>
      <c r="AF100" s="132"/>
      <c r="AG100" s="132"/>
      <c r="AH100" s="132"/>
      <c r="AI100" s="132"/>
      <c r="AJ100" s="132"/>
      <c r="AK100" s="132"/>
      <c r="AL100" s="132"/>
      <c r="AM100" s="132"/>
      <c r="AN100" s="132"/>
      <c r="AO100" s="132"/>
      <c r="AP100" s="132"/>
      <c r="AQ100" s="132"/>
      <c r="AR100" s="132"/>
      <c r="AS100" s="132"/>
      <c r="AT100" s="132"/>
      <c r="AU100" s="132"/>
      <c r="AV100" s="132"/>
      <c r="AW100" s="132"/>
      <c r="AX100" s="132"/>
      <c r="AY100" s="132"/>
      <c r="AZ100" s="132"/>
      <c r="BA100" s="132"/>
      <c r="BB100" s="132"/>
      <c r="BC100" s="132"/>
      <c r="BD100" s="132"/>
      <c r="BE100" s="132"/>
      <c r="BF100" s="132"/>
      <c r="BG100" s="132"/>
      <c r="BH100" s="132"/>
      <c r="BI100" s="132"/>
      <c r="BJ100" s="132"/>
      <c r="BK100" s="132"/>
      <c r="BL100" s="132"/>
      <c r="BM100" s="132"/>
      <c r="BN100" s="132"/>
      <c r="BO100" s="132"/>
      <c r="BP100" s="132"/>
      <c r="BQ100" s="132"/>
      <c r="BR100" s="132"/>
      <c r="BS100" s="132"/>
      <c r="BT100" s="132"/>
      <c r="BU100" s="132"/>
      <c r="BV100" s="132"/>
      <c r="BW100" s="132"/>
      <c r="BX100" s="132"/>
      <c r="BY100" s="132"/>
      <c r="BZ100" s="132"/>
      <c r="CA100" s="132"/>
      <c r="CB100" s="132"/>
      <c r="CC100" s="132"/>
      <c r="CD100" s="132"/>
    </row>
    <row r="101" spans="1:82">
      <c r="A101" s="103">
        <f t="shared" si="20"/>
        <v>1959</v>
      </c>
      <c r="B101" s="96">
        <v>11652</v>
      </c>
      <c r="C101" s="96"/>
      <c r="D101" s="163">
        <v>67300</v>
      </c>
      <c r="E101" s="163"/>
      <c r="F101" s="51">
        <v>25039</v>
      </c>
      <c r="G101" s="96"/>
      <c r="H101" s="97">
        <f t="shared" si="21"/>
        <v>17.313521545319464</v>
      </c>
      <c r="I101" s="97">
        <f t="shared" si="22"/>
        <v>-1.8816004059000484</v>
      </c>
      <c r="J101" s="97">
        <f t="shared" ref="J101:J121" si="23">100*(F101/F100-1)</f>
        <v>5.4140529617311417</v>
      </c>
      <c r="K101" s="97">
        <v>1.9004534584367547</v>
      </c>
      <c r="L101" s="96">
        <f t="shared" si="14"/>
        <v>1</v>
      </c>
      <c r="M101" s="96">
        <f t="shared" si="15"/>
        <v>0</v>
      </c>
      <c r="N101" s="96">
        <f t="shared" si="16"/>
        <v>0</v>
      </c>
      <c r="O101" s="96">
        <f t="shared" si="17"/>
        <v>0</v>
      </c>
      <c r="P101" s="97">
        <f t="shared" si="18"/>
        <v>5.4140529617311417</v>
      </c>
      <c r="Q101" s="97" t="str">
        <f t="shared" si="18"/>
        <v>n.a.</v>
      </c>
      <c r="R101" s="97" t="str">
        <f t="shared" si="18"/>
        <v>n.a.</v>
      </c>
      <c r="S101" s="97" t="str">
        <f t="shared" si="12"/>
        <v>n.a.</v>
      </c>
      <c r="T101" s="97">
        <f t="shared" si="19"/>
        <v>1.9004534584367547</v>
      </c>
      <c r="U101" s="97" t="str">
        <f t="shared" si="19"/>
        <v>n.a.</v>
      </c>
      <c r="V101" s="97" t="str">
        <f t="shared" si="19"/>
        <v>n.a.</v>
      </c>
      <c r="W101" s="97" t="str">
        <f t="shared" si="13"/>
        <v>n.a.</v>
      </c>
      <c r="X101" s="96"/>
      <c r="Y101" s="96"/>
      <c r="Z101" s="96"/>
      <c r="AA101" s="96"/>
      <c r="AB101" s="96"/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32"/>
      <c r="AQ101" s="132"/>
      <c r="AR101" s="132"/>
      <c r="AS101" s="132"/>
      <c r="AT101" s="132"/>
      <c r="AU101" s="132"/>
      <c r="AV101" s="132"/>
      <c r="AW101" s="132"/>
      <c r="AX101" s="132"/>
      <c r="AY101" s="132"/>
      <c r="AZ101" s="132"/>
      <c r="BA101" s="132"/>
      <c r="BB101" s="132"/>
      <c r="BC101" s="132"/>
      <c r="BD101" s="132"/>
      <c r="BE101" s="132"/>
      <c r="BF101" s="132"/>
      <c r="BG101" s="132"/>
      <c r="BH101" s="132"/>
      <c r="BI101" s="132"/>
      <c r="BJ101" s="132"/>
      <c r="BK101" s="132"/>
      <c r="BL101" s="132"/>
      <c r="BM101" s="132"/>
      <c r="BN101" s="132"/>
      <c r="BO101" s="132"/>
      <c r="BP101" s="132"/>
      <c r="BQ101" s="132"/>
      <c r="BR101" s="132"/>
      <c r="BS101" s="132"/>
      <c r="BT101" s="132"/>
      <c r="BU101" s="132"/>
      <c r="BV101" s="132"/>
      <c r="BW101" s="132"/>
      <c r="BX101" s="132"/>
      <c r="BY101" s="132"/>
      <c r="BZ101" s="132"/>
      <c r="CA101" s="132"/>
      <c r="CB101" s="132"/>
      <c r="CC101" s="132"/>
      <c r="CD101" s="132"/>
    </row>
    <row r="102" spans="1:82">
      <c r="A102" s="103">
        <f t="shared" si="20"/>
        <v>1960</v>
      </c>
      <c r="B102" s="96">
        <v>11686</v>
      </c>
      <c r="C102" s="96"/>
      <c r="D102" s="163">
        <v>73300</v>
      </c>
      <c r="E102" s="163"/>
      <c r="F102" s="51">
        <v>26711</v>
      </c>
      <c r="G102" s="96"/>
      <c r="H102" s="97">
        <f t="shared" si="21"/>
        <v>15.942701227830833</v>
      </c>
      <c r="I102" s="97">
        <f t="shared" si="22"/>
        <v>-2.5814252280759877</v>
      </c>
      <c r="J102" s="97">
        <f t="shared" si="23"/>
        <v>6.6775829705659095</v>
      </c>
      <c r="K102" s="97">
        <v>1.6121860106255204</v>
      </c>
      <c r="L102" s="96">
        <f t="shared" si="14"/>
        <v>1</v>
      </c>
      <c r="M102" s="96">
        <f t="shared" si="15"/>
        <v>0</v>
      </c>
      <c r="N102" s="96">
        <f t="shared" si="16"/>
        <v>0</v>
      </c>
      <c r="O102" s="96">
        <f t="shared" si="17"/>
        <v>0</v>
      </c>
      <c r="P102" s="97">
        <f t="shared" si="18"/>
        <v>6.6775829705659095</v>
      </c>
      <c r="Q102" s="97" t="str">
        <f t="shared" si="18"/>
        <v>n.a.</v>
      </c>
      <c r="R102" s="97" t="str">
        <f t="shared" si="18"/>
        <v>n.a.</v>
      </c>
      <c r="S102" s="97" t="str">
        <f t="shared" si="12"/>
        <v>n.a.</v>
      </c>
      <c r="T102" s="97">
        <f t="shared" si="19"/>
        <v>1.6121860106255204</v>
      </c>
      <c r="U102" s="97" t="str">
        <f t="shared" si="19"/>
        <v>n.a.</v>
      </c>
      <c r="V102" s="97" t="str">
        <f t="shared" si="19"/>
        <v>n.a.</v>
      </c>
      <c r="W102" s="97" t="str">
        <f t="shared" si="13"/>
        <v>n.a.</v>
      </c>
      <c r="X102" s="96"/>
      <c r="Y102" s="96"/>
      <c r="Z102" s="96"/>
      <c r="AA102" s="96"/>
      <c r="AB102" s="96"/>
      <c r="AC102" s="132"/>
      <c r="AD102" s="132"/>
      <c r="AE102" s="132"/>
      <c r="AF102" s="132"/>
      <c r="AG102" s="132"/>
      <c r="AH102" s="132"/>
      <c r="AI102" s="132"/>
      <c r="AJ102" s="132"/>
      <c r="AK102" s="132"/>
      <c r="AL102" s="132"/>
      <c r="AM102" s="132"/>
      <c r="AN102" s="132"/>
      <c r="AO102" s="132"/>
      <c r="AP102" s="132"/>
      <c r="AQ102" s="132"/>
      <c r="AR102" s="132"/>
      <c r="AS102" s="132"/>
      <c r="AT102" s="132"/>
      <c r="AU102" s="132"/>
      <c r="AV102" s="132"/>
      <c r="AW102" s="132"/>
      <c r="AX102" s="132"/>
      <c r="AY102" s="132"/>
      <c r="AZ102" s="132"/>
      <c r="BA102" s="132"/>
      <c r="BB102" s="132"/>
      <c r="BC102" s="132"/>
      <c r="BD102" s="132"/>
      <c r="BE102" s="132"/>
      <c r="BF102" s="132"/>
      <c r="BG102" s="132"/>
      <c r="BH102" s="132"/>
      <c r="BI102" s="132"/>
      <c r="BJ102" s="132"/>
      <c r="BK102" s="132"/>
      <c r="BL102" s="132"/>
      <c r="BM102" s="132"/>
      <c r="BN102" s="132"/>
      <c r="BO102" s="132"/>
      <c r="BP102" s="132"/>
      <c r="BQ102" s="132"/>
      <c r="BR102" s="132"/>
      <c r="BS102" s="132"/>
      <c r="BT102" s="132"/>
      <c r="BU102" s="132"/>
      <c r="BV102" s="132"/>
      <c r="BW102" s="132"/>
      <c r="BX102" s="132"/>
      <c r="BY102" s="132"/>
      <c r="BZ102" s="132"/>
      <c r="CA102" s="132"/>
      <c r="CB102" s="132"/>
      <c r="CC102" s="132"/>
      <c r="CD102" s="132"/>
    </row>
    <row r="103" spans="1:82">
      <c r="A103" s="103">
        <f t="shared" si="20"/>
        <v>1961</v>
      </c>
      <c r="B103" s="96">
        <v>11717</v>
      </c>
      <c r="C103" s="96"/>
      <c r="D103" s="163">
        <v>78900</v>
      </c>
      <c r="E103" s="163"/>
      <c r="F103" s="51">
        <v>28170</v>
      </c>
      <c r="G103" s="96"/>
      <c r="H103" s="97">
        <f t="shared" si="21"/>
        <v>14.85044359949303</v>
      </c>
      <c r="I103" s="97">
        <f t="shared" si="22"/>
        <v>-2.7723773196828816</v>
      </c>
      <c r="J103" s="97">
        <f t="shared" si="23"/>
        <v>5.4621691437984454</v>
      </c>
      <c r="K103" s="97">
        <v>1.9100921853494648</v>
      </c>
      <c r="L103" s="96">
        <f t="shared" si="14"/>
        <v>1</v>
      </c>
      <c r="M103" s="96">
        <f t="shared" si="15"/>
        <v>0</v>
      </c>
      <c r="N103" s="96">
        <f t="shared" si="16"/>
        <v>0</v>
      </c>
      <c r="O103" s="96">
        <f t="shared" si="17"/>
        <v>0</v>
      </c>
      <c r="P103" s="97">
        <f t="shared" si="18"/>
        <v>5.4621691437984454</v>
      </c>
      <c r="Q103" s="97" t="str">
        <f t="shared" si="18"/>
        <v>n.a.</v>
      </c>
      <c r="R103" s="97" t="str">
        <f t="shared" si="18"/>
        <v>n.a.</v>
      </c>
      <c r="S103" s="97" t="str">
        <f t="shared" si="12"/>
        <v>n.a.</v>
      </c>
      <c r="T103" s="97">
        <f t="shared" si="19"/>
        <v>1.9100921853494648</v>
      </c>
      <c r="U103" s="97" t="str">
        <f t="shared" si="19"/>
        <v>n.a.</v>
      </c>
      <c r="V103" s="97" t="str">
        <f t="shared" si="19"/>
        <v>n.a.</v>
      </c>
      <c r="W103" s="97" t="str">
        <f t="shared" si="13"/>
        <v>n.a.</v>
      </c>
      <c r="X103" s="96"/>
      <c r="Y103" s="96"/>
      <c r="Z103" s="96"/>
      <c r="AA103" s="96"/>
      <c r="AB103" s="96"/>
      <c r="AC103" s="132"/>
      <c r="AD103" s="132"/>
      <c r="AE103" s="132"/>
      <c r="AF103" s="132"/>
      <c r="AG103" s="132"/>
      <c r="AH103" s="132"/>
      <c r="AI103" s="132"/>
      <c r="AJ103" s="132"/>
      <c r="AK103" s="132"/>
      <c r="AL103" s="132"/>
      <c r="AM103" s="132"/>
      <c r="AN103" s="132"/>
      <c r="AO103" s="132"/>
      <c r="AP103" s="132"/>
      <c r="AQ103" s="132"/>
      <c r="AR103" s="132"/>
      <c r="AS103" s="132"/>
      <c r="AT103" s="132"/>
      <c r="AU103" s="132"/>
      <c r="AV103" s="132"/>
      <c r="AW103" s="132"/>
      <c r="AX103" s="132"/>
      <c r="AY103" s="132"/>
      <c r="AZ103" s="132"/>
      <c r="BA103" s="132"/>
      <c r="BB103" s="132"/>
      <c r="BC103" s="132"/>
      <c r="BD103" s="132"/>
      <c r="BE103" s="132"/>
      <c r="BF103" s="132"/>
      <c r="BG103" s="132"/>
      <c r="BH103" s="132"/>
      <c r="BI103" s="132"/>
      <c r="BJ103" s="132"/>
      <c r="BK103" s="132"/>
      <c r="BL103" s="132"/>
      <c r="BM103" s="132"/>
      <c r="BN103" s="132"/>
      <c r="BO103" s="132"/>
      <c r="BP103" s="132"/>
      <c r="BQ103" s="132"/>
      <c r="BR103" s="132"/>
      <c r="BS103" s="132"/>
      <c r="BT103" s="132"/>
      <c r="BU103" s="132"/>
      <c r="BV103" s="132"/>
      <c r="BW103" s="132"/>
      <c r="BX103" s="132"/>
      <c r="BY103" s="132"/>
      <c r="BZ103" s="132"/>
      <c r="CA103" s="132"/>
      <c r="CB103" s="132"/>
      <c r="CC103" s="132"/>
      <c r="CD103" s="132"/>
    </row>
    <row r="104" spans="1:82">
      <c r="A104" s="103">
        <f t="shared" si="20"/>
        <v>1962</v>
      </c>
      <c r="B104" s="96">
        <v>11734</v>
      </c>
      <c r="C104" s="96"/>
      <c r="D104" s="163">
        <v>83900</v>
      </c>
      <c r="E104" s="163"/>
      <c r="F104" s="51">
        <v>30040</v>
      </c>
      <c r="G104" s="96"/>
      <c r="H104" s="97">
        <f t="shared" si="21"/>
        <v>13.98569725864124</v>
      </c>
      <c r="I104" s="97">
        <f t="shared" si="22"/>
        <v>-3.3278242866782239</v>
      </c>
      <c r="J104" s="97">
        <f t="shared" si="23"/>
        <v>6.6382676606318691</v>
      </c>
      <c r="K104" s="97">
        <v>1.1842857687034516</v>
      </c>
      <c r="L104" s="96">
        <f t="shared" si="14"/>
        <v>1</v>
      </c>
      <c r="M104" s="96">
        <f t="shared" si="15"/>
        <v>0</v>
      </c>
      <c r="N104" s="96">
        <f t="shared" si="16"/>
        <v>0</v>
      </c>
      <c r="O104" s="96">
        <f t="shared" si="17"/>
        <v>0</v>
      </c>
      <c r="P104" s="97">
        <f t="shared" si="18"/>
        <v>6.6382676606318691</v>
      </c>
      <c r="Q104" s="97" t="str">
        <f t="shared" si="18"/>
        <v>n.a.</v>
      </c>
      <c r="R104" s="97" t="str">
        <f t="shared" si="18"/>
        <v>n.a.</v>
      </c>
      <c r="S104" s="97" t="str">
        <f t="shared" si="12"/>
        <v>n.a.</v>
      </c>
      <c r="T104" s="97">
        <f t="shared" si="19"/>
        <v>1.1842857687034516</v>
      </c>
      <c r="U104" s="97" t="str">
        <f t="shared" si="19"/>
        <v>n.a.</v>
      </c>
      <c r="V104" s="97" t="str">
        <f t="shared" si="19"/>
        <v>n.a.</v>
      </c>
      <c r="W104" s="97" t="str">
        <f t="shared" si="13"/>
        <v>n.a.</v>
      </c>
      <c r="X104" s="96"/>
      <c r="Y104" s="96"/>
      <c r="Z104" s="96"/>
      <c r="AA104" s="96"/>
      <c r="AB104" s="96"/>
      <c r="AC104" s="132"/>
      <c r="AD104" s="132"/>
      <c r="AE104" s="132"/>
      <c r="AF104" s="132"/>
      <c r="AG104" s="132"/>
      <c r="AH104" s="132"/>
      <c r="AI104" s="132"/>
      <c r="AJ104" s="132"/>
      <c r="AK104" s="132"/>
      <c r="AL104" s="132"/>
      <c r="AM104" s="132"/>
      <c r="AN104" s="132"/>
      <c r="AO104" s="132"/>
      <c r="AP104" s="132"/>
      <c r="AQ104" s="132"/>
      <c r="AR104" s="132"/>
      <c r="AS104" s="132"/>
      <c r="AT104" s="132"/>
      <c r="AU104" s="132"/>
      <c r="AV104" s="132"/>
      <c r="AW104" s="132"/>
      <c r="AX104" s="132"/>
      <c r="AY104" s="132"/>
      <c r="AZ104" s="132"/>
      <c r="BA104" s="132"/>
      <c r="BB104" s="132"/>
      <c r="BC104" s="132"/>
      <c r="BD104" s="132"/>
      <c r="BE104" s="132"/>
      <c r="BF104" s="132"/>
      <c r="BG104" s="132"/>
      <c r="BH104" s="132"/>
      <c r="BI104" s="132"/>
      <c r="BJ104" s="132"/>
      <c r="BK104" s="132"/>
      <c r="BL104" s="132"/>
      <c r="BM104" s="132"/>
      <c r="BN104" s="132"/>
      <c r="BO104" s="132"/>
      <c r="BP104" s="132"/>
      <c r="BQ104" s="132"/>
      <c r="BR104" s="132"/>
      <c r="BS104" s="132"/>
      <c r="BT104" s="132"/>
      <c r="BU104" s="132"/>
      <c r="BV104" s="132"/>
      <c r="BW104" s="132"/>
      <c r="BX104" s="132"/>
      <c r="BY104" s="132"/>
      <c r="BZ104" s="132"/>
      <c r="CA104" s="132"/>
      <c r="CB104" s="132"/>
      <c r="CC104" s="132"/>
      <c r="CD104" s="132"/>
    </row>
    <row r="105" spans="1:82">
      <c r="A105" s="103">
        <f t="shared" si="20"/>
        <v>1963</v>
      </c>
      <c r="B105" s="96">
        <v>14790</v>
      </c>
      <c r="C105" s="96"/>
      <c r="D105" s="163">
        <v>91100</v>
      </c>
      <c r="E105" s="163"/>
      <c r="F105" s="51">
        <v>31823</v>
      </c>
      <c r="G105" s="96"/>
      <c r="H105" s="97">
        <f t="shared" si="21"/>
        <v>16.23490669593853</v>
      </c>
      <c r="I105" s="97">
        <f t="shared" si="22"/>
        <v>0.29220546810769754</v>
      </c>
      <c r="J105" s="97">
        <f t="shared" si="23"/>
        <v>5.9354194407456706</v>
      </c>
      <c r="K105" s="97">
        <v>2.5318082039230649</v>
      </c>
      <c r="L105" s="96">
        <f t="shared" si="14"/>
        <v>1</v>
      </c>
      <c r="M105" s="96">
        <f t="shared" si="15"/>
        <v>0</v>
      </c>
      <c r="N105" s="96">
        <f t="shared" si="16"/>
        <v>0</v>
      </c>
      <c r="O105" s="96">
        <f t="shared" si="17"/>
        <v>0</v>
      </c>
      <c r="P105" s="97">
        <f t="shared" si="18"/>
        <v>5.9354194407456706</v>
      </c>
      <c r="Q105" s="97" t="str">
        <f t="shared" si="18"/>
        <v>n.a.</v>
      </c>
      <c r="R105" s="97" t="str">
        <f t="shared" si="18"/>
        <v>n.a.</v>
      </c>
      <c r="S105" s="97" t="str">
        <f t="shared" si="12"/>
        <v>n.a.</v>
      </c>
      <c r="T105" s="97">
        <f t="shared" si="19"/>
        <v>2.5318082039230649</v>
      </c>
      <c r="U105" s="97" t="str">
        <f t="shared" si="19"/>
        <v>n.a.</v>
      </c>
      <c r="V105" s="97" t="str">
        <f t="shared" si="19"/>
        <v>n.a.</v>
      </c>
      <c r="W105" s="97" t="str">
        <f t="shared" si="13"/>
        <v>n.a.</v>
      </c>
      <c r="X105" s="96"/>
      <c r="Y105" s="96"/>
      <c r="Z105" s="96"/>
      <c r="AA105" s="96"/>
      <c r="AB105" s="96"/>
      <c r="AC105" s="132"/>
      <c r="AD105" s="132"/>
      <c r="AE105" s="132"/>
      <c r="AF105" s="132"/>
      <c r="AG105" s="132"/>
      <c r="AH105" s="132"/>
      <c r="AI105" s="132"/>
      <c r="AJ105" s="132"/>
      <c r="AK105" s="132"/>
      <c r="AL105" s="132"/>
      <c r="AM105" s="132"/>
      <c r="AN105" s="132"/>
      <c r="AO105" s="132"/>
      <c r="AP105" s="132"/>
      <c r="AQ105" s="132"/>
      <c r="AR105" s="132"/>
      <c r="AS105" s="132"/>
      <c r="AT105" s="132"/>
      <c r="AU105" s="132"/>
      <c r="AV105" s="132"/>
      <c r="AW105" s="132"/>
      <c r="AX105" s="132"/>
      <c r="AY105" s="132"/>
      <c r="AZ105" s="132"/>
      <c r="BA105" s="132"/>
      <c r="BB105" s="132"/>
      <c r="BC105" s="132"/>
      <c r="BD105" s="132"/>
      <c r="BE105" s="132"/>
      <c r="BF105" s="132"/>
      <c r="BG105" s="132"/>
      <c r="BH105" s="132"/>
      <c r="BI105" s="132"/>
      <c r="BJ105" s="132"/>
      <c r="BK105" s="132"/>
      <c r="BL105" s="132"/>
      <c r="BM105" s="132"/>
      <c r="BN105" s="132"/>
      <c r="BO105" s="132"/>
      <c r="BP105" s="132"/>
      <c r="BQ105" s="132"/>
      <c r="BR105" s="132"/>
      <c r="BS105" s="132"/>
      <c r="BT105" s="132"/>
      <c r="BU105" s="132"/>
      <c r="BV105" s="132"/>
      <c r="BW105" s="132"/>
      <c r="BX105" s="132"/>
      <c r="BY105" s="132"/>
      <c r="BZ105" s="132"/>
      <c r="CA105" s="132"/>
      <c r="CB105" s="132"/>
      <c r="CC105" s="132"/>
      <c r="CD105" s="132"/>
    </row>
    <row r="106" spans="1:82">
      <c r="A106" s="103">
        <f t="shared" si="20"/>
        <v>1964</v>
      </c>
      <c r="B106" s="96">
        <v>15330</v>
      </c>
      <c r="C106" s="96"/>
      <c r="D106" s="163">
        <v>98600</v>
      </c>
      <c r="E106" s="163"/>
      <c r="F106" s="51">
        <v>33921</v>
      </c>
      <c r="G106" s="96"/>
      <c r="H106" s="97">
        <f t="shared" si="21"/>
        <v>15.547667342799189</v>
      </c>
      <c r="I106" s="97">
        <f t="shared" si="22"/>
        <v>0.69722374330615899</v>
      </c>
      <c r="J106" s="97">
        <f t="shared" si="23"/>
        <v>6.5927159601546048</v>
      </c>
      <c r="K106" s="97">
        <v>2.7860483514195322</v>
      </c>
      <c r="L106" s="96">
        <f t="shared" si="14"/>
        <v>1</v>
      </c>
      <c r="M106" s="96">
        <f t="shared" si="15"/>
        <v>0</v>
      </c>
      <c r="N106" s="96">
        <f t="shared" si="16"/>
        <v>0</v>
      </c>
      <c r="O106" s="96">
        <f t="shared" si="17"/>
        <v>0</v>
      </c>
      <c r="P106" s="97">
        <f t="shared" si="18"/>
        <v>6.5927159601546048</v>
      </c>
      <c r="Q106" s="97" t="str">
        <f t="shared" si="18"/>
        <v>n.a.</v>
      </c>
      <c r="R106" s="97" t="str">
        <f t="shared" si="18"/>
        <v>n.a.</v>
      </c>
      <c r="S106" s="97" t="str">
        <f t="shared" si="12"/>
        <v>n.a.</v>
      </c>
      <c r="T106" s="97">
        <f t="shared" si="19"/>
        <v>2.7860483514195322</v>
      </c>
      <c r="U106" s="97" t="str">
        <f t="shared" si="19"/>
        <v>n.a.</v>
      </c>
      <c r="V106" s="97" t="str">
        <f t="shared" si="19"/>
        <v>n.a.</v>
      </c>
      <c r="W106" s="97" t="str">
        <f t="shared" si="13"/>
        <v>n.a.</v>
      </c>
      <c r="X106" s="96"/>
      <c r="Y106" s="96"/>
      <c r="Z106" s="96"/>
      <c r="AA106" s="96"/>
      <c r="AB106" s="96"/>
      <c r="AC106" s="132"/>
      <c r="AD106" s="132"/>
      <c r="AE106" s="132"/>
      <c r="AF106" s="132"/>
      <c r="AG106" s="132"/>
      <c r="AH106" s="132"/>
      <c r="AI106" s="132"/>
      <c r="AJ106" s="132"/>
      <c r="AK106" s="132"/>
      <c r="AL106" s="132"/>
      <c r="AM106" s="132"/>
      <c r="AN106" s="132"/>
      <c r="AO106" s="132"/>
      <c r="AP106" s="132"/>
      <c r="AQ106" s="132"/>
      <c r="AR106" s="132"/>
      <c r="AS106" s="132"/>
      <c r="AT106" s="132"/>
      <c r="AU106" s="132"/>
      <c r="AV106" s="132"/>
      <c r="AW106" s="132"/>
      <c r="AX106" s="132"/>
      <c r="AY106" s="132"/>
      <c r="AZ106" s="132"/>
      <c r="BA106" s="132"/>
      <c r="BB106" s="132"/>
      <c r="BC106" s="132"/>
      <c r="BD106" s="132"/>
      <c r="BE106" s="132"/>
      <c r="BF106" s="132"/>
      <c r="BG106" s="132"/>
      <c r="BH106" s="132"/>
      <c r="BI106" s="132"/>
      <c r="BJ106" s="132"/>
      <c r="BK106" s="132"/>
      <c r="BL106" s="132"/>
      <c r="BM106" s="132"/>
      <c r="BN106" s="132"/>
      <c r="BO106" s="132"/>
      <c r="BP106" s="132"/>
      <c r="BQ106" s="132"/>
      <c r="BR106" s="132"/>
      <c r="BS106" s="132"/>
      <c r="BT106" s="132"/>
      <c r="BU106" s="132"/>
      <c r="BV106" s="132"/>
      <c r="BW106" s="132"/>
      <c r="BX106" s="132"/>
      <c r="BY106" s="132"/>
      <c r="BZ106" s="132"/>
      <c r="CA106" s="132"/>
      <c r="CB106" s="132"/>
      <c r="CC106" s="132"/>
      <c r="CD106" s="132"/>
    </row>
    <row r="107" spans="1:82">
      <c r="A107" s="103">
        <f t="shared" si="20"/>
        <v>1965</v>
      </c>
      <c r="B107" s="160">
        <v>16174</v>
      </c>
      <c r="C107" s="160"/>
      <c r="D107" s="163">
        <v>109900</v>
      </c>
      <c r="E107" s="163"/>
      <c r="F107" s="51">
        <v>36446</v>
      </c>
      <c r="G107" s="96"/>
      <c r="H107" s="97">
        <f t="shared" si="21"/>
        <v>14.717015468607825</v>
      </c>
      <c r="I107" s="97">
        <f t="shared" si="22"/>
        <v>0.73131820996658448</v>
      </c>
      <c r="J107" s="97">
        <f t="shared" si="23"/>
        <v>7.4437663983962787</v>
      </c>
      <c r="K107" s="97">
        <v>3.5321880992955381</v>
      </c>
      <c r="L107" s="96">
        <f t="shared" si="14"/>
        <v>1</v>
      </c>
      <c r="M107" s="96">
        <f t="shared" si="15"/>
        <v>0</v>
      </c>
      <c r="N107" s="96">
        <f t="shared" si="16"/>
        <v>0</v>
      </c>
      <c r="O107" s="96">
        <f t="shared" si="17"/>
        <v>0</v>
      </c>
      <c r="P107" s="97">
        <f t="shared" si="18"/>
        <v>7.4437663983962787</v>
      </c>
      <c r="Q107" s="97" t="str">
        <f t="shared" si="18"/>
        <v>n.a.</v>
      </c>
      <c r="R107" s="97" t="str">
        <f t="shared" si="18"/>
        <v>n.a.</v>
      </c>
      <c r="S107" s="97" t="str">
        <f t="shared" si="12"/>
        <v>n.a.</v>
      </c>
      <c r="T107" s="97">
        <f t="shared" si="19"/>
        <v>3.5321880992955381</v>
      </c>
      <c r="U107" s="97" t="str">
        <f t="shared" si="19"/>
        <v>n.a.</v>
      </c>
      <c r="V107" s="97" t="str">
        <f t="shared" si="19"/>
        <v>n.a.</v>
      </c>
      <c r="W107" s="97" t="str">
        <f t="shared" si="13"/>
        <v>n.a.</v>
      </c>
      <c r="X107" s="96"/>
      <c r="Y107" s="96"/>
      <c r="Z107" s="96"/>
      <c r="AA107" s="96"/>
      <c r="AB107" s="96"/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32"/>
      <c r="AR107" s="132"/>
      <c r="AS107" s="132"/>
      <c r="AT107" s="132"/>
      <c r="AU107" s="132"/>
      <c r="AV107" s="132"/>
      <c r="AW107" s="132"/>
      <c r="AX107" s="132"/>
      <c r="AY107" s="132"/>
      <c r="AZ107" s="132"/>
      <c r="BA107" s="132"/>
      <c r="BB107" s="132"/>
      <c r="BC107" s="132"/>
      <c r="BD107" s="132"/>
      <c r="BE107" s="132"/>
      <c r="BF107" s="132"/>
      <c r="BG107" s="132"/>
      <c r="BH107" s="132"/>
      <c r="BI107" s="132"/>
      <c r="BJ107" s="132"/>
      <c r="BK107" s="132"/>
      <c r="BL107" s="132"/>
      <c r="BM107" s="132"/>
      <c r="BN107" s="132"/>
      <c r="BO107" s="132"/>
      <c r="BP107" s="132"/>
      <c r="BQ107" s="132"/>
      <c r="BR107" s="132"/>
      <c r="BS107" s="132"/>
      <c r="BT107" s="132"/>
      <c r="BU107" s="132"/>
      <c r="BV107" s="132"/>
      <c r="BW107" s="132"/>
      <c r="BX107" s="132"/>
      <c r="BY107" s="132"/>
      <c r="BZ107" s="132"/>
      <c r="CA107" s="132"/>
      <c r="CB107" s="132"/>
      <c r="CC107" s="132"/>
      <c r="CD107" s="132"/>
    </row>
    <row r="108" spans="1:82">
      <c r="A108" s="103">
        <f t="shared" si="20"/>
        <v>1966</v>
      </c>
      <c r="B108" s="96">
        <v>17552</v>
      </c>
      <c r="C108" s="96"/>
      <c r="D108" s="163">
        <v>120400</v>
      </c>
      <c r="E108" s="163"/>
      <c r="F108" s="51">
        <v>37929</v>
      </c>
      <c r="G108" s="96"/>
      <c r="H108" s="97">
        <f t="shared" si="21"/>
        <v>14.578073089700997</v>
      </c>
      <c r="I108" s="97">
        <f t="shared" si="22"/>
        <v>-1.6568336062375337</v>
      </c>
      <c r="J108" s="97">
        <f t="shared" si="23"/>
        <v>4.0690336388081061</v>
      </c>
      <c r="K108" s="97">
        <v>4.4376930642242156</v>
      </c>
      <c r="L108" s="96">
        <f t="shared" si="14"/>
        <v>1</v>
      </c>
      <c r="M108" s="96">
        <f t="shared" si="15"/>
        <v>0</v>
      </c>
      <c r="N108" s="96">
        <f t="shared" si="16"/>
        <v>0</v>
      </c>
      <c r="O108" s="96">
        <f t="shared" si="17"/>
        <v>0</v>
      </c>
      <c r="P108" s="97">
        <f t="shared" si="18"/>
        <v>4.0690336388081061</v>
      </c>
      <c r="Q108" s="97" t="str">
        <f t="shared" si="18"/>
        <v>n.a.</v>
      </c>
      <c r="R108" s="97" t="str">
        <f t="shared" si="18"/>
        <v>n.a.</v>
      </c>
      <c r="S108" s="97" t="str">
        <f t="shared" si="12"/>
        <v>n.a.</v>
      </c>
      <c r="T108" s="97">
        <f t="shared" si="19"/>
        <v>4.4376930642242156</v>
      </c>
      <c r="U108" s="97" t="str">
        <f t="shared" si="19"/>
        <v>n.a.</v>
      </c>
      <c r="V108" s="97" t="str">
        <f t="shared" si="19"/>
        <v>n.a.</v>
      </c>
      <c r="W108" s="97" t="str">
        <f t="shared" si="13"/>
        <v>n.a.</v>
      </c>
      <c r="X108" s="96"/>
      <c r="Y108" s="96"/>
      <c r="Z108" s="96"/>
      <c r="AA108" s="96"/>
      <c r="AB108" s="96"/>
      <c r="AC108" s="132"/>
      <c r="AD108" s="132"/>
      <c r="AE108" s="132"/>
      <c r="AF108" s="132"/>
      <c r="AG108" s="132"/>
      <c r="AH108" s="132"/>
      <c r="AI108" s="132"/>
      <c r="AJ108" s="132"/>
      <c r="AK108" s="132"/>
      <c r="AL108" s="132"/>
      <c r="AM108" s="132"/>
      <c r="AN108" s="132"/>
      <c r="AO108" s="132"/>
      <c r="AP108" s="132"/>
      <c r="AQ108" s="132"/>
      <c r="AR108" s="132"/>
      <c r="AS108" s="132"/>
      <c r="AT108" s="132"/>
      <c r="AU108" s="132"/>
      <c r="AV108" s="132"/>
      <c r="AW108" s="132"/>
      <c r="AX108" s="132"/>
      <c r="AY108" s="132"/>
      <c r="AZ108" s="132"/>
      <c r="BA108" s="132"/>
      <c r="BB108" s="132"/>
      <c r="BC108" s="132"/>
      <c r="BD108" s="132"/>
      <c r="BE108" s="132"/>
      <c r="BF108" s="132"/>
      <c r="BG108" s="132"/>
      <c r="BH108" s="132"/>
      <c r="BI108" s="132"/>
      <c r="BJ108" s="132"/>
      <c r="BK108" s="132"/>
      <c r="BL108" s="132"/>
      <c r="BM108" s="132"/>
      <c r="BN108" s="132"/>
      <c r="BO108" s="132"/>
      <c r="BP108" s="132"/>
      <c r="BQ108" s="132"/>
      <c r="BR108" s="132"/>
      <c r="BS108" s="132"/>
      <c r="BT108" s="132"/>
      <c r="BU108" s="132"/>
      <c r="BV108" s="132"/>
      <c r="BW108" s="132"/>
      <c r="BX108" s="132"/>
      <c r="BY108" s="132"/>
      <c r="BZ108" s="132"/>
      <c r="CA108" s="132"/>
      <c r="CB108" s="132"/>
      <c r="CC108" s="132"/>
      <c r="CD108" s="132"/>
    </row>
    <row r="109" spans="1:82">
      <c r="A109" s="103">
        <f t="shared" si="20"/>
        <v>1967</v>
      </c>
      <c r="B109" s="96">
        <v>21524</v>
      </c>
      <c r="C109" s="96"/>
      <c r="D109" s="163">
        <v>134600</v>
      </c>
      <c r="E109" s="163"/>
      <c r="F109" s="51">
        <v>40792</v>
      </c>
      <c r="G109" s="96"/>
      <c r="H109" s="97">
        <f t="shared" si="21"/>
        <v>15.991084695393759</v>
      </c>
      <c r="I109" s="97">
        <f t="shared" si="22"/>
        <v>0.4434173525945706</v>
      </c>
      <c r="J109" s="97">
        <f t="shared" si="23"/>
        <v>7.5483139550212242</v>
      </c>
      <c r="K109" s="97">
        <v>5.2967643899646841</v>
      </c>
      <c r="L109" s="96">
        <f t="shared" si="14"/>
        <v>1</v>
      </c>
      <c r="M109" s="96">
        <f t="shared" si="15"/>
        <v>0</v>
      </c>
      <c r="N109" s="96">
        <f t="shared" si="16"/>
        <v>0</v>
      </c>
      <c r="O109" s="96">
        <f t="shared" si="17"/>
        <v>0</v>
      </c>
      <c r="P109" s="97">
        <f t="shared" si="18"/>
        <v>7.5483139550212242</v>
      </c>
      <c r="Q109" s="97" t="str">
        <f t="shared" si="18"/>
        <v>n.a.</v>
      </c>
      <c r="R109" s="97" t="str">
        <f t="shared" si="18"/>
        <v>n.a.</v>
      </c>
      <c r="S109" s="97" t="str">
        <f t="shared" si="12"/>
        <v>n.a.</v>
      </c>
      <c r="T109" s="97">
        <f t="shared" si="19"/>
        <v>5.2967643899646841</v>
      </c>
      <c r="U109" s="97" t="str">
        <f t="shared" si="19"/>
        <v>n.a.</v>
      </c>
      <c r="V109" s="97" t="str">
        <f t="shared" si="19"/>
        <v>n.a.</v>
      </c>
      <c r="W109" s="97" t="str">
        <f t="shared" si="13"/>
        <v>n.a.</v>
      </c>
      <c r="X109" s="96"/>
      <c r="Y109" s="96"/>
      <c r="Z109" s="96"/>
      <c r="AA109" s="96"/>
      <c r="AB109" s="96"/>
      <c r="AC109" s="132"/>
      <c r="AD109" s="132"/>
      <c r="AE109" s="132"/>
      <c r="AF109" s="132"/>
      <c r="AG109" s="132"/>
      <c r="AH109" s="132"/>
      <c r="AI109" s="132"/>
      <c r="AJ109" s="132"/>
      <c r="AK109" s="132"/>
      <c r="AL109" s="132"/>
      <c r="AM109" s="132"/>
      <c r="AN109" s="132"/>
      <c r="AO109" s="132"/>
      <c r="AP109" s="132"/>
      <c r="AQ109" s="132"/>
      <c r="AR109" s="132"/>
      <c r="AS109" s="132"/>
      <c r="AT109" s="132"/>
      <c r="AU109" s="132"/>
      <c r="AV109" s="132"/>
      <c r="AW109" s="132"/>
      <c r="AX109" s="132"/>
      <c r="AY109" s="132"/>
      <c r="AZ109" s="132"/>
      <c r="BA109" s="132"/>
      <c r="BB109" s="132"/>
      <c r="BC109" s="132"/>
      <c r="BD109" s="132"/>
      <c r="BE109" s="132"/>
      <c r="BF109" s="132"/>
      <c r="BG109" s="132"/>
      <c r="BH109" s="132"/>
      <c r="BI109" s="132"/>
      <c r="BJ109" s="132"/>
      <c r="BK109" s="132"/>
      <c r="BL109" s="132"/>
      <c r="BM109" s="132"/>
      <c r="BN109" s="132"/>
      <c r="BO109" s="132"/>
      <c r="BP109" s="132"/>
      <c r="BQ109" s="132"/>
      <c r="BR109" s="132"/>
      <c r="BS109" s="132"/>
      <c r="BT109" s="132"/>
      <c r="BU109" s="132"/>
      <c r="BV109" s="132"/>
      <c r="BW109" s="132"/>
      <c r="BX109" s="132"/>
      <c r="BY109" s="132"/>
      <c r="BZ109" s="132"/>
      <c r="CA109" s="132"/>
      <c r="CB109" s="132"/>
      <c r="CC109" s="132"/>
      <c r="CD109" s="132"/>
    </row>
    <row r="110" spans="1:82">
      <c r="A110" s="103">
        <f t="shared" si="20"/>
        <v>1968</v>
      </c>
      <c r="B110" s="96">
        <v>24731</v>
      </c>
      <c r="C110" s="96"/>
      <c r="D110" s="163">
        <v>146400</v>
      </c>
      <c r="E110" s="163"/>
      <c r="F110" s="51">
        <v>44421</v>
      </c>
      <c r="G110" s="96"/>
      <c r="H110" s="97">
        <f t="shared" si="21"/>
        <v>16.89275956284153</v>
      </c>
      <c r="I110" s="97">
        <f t="shared" si="22"/>
        <v>2.1757440942337052</v>
      </c>
      <c r="J110" s="97">
        <f t="shared" si="23"/>
        <v>8.8963522259266625</v>
      </c>
      <c r="K110" s="97">
        <v>2.5765047941186801</v>
      </c>
      <c r="L110" s="96">
        <f t="shared" si="14"/>
        <v>1</v>
      </c>
      <c r="M110" s="96">
        <f t="shared" si="15"/>
        <v>0</v>
      </c>
      <c r="N110" s="96">
        <f t="shared" si="16"/>
        <v>0</v>
      </c>
      <c r="O110" s="96">
        <f t="shared" si="17"/>
        <v>0</v>
      </c>
      <c r="P110" s="97">
        <f t="shared" si="18"/>
        <v>8.8963522259266625</v>
      </c>
      <c r="Q110" s="97" t="str">
        <f t="shared" si="18"/>
        <v>n.a.</v>
      </c>
      <c r="R110" s="97" t="str">
        <f t="shared" si="18"/>
        <v>n.a.</v>
      </c>
      <c r="S110" s="97" t="str">
        <f t="shared" si="12"/>
        <v>n.a.</v>
      </c>
      <c r="T110" s="97">
        <f t="shared" si="19"/>
        <v>2.5765047941186801</v>
      </c>
      <c r="U110" s="97" t="str">
        <f t="shared" si="19"/>
        <v>n.a.</v>
      </c>
      <c r="V110" s="97" t="str">
        <f t="shared" si="19"/>
        <v>n.a.</v>
      </c>
      <c r="W110" s="97" t="str">
        <f t="shared" si="13"/>
        <v>n.a.</v>
      </c>
      <c r="X110" s="96"/>
      <c r="Y110" s="96"/>
      <c r="Z110" s="96"/>
      <c r="AA110" s="96"/>
      <c r="AB110" s="96"/>
      <c r="AC110" s="132"/>
      <c r="AD110" s="132"/>
      <c r="AE110" s="132"/>
      <c r="AF110" s="132"/>
      <c r="AG110" s="132"/>
      <c r="AH110" s="132"/>
      <c r="AI110" s="132"/>
      <c r="AJ110" s="132"/>
      <c r="AK110" s="132"/>
      <c r="AL110" s="132"/>
      <c r="AM110" s="132"/>
      <c r="AN110" s="132"/>
      <c r="AO110" s="132"/>
      <c r="AP110" s="132"/>
      <c r="AQ110" s="132"/>
      <c r="AR110" s="132"/>
      <c r="AS110" s="132"/>
      <c r="AT110" s="132"/>
      <c r="AU110" s="132"/>
      <c r="AV110" s="132"/>
      <c r="AW110" s="132"/>
      <c r="AX110" s="132"/>
      <c r="AY110" s="132"/>
      <c r="AZ110" s="132"/>
      <c r="BA110" s="132"/>
      <c r="BB110" s="132"/>
      <c r="BC110" s="132"/>
      <c r="BD110" s="132"/>
      <c r="BE110" s="132"/>
      <c r="BF110" s="132"/>
      <c r="BG110" s="132"/>
      <c r="BH110" s="132"/>
      <c r="BI110" s="132"/>
      <c r="BJ110" s="132"/>
      <c r="BK110" s="132"/>
      <c r="BL110" s="132"/>
      <c r="BM110" s="132"/>
      <c r="BN110" s="132"/>
      <c r="BO110" s="132"/>
      <c r="BP110" s="132"/>
      <c r="BQ110" s="132"/>
      <c r="BR110" s="132"/>
      <c r="BS110" s="132"/>
      <c r="BT110" s="132"/>
      <c r="BU110" s="132"/>
      <c r="BV110" s="132"/>
      <c r="BW110" s="132"/>
      <c r="BX110" s="132"/>
      <c r="BY110" s="132"/>
      <c r="BZ110" s="132"/>
      <c r="CA110" s="132"/>
      <c r="CB110" s="132"/>
      <c r="CC110" s="132"/>
      <c r="CD110" s="132"/>
    </row>
    <row r="111" spans="1:82">
      <c r="A111" s="103">
        <f t="shared" si="20"/>
        <v>1969</v>
      </c>
      <c r="B111" s="96">
        <v>28276</v>
      </c>
      <c r="C111" s="96"/>
      <c r="D111" s="163">
        <v>160500</v>
      </c>
      <c r="E111" s="163"/>
      <c r="F111" s="51">
        <v>45364</v>
      </c>
      <c r="G111" s="96"/>
      <c r="H111" s="97">
        <f t="shared" si="21"/>
        <v>17.617445482866042</v>
      </c>
      <c r="I111" s="97">
        <f t="shared" si="22"/>
        <v>3.0393723931650456</v>
      </c>
      <c r="J111" s="97">
        <f t="shared" si="23"/>
        <v>2.1228698138267887</v>
      </c>
      <c r="K111" s="97">
        <v>5.9136821090922842</v>
      </c>
      <c r="L111" s="96">
        <f t="shared" si="14"/>
        <v>1</v>
      </c>
      <c r="M111" s="96">
        <f t="shared" si="15"/>
        <v>0</v>
      </c>
      <c r="N111" s="96">
        <f t="shared" si="16"/>
        <v>0</v>
      </c>
      <c r="O111" s="96">
        <f t="shared" si="17"/>
        <v>0</v>
      </c>
      <c r="P111" s="97">
        <f t="shared" si="18"/>
        <v>2.1228698138267887</v>
      </c>
      <c r="Q111" s="97" t="str">
        <f t="shared" si="18"/>
        <v>n.a.</v>
      </c>
      <c r="R111" s="97" t="str">
        <f t="shared" si="18"/>
        <v>n.a.</v>
      </c>
      <c r="S111" s="97" t="str">
        <f t="shared" si="12"/>
        <v>n.a.</v>
      </c>
      <c r="T111" s="97">
        <f t="shared" si="19"/>
        <v>5.9136821090922842</v>
      </c>
      <c r="U111" s="97" t="str">
        <f t="shared" si="19"/>
        <v>n.a.</v>
      </c>
      <c r="V111" s="97" t="str">
        <f t="shared" si="19"/>
        <v>n.a.</v>
      </c>
      <c r="W111" s="97" t="str">
        <f t="shared" si="13"/>
        <v>n.a.</v>
      </c>
      <c r="X111" s="96"/>
      <c r="Y111" s="96"/>
      <c r="Z111" s="96"/>
      <c r="AA111" s="96"/>
      <c r="AB111" s="96"/>
      <c r="AC111" s="132"/>
      <c r="AD111" s="132"/>
      <c r="AE111" s="132"/>
      <c r="AF111" s="132"/>
      <c r="AG111" s="132"/>
      <c r="AH111" s="132"/>
      <c r="AI111" s="132"/>
      <c r="AJ111" s="132"/>
      <c r="AK111" s="132"/>
      <c r="AL111" s="132"/>
      <c r="AM111" s="132"/>
      <c r="AN111" s="132"/>
      <c r="AO111" s="132"/>
      <c r="AP111" s="132"/>
      <c r="AQ111" s="132"/>
      <c r="AR111" s="132"/>
      <c r="AS111" s="132"/>
      <c r="AT111" s="132"/>
      <c r="AU111" s="132"/>
      <c r="AV111" s="132"/>
      <c r="AW111" s="132"/>
      <c r="AX111" s="132"/>
      <c r="AY111" s="132"/>
      <c r="AZ111" s="132"/>
      <c r="BA111" s="132"/>
      <c r="BB111" s="132"/>
      <c r="BC111" s="132"/>
      <c r="BD111" s="132"/>
      <c r="BE111" s="132"/>
      <c r="BF111" s="132"/>
      <c r="BG111" s="132"/>
      <c r="BH111" s="132"/>
      <c r="BI111" s="132"/>
      <c r="BJ111" s="132"/>
      <c r="BK111" s="132"/>
      <c r="BL111" s="132"/>
      <c r="BM111" s="132"/>
      <c r="BN111" s="132"/>
      <c r="BO111" s="132"/>
      <c r="BP111" s="132"/>
      <c r="BQ111" s="132"/>
      <c r="BR111" s="132"/>
      <c r="BS111" s="132"/>
      <c r="BT111" s="132"/>
      <c r="BU111" s="132"/>
      <c r="BV111" s="132"/>
      <c r="BW111" s="132"/>
      <c r="BX111" s="132"/>
      <c r="BY111" s="132"/>
      <c r="BZ111" s="132"/>
      <c r="CA111" s="132"/>
      <c r="CB111" s="132"/>
      <c r="CC111" s="132"/>
      <c r="CD111" s="132"/>
    </row>
    <row r="112" spans="1:82">
      <c r="A112" s="103">
        <f t="shared" si="20"/>
        <v>1970</v>
      </c>
      <c r="B112" s="96">
        <v>30570</v>
      </c>
      <c r="C112" s="96"/>
      <c r="D112" s="163">
        <v>180200</v>
      </c>
      <c r="E112" s="163"/>
      <c r="F112" s="51">
        <v>49498</v>
      </c>
      <c r="G112" s="96"/>
      <c r="H112" s="97">
        <f t="shared" si="21"/>
        <v>16.964483906770255</v>
      </c>
      <c r="I112" s="97">
        <f t="shared" si="22"/>
        <v>0.97339921137649554</v>
      </c>
      <c r="J112" s="97">
        <f t="shared" si="23"/>
        <v>9.1129530023807526</v>
      </c>
      <c r="K112" s="97">
        <v>3.1841709986774451</v>
      </c>
      <c r="L112" s="96">
        <f t="shared" si="14"/>
        <v>1</v>
      </c>
      <c r="M112" s="96">
        <f t="shared" si="15"/>
        <v>0</v>
      </c>
      <c r="N112" s="96">
        <f t="shared" si="16"/>
        <v>0</v>
      </c>
      <c r="O112" s="96">
        <f t="shared" si="17"/>
        <v>0</v>
      </c>
      <c r="P112" s="97">
        <f t="shared" si="18"/>
        <v>9.1129530023807526</v>
      </c>
      <c r="Q112" s="97" t="str">
        <f t="shared" si="18"/>
        <v>n.a.</v>
      </c>
      <c r="R112" s="97" t="str">
        <f t="shared" si="18"/>
        <v>n.a.</v>
      </c>
      <c r="S112" s="97" t="str">
        <f t="shared" si="12"/>
        <v>n.a.</v>
      </c>
      <c r="T112" s="97">
        <f t="shared" si="19"/>
        <v>3.1841709986774451</v>
      </c>
      <c r="U112" s="97" t="str">
        <f t="shared" si="19"/>
        <v>n.a.</v>
      </c>
      <c r="V112" s="97" t="str">
        <f t="shared" si="19"/>
        <v>n.a.</v>
      </c>
      <c r="W112" s="97" t="str">
        <f t="shared" si="13"/>
        <v>n.a.</v>
      </c>
      <c r="X112" s="96"/>
      <c r="Y112" s="96"/>
      <c r="Z112" s="96"/>
      <c r="AA112" s="96"/>
      <c r="AB112" s="96"/>
      <c r="AC112" s="132"/>
      <c r="AD112" s="132"/>
      <c r="AE112" s="132"/>
      <c r="AF112" s="132"/>
      <c r="AG112" s="132"/>
      <c r="AH112" s="132"/>
      <c r="AI112" s="132"/>
      <c r="AJ112" s="132"/>
      <c r="AK112" s="132"/>
      <c r="AL112" s="132"/>
      <c r="AM112" s="132"/>
      <c r="AN112" s="132"/>
      <c r="AO112" s="132"/>
      <c r="AP112" s="132"/>
      <c r="AQ112" s="132"/>
      <c r="AR112" s="132"/>
      <c r="AS112" s="132"/>
      <c r="AT112" s="132"/>
      <c r="AU112" s="132"/>
      <c r="AV112" s="132"/>
      <c r="AW112" s="132"/>
      <c r="AX112" s="132"/>
      <c r="AY112" s="132"/>
      <c r="AZ112" s="132"/>
      <c r="BA112" s="132"/>
      <c r="BB112" s="132"/>
      <c r="BC112" s="132"/>
      <c r="BD112" s="132"/>
      <c r="BE112" s="132"/>
      <c r="BF112" s="132"/>
      <c r="BG112" s="132"/>
      <c r="BH112" s="132"/>
      <c r="BI112" s="132"/>
      <c r="BJ112" s="132"/>
      <c r="BK112" s="132"/>
      <c r="BL112" s="132"/>
      <c r="BM112" s="132"/>
      <c r="BN112" s="132"/>
      <c r="BO112" s="132"/>
      <c r="BP112" s="132"/>
      <c r="BQ112" s="132"/>
      <c r="BR112" s="132"/>
      <c r="BS112" s="132"/>
      <c r="BT112" s="132"/>
      <c r="BU112" s="132"/>
      <c r="BV112" s="132"/>
      <c r="BW112" s="132"/>
      <c r="BX112" s="132"/>
      <c r="BY112" s="132"/>
      <c r="BZ112" s="132"/>
      <c r="CA112" s="132"/>
      <c r="CB112" s="132"/>
      <c r="CC112" s="132"/>
      <c r="CD112" s="132"/>
    </row>
    <row r="113" spans="1:82">
      <c r="A113" s="103">
        <f t="shared" si="20"/>
        <v>1971</v>
      </c>
      <c r="B113" s="96">
        <v>32413</v>
      </c>
      <c r="C113" s="96"/>
      <c r="D113" s="163">
        <v>201900</v>
      </c>
      <c r="E113" s="163"/>
      <c r="F113" s="51">
        <v>52781</v>
      </c>
      <c r="G113" s="96"/>
      <c r="H113" s="97">
        <f t="shared" si="21"/>
        <v>16.053987122337791</v>
      </c>
      <c r="I113" s="97">
        <f t="shared" si="22"/>
        <v>-0.83877244050373889</v>
      </c>
      <c r="J113" s="97">
        <f t="shared" si="23"/>
        <v>6.6325912158067046</v>
      </c>
      <c r="K113" s="97">
        <v>7.0428021919881632</v>
      </c>
      <c r="L113" s="96">
        <f t="shared" si="14"/>
        <v>1</v>
      </c>
      <c r="M113" s="96">
        <f t="shared" si="15"/>
        <v>0</v>
      </c>
      <c r="N113" s="96">
        <f t="shared" si="16"/>
        <v>0</v>
      </c>
      <c r="O113" s="96">
        <f t="shared" si="17"/>
        <v>0</v>
      </c>
      <c r="P113" s="97">
        <f t="shared" si="18"/>
        <v>6.6325912158067046</v>
      </c>
      <c r="Q113" s="97" t="str">
        <f t="shared" si="18"/>
        <v>n.a.</v>
      </c>
      <c r="R113" s="97" t="str">
        <f t="shared" si="18"/>
        <v>n.a.</v>
      </c>
      <c r="S113" s="97" t="str">
        <f t="shared" si="12"/>
        <v>n.a.</v>
      </c>
      <c r="T113" s="97">
        <f t="shared" si="19"/>
        <v>7.0428021919881632</v>
      </c>
      <c r="U113" s="97" t="str">
        <f t="shared" si="19"/>
        <v>n.a.</v>
      </c>
      <c r="V113" s="97" t="str">
        <f t="shared" si="19"/>
        <v>n.a.</v>
      </c>
      <c r="W113" s="97" t="str">
        <f t="shared" si="13"/>
        <v>n.a.</v>
      </c>
      <c r="X113" s="96"/>
      <c r="Y113" s="96"/>
      <c r="Z113" s="96"/>
      <c r="AA113" s="96"/>
      <c r="AB113" s="96"/>
      <c r="AC113" s="132"/>
      <c r="AD113" s="132"/>
      <c r="AE113" s="132"/>
      <c r="AF113" s="132"/>
      <c r="AG113" s="132"/>
      <c r="AH113" s="132"/>
      <c r="AI113" s="132"/>
      <c r="AJ113" s="132"/>
      <c r="AK113" s="132"/>
      <c r="AL113" s="132"/>
      <c r="AM113" s="132"/>
      <c r="AN113" s="132"/>
      <c r="AO113" s="132"/>
      <c r="AP113" s="132"/>
      <c r="AQ113" s="132"/>
      <c r="AR113" s="132"/>
      <c r="AS113" s="132"/>
      <c r="AT113" s="132"/>
      <c r="AU113" s="132"/>
      <c r="AV113" s="132"/>
      <c r="AW113" s="132"/>
      <c r="AX113" s="132"/>
      <c r="AY113" s="132"/>
      <c r="AZ113" s="132"/>
      <c r="BA113" s="132"/>
      <c r="BB113" s="132"/>
      <c r="BC113" s="132"/>
      <c r="BD113" s="132"/>
      <c r="BE113" s="132"/>
      <c r="BF113" s="132"/>
      <c r="BG113" s="132"/>
      <c r="BH113" s="132"/>
      <c r="BI113" s="132"/>
      <c r="BJ113" s="132"/>
      <c r="BK113" s="132"/>
      <c r="BL113" s="132"/>
      <c r="BM113" s="132"/>
      <c r="BN113" s="132"/>
      <c r="BO113" s="132"/>
      <c r="BP113" s="132"/>
      <c r="BQ113" s="132"/>
      <c r="BR113" s="132"/>
      <c r="BS113" s="132"/>
      <c r="BT113" s="132"/>
      <c r="BU113" s="132"/>
      <c r="BV113" s="132"/>
      <c r="BW113" s="132"/>
      <c r="BX113" s="132"/>
      <c r="BY113" s="132"/>
      <c r="BZ113" s="132"/>
      <c r="CA113" s="132"/>
      <c r="CB113" s="132"/>
      <c r="CC113" s="132"/>
      <c r="CD113" s="132"/>
    </row>
    <row r="114" spans="1:82">
      <c r="A114" s="103">
        <f t="shared" si="20"/>
        <v>1972</v>
      </c>
      <c r="B114" s="96">
        <v>33152</v>
      </c>
      <c r="C114" s="96"/>
      <c r="D114" s="163">
        <v>235000</v>
      </c>
      <c r="E114" s="163"/>
      <c r="F114" s="51">
        <v>57011</v>
      </c>
      <c r="G114" s="96"/>
      <c r="H114" s="97">
        <f t="shared" si="21"/>
        <v>14.107234042553191</v>
      </c>
      <c r="I114" s="97">
        <f t="shared" si="22"/>
        <v>-3.510211440312851</v>
      </c>
      <c r="J114" s="97">
        <f t="shared" si="23"/>
        <v>8.0142475512021463</v>
      </c>
      <c r="K114" s="97">
        <v>5.9002509333023481</v>
      </c>
      <c r="L114" s="96">
        <f t="shared" si="14"/>
        <v>1</v>
      </c>
      <c r="M114" s="96">
        <f t="shared" si="15"/>
        <v>0</v>
      </c>
      <c r="N114" s="96">
        <f t="shared" si="16"/>
        <v>0</v>
      </c>
      <c r="O114" s="96">
        <f t="shared" si="17"/>
        <v>0</v>
      </c>
      <c r="P114" s="97">
        <f t="shared" si="18"/>
        <v>8.0142475512021463</v>
      </c>
      <c r="Q114" s="97" t="str">
        <f t="shared" si="18"/>
        <v>n.a.</v>
      </c>
      <c r="R114" s="97" t="str">
        <f t="shared" si="18"/>
        <v>n.a.</v>
      </c>
      <c r="S114" s="97" t="str">
        <f t="shared" si="12"/>
        <v>n.a.</v>
      </c>
      <c r="T114" s="97">
        <f t="shared" si="19"/>
        <v>5.9002509333023481</v>
      </c>
      <c r="U114" s="97" t="str">
        <f t="shared" si="19"/>
        <v>n.a.</v>
      </c>
      <c r="V114" s="97" t="str">
        <f t="shared" si="19"/>
        <v>n.a.</v>
      </c>
      <c r="W114" s="97" t="str">
        <f t="shared" si="13"/>
        <v>n.a.</v>
      </c>
      <c r="X114" s="96"/>
      <c r="Y114" s="96"/>
      <c r="Z114" s="96"/>
      <c r="AA114" s="96"/>
      <c r="AB114" s="96"/>
      <c r="AC114" s="132"/>
      <c r="AD114" s="132"/>
      <c r="AE114" s="132"/>
      <c r="AF114" s="132"/>
      <c r="AG114" s="132"/>
      <c r="AH114" s="132"/>
      <c r="AI114" s="132"/>
      <c r="AJ114" s="132"/>
      <c r="AK114" s="132"/>
      <c r="AL114" s="132"/>
      <c r="AM114" s="132"/>
      <c r="AN114" s="132"/>
      <c r="AO114" s="132"/>
      <c r="AP114" s="132"/>
      <c r="AQ114" s="132"/>
      <c r="AR114" s="132"/>
      <c r="AS114" s="132"/>
      <c r="AT114" s="132"/>
      <c r="AU114" s="132"/>
      <c r="AV114" s="132"/>
      <c r="AW114" s="132"/>
      <c r="AX114" s="132"/>
      <c r="AY114" s="132"/>
      <c r="AZ114" s="132"/>
      <c r="BA114" s="132"/>
      <c r="BB114" s="132"/>
      <c r="BC114" s="132"/>
      <c r="BD114" s="132"/>
      <c r="BE114" s="132"/>
      <c r="BF114" s="132"/>
      <c r="BG114" s="132"/>
      <c r="BH114" s="132"/>
      <c r="BI114" s="132"/>
      <c r="BJ114" s="132"/>
      <c r="BK114" s="132"/>
      <c r="BL114" s="132"/>
      <c r="BM114" s="132"/>
      <c r="BN114" s="132"/>
      <c r="BO114" s="132"/>
      <c r="BP114" s="132"/>
      <c r="BQ114" s="132"/>
      <c r="BR114" s="132"/>
      <c r="BS114" s="132"/>
      <c r="BT114" s="132"/>
      <c r="BU114" s="132"/>
      <c r="BV114" s="132"/>
      <c r="BW114" s="132"/>
      <c r="BX114" s="132"/>
      <c r="BY114" s="132"/>
      <c r="BZ114" s="132"/>
      <c r="CA114" s="132"/>
      <c r="CB114" s="132"/>
      <c r="CC114" s="132"/>
      <c r="CD114" s="132"/>
    </row>
    <row r="115" spans="1:82">
      <c r="A115" s="103">
        <f t="shared" si="20"/>
        <v>1973</v>
      </c>
      <c r="B115" s="96">
        <v>33304</v>
      </c>
      <c r="C115" s="96"/>
      <c r="D115" s="163">
        <v>282200</v>
      </c>
      <c r="E115" s="163"/>
      <c r="F115" s="51">
        <v>63397</v>
      </c>
      <c r="G115" s="96"/>
      <c r="H115" s="97">
        <f t="shared" si="21"/>
        <v>11.801559177888024</v>
      </c>
      <c r="I115" s="97">
        <f t="shared" si="22"/>
        <v>-5.1629247288822313</v>
      </c>
      <c r="J115" s="97">
        <f t="shared" si="23"/>
        <v>11.201347108452753</v>
      </c>
      <c r="K115" s="97">
        <v>10.685385643364086</v>
      </c>
      <c r="L115" s="96">
        <f t="shared" si="14"/>
        <v>1</v>
      </c>
      <c r="M115" s="96">
        <f t="shared" si="15"/>
        <v>0</v>
      </c>
      <c r="N115" s="96">
        <f t="shared" si="16"/>
        <v>0</v>
      </c>
      <c r="O115" s="96">
        <f t="shared" si="17"/>
        <v>0</v>
      </c>
      <c r="P115" s="97">
        <f t="shared" si="18"/>
        <v>11.201347108452753</v>
      </c>
      <c r="Q115" s="97" t="str">
        <f t="shared" si="18"/>
        <v>n.a.</v>
      </c>
      <c r="R115" s="97" t="str">
        <f t="shared" si="18"/>
        <v>n.a.</v>
      </c>
      <c r="S115" s="97" t="str">
        <f t="shared" si="12"/>
        <v>n.a.</v>
      </c>
      <c r="T115" s="97">
        <f t="shared" si="19"/>
        <v>10.685385643364086</v>
      </c>
      <c r="U115" s="97" t="str">
        <f t="shared" si="19"/>
        <v>n.a.</v>
      </c>
      <c r="V115" s="97" t="str">
        <f t="shared" si="19"/>
        <v>n.a.</v>
      </c>
      <c r="W115" s="97" t="str">
        <f t="shared" si="13"/>
        <v>n.a.</v>
      </c>
      <c r="X115" s="96"/>
      <c r="Y115" s="96"/>
      <c r="Z115" s="96"/>
      <c r="AA115" s="96"/>
      <c r="AB115" s="96"/>
      <c r="AC115" s="132"/>
      <c r="AD115" s="132"/>
      <c r="AE115" s="132"/>
      <c r="AF115" s="132"/>
      <c r="AG115" s="132"/>
      <c r="AH115" s="132"/>
      <c r="AI115" s="132"/>
      <c r="AJ115" s="132"/>
      <c r="AK115" s="132"/>
      <c r="AL115" s="132"/>
      <c r="AM115" s="132"/>
      <c r="AN115" s="132"/>
      <c r="AO115" s="132"/>
      <c r="AP115" s="132"/>
      <c r="AQ115" s="132"/>
      <c r="AR115" s="132"/>
      <c r="AS115" s="132"/>
      <c r="AT115" s="132"/>
      <c r="AU115" s="132"/>
      <c r="AV115" s="132"/>
      <c r="AW115" s="132"/>
      <c r="AX115" s="132"/>
      <c r="AY115" s="132"/>
      <c r="AZ115" s="132"/>
      <c r="BA115" s="132"/>
      <c r="BB115" s="132"/>
      <c r="BC115" s="132"/>
      <c r="BD115" s="132"/>
      <c r="BE115" s="132"/>
      <c r="BF115" s="132"/>
      <c r="BG115" s="132"/>
      <c r="BH115" s="132"/>
      <c r="BI115" s="132"/>
      <c r="BJ115" s="132"/>
      <c r="BK115" s="132"/>
      <c r="BL115" s="132"/>
      <c r="BM115" s="132"/>
      <c r="BN115" s="132"/>
      <c r="BO115" s="132"/>
      <c r="BP115" s="132"/>
      <c r="BQ115" s="132"/>
      <c r="BR115" s="132"/>
      <c r="BS115" s="132"/>
      <c r="BT115" s="132"/>
      <c r="BU115" s="132"/>
      <c r="BV115" s="132"/>
      <c r="BW115" s="132"/>
      <c r="BX115" s="132"/>
      <c r="BY115" s="132"/>
      <c r="BZ115" s="132"/>
      <c r="CA115" s="132"/>
      <c r="CB115" s="132"/>
      <c r="CC115" s="132"/>
      <c r="CD115" s="132"/>
    </row>
    <row r="116" spans="1:82">
      <c r="A116" s="103">
        <f t="shared" si="20"/>
        <v>1974</v>
      </c>
      <c r="B116" s="96">
        <v>34981</v>
      </c>
      <c r="C116" s="96"/>
      <c r="D116" s="163">
        <v>339300</v>
      </c>
      <c r="E116" s="163"/>
      <c r="F116" s="51">
        <v>64122</v>
      </c>
      <c r="G116" s="96"/>
      <c r="H116" s="97">
        <f t="shared" si="21"/>
        <v>10.309755378720896</v>
      </c>
      <c r="I116" s="97">
        <f t="shared" si="22"/>
        <v>-5.7442317436168953</v>
      </c>
      <c r="J116" s="97">
        <f t="shared" si="23"/>
        <v>1.1435872359890853</v>
      </c>
      <c r="K116" s="97">
        <v>20.931347167533776</v>
      </c>
      <c r="L116" s="96">
        <f t="shared" si="14"/>
        <v>1</v>
      </c>
      <c r="M116" s="96">
        <f t="shared" si="15"/>
        <v>0</v>
      </c>
      <c r="N116" s="96">
        <f t="shared" si="16"/>
        <v>0</v>
      </c>
      <c r="O116" s="96">
        <f t="shared" si="17"/>
        <v>0</v>
      </c>
      <c r="P116" s="97">
        <f t="shared" si="18"/>
        <v>1.1435872359890853</v>
      </c>
      <c r="Q116" s="97" t="str">
        <f t="shared" si="18"/>
        <v>n.a.</v>
      </c>
      <c r="R116" s="97" t="str">
        <f t="shared" si="18"/>
        <v>n.a.</v>
      </c>
      <c r="S116" s="97" t="str">
        <f t="shared" si="12"/>
        <v>n.a.</v>
      </c>
      <c r="T116" s="97">
        <f t="shared" si="19"/>
        <v>20.931347167533776</v>
      </c>
      <c r="U116" s="97" t="str">
        <f t="shared" si="19"/>
        <v>n.a.</v>
      </c>
      <c r="V116" s="97" t="str">
        <f t="shared" si="19"/>
        <v>n.a.</v>
      </c>
      <c r="W116" s="97" t="str">
        <f t="shared" si="13"/>
        <v>n.a.</v>
      </c>
      <c r="X116" s="96"/>
      <c r="Y116" s="96"/>
      <c r="Z116" s="96"/>
      <c r="AA116" s="96"/>
      <c r="AB116" s="9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32"/>
      <c r="AQ116" s="132"/>
      <c r="AR116" s="132"/>
      <c r="AS116" s="132"/>
      <c r="AT116" s="132"/>
      <c r="AU116" s="132"/>
      <c r="AV116" s="132"/>
      <c r="AW116" s="132"/>
      <c r="AX116" s="132"/>
      <c r="AY116" s="132"/>
      <c r="AZ116" s="132"/>
      <c r="BA116" s="132"/>
      <c r="BB116" s="132"/>
      <c r="BC116" s="132"/>
      <c r="BD116" s="132"/>
      <c r="BE116" s="132"/>
      <c r="BF116" s="132"/>
      <c r="BG116" s="132"/>
      <c r="BH116" s="132"/>
      <c r="BI116" s="132"/>
      <c r="BJ116" s="132"/>
      <c r="BK116" s="132"/>
      <c r="BL116" s="132"/>
      <c r="BM116" s="132"/>
      <c r="BN116" s="132"/>
      <c r="BO116" s="132"/>
      <c r="BP116" s="132"/>
      <c r="BQ116" s="132"/>
      <c r="BR116" s="132"/>
      <c r="BS116" s="132"/>
      <c r="BT116" s="132"/>
      <c r="BU116" s="132"/>
      <c r="BV116" s="132"/>
      <c r="BW116" s="132"/>
      <c r="BX116" s="132"/>
      <c r="BY116" s="132"/>
      <c r="BZ116" s="132"/>
      <c r="CA116" s="132"/>
      <c r="CB116" s="132"/>
      <c r="CC116" s="132"/>
      <c r="CD116" s="132"/>
    </row>
    <row r="117" spans="1:82">
      <c r="A117" s="103">
        <f t="shared" si="20"/>
        <v>1975</v>
      </c>
      <c r="B117" s="96">
        <v>38658</v>
      </c>
      <c r="C117" s="96"/>
      <c r="D117" s="163">
        <v>377200</v>
      </c>
      <c r="E117" s="163"/>
      <c r="F117" s="51">
        <v>61334</v>
      </c>
      <c r="G117" s="96"/>
      <c r="H117" s="97">
        <f t="shared" si="21"/>
        <v>10.248674443266172</v>
      </c>
      <c r="I117" s="97">
        <f t="shared" si="22"/>
        <v>-3.8585595992870196</v>
      </c>
      <c r="J117" s="97">
        <f t="shared" si="23"/>
        <v>-4.3479616980131581</v>
      </c>
      <c r="K117" s="97">
        <v>15.320275601154568</v>
      </c>
      <c r="L117" s="96">
        <f t="shared" si="14"/>
        <v>1</v>
      </c>
      <c r="M117" s="96">
        <f t="shared" si="15"/>
        <v>0</v>
      </c>
      <c r="N117" s="96">
        <f t="shared" si="16"/>
        <v>0</v>
      </c>
      <c r="O117" s="96">
        <f t="shared" si="17"/>
        <v>0</v>
      </c>
      <c r="P117" s="97">
        <f t="shared" si="18"/>
        <v>-4.3479616980131581</v>
      </c>
      <c r="Q117" s="97" t="str">
        <f t="shared" si="18"/>
        <v>n.a.</v>
      </c>
      <c r="R117" s="97" t="str">
        <f t="shared" si="18"/>
        <v>n.a.</v>
      </c>
      <c r="S117" s="97" t="str">
        <f t="shared" si="12"/>
        <v>n.a.</v>
      </c>
      <c r="T117" s="97">
        <f t="shared" si="19"/>
        <v>15.320275601154568</v>
      </c>
      <c r="U117" s="97" t="str">
        <f t="shared" si="19"/>
        <v>n.a.</v>
      </c>
      <c r="V117" s="97" t="str">
        <f t="shared" si="19"/>
        <v>n.a.</v>
      </c>
      <c r="W117" s="97" t="str">
        <f t="shared" si="13"/>
        <v>n.a.</v>
      </c>
      <c r="X117" s="96"/>
      <c r="Y117" s="96"/>
      <c r="Z117" s="96"/>
      <c r="AA117" s="96"/>
      <c r="AB117" s="96"/>
      <c r="AC117" s="132"/>
      <c r="AD117" s="132"/>
      <c r="AE117" s="132"/>
      <c r="AF117" s="132"/>
      <c r="AG117" s="132"/>
      <c r="AH117" s="132"/>
      <c r="AI117" s="132"/>
      <c r="AJ117" s="132"/>
      <c r="AK117" s="132"/>
      <c r="AL117" s="132"/>
      <c r="AM117" s="132"/>
      <c r="AN117" s="132"/>
      <c r="AO117" s="132"/>
      <c r="AP117" s="132"/>
      <c r="AQ117" s="132"/>
      <c r="AR117" s="132"/>
      <c r="AS117" s="132"/>
      <c r="AT117" s="132"/>
      <c r="AU117" s="132"/>
      <c r="AV117" s="132"/>
      <c r="AW117" s="132"/>
      <c r="AX117" s="132"/>
      <c r="AY117" s="132"/>
      <c r="AZ117" s="132"/>
      <c r="BA117" s="132"/>
      <c r="BB117" s="132"/>
      <c r="BC117" s="132"/>
      <c r="BD117" s="132"/>
      <c r="BE117" s="132"/>
      <c r="BF117" s="132"/>
      <c r="BG117" s="132"/>
      <c r="BH117" s="132"/>
      <c r="BI117" s="132"/>
      <c r="BJ117" s="132"/>
      <c r="BK117" s="132"/>
      <c r="BL117" s="132"/>
      <c r="BM117" s="132"/>
      <c r="BN117" s="132"/>
      <c r="BO117" s="132"/>
      <c r="BP117" s="132"/>
      <c r="BQ117" s="132"/>
      <c r="BR117" s="132"/>
      <c r="BS117" s="132"/>
      <c r="BT117" s="132"/>
      <c r="BU117" s="132"/>
      <c r="BV117" s="132"/>
      <c r="BW117" s="132"/>
      <c r="BX117" s="132"/>
      <c r="BY117" s="132"/>
      <c r="BZ117" s="132"/>
      <c r="CA117" s="132"/>
      <c r="CB117" s="132"/>
      <c r="CC117" s="132"/>
      <c r="CD117" s="132"/>
    </row>
    <row r="118" spans="1:82">
      <c r="A118" s="103">
        <f t="shared" si="20"/>
        <v>1976</v>
      </c>
      <c r="B118" s="132">
        <v>42723</v>
      </c>
      <c r="C118" s="132"/>
      <c r="D118" s="163">
        <v>468900</v>
      </c>
      <c r="E118" s="163"/>
      <c r="F118" s="51">
        <v>65566</v>
      </c>
      <c r="G118" s="96"/>
      <c r="H118" s="97">
        <f t="shared" si="21"/>
        <v>9.111324376199617</v>
      </c>
      <c r="I118" s="97">
        <f t="shared" si="22"/>
        <v>-2.6902348016884066</v>
      </c>
      <c r="J118" s="149">
        <f t="shared" si="23"/>
        <v>6.8999250008151991</v>
      </c>
      <c r="K118" s="149">
        <v>15.535579764447775</v>
      </c>
      <c r="L118" s="148">
        <f t="shared" si="14"/>
        <v>1</v>
      </c>
      <c r="M118" s="148">
        <f t="shared" si="15"/>
        <v>0</v>
      </c>
      <c r="N118" s="148">
        <f t="shared" si="16"/>
        <v>0</v>
      </c>
      <c r="O118" s="148">
        <f t="shared" si="17"/>
        <v>0</v>
      </c>
      <c r="P118" s="149">
        <f t="shared" si="18"/>
        <v>6.8999250008151991</v>
      </c>
      <c r="Q118" s="149" t="str">
        <f t="shared" si="18"/>
        <v>n.a.</v>
      </c>
      <c r="R118" s="149" t="str">
        <f t="shared" si="18"/>
        <v>n.a.</v>
      </c>
      <c r="S118" s="149" t="str">
        <f t="shared" si="12"/>
        <v>n.a.</v>
      </c>
      <c r="T118" s="149">
        <f t="shared" si="19"/>
        <v>15.535579764447775</v>
      </c>
      <c r="U118" s="149" t="str">
        <f t="shared" si="19"/>
        <v>n.a.</v>
      </c>
      <c r="V118" s="149" t="str">
        <f t="shared" si="19"/>
        <v>n.a.</v>
      </c>
      <c r="W118" s="149" t="str">
        <f t="shared" si="13"/>
        <v>n.a.</v>
      </c>
      <c r="X118" s="148"/>
      <c r="Y118" s="148"/>
      <c r="Z118" s="148"/>
      <c r="AA118" s="148"/>
      <c r="AB118" s="148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</row>
    <row r="119" spans="1:82">
      <c r="A119" s="103">
        <f t="shared" si="20"/>
        <v>1977</v>
      </c>
      <c r="B119" s="132">
        <v>46499</v>
      </c>
      <c r="C119" s="132"/>
      <c r="D119" s="163">
        <v>625833</v>
      </c>
      <c r="E119" s="163"/>
      <c r="F119" s="51">
        <v>69239</v>
      </c>
      <c r="G119" s="96"/>
      <c r="H119" s="97">
        <f t="shared" si="21"/>
        <v>7.4299373794606547</v>
      </c>
      <c r="I119" s="97">
        <f t="shared" si="22"/>
        <v>-2.8798179992602408</v>
      </c>
      <c r="J119" s="149">
        <f t="shared" si="23"/>
        <v>5.6019888356770187</v>
      </c>
      <c r="K119" s="149">
        <v>19.288547300299673</v>
      </c>
      <c r="L119" s="148">
        <f t="shared" si="14"/>
        <v>1</v>
      </c>
      <c r="M119" s="148">
        <f t="shared" si="15"/>
        <v>0</v>
      </c>
      <c r="N119" s="148">
        <f t="shared" si="16"/>
        <v>0</v>
      </c>
      <c r="O119" s="148">
        <f t="shared" si="17"/>
        <v>0</v>
      </c>
      <c r="P119" s="149">
        <f t="shared" si="18"/>
        <v>5.6019888356770187</v>
      </c>
      <c r="Q119" s="149" t="str">
        <f t="shared" si="18"/>
        <v>n.a.</v>
      </c>
      <c r="R119" s="149" t="str">
        <f t="shared" si="18"/>
        <v>n.a.</v>
      </c>
      <c r="S119" s="149" t="str">
        <f t="shared" si="12"/>
        <v>n.a.</v>
      </c>
      <c r="T119" s="149">
        <f t="shared" si="19"/>
        <v>19.288547300299673</v>
      </c>
      <c r="U119" s="149" t="str">
        <f t="shared" si="19"/>
        <v>n.a.</v>
      </c>
      <c r="V119" s="149" t="str">
        <f t="shared" si="19"/>
        <v>n.a.</v>
      </c>
      <c r="W119" s="149" t="str">
        <f t="shared" si="13"/>
        <v>n.a.</v>
      </c>
      <c r="X119" s="148"/>
      <c r="Y119" s="148"/>
      <c r="Z119" s="148"/>
      <c r="AA119" s="148"/>
      <c r="AB119" s="148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</row>
    <row r="120" spans="1:82">
      <c r="A120" s="103">
        <f t="shared" si="20"/>
        <v>1978</v>
      </c>
      <c r="B120" s="132">
        <v>53626</v>
      </c>
      <c r="C120" s="132"/>
      <c r="D120" s="163">
        <v>787271</v>
      </c>
      <c r="E120" s="163"/>
      <c r="F120" s="51">
        <v>71189</v>
      </c>
      <c r="G120" s="96"/>
      <c r="H120" s="97">
        <f t="shared" si="21"/>
        <v>6.8116315728637282</v>
      </c>
      <c r="I120" s="97">
        <f t="shared" si="22"/>
        <v>-3.4370428704024434</v>
      </c>
      <c r="J120" s="149">
        <f t="shared" si="23"/>
        <v>2.8163318361039247</v>
      </c>
      <c r="K120" s="149">
        <v>17.172359049594895</v>
      </c>
      <c r="L120" s="148">
        <f t="shared" si="14"/>
        <v>1</v>
      </c>
      <c r="M120" s="148">
        <f t="shared" si="15"/>
        <v>0</v>
      </c>
      <c r="N120" s="148">
        <f t="shared" si="16"/>
        <v>0</v>
      </c>
      <c r="O120" s="148">
        <f t="shared" si="17"/>
        <v>0</v>
      </c>
      <c r="P120" s="149">
        <f t="shared" si="18"/>
        <v>2.8163318361039247</v>
      </c>
      <c r="Q120" s="149" t="str">
        <f t="shared" si="18"/>
        <v>n.a.</v>
      </c>
      <c r="R120" s="149" t="str">
        <f t="shared" si="18"/>
        <v>n.a.</v>
      </c>
      <c r="S120" s="149" t="str">
        <f t="shared" si="12"/>
        <v>n.a.</v>
      </c>
      <c r="T120" s="149">
        <f t="shared" si="19"/>
        <v>17.172359049594895</v>
      </c>
      <c r="U120" s="149" t="str">
        <f t="shared" si="19"/>
        <v>n.a.</v>
      </c>
      <c r="V120" s="149" t="str">
        <f t="shared" si="19"/>
        <v>n.a.</v>
      </c>
      <c r="W120" s="149" t="str">
        <f t="shared" si="13"/>
        <v>n.a.</v>
      </c>
      <c r="X120" s="148"/>
      <c r="Y120" s="148"/>
      <c r="Z120" s="148"/>
      <c r="AA120" s="148"/>
      <c r="AB120" s="148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</row>
    <row r="121" spans="1:82">
      <c r="A121" s="103">
        <f t="shared" si="20"/>
        <v>1979</v>
      </c>
      <c r="B121" s="132">
        <v>62809</v>
      </c>
      <c r="C121" s="132"/>
      <c r="D121" s="163">
        <v>995455</v>
      </c>
      <c r="E121" s="163"/>
      <c r="F121" s="51">
        <v>75203</v>
      </c>
      <c r="G121" s="96"/>
      <c r="H121" s="97">
        <f t="shared" si="21"/>
        <v>6.3095770275903984</v>
      </c>
      <c r="I121" s="97">
        <f t="shared" si="22"/>
        <v>-2.8017473486092186</v>
      </c>
      <c r="J121" s="149">
        <f t="shared" si="23"/>
        <v>5.6385115677983988</v>
      </c>
      <c r="K121" s="149">
        <v>15.017518744111541</v>
      </c>
      <c r="L121" s="148">
        <f t="shared" si="14"/>
        <v>1</v>
      </c>
      <c r="M121" s="148">
        <f t="shared" si="15"/>
        <v>0</v>
      </c>
      <c r="N121" s="148">
        <f t="shared" si="16"/>
        <v>0</v>
      </c>
      <c r="O121" s="148">
        <f t="shared" si="17"/>
        <v>0</v>
      </c>
      <c r="P121" s="149">
        <f t="shared" si="18"/>
        <v>5.6385115677983988</v>
      </c>
      <c r="Q121" s="149" t="str">
        <f t="shared" si="18"/>
        <v>n.a.</v>
      </c>
      <c r="R121" s="149" t="str">
        <f t="shared" si="18"/>
        <v>n.a.</v>
      </c>
      <c r="S121" s="149" t="str">
        <f t="shared" si="12"/>
        <v>n.a.</v>
      </c>
      <c r="T121" s="149">
        <f t="shared" si="19"/>
        <v>15.017518744111541</v>
      </c>
      <c r="U121" s="149" t="str">
        <f t="shared" si="19"/>
        <v>n.a.</v>
      </c>
      <c r="V121" s="149" t="str">
        <f t="shared" si="19"/>
        <v>n.a.</v>
      </c>
      <c r="W121" s="149" t="str">
        <f t="shared" si="13"/>
        <v>n.a.</v>
      </c>
      <c r="X121" s="148"/>
      <c r="Y121" s="148"/>
      <c r="Z121" s="148"/>
      <c r="AA121" s="148"/>
      <c r="AB121" s="148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</row>
    <row r="122" spans="1:82">
      <c r="A122" s="103">
        <f t="shared" si="20"/>
        <v>1980</v>
      </c>
      <c r="B122" s="132">
        <v>100340</v>
      </c>
      <c r="C122" s="132"/>
      <c r="D122" s="163">
        <v>1256040</v>
      </c>
      <c r="E122" s="163">
        <v>7781</v>
      </c>
      <c r="F122" s="51">
        <v>78655</v>
      </c>
      <c r="G122" s="96">
        <v>1025780</v>
      </c>
      <c r="H122" s="97">
        <f t="shared" ref="H122:H141" si="24">100*B122/D122</f>
        <v>7.9885990892009806</v>
      </c>
      <c r="I122" s="97">
        <f t="shared" si="22"/>
        <v>0.55866170974032592</v>
      </c>
      <c r="J122" s="134">
        <v>6.7249999999999996</v>
      </c>
      <c r="K122" s="149">
        <v>5.8620000000000001</v>
      </c>
      <c r="L122" s="148">
        <f t="shared" si="14"/>
        <v>1</v>
      </c>
      <c r="M122" s="148">
        <f t="shared" si="15"/>
        <v>0</v>
      </c>
      <c r="N122" s="148">
        <f t="shared" si="16"/>
        <v>0</v>
      </c>
      <c r="O122" s="148">
        <f t="shared" si="17"/>
        <v>0</v>
      </c>
      <c r="P122" s="149">
        <f t="shared" si="18"/>
        <v>6.7249999999999996</v>
      </c>
      <c r="Q122" s="149" t="str">
        <f t="shared" si="18"/>
        <v>n.a.</v>
      </c>
      <c r="R122" s="149" t="str">
        <f t="shared" si="18"/>
        <v>n.a.</v>
      </c>
      <c r="S122" s="149" t="str">
        <f t="shared" si="12"/>
        <v>n.a.</v>
      </c>
      <c r="T122" s="149">
        <f t="shared" si="19"/>
        <v>5.8620000000000001</v>
      </c>
      <c r="U122" s="149" t="str">
        <f t="shared" si="19"/>
        <v>n.a.</v>
      </c>
      <c r="V122" s="149" t="str">
        <f t="shared" si="19"/>
        <v>n.a.</v>
      </c>
      <c r="W122" s="149" t="str">
        <f t="shared" si="13"/>
        <v>n.a.</v>
      </c>
      <c r="X122" s="148"/>
      <c r="Y122" s="148"/>
      <c r="Z122" s="148"/>
      <c r="AA122" s="148"/>
      <c r="AB122" s="148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</row>
    <row r="123" spans="1:82">
      <c r="A123" s="103">
        <f t="shared" si="20"/>
        <v>1981</v>
      </c>
      <c r="B123" s="132">
        <v>151397</v>
      </c>
      <c r="C123" s="132"/>
      <c r="D123" s="163">
        <v>1501140</v>
      </c>
      <c r="E123" s="163">
        <v>9490</v>
      </c>
      <c r="F123" s="51">
        <v>79928</v>
      </c>
      <c r="G123" s="96">
        <v>1041654</v>
      </c>
      <c r="H123" s="97">
        <f t="shared" si="24"/>
        <v>10.085468377366535</v>
      </c>
      <c r="I123" s="97">
        <f t="shared" si="22"/>
        <v>3.2738368045028068</v>
      </c>
      <c r="J123" s="134">
        <v>3.5230000000000001</v>
      </c>
      <c r="K123" s="149">
        <v>21.152000000000001</v>
      </c>
      <c r="L123" s="148">
        <f t="shared" si="14"/>
        <v>1</v>
      </c>
      <c r="M123" s="148">
        <f t="shared" si="15"/>
        <v>0</v>
      </c>
      <c r="N123" s="148">
        <f t="shared" si="16"/>
        <v>0</v>
      </c>
      <c r="O123" s="148">
        <f t="shared" si="17"/>
        <v>0</v>
      </c>
      <c r="P123" s="149">
        <f t="shared" si="18"/>
        <v>3.5230000000000001</v>
      </c>
      <c r="Q123" s="149" t="str">
        <f t="shared" si="18"/>
        <v>n.a.</v>
      </c>
      <c r="R123" s="149" t="str">
        <f t="shared" si="18"/>
        <v>n.a.</v>
      </c>
      <c r="S123" s="149" t="str">
        <f t="shared" si="12"/>
        <v>n.a.</v>
      </c>
      <c r="T123" s="149">
        <f t="shared" si="19"/>
        <v>21.152000000000001</v>
      </c>
      <c r="U123" s="149" t="str">
        <f t="shared" si="19"/>
        <v>n.a.</v>
      </c>
      <c r="V123" s="149" t="str">
        <f t="shared" si="19"/>
        <v>n.a.</v>
      </c>
      <c r="W123" s="149" t="str">
        <f t="shared" si="13"/>
        <v>n.a.</v>
      </c>
      <c r="X123" s="148"/>
      <c r="Y123" s="148"/>
      <c r="Z123" s="148"/>
      <c r="AA123" s="148"/>
      <c r="AB123" s="148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</row>
    <row r="124" spans="1:82">
      <c r="A124" s="103">
        <f t="shared" si="20"/>
        <v>1982</v>
      </c>
      <c r="B124" s="132">
        <v>210549</v>
      </c>
      <c r="C124" s="132"/>
      <c r="D124" s="163">
        <v>1850410</v>
      </c>
      <c r="E124" s="163">
        <v>11475</v>
      </c>
      <c r="F124" s="51">
        <v>81634</v>
      </c>
      <c r="G124" s="96">
        <v>1042955.9999999999</v>
      </c>
      <c r="H124" s="97">
        <f t="shared" si="24"/>
        <v>11.378505304229874</v>
      </c>
      <c r="I124" s="97">
        <f t="shared" si="22"/>
        <v>5.0689282766394754</v>
      </c>
      <c r="J124" s="134">
        <v>2.1629999999999998</v>
      </c>
      <c r="K124" s="149">
        <v>22.73</v>
      </c>
      <c r="L124" s="148">
        <f t="shared" si="14"/>
        <v>1</v>
      </c>
      <c r="M124" s="148">
        <f t="shared" si="15"/>
        <v>0</v>
      </c>
      <c r="N124" s="148">
        <f t="shared" si="16"/>
        <v>0</v>
      </c>
      <c r="O124" s="148">
        <f t="shared" si="17"/>
        <v>0</v>
      </c>
      <c r="P124" s="149">
        <f t="shared" si="18"/>
        <v>2.1629999999999998</v>
      </c>
      <c r="Q124" s="149" t="str">
        <f t="shared" si="18"/>
        <v>n.a.</v>
      </c>
      <c r="R124" s="149" t="str">
        <f t="shared" si="18"/>
        <v>n.a.</v>
      </c>
      <c r="S124" s="149" t="str">
        <f t="shared" si="12"/>
        <v>n.a.</v>
      </c>
      <c r="T124" s="149">
        <f t="shared" si="19"/>
        <v>22.73</v>
      </c>
      <c r="U124" s="149" t="str">
        <f t="shared" si="19"/>
        <v>n.a.</v>
      </c>
      <c r="V124" s="149" t="str">
        <f t="shared" si="19"/>
        <v>n.a.</v>
      </c>
      <c r="W124" s="149" t="str">
        <f t="shared" si="13"/>
        <v>n.a.</v>
      </c>
      <c r="X124" s="148"/>
      <c r="Y124" s="148"/>
      <c r="Z124" s="148"/>
      <c r="AA124" s="148"/>
      <c r="AB124" s="148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</row>
    <row r="125" spans="1:82">
      <c r="A125" s="103">
        <f t="shared" si="20"/>
        <v>1983</v>
      </c>
      <c r="B125" s="132">
        <v>292530</v>
      </c>
      <c r="C125" s="132"/>
      <c r="D125" s="163">
        <v>2301700</v>
      </c>
      <c r="E125" s="163">
        <v>14662</v>
      </c>
      <c r="F125" s="51">
        <v>81492</v>
      </c>
      <c r="G125" s="96">
        <v>1083286</v>
      </c>
      <c r="H125" s="97">
        <f t="shared" si="24"/>
        <v>12.709301820393621</v>
      </c>
      <c r="I125" s="97">
        <f t="shared" si="22"/>
        <v>4.7207027311926408</v>
      </c>
      <c r="J125" s="134">
        <v>0.97199999999999998</v>
      </c>
      <c r="K125" s="149">
        <v>25.106000000000002</v>
      </c>
      <c r="L125" s="148">
        <f t="shared" si="14"/>
        <v>1</v>
      </c>
      <c r="M125" s="148">
        <f t="shared" si="15"/>
        <v>0</v>
      </c>
      <c r="N125" s="148">
        <f t="shared" si="16"/>
        <v>0</v>
      </c>
      <c r="O125" s="148">
        <f t="shared" si="17"/>
        <v>0</v>
      </c>
      <c r="P125" s="149">
        <f t="shared" si="18"/>
        <v>0.97199999999999998</v>
      </c>
      <c r="Q125" s="149" t="str">
        <f t="shared" si="18"/>
        <v>n.a.</v>
      </c>
      <c r="R125" s="149" t="str">
        <f t="shared" si="18"/>
        <v>n.a.</v>
      </c>
      <c r="S125" s="149" t="str">
        <f t="shared" si="12"/>
        <v>n.a.</v>
      </c>
      <c r="T125" s="149">
        <f t="shared" si="19"/>
        <v>25.106000000000002</v>
      </c>
      <c r="U125" s="149" t="str">
        <f t="shared" si="19"/>
        <v>n.a.</v>
      </c>
      <c r="V125" s="149" t="str">
        <f t="shared" si="19"/>
        <v>n.a.</v>
      </c>
      <c r="W125" s="149" t="str">
        <f t="shared" si="13"/>
        <v>n.a.</v>
      </c>
      <c r="X125" s="148"/>
      <c r="Y125" s="148"/>
      <c r="Z125" s="148"/>
      <c r="AA125" s="148"/>
      <c r="AB125" s="148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</row>
    <row r="126" spans="1:82">
      <c r="A126" s="103">
        <f t="shared" si="20"/>
        <v>1984</v>
      </c>
      <c r="B126" s="132">
        <v>253773</v>
      </c>
      <c r="C126" s="132"/>
      <c r="D126" s="163">
        <v>2815730</v>
      </c>
      <c r="E126" s="163">
        <v>18004</v>
      </c>
      <c r="F126" s="51">
        <v>79961</v>
      </c>
      <c r="G126" s="96">
        <v>1147136</v>
      </c>
      <c r="H126" s="97">
        <f t="shared" si="24"/>
        <v>9.0126894268981754</v>
      </c>
      <c r="I126" s="97">
        <f t="shared" si="22"/>
        <v>-1.0727789504683596</v>
      </c>
      <c r="J126" s="134">
        <v>-1.042</v>
      </c>
      <c r="K126" s="149">
        <v>29.3</v>
      </c>
      <c r="L126" s="148">
        <f t="shared" si="14"/>
        <v>1</v>
      </c>
      <c r="M126" s="148">
        <f t="shared" si="15"/>
        <v>0</v>
      </c>
      <c r="N126" s="148">
        <f t="shared" si="16"/>
        <v>0</v>
      </c>
      <c r="O126" s="148">
        <f t="shared" si="17"/>
        <v>0</v>
      </c>
      <c r="P126" s="149">
        <f t="shared" si="18"/>
        <v>-1.042</v>
      </c>
      <c r="Q126" s="149" t="str">
        <f t="shared" si="18"/>
        <v>n.a.</v>
      </c>
      <c r="R126" s="149" t="str">
        <f t="shared" si="18"/>
        <v>n.a.</v>
      </c>
      <c r="S126" s="149" t="str">
        <f t="shared" si="12"/>
        <v>n.a.</v>
      </c>
      <c r="T126" s="149">
        <f t="shared" si="19"/>
        <v>29.3</v>
      </c>
      <c r="U126" s="149" t="str">
        <f t="shared" si="19"/>
        <v>n.a.</v>
      </c>
      <c r="V126" s="149" t="str">
        <f t="shared" si="19"/>
        <v>n.a.</v>
      </c>
      <c r="W126" s="149" t="str">
        <f t="shared" si="13"/>
        <v>n.a.</v>
      </c>
      <c r="X126" s="148"/>
      <c r="Y126" s="148"/>
      <c r="Z126" s="148"/>
      <c r="AA126" s="148"/>
      <c r="AB126" s="148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</row>
    <row r="127" spans="1:82">
      <c r="A127" s="103">
        <f t="shared" si="20"/>
        <v>1985</v>
      </c>
      <c r="B127" s="132">
        <v>466918</v>
      </c>
      <c r="C127" s="132"/>
      <c r="D127" s="163">
        <v>3523940</v>
      </c>
      <c r="E127" s="163">
        <v>22102</v>
      </c>
      <c r="F127" s="51">
        <v>82206</v>
      </c>
      <c r="G127" s="96">
        <v>1208554</v>
      </c>
      <c r="H127" s="97">
        <f t="shared" si="24"/>
        <v>13.249885071823016</v>
      </c>
      <c r="I127" s="97">
        <f t="shared" si="22"/>
        <v>1.8713797675931421</v>
      </c>
      <c r="J127" s="134">
        <v>1.6359999999999999</v>
      </c>
      <c r="K127" s="149">
        <v>19.335000000000001</v>
      </c>
      <c r="L127" s="148">
        <f t="shared" si="14"/>
        <v>1</v>
      </c>
      <c r="M127" s="148">
        <f t="shared" si="15"/>
        <v>0</v>
      </c>
      <c r="N127" s="148">
        <f t="shared" si="16"/>
        <v>0</v>
      </c>
      <c r="O127" s="148">
        <f t="shared" si="17"/>
        <v>0</v>
      </c>
      <c r="P127" s="149">
        <f t="shared" si="18"/>
        <v>1.6359999999999999</v>
      </c>
      <c r="Q127" s="149" t="str">
        <f t="shared" si="18"/>
        <v>n.a.</v>
      </c>
      <c r="R127" s="149" t="str">
        <f t="shared" si="18"/>
        <v>n.a.</v>
      </c>
      <c r="S127" s="149" t="str">
        <f t="shared" si="12"/>
        <v>n.a.</v>
      </c>
      <c r="T127" s="149">
        <f t="shared" si="19"/>
        <v>19.335000000000001</v>
      </c>
      <c r="U127" s="149" t="str">
        <f t="shared" si="19"/>
        <v>n.a.</v>
      </c>
      <c r="V127" s="149" t="str">
        <f t="shared" si="19"/>
        <v>n.a.</v>
      </c>
      <c r="W127" s="149" t="str">
        <f t="shared" si="13"/>
        <v>n.a.</v>
      </c>
      <c r="X127" s="148"/>
      <c r="Y127" s="148"/>
      <c r="Z127" s="148"/>
      <c r="AA127" s="148"/>
      <c r="AB127" s="148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</row>
    <row r="128" spans="1:82">
      <c r="A128" s="103">
        <f t="shared" si="20"/>
        <v>1986</v>
      </c>
      <c r="B128" s="132">
        <v>709702</v>
      </c>
      <c r="C128" s="132"/>
      <c r="D128" s="163">
        <v>5059900</v>
      </c>
      <c r="E128" s="163">
        <v>27011</v>
      </c>
      <c r="F128" s="51">
        <v>85610</v>
      </c>
      <c r="G128" s="96">
        <v>1257350</v>
      </c>
      <c r="H128" s="97">
        <f t="shared" si="24"/>
        <v>14.026008419138718</v>
      </c>
      <c r="I128" s="97">
        <f t="shared" si="22"/>
        <v>1.3167065987450961</v>
      </c>
      <c r="J128" s="134">
        <v>3.32</v>
      </c>
      <c r="K128" s="149">
        <v>11.666</v>
      </c>
      <c r="L128" s="148">
        <f t="shared" si="14"/>
        <v>1</v>
      </c>
      <c r="M128" s="148">
        <f t="shared" si="15"/>
        <v>0</v>
      </c>
      <c r="N128" s="148">
        <f t="shared" si="16"/>
        <v>0</v>
      </c>
      <c r="O128" s="148">
        <f t="shared" si="17"/>
        <v>0</v>
      </c>
      <c r="P128" s="149">
        <f t="shared" si="18"/>
        <v>3.32</v>
      </c>
      <c r="Q128" s="149" t="str">
        <f t="shared" si="18"/>
        <v>n.a.</v>
      </c>
      <c r="R128" s="149" t="str">
        <f t="shared" si="18"/>
        <v>n.a.</v>
      </c>
      <c r="S128" s="149" t="str">
        <f t="shared" si="12"/>
        <v>n.a.</v>
      </c>
      <c r="T128" s="149">
        <f t="shared" si="19"/>
        <v>11.666</v>
      </c>
      <c r="U128" s="149" t="str">
        <f t="shared" si="19"/>
        <v>n.a.</v>
      </c>
      <c r="V128" s="149" t="str">
        <f t="shared" si="19"/>
        <v>n.a.</v>
      </c>
      <c r="W128" s="149" t="str">
        <f t="shared" si="13"/>
        <v>n.a.</v>
      </c>
      <c r="X128" s="148"/>
      <c r="Y128" s="148"/>
      <c r="Z128" s="148"/>
      <c r="AA128" s="148"/>
      <c r="AB128" s="148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</row>
    <row r="129" spans="1:82">
      <c r="A129" s="103">
        <f t="shared" si="20"/>
        <v>1987</v>
      </c>
      <c r="B129" s="132">
        <v>938834</v>
      </c>
      <c r="C129" s="132"/>
      <c r="D129" s="163">
        <v>5928300</v>
      </c>
      <c r="E129" s="163">
        <v>31826</v>
      </c>
      <c r="F129" s="51">
        <v>91073</v>
      </c>
      <c r="G129" s="96">
        <v>1279731</v>
      </c>
      <c r="H129" s="97">
        <f t="shared" si="24"/>
        <v>15.836479260496263</v>
      </c>
      <c r="I129" s="97">
        <f t="shared" si="22"/>
        <v>6.823789833598088</v>
      </c>
      <c r="J129" s="134">
        <v>7.6319999999999997</v>
      </c>
      <c r="K129" s="149">
        <v>9.4019999999999992</v>
      </c>
      <c r="L129" s="148">
        <f t="shared" si="14"/>
        <v>1</v>
      </c>
      <c r="M129" s="148">
        <f t="shared" si="15"/>
        <v>0</v>
      </c>
      <c r="N129" s="148">
        <f t="shared" si="16"/>
        <v>0</v>
      </c>
      <c r="O129" s="148">
        <f t="shared" si="17"/>
        <v>0</v>
      </c>
      <c r="P129" s="149">
        <f t="shared" si="18"/>
        <v>7.6319999999999997</v>
      </c>
      <c r="Q129" s="149" t="str">
        <f t="shared" si="18"/>
        <v>n.a.</v>
      </c>
      <c r="R129" s="149" t="str">
        <f t="shared" si="18"/>
        <v>n.a.</v>
      </c>
      <c r="S129" s="149" t="str">
        <f t="shared" si="12"/>
        <v>n.a.</v>
      </c>
      <c r="T129" s="149">
        <f t="shared" si="19"/>
        <v>9.4019999999999992</v>
      </c>
      <c r="U129" s="149" t="str">
        <f t="shared" si="19"/>
        <v>n.a.</v>
      </c>
      <c r="V129" s="149" t="str">
        <f t="shared" si="19"/>
        <v>n.a.</v>
      </c>
      <c r="W129" s="149" t="str">
        <f t="shared" si="13"/>
        <v>n.a.</v>
      </c>
      <c r="X129" s="148"/>
      <c r="Y129" s="148"/>
      <c r="Z129" s="148"/>
      <c r="AA129" s="148"/>
      <c r="AB129" s="148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</row>
    <row r="130" spans="1:82">
      <c r="A130" s="103">
        <f t="shared" si="20"/>
        <v>1988</v>
      </c>
      <c r="B130" s="132">
        <v>1302540</v>
      </c>
      <c r="C130" s="132"/>
      <c r="D130" s="163">
        <v>7071220</v>
      </c>
      <c r="E130" s="163">
        <v>37989</v>
      </c>
      <c r="F130" s="51">
        <v>97894</v>
      </c>
      <c r="G130" s="96">
        <v>1277519</v>
      </c>
      <c r="H130" s="97">
        <f t="shared" si="24"/>
        <v>18.420300881601761</v>
      </c>
      <c r="I130" s="97">
        <f t="shared" si="22"/>
        <v>5.1704158097787456</v>
      </c>
      <c r="J130" s="134">
        <v>5.34</v>
      </c>
      <c r="K130" s="149">
        <v>9.58</v>
      </c>
      <c r="L130" s="148">
        <f t="shared" si="14"/>
        <v>1</v>
      </c>
      <c r="M130" s="148">
        <f t="shared" si="15"/>
        <v>0</v>
      </c>
      <c r="N130" s="148">
        <f t="shared" si="16"/>
        <v>0</v>
      </c>
      <c r="O130" s="148">
        <f t="shared" si="17"/>
        <v>0</v>
      </c>
      <c r="P130" s="149">
        <f t="shared" si="18"/>
        <v>5.34</v>
      </c>
      <c r="Q130" s="149" t="str">
        <f t="shared" si="18"/>
        <v>n.a.</v>
      </c>
      <c r="R130" s="149" t="str">
        <f t="shared" si="18"/>
        <v>n.a.</v>
      </c>
      <c r="S130" s="149" t="str">
        <f t="shared" si="12"/>
        <v>n.a.</v>
      </c>
      <c r="T130" s="149">
        <f t="shared" si="19"/>
        <v>9.58</v>
      </c>
      <c r="U130" s="149" t="str">
        <f t="shared" si="19"/>
        <v>n.a.</v>
      </c>
      <c r="V130" s="149" t="str">
        <f t="shared" si="19"/>
        <v>n.a.</v>
      </c>
      <c r="W130" s="149" t="str">
        <f t="shared" si="13"/>
        <v>n.a.</v>
      </c>
      <c r="X130" s="148"/>
      <c r="Y130" s="148"/>
      <c r="Z130" s="148"/>
      <c r="AA130" s="148"/>
      <c r="AB130" s="148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</row>
    <row r="131" spans="1:82">
      <c r="A131" s="103">
        <f t="shared" si="20"/>
        <v>1989</v>
      </c>
      <c r="B131" s="132">
        <v>1773625</v>
      </c>
      <c r="C131" s="132"/>
      <c r="D131" s="163">
        <v>8358170</v>
      </c>
      <c r="E131" s="163">
        <v>44880</v>
      </c>
      <c r="F131" s="51">
        <v>102922</v>
      </c>
      <c r="G131" s="96">
        <v>1290263</v>
      </c>
      <c r="H131" s="97">
        <f t="shared" si="24"/>
        <v>21.220255151546333</v>
      </c>
      <c r="I131" s="97">
        <f t="shared" si="22"/>
        <v>7.1942467324076151</v>
      </c>
      <c r="J131" s="134">
        <v>6.649</v>
      </c>
      <c r="K131" s="149">
        <v>12.611000000000001</v>
      </c>
      <c r="L131" s="148">
        <f t="shared" si="14"/>
        <v>1</v>
      </c>
      <c r="M131" s="148">
        <f t="shared" si="15"/>
        <v>0</v>
      </c>
      <c r="N131" s="148">
        <f t="shared" si="16"/>
        <v>0</v>
      </c>
      <c r="O131" s="148">
        <f t="shared" si="17"/>
        <v>0</v>
      </c>
      <c r="P131" s="149">
        <f t="shared" si="18"/>
        <v>6.649</v>
      </c>
      <c r="Q131" s="149" t="str">
        <f t="shared" si="18"/>
        <v>n.a.</v>
      </c>
      <c r="R131" s="149" t="str">
        <f t="shared" si="18"/>
        <v>n.a.</v>
      </c>
      <c r="S131" s="149" t="str">
        <f t="shared" si="12"/>
        <v>n.a.</v>
      </c>
      <c r="T131" s="149">
        <f t="shared" si="19"/>
        <v>12.611000000000001</v>
      </c>
      <c r="U131" s="149" t="str">
        <f t="shared" si="19"/>
        <v>n.a.</v>
      </c>
      <c r="V131" s="149" t="str">
        <f t="shared" si="19"/>
        <v>n.a.</v>
      </c>
      <c r="W131" s="149" t="str">
        <f t="shared" si="13"/>
        <v>n.a.</v>
      </c>
      <c r="X131" s="148"/>
      <c r="Y131" s="148"/>
      <c r="Z131" s="148"/>
      <c r="AA131" s="148"/>
      <c r="AB131" s="148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</row>
    <row r="132" spans="1:82">
      <c r="A132" s="103">
        <f t="shared" si="20"/>
        <v>1990</v>
      </c>
      <c r="B132" s="132">
        <v>2343372</v>
      </c>
      <c r="C132" s="132"/>
      <c r="D132" s="163">
        <v>9838050</v>
      </c>
      <c r="E132" s="163">
        <v>53888</v>
      </c>
      <c r="F132" s="51">
        <v>107427</v>
      </c>
      <c r="G132" s="96">
        <v>1315133</v>
      </c>
      <c r="H132" s="97">
        <f t="shared" si="24"/>
        <v>23.819476420632139</v>
      </c>
      <c r="I132" s="97">
        <f t="shared" si="22"/>
        <v>7.9829971601358753</v>
      </c>
      <c r="J132" s="134">
        <v>7.859</v>
      </c>
      <c r="K132" s="149">
        <v>13.37</v>
      </c>
      <c r="L132" s="148">
        <f t="shared" si="14"/>
        <v>1</v>
      </c>
      <c r="M132" s="148">
        <f t="shared" si="15"/>
        <v>0</v>
      </c>
      <c r="N132" s="148">
        <f t="shared" si="16"/>
        <v>0</v>
      </c>
      <c r="O132" s="148">
        <f t="shared" si="17"/>
        <v>0</v>
      </c>
      <c r="P132" s="149">
        <f t="shared" si="18"/>
        <v>7.859</v>
      </c>
      <c r="Q132" s="149" t="str">
        <f t="shared" si="18"/>
        <v>n.a.</v>
      </c>
      <c r="R132" s="149" t="str">
        <f t="shared" si="18"/>
        <v>n.a.</v>
      </c>
      <c r="S132" s="149" t="str">
        <f t="shared" si="12"/>
        <v>n.a.</v>
      </c>
      <c r="T132" s="149">
        <f t="shared" si="19"/>
        <v>13.37</v>
      </c>
      <c r="U132" s="149" t="str">
        <f t="shared" si="19"/>
        <v>n.a.</v>
      </c>
      <c r="V132" s="149" t="str">
        <f t="shared" si="19"/>
        <v>n.a.</v>
      </c>
      <c r="W132" s="149" t="str">
        <f t="shared" si="13"/>
        <v>n.a.</v>
      </c>
      <c r="X132" s="148"/>
      <c r="Y132" s="148"/>
      <c r="Z132" s="148"/>
      <c r="AA132" s="148"/>
      <c r="AB132" s="148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</row>
    <row r="133" spans="1:82">
      <c r="A133" s="103">
        <f t="shared" si="20"/>
        <v>1991</v>
      </c>
      <c r="B133" s="132">
        <v>2858292</v>
      </c>
      <c r="C133" s="132"/>
      <c r="D133" s="163">
        <v>11306700</v>
      </c>
      <c r="E133" s="163">
        <v>61792</v>
      </c>
      <c r="F133" s="52">
        <v>112119.52508737122</v>
      </c>
      <c r="G133" s="96">
        <v>1355963</v>
      </c>
      <c r="H133" s="97">
        <f t="shared" si="24"/>
        <v>25.279630661466211</v>
      </c>
      <c r="I133" s="97">
        <f t="shared" si="22"/>
        <v>6.8593297798644493</v>
      </c>
      <c r="J133" s="134">
        <v>3.37</v>
      </c>
      <c r="K133" s="149">
        <v>11.428000000000001</v>
      </c>
      <c r="L133" s="148">
        <f t="shared" si="14"/>
        <v>1</v>
      </c>
      <c r="M133" s="148">
        <f t="shared" si="15"/>
        <v>0</v>
      </c>
      <c r="N133" s="148">
        <f t="shared" si="16"/>
        <v>0</v>
      </c>
      <c r="O133" s="148">
        <f t="shared" si="17"/>
        <v>0</v>
      </c>
      <c r="P133" s="149">
        <f t="shared" si="18"/>
        <v>3.37</v>
      </c>
      <c r="Q133" s="149" t="str">
        <f t="shared" si="18"/>
        <v>n.a.</v>
      </c>
      <c r="R133" s="149" t="str">
        <f t="shared" si="18"/>
        <v>n.a.</v>
      </c>
      <c r="S133" s="149" t="str">
        <f t="shared" si="12"/>
        <v>n.a.</v>
      </c>
      <c r="T133" s="149">
        <f t="shared" si="19"/>
        <v>11.428000000000001</v>
      </c>
      <c r="U133" s="149" t="str">
        <f t="shared" si="19"/>
        <v>n.a.</v>
      </c>
      <c r="V133" s="149" t="str">
        <f t="shared" si="19"/>
        <v>n.a.</v>
      </c>
      <c r="W133" s="149" t="str">
        <f t="shared" si="13"/>
        <v>n.a.</v>
      </c>
      <c r="X133" s="148"/>
      <c r="Y133" s="148"/>
      <c r="Z133" s="148"/>
      <c r="AA133" s="148"/>
      <c r="AB133" s="148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</row>
    <row r="134" spans="1:82">
      <c r="A134" s="103">
        <f t="shared" si="20"/>
        <v>1992</v>
      </c>
      <c r="B134" s="132">
        <v>3768076</v>
      </c>
      <c r="C134" s="132"/>
      <c r="D134" s="163">
        <v>12743200</v>
      </c>
      <c r="E134" s="163">
        <v>69470</v>
      </c>
      <c r="F134" s="52">
        <v>113341.05306550111</v>
      </c>
      <c r="G134" s="96">
        <v>1403735</v>
      </c>
      <c r="H134" s="97">
        <f t="shared" si="24"/>
        <v>29.569307552263169</v>
      </c>
      <c r="I134" s="97">
        <f t="shared" si="22"/>
        <v>8.3490524007168361</v>
      </c>
      <c r="J134" s="134">
        <v>3.13</v>
      </c>
      <c r="K134" s="149">
        <v>8.8629999999999995</v>
      </c>
      <c r="L134" s="148">
        <f t="shared" si="14"/>
        <v>1</v>
      </c>
      <c r="M134" s="148">
        <f t="shared" si="15"/>
        <v>0</v>
      </c>
      <c r="N134" s="148">
        <f t="shared" si="16"/>
        <v>0</v>
      </c>
      <c r="O134" s="148">
        <f t="shared" si="17"/>
        <v>0</v>
      </c>
      <c r="P134" s="149">
        <f t="shared" si="18"/>
        <v>3.13</v>
      </c>
      <c r="Q134" s="149" t="str">
        <f t="shared" si="18"/>
        <v>n.a.</v>
      </c>
      <c r="R134" s="149" t="str">
        <f t="shared" si="18"/>
        <v>n.a.</v>
      </c>
      <c r="S134" s="149" t="str">
        <f t="shared" si="12"/>
        <v>n.a.</v>
      </c>
      <c r="T134" s="149">
        <f t="shared" si="19"/>
        <v>8.8629999999999995</v>
      </c>
      <c r="U134" s="149" t="str">
        <f t="shared" si="19"/>
        <v>n.a.</v>
      </c>
      <c r="V134" s="149" t="str">
        <f t="shared" si="19"/>
        <v>n.a.</v>
      </c>
      <c r="W134" s="149" t="str">
        <f t="shared" si="13"/>
        <v>n.a.</v>
      </c>
      <c r="X134" s="148"/>
      <c r="Y134" s="148"/>
      <c r="Z134" s="148"/>
      <c r="AA134" s="148"/>
      <c r="AB134" s="148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</row>
    <row r="135" spans="1:82">
      <c r="A135" s="103">
        <f t="shared" si="20"/>
        <v>1993</v>
      </c>
      <c r="B135" s="132">
        <v>4511583</v>
      </c>
      <c r="C135" s="132"/>
      <c r="D135" s="163">
        <v>13445500</v>
      </c>
      <c r="E135" s="163">
        <v>72653</v>
      </c>
      <c r="F135" s="52">
        <v>111025.22178410208</v>
      </c>
      <c r="G135" s="96">
        <v>1442852</v>
      </c>
      <c r="H135" s="97">
        <f t="shared" si="24"/>
        <v>33.554594473987578</v>
      </c>
      <c r="I135" s="97">
        <f t="shared" si="22"/>
        <v>9.7351180533554391</v>
      </c>
      <c r="J135" s="134">
        <v>-0.68700000000000006</v>
      </c>
      <c r="K135" s="149">
        <v>5.93</v>
      </c>
      <c r="L135" s="148">
        <f t="shared" si="14"/>
        <v>0</v>
      </c>
      <c r="M135" s="148">
        <f t="shared" si="15"/>
        <v>1</v>
      </c>
      <c r="N135" s="148">
        <f t="shared" si="16"/>
        <v>0</v>
      </c>
      <c r="O135" s="148">
        <f t="shared" si="17"/>
        <v>0</v>
      </c>
      <c r="P135" s="149" t="str">
        <f t="shared" si="18"/>
        <v>n.a.</v>
      </c>
      <c r="Q135" s="149">
        <f t="shared" si="18"/>
        <v>-0.68700000000000006</v>
      </c>
      <c r="R135" s="149" t="str">
        <f t="shared" si="18"/>
        <v>n.a.</v>
      </c>
      <c r="S135" s="149" t="str">
        <f t="shared" si="12"/>
        <v>n.a.</v>
      </c>
      <c r="T135" s="149" t="str">
        <f t="shared" si="19"/>
        <v>n.a.</v>
      </c>
      <c r="U135" s="149">
        <f t="shared" si="19"/>
        <v>5.93</v>
      </c>
      <c r="V135" s="149" t="str">
        <f t="shared" si="19"/>
        <v>n.a.</v>
      </c>
      <c r="W135" s="149" t="str">
        <f t="shared" si="13"/>
        <v>n.a.</v>
      </c>
      <c r="X135" s="148"/>
      <c r="Y135" s="148"/>
      <c r="Z135" s="148"/>
      <c r="AA135" s="148"/>
      <c r="AB135" s="148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</row>
    <row r="136" spans="1:82">
      <c r="A136" s="103">
        <f t="shared" si="20"/>
        <v>1994</v>
      </c>
      <c r="B136" s="132">
        <v>5180194</v>
      </c>
      <c r="C136" s="132"/>
      <c r="D136" s="163">
        <v>14616800</v>
      </c>
      <c r="E136" s="163">
        <v>78772</v>
      </c>
      <c r="F136" s="52">
        <v>112096.42665937055</v>
      </c>
      <c r="G136" s="96">
        <v>1515736</v>
      </c>
      <c r="H136" s="97">
        <f t="shared" si="24"/>
        <v>35.440000547315421</v>
      </c>
      <c r="I136" s="97">
        <f t="shared" si="22"/>
        <v>10.16036988584921</v>
      </c>
      <c r="J136" s="134">
        <v>1.4890000000000001</v>
      </c>
      <c r="K136" s="149">
        <v>4.9710000000000001</v>
      </c>
      <c r="L136" s="148">
        <f t="shared" si="14"/>
        <v>0</v>
      </c>
      <c r="M136" s="148">
        <f t="shared" si="15"/>
        <v>1</v>
      </c>
      <c r="N136" s="148">
        <f t="shared" si="16"/>
        <v>0</v>
      </c>
      <c r="O136" s="148">
        <f t="shared" si="17"/>
        <v>0</v>
      </c>
      <c r="P136" s="149" t="str">
        <f t="shared" si="18"/>
        <v>n.a.</v>
      </c>
      <c r="Q136" s="149">
        <f t="shared" si="18"/>
        <v>1.4890000000000001</v>
      </c>
      <c r="R136" s="149" t="str">
        <f t="shared" si="18"/>
        <v>n.a.</v>
      </c>
      <c r="S136" s="149" t="str">
        <f t="shared" si="12"/>
        <v>n.a.</v>
      </c>
      <c r="T136" s="149" t="str">
        <f t="shared" si="19"/>
        <v>n.a.</v>
      </c>
      <c r="U136" s="149">
        <f t="shared" si="19"/>
        <v>4.9710000000000001</v>
      </c>
      <c r="V136" s="149" t="str">
        <f t="shared" si="19"/>
        <v>n.a.</v>
      </c>
      <c r="W136" s="149" t="str">
        <f t="shared" si="13"/>
        <v>n.a.</v>
      </c>
      <c r="X136" s="148"/>
      <c r="Y136" s="148"/>
      <c r="Z136" s="148"/>
      <c r="AA136" s="148"/>
      <c r="AB136" s="148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</row>
    <row r="137" spans="1:82">
      <c r="A137" s="103">
        <f t="shared" si="20"/>
        <v>1995</v>
      </c>
      <c r="B137" s="132">
        <v>5671315</v>
      </c>
      <c r="C137" s="132"/>
      <c r="D137" s="163">
        <v>15802100</v>
      </c>
      <c r="E137" s="163">
        <v>85138</v>
      </c>
      <c r="F137" s="52">
        <v>116897.2332663639</v>
      </c>
      <c r="G137" s="96">
        <v>1579190</v>
      </c>
      <c r="H137" s="97">
        <f t="shared" si="24"/>
        <v>35.889628593667929</v>
      </c>
      <c r="I137" s="97">
        <f t="shared" si="22"/>
        <v>6.3203210414047604</v>
      </c>
      <c r="J137" s="134">
        <v>2.3069999999999999</v>
      </c>
      <c r="K137" s="149">
        <v>3.9689999999999999</v>
      </c>
      <c r="L137" s="148">
        <f t="shared" si="14"/>
        <v>0</v>
      </c>
      <c r="M137" s="148">
        <f t="shared" si="15"/>
        <v>1</v>
      </c>
      <c r="N137" s="148">
        <f t="shared" si="16"/>
        <v>0</v>
      </c>
      <c r="O137" s="148">
        <f t="shared" si="17"/>
        <v>0</v>
      </c>
      <c r="P137" s="149" t="str">
        <f t="shared" si="18"/>
        <v>n.a.</v>
      </c>
      <c r="Q137" s="149">
        <f t="shared" si="18"/>
        <v>2.3069999999999999</v>
      </c>
      <c r="R137" s="149" t="str">
        <f t="shared" si="18"/>
        <v>n.a.</v>
      </c>
      <c r="S137" s="149" t="str">
        <f t="shared" si="12"/>
        <v>n.a.</v>
      </c>
      <c r="T137" s="149" t="str">
        <f t="shared" si="19"/>
        <v>n.a.</v>
      </c>
      <c r="U137" s="149">
        <f t="shared" si="19"/>
        <v>3.9689999999999999</v>
      </c>
      <c r="V137" s="149" t="str">
        <f t="shared" si="19"/>
        <v>n.a.</v>
      </c>
      <c r="W137" s="149" t="str">
        <f t="shared" si="13"/>
        <v>n.a.</v>
      </c>
      <c r="X137" s="148"/>
      <c r="Y137" s="148"/>
      <c r="Z137" s="148"/>
      <c r="AA137" s="148"/>
      <c r="AB137" s="148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</row>
    <row r="138" spans="1:82">
      <c r="A138" s="103">
        <f t="shared" si="20"/>
        <v>1996</v>
      </c>
      <c r="B138" s="132">
        <v>6584002</v>
      </c>
      <c r="C138" s="132"/>
      <c r="D138" s="163">
        <v>16808600</v>
      </c>
      <c r="E138" s="163">
        <v>90508</v>
      </c>
      <c r="F138" s="52">
        <v>121142.64947604226</v>
      </c>
      <c r="G138" s="96">
        <v>1659725</v>
      </c>
      <c r="H138" s="97">
        <f t="shared" si="24"/>
        <v>39.170436562235999</v>
      </c>
      <c r="I138" s="97">
        <f t="shared" si="22"/>
        <v>5.6158420882484208</v>
      </c>
      <c r="J138" s="134">
        <v>3.6190000000000002</v>
      </c>
      <c r="K138" s="149">
        <v>2.9340000000000002</v>
      </c>
      <c r="L138" s="148">
        <f t="shared" si="14"/>
        <v>0</v>
      </c>
      <c r="M138" s="148">
        <f t="shared" si="15"/>
        <v>1</v>
      </c>
      <c r="N138" s="148">
        <f t="shared" si="16"/>
        <v>0</v>
      </c>
      <c r="O138" s="148">
        <f t="shared" si="17"/>
        <v>0</v>
      </c>
      <c r="P138" s="149" t="str">
        <f t="shared" si="18"/>
        <v>n.a.</v>
      </c>
      <c r="Q138" s="149">
        <f t="shared" si="18"/>
        <v>3.6190000000000002</v>
      </c>
      <c r="R138" s="149" t="str">
        <f t="shared" si="18"/>
        <v>n.a.</v>
      </c>
      <c r="S138" s="149" t="str">
        <f t="shared" si="12"/>
        <v>n.a.</v>
      </c>
      <c r="T138" s="149" t="str">
        <f t="shared" si="19"/>
        <v>n.a.</v>
      </c>
      <c r="U138" s="149">
        <f t="shared" si="19"/>
        <v>2.9340000000000002</v>
      </c>
      <c r="V138" s="149" t="str">
        <f t="shared" si="19"/>
        <v>n.a.</v>
      </c>
      <c r="W138" s="149" t="str">
        <f t="shared" si="13"/>
        <v>n.a.</v>
      </c>
      <c r="X138" s="148"/>
      <c r="Y138" s="148"/>
      <c r="Z138" s="148"/>
      <c r="AA138" s="148"/>
      <c r="AB138" s="148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</row>
    <row r="139" spans="1:82">
      <c r="A139" s="103">
        <f t="shared" si="20"/>
        <v>1997</v>
      </c>
      <c r="B139" s="132">
        <v>7048897</v>
      </c>
      <c r="C139" s="132"/>
      <c r="D139" s="163">
        <v>17875700</v>
      </c>
      <c r="E139" s="163">
        <v>97898</v>
      </c>
      <c r="F139" s="52">
        <v>126210.10018919231</v>
      </c>
      <c r="G139" s="96">
        <v>1749228</v>
      </c>
      <c r="H139" s="97">
        <f t="shared" si="24"/>
        <v>39.432844587904249</v>
      </c>
      <c r="I139" s="97">
        <f t="shared" si="22"/>
        <v>3.9928440405888281</v>
      </c>
      <c r="J139" s="134">
        <v>4.1859999999999999</v>
      </c>
      <c r="K139" s="149">
        <v>1.8919999999999999</v>
      </c>
      <c r="L139" s="148">
        <f t="shared" si="14"/>
        <v>0</v>
      </c>
      <c r="M139" s="148">
        <f t="shared" si="15"/>
        <v>1</v>
      </c>
      <c r="N139" s="148">
        <f t="shared" si="16"/>
        <v>0</v>
      </c>
      <c r="O139" s="148">
        <f t="shared" si="17"/>
        <v>0</v>
      </c>
      <c r="P139" s="149" t="str">
        <f t="shared" si="18"/>
        <v>n.a.</v>
      </c>
      <c r="Q139" s="149">
        <f t="shared" si="18"/>
        <v>4.1859999999999999</v>
      </c>
      <c r="R139" s="149" t="str">
        <f t="shared" si="18"/>
        <v>n.a.</v>
      </c>
      <c r="S139" s="149" t="str">
        <f t="shared" si="12"/>
        <v>n.a.</v>
      </c>
      <c r="T139" s="149" t="str">
        <f t="shared" si="19"/>
        <v>n.a.</v>
      </c>
      <c r="U139" s="149">
        <f t="shared" si="19"/>
        <v>1.8919999999999999</v>
      </c>
      <c r="V139" s="149" t="str">
        <f t="shared" si="19"/>
        <v>n.a.</v>
      </c>
      <c r="W139" s="149" t="str">
        <f t="shared" si="13"/>
        <v>n.a.</v>
      </c>
      <c r="X139" s="148"/>
      <c r="Y139" s="148"/>
      <c r="Z139" s="148"/>
      <c r="AA139" s="148"/>
      <c r="AB139" s="148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</row>
    <row r="140" spans="1:82">
      <c r="A140" s="103">
        <f t="shared" si="20"/>
        <v>1998</v>
      </c>
      <c r="B140" s="132">
        <v>6338336</v>
      </c>
      <c r="C140" s="132"/>
      <c r="D140" s="163">
        <v>19245700</v>
      </c>
      <c r="E140" s="163">
        <v>106498</v>
      </c>
      <c r="F140" s="52">
        <v>132300</v>
      </c>
      <c r="G140" s="96">
        <v>1796156</v>
      </c>
      <c r="H140" s="97">
        <f t="shared" si="24"/>
        <v>32.933777415214827</v>
      </c>
      <c r="I140" s="97">
        <f t="shared" si="22"/>
        <v>-2.9558511784531021</v>
      </c>
      <c r="J140" s="134">
        <v>4.8520000000000003</v>
      </c>
      <c r="K140" s="149">
        <v>2.214</v>
      </c>
      <c r="L140" s="148">
        <f t="shared" si="14"/>
        <v>0</v>
      </c>
      <c r="M140" s="148">
        <f t="shared" si="15"/>
        <v>1</v>
      </c>
      <c r="N140" s="148">
        <f t="shared" si="16"/>
        <v>0</v>
      </c>
      <c r="O140" s="148">
        <f t="shared" si="17"/>
        <v>0</v>
      </c>
      <c r="P140" s="149" t="str">
        <f t="shared" si="18"/>
        <v>n.a.</v>
      </c>
      <c r="Q140" s="149">
        <f t="shared" si="18"/>
        <v>4.8520000000000003</v>
      </c>
      <c r="R140" s="149" t="str">
        <f t="shared" si="18"/>
        <v>n.a.</v>
      </c>
      <c r="S140" s="149" t="str">
        <f t="shared" si="12"/>
        <v>n.a.</v>
      </c>
      <c r="T140" s="149" t="str">
        <f t="shared" si="19"/>
        <v>n.a.</v>
      </c>
      <c r="U140" s="149">
        <f t="shared" si="19"/>
        <v>2.214</v>
      </c>
      <c r="V140" s="149" t="str">
        <f t="shared" si="19"/>
        <v>n.a.</v>
      </c>
      <c r="W140" s="149" t="str">
        <f t="shared" si="13"/>
        <v>n.a.</v>
      </c>
      <c r="X140" s="148"/>
      <c r="Y140" s="148"/>
      <c r="Z140" s="148"/>
      <c r="AA140" s="148"/>
      <c r="AB140" s="148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</row>
    <row r="141" spans="1:82">
      <c r="A141" s="103">
        <f t="shared" si="20"/>
        <v>1999</v>
      </c>
      <c r="B141" s="132">
        <v>6719410</v>
      </c>
      <c r="C141" s="136">
        <v>62956.055525700001</v>
      </c>
      <c r="D141" s="163">
        <v>22893500</v>
      </c>
      <c r="E141" s="163">
        <v>114193</v>
      </c>
      <c r="F141" s="52">
        <v>137341</v>
      </c>
      <c r="G141" s="96">
        <v>1832542</v>
      </c>
      <c r="H141" s="97">
        <f t="shared" si="24"/>
        <v>29.350732740734269</v>
      </c>
      <c r="I141" s="97">
        <f t="shared" si="22"/>
        <v>-9.8197038215017294</v>
      </c>
      <c r="J141" s="134">
        <v>3.8410000000000002</v>
      </c>
      <c r="K141" s="149">
        <v>2.1680000000000001</v>
      </c>
      <c r="L141" s="148">
        <f t="shared" si="14"/>
        <v>1</v>
      </c>
      <c r="M141" s="148">
        <f t="shared" si="15"/>
        <v>0</v>
      </c>
      <c r="N141" s="148">
        <f t="shared" si="16"/>
        <v>0</v>
      </c>
      <c r="O141" s="148">
        <f t="shared" si="17"/>
        <v>0</v>
      </c>
      <c r="P141" s="149">
        <f t="shared" si="18"/>
        <v>3.8410000000000002</v>
      </c>
      <c r="Q141" s="149" t="str">
        <f t="shared" si="18"/>
        <v>n.a.</v>
      </c>
      <c r="R141" s="149" t="str">
        <f t="shared" si="18"/>
        <v>n.a.</v>
      </c>
      <c r="S141" s="149" t="str">
        <f t="shared" si="12"/>
        <v>n.a.</v>
      </c>
      <c r="T141" s="149">
        <f t="shared" si="19"/>
        <v>2.1680000000000001</v>
      </c>
      <c r="U141" s="149" t="str">
        <f t="shared" si="19"/>
        <v>n.a.</v>
      </c>
      <c r="V141" s="149" t="str">
        <f t="shared" si="19"/>
        <v>n.a.</v>
      </c>
      <c r="W141" s="149" t="str">
        <f t="shared" si="13"/>
        <v>n.a.</v>
      </c>
      <c r="X141" s="148"/>
      <c r="Y141" s="148"/>
      <c r="Z141" s="148"/>
      <c r="AA141" s="148"/>
      <c r="AB141" s="148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</row>
    <row r="142" spans="1:82">
      <c r="A142" s="103">
        <f t="shared" si="20"/>
        <v>2000</v>
      </c>
      <c r="B142" s="132">
        <v>7417901</v>
      </c>
      <c r="C142" s="136">
        <v>66175.530536279985</v>
      </c>
      <c r="D142" s="163">
        <v>24513000</v>
      </c>
      <c r="E142" s="163">
        <v>122270</v>
      </c>
      <c r="F142" s="52">
        <v>142770</v>
      </c>
      <c r="G142" s="96">
        <v>1892165</v>
      </c>
      <c r="H142" s="97">
        <f>100*C142/E142</f>
        <v>54.122458932101075</v>
      </c>
      <c r="I142" s="97">
        <f t="shared" si="22"/>
        <v>14.689614344196826</v>
      </c>
      <c r="J142" s="134">
        <v>3.9249999999999998</v>
      </c>
      <c r="K142" s="149">
        <v>2.8039999999999998</v>
      </c>
      <c r="L142" s="148">
        <f t="shared" si="14"/>
        <v>0</v>
      </c>
      <c r="M142" s="148">
        <f t="shared" si="15"/>
        <v>1</v>
      </c>
      <c r="N142" s="148">
        <f t="shared" si="16"/>
        <v>0</v>
      </c>
      <c r="O142" s="148">
        <f t="shared" si="17"/>
        <v>0</v>
      </c>
      <c r="P142" s="149" t="str">
        <f t="shared" si="18"/>
        <v>n.a.</v>
      </c>
      <c r="Q142" s="149">
        <f t="shared" si="18"/>
        <v>3.9249999999999998</v>
      </c>
      <c r="R142" s="149" t="str">
        <f t="shared" si="18"/>
        <v>n.a.</v>
      </c>
      <c r="S142" s="149" t="str">
        <f t="shared" si="12"/>
        <v>n.a.</v>
      </c>
      <c r="T142" s="149" t="str">
        <f t="shared" si="19"/>
        <v>n.a.</v>
      </c>
      <c r="U142" s="149">
        <f t="shared" si="19"/>
        <v>2.8039999999999998</v>
      </c>
      <c r="V142" s="149" t="str">
        <f t="shared" si="19"/>
        <v>n.a.</v>
      </c>
      <c r="W142" s="149" t="str">
        <f t="shared" si="13"/>
        <v>n.a.</v>
      </c>
      <c r="X142" s="148"/>
      <c r="Y142" s="148"/>
      <c r="Z142" s="148"/>
      <c r="AA142" s="148"/>
      <c r="AB142" s="148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</row>
    <row r="143" spans="1:82">
      <c r="A143" s="103">
        <f t="shared" si="20"/>
        <v>2001</v>
      </c>
      <c r="B143" s="132">
        <v>7831943</v>
      </c>
      <c r="C143" s="136">
        <v>72450.088143750007</v>
      </c>
      <c r="D143" s="163">
        <v>25924000</v>
      </c>
      <c r="E143" s="163">
        <v>129308</v>
      </c>
      <c r="F143" s="52">
        <v>145636</v>
      </c>
      <c r="G143" s="96">
        <v>1929822</v>
      </c>
      <c r="H143" s="97">
        <f t="shared" ref="H143:H151" si="25">100*C143/E143</f>
        <v>56.029084158559414</v>
      </c>
      <c r="I143" s="97">
        <f t="shared" si="22"/>
        <v>23.095306743344587</v>
      </c>
      <c r="J143" s="134">
        <v>2.016</v>
      </c>
      <c r="K143" s="149">
        <v>4.41</v>
      </c>
      <c r="L143" s="148">
        <f t="shared" si="14"/>
        <v>0</v>
      </c>
      <c r="M143" s="148">
        <f t="shared" si="15"/>
        <v>1</v>
      </c>
      <c r="N143" s="148">
        <f t="shared" si="16"/>
        <v>0</v>
      </c>
      <c r="O143" s="148">
        <f t="shared" si="17"/>
        <v>0</v>
      </c>
      <c r="P143" s="149" t="str">
        <f t="shared" si="18"/>
        <v>n.a.</v>
      </c>
      <c r="Q143" s="149">
        <f t="shared" si="18"/>
        <v>2.016</v>
      </c>
      <c r="R143" s="149" t="str">
        <f t="shared" si="18"/>
        <v>n.a.</v>
      </c>
      <c r="S143" s="149" t="str">
        <f t="shared" si="12"/>
        <v>n.a.</v>
      </c>
      <c r="T143" s="149" t="str">
        <f t="shared" si="19"/>
        <v>n.a.</v>
      </c>
      <c r="U143" s="149">
        <f t="shared" si="19"/>
        <v>4.41</v>
      </c>
      <c r="V143" s="149" t="str">
        <f t="shared" si="19"/>
        <v>n.a.</v>
      </c>
      <c r="W143" s="149" t="str">
        <f t="shared" si="13"/>
        <v>n.a.</v>
      </c>
      <c r="X143" s="148"/>
      <c r="Y143" s="148"/>
      <c r="Z143" s="148"/>
      <c r="AA143" s="148"/>
      <c r="AB143" s="148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</row>
    <row r="144" spans="1:82">
      <c r="A144" s="103">
        <f t="shared" si="20"/>
        <v>2002</v>
      </c>
      <c r="B144" s="132">
        <v>7791675</v>
      </c>
      <c r="C144" s="136">
        <v>79474.748065549997</v>
      </c>
      <c r="D144" s="163">
        <v>27152000</v>
      </c>
      <c r="E144" s="163">
        <v>135434</v>
      </c>
      <c r="F144" s="52">
        <v>146782</v>
      </c>
      <c r="G144" s="96">
        <v>1958809</v>
      </c>
      <c r="H144" s="97">
        <f t="shared" si="25"/>
        <v>58.681533489042629</v>
      </c>
      <c r="I144" s="97">
        <f t="shared" si="22"/>
        <v>29.330800748308359</v>
      </c>
      <c r="J144" s="134">
        <v>0.75900000000000001</v>
      </c>
      <c r="K144" s="149">
        <v>3.6779999999999999</v>
      </c>
      <c r="L144" s="148">
        <f t="shared" si="14"/>
        <v>0</v>
      </c>
      <c r="M144" s="148">
        <f t="shared" si="15"/>
        <v>1</v>
      </c>
      <c r="N144" s="148">
        <f t="shared" si="16"/>
        <v>0</v>
      </c>
      <c r="O144" s="148">
        <f t="shared" si="17"/>
        <v>0</v>
      </c>
      <c r="P144" s="149" t="str">
        <f t="shared" si="18"/>
        <v>n.a.</v>
      </c>
      <c r="Q144" s="149">
        <f t="shared" si="18"/>
        <v>0.75900000000000001</v>
      </c>
      <c r="R144" s="149" t="str">
        <f t="shared" si="18"/>
        <v>n.a.</v>
      </c>
      <c r="S144" s="149" t="str">
        <f t="shared" si="12"/>
        <v>n.a.</v>
      </c>
      <c r="T144" s="149" t="str">
        <f t="shared" si="19"/>
        <v>n.a.</v>
      </c>
      <c r="U144" s="149">
        <f t="shared" si="19"/>
        <v>3.6779999999999999</v>
      </c>
      <c r="V144" s="149" t="str">
        <f t="shared" si="19"/>
        <v>n.a.</v>
      </c>
      <c r="W144" s="149" t="str">
        <f t="shared" si="13"/>
        <v>n.a.</v>
      </c>
      <c r="X144" s="148"/>
      <c r="Y144" s="148"/>
      <c r="Z144" s="148"/>
      <c r="AA144" s="148"/>
      <c r="AB144" s="148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</row>
    <row r="145" spans="1:82">
      <c r="A145" s="103">
        <f t="shared" si="20"/>
        <v>2003</v>
      </c>
      <c r="B145" s="132">
        <v>8391725</v>
      </c>
      <c r="C145" s="136">
        <v>83376.996094670001</v>
      </c>
      <c r="D145" s="163">
        <v>27783200</v>
      </c>
      <c r="E145" s="163">
        <v>138582</v>
      </c>
      <c r="F145" s="52">
        <v>145636</v>
      </c>
      <c r="G145" s="96">
        <v>1978662</v>
      </c>
      <c r="H145" s="97">
        <f t="shared" si="25"/>
        <v>60.164376394243121</v>
      </c>
      <c r="I145" s="97">
        <f t="shared" si="22"/>
        <v>6.0419174621420453</v>
      </c>
      <c r="J145" s="134">
        <v>-0.80500000000000005</v>
      </c>
      <c r="K145" s="149">
        <v>3.258</v>
      </c>
      <c r="L145" s="148">
        <f t="shared" si="14"/>
        <v>0</v>
      </c>
      <c r="M145" s="148">
        <f t="shared" si="15"/>
        <v>0</v>
      </c>
      <c r="N145" s="148">
        <f t="shared" si="16"/>
        <v>1</v>
      </c>
      <c r="O145" s="148">
        <f t="shared" si="17"/>
        <v>0</v>
      </c>
      <c r="P145" s="149" t="str">
        <f t="shared" si="18"/>
        <v>n.a.</v>
      </c>
      <c r="Q145" s="149" t="str">
        <f t="shared" si="18"/>
        <v>n.a.</v>
      </c>
      <c r="R145" s="149">
        <f t="shared" si="18"/>
        <v>-0.80500000000000005</v>
      </c>
      <c r="S145" s="149" t="str">
        <f t="shared" si="12"/>
        <v>n.a.</v>
      </c>
      <c r="T145" s="149" t="str">
        <f t="shared" si="19"/>
        <v>n.a.</v>
      </c>
      <c r="U145" s="149" t="str">
        <f t="shared" si="19"/>
        <v>n.a.</v>
      </c>
      <c r="V145" s="149">
        <f t="shared" si="19"/>
        <v>3.258</v>
      </c>
      <c r="W145" s="149" t="str">
        <f t="shared" si="13"/>
        <v>n.a.</v>
      </c>
      <c r="X145" s="148"/>
      <c r="Y145" s="148"/>
      <c r="Z145" s="148"/>
      <c r="AA145" s="148"/>
      <c r="AB145" s="148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</row>
    <row r="146" spans="1:82">
      <c r="A146" s="103">
        <f t="shared" si="20"/>
        <v>2004</v>
      </c>
      <c r="B146" s="132"/>
      <c r="C146" s="136">
        <v>90739.072050489995</v>
      </c>
      <c r="D146" s="163">
        <v>28895100</v>
      </c>
      <c r="E146" s="163">
        <v>144128</v>
      </c>
      <c r="F146" s="52">
        <v>147841</v>
      </c>
      <c r="G146" s="96">
        <v>2055120</v>
      </c>
      <c r="H146" s="97">
        <f t="shared" si="25"/>
        <v>62.9572824506619</v>
      </c>
      <c r="I146" s="97">
        <f t="shared" si="22"/>
        <v>6.9281982921024863</v>
      </c>
      <c r="J146" s="134">
        <v>1.516</v>
      </c>
      <c r="K146" s="149">
        <v>2.5089999999999999</v>
      </c>
      <c r="L146" s="148">
        <f t="shared" si="14"/>
        <v>0</v>
      </c>
      <c r="M146" s="148">
        <f t="shared" si="15"/>
        <v>0</v>
      </c>
      <c r="N146" s="148">
        <f t="shared" si="16"/>
        <v>1</v>
      </c>
      <c r="O146" s="148">
        <f t="shared" si="17"/>
        <v>0</v>
      </c>
      <c r="P146" s="149" t="str">
        <f t="shared" si="18"/>
        <v>n.a.</v>
      </c>
      <c r="Q146" s="149" t="str">
        <f t="shared" si="18"/>
        <v>n.a.</v>
      </c>
      <c r="R146" s="149">
        <f t="shared" si="18"/>
        <v>1.516</v>
      </c>
      <c r="S146" s="149" t="str">
        <f t="shared" si="12"/>
        <v>n.a.</v>
      </c>
      <c r="T146" s="149" t="str">
        <f t="shared" si="19"/>
        <v>n.a.</v>
      </c>
      <c r="U146" s="149" t="str">
        <f t="shared" si="19"/>
        <v>n.a.</v>
      </c>
      <c r="V146" s="149">
        <f t="shared" si="19"/>
        <v>2.5089999999999999</v>
      </c>
      <c r="W146" s="149" t="str">
        <f t="shared" si="13"/>
        <v>n.a.</v>
      </c>
      <c r="X146" s="148"/>
      <c r="Y146" s="148"/>
      <c r="Z146" s="148"/>
      <c r="AA146" s="148"/>
      <c r="AB146" s="148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</row>
    <row r="147" spans="1:82">
      <c r="A147" s="103">
        <f t="shared" si="20"/>
        <v>2005</v>
      </c>
      <c r="B147" s="132"/>
      <c r="C147" s="136">
        <v>101758.00420751001</v>
      </c>
      <c r="D147" s="163">
        <v>29896600</v>
      </c>
      <c r="E147" s="163">
        <v>149124</v>
      </c>
      <c r="F147" s="52">
        <v>148905</v>
      </c>
      <c r="G147" s="96">
        <v>2111414</v>
      </c>
      <c r="H147" s="97">
        <f t="shared" si="25"/>
        <v>68.237174571168964</v>
      </c>
      <c r="I147" s="97">
        <f t="shared" si="22"/>
        <v>9.5556410821263356</v>
      </c>
      <c r="J147" s="134">
        <v>0.91</v>
      </c>
      <c r="K147" s="149">
        <v>2.1269999999999998</v>
      </c>
      <c r="L147" s="148">
        <f t="shared" si="14"/>
        <v>0</v>
      </c>
      <c r="M147" s="148">
        <f t="shared" si="15"/>
        <v>0</v>
      </c>
      <c r="N147" s="148">
        <f t="shared" si="16"/>
        <v>1</v>
      </c>
      <c r="O147" s="148">
        <f t="shared" si="17"/>
        <v>0</v>
      </c>
      <c r="P147" s="149" t="str">
        <f t="shared" si="18"/>
        <v>n.a.</v>
      </c>
      <c r="Q147" s="149" t="str">
        <f t="shared" si="18"/>
        <v>n.a.</v>
      </c>
      <c r="R147" s="149">
        <f t="shared" si="18"/>
        <v>0.91</v>
      </c>
      <c r="S147" s="149" t="str">
        <f t="shared" si="12"/>
        <v>n.a.</v>
      </c>
      <c r="T147" s="149" t="str">
        <f t="shared" si="19"/>
        <v>n.a.</v>
      </c>
      <c r="U147" s="149" t="str">
        <f t="shared" si="19"/>
        <v>n.a.</v>
      </c>
      <c r="V147" s="149">
        <f t="shared" si="19"/>
        <v>2.1269999999999998</v>
      </c>
      <c r="W147" s="149" t="str">
        <f t="shared" si="13"/>
        <v>n.a.</v>
      </c>
      <c r="X147" s="148"/>
      <c r="Y147" s="148"/>
      <c r="Z147" s="148"/>
      <c r="AA147" s="148"/>
      <c r="AB147" s="148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</row>
    <row r="148" spans="1:82">
      <c r="A148" s="103">
        <f t="shared" si="20"/>
        <v>2006</v>
      </c>
      <c r="B148" s="132"/>
      <c r="C148" s="136">
        <v>108557.14506003</v>
      </c>
      <c r="D148" s="163">
        <v>31164200</v>
      </c>
      <c r="E148" s="163">
        <v>155446</v>
      </c>
      <c r="F148" s="52">
        <v>150708</v>
      </c>
      <c r="G148" s="96">
        <v>2159573</v>
      </c>
      <c r="H148" s="97">
        <f t="shared" si="25"/>
        <v>69.835920551207494</v>
      </c>
      <c r="I148" s="97">
        <f t="shared" si="22"/>
        <v>9.671544156964373</v>
      </c>
      <c r="J148" s="134">
        <v>1.3680000000000001</v>
      </c>
      <c r="K148" s="149">
        <v>3.0430000000000001</v>
      </c>
      <c r="L148" s="148">
        <f t="shared" si="14"/>
        <v>0</v>
      </c>
      <c r="M148" s="148">
        <f t="shared" si="15"/>
        <v>0</v>
      </c>
      <c r="N148" s="148">
        <f t="shared" si="16"/>
        <v>1</v>
      </c>
      <c r="O148" s="148">
        <f t="shared" si="17"/>
        <v>0</v>
      </c>
      <c r="P148" s="149" t="str">
        <f t="shared" si="18"/>
        <v>n.a.</v>
      </c>
      <c r="Q148" s="149" t="str">
        <f t="shared" si="18"/>
        <v>n.a.</v>
      </c>
      <c r="R148" s="149">
        <f t="shared" si="18"/>
        <v>1.3680000000000001</v>
      </c>
      <c r="S148" s="149" t="str">
        <f t="shared" si="12"/>
        <v>n.a.</v>
      </c>
      <c r="T148" s="149" t="str">
        <f t="shared" si="19"/>
        <v>n.a.</v>
      </c>
      <c r="U148" s="149" t="str">
        <f t="shared" si="19"/>
        <v>n.a.</v>
      </c>
      <c r="V148" s="149">
        <f t="shared" si="19"/>
        <v>3.0430000000000001</v>
      </c>
      <c r="W148" s="149" t="str">
        <f t="shared" si="13"/>
        <v>n.a.</v>
      </c>
      <c r="X148" s="148"/>
      <c r="Y148" s="148"/>
      <c r="Z148" s="148"/>
      <c r="AA148" s="148"/>
      <c r="AB148" s="148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</row>
    <row r="149" spans="1:82">
      <c r="A149" s="103">
        <f t="shared" si="20"/>
        <v>2007</v>
      </c>
      <c r="B149" s="132"/>
      <c r="C149" s="136">
        <v>112804.12652896999</v>
      </c>
      <c r="D149" s="163">
        <v>32714500</v>
      </c>
      <c r="E149" s="163">
        <v>163179</v>
      </c>
      <c r="F149" s="132"/>
      <c r="G149" s="148">
        <v>2227256</v>
      </c>
      <c r="H149" s="149">
        <f t="shared" si="25"/>
        <v>69.129070854074357</v>
      </c>
      <c r="I149" s="149">
        <f t="shared" si="22"/>
        <v>6.1717884034124566</v>
      </c>
      <c r="J149" s="7">
        <v>1.8720000000000001</v>
      </c>
      <c r="K149" s="97">
        <v>2.423</v>
      </c>
      <c r="L149" s="96">
        <f t="shared" si="14"/>
        <v>0</v>
      </c>
      <c r="M149" s="96">
        <f t="shared" si="15"/>
        <v>0</v>
      </c>
      <c r="N149" s="96">
        <f t="shared" si="16"/>
        <v>1</v>
      </c>
      <c r="O149" s="96">
        <f t="shared" si="17"/>
        <v>0</v>
      </c>
      <c r="P149" s="97" t="str">
        <f t="shared" si="18"/>
        <v>n.a.</v>
      </c>
      <c r="Q149" s="97" t="str">
        <f t="shared" si="18"/>
        <v>n.a.</v>
      </c>
      <c r="R149" s="97">
        <f t="shared" si="18"/>
        <v>1.8720000000000001</v>
      </c>
      <c r="S149" s="97" t="str">
        <f t="shared" si="12"/>
        <v>n.a.</v>
      </c>
      <c r="T149" s="97" t="str">
        <f t="shared" si="19"/>
        <v>n.a.</v>
      </c>
      <c r="U149" s="97" t="str">
        <f t="shared" si="19"/>
        <v>n.a.</v>
      </c>
      <c r="V149" s="97">
        <f t="shared" si="19"/>
        <v>2.423</v>
      </c>
      <c r="W149" s="97" t="str">
        <f t="shared" si="13"/>
        <v>n.a.</v>
      </c>
      <c r="X149" s="96"/>
      <c r="Y149" s="96"/>
      <c r="Z149" s="96"/>
      <c r="AA149" s="96"/>
      <c r="AB149" s="96"/>
      <c r="AC149" s="132"/>
      <c r="AD149" s="132"/>
      <c r="AE149" s="132"/>
      <c r="AF149" s="132"/>
      <c r="AG149" s="132"/>
      <c r="AH149" s="132"/>
      <c r="AI149" s="132"/>
      <c r="AJ149" s="132"/>
      <c r="AK149" s="132"/>
      <c r="AL149" s="132"/>
      <c r="AM149" s="132"/>
      <c r="AN149" s="132"/>
      <c r="AO149" s="132"/>
      <c r="AP149" s="132"/>
      <c r="AQ149" s="132"/>
      <c r="AR149" s="132"/>
      <c r="AS149" s="132"/>
      <c r="AT149" s="132"/>
      <c r="AU149" s="132"/>
      <c r="AV149" s="132"/>
      <c r="AW149" s="132"/>
      <c r="AX149" s="132"/>
      <c r="AY149" s="132"/>
      <c r="AZ149" s="132"/>
      <c r="BA149" s="132"/>
      <c r="BB149" s="132"/>
      <c r="BC149" s="132"/>
      <c r="BD149" s="132"/>
      <c r="BE149" s="132"/>
      <c r="BF149" s="132"/>
      <c r="BG149" s="132"/>
      <c r="BH149" s="132"/>
      <c r="BI149" s="132"/>
      <c r="BJ149" s="132"/>
      <c r="BK149" s="132"/>
      <c r="BL149" s="132"/>
      <c r="BM149" s="132"/>
      <c r="BN149" s="132"/>
      <c r="BO149" s="132"/>
      <c r="BP149" s="132"/>
      <c r="BQ149" s="132"/>
      <c r="BR149" s="132"/>
      <c r="BS149" s="132"/>
      <c r="BT149" s="132"/>
      <c r="BU149" s="132"/>
      <c r="BV149" s="132"/>
      <c r="BW149" s="132"/>
      <c r="BX149" s="132"/>
      <c r="BY149" s="132"/>
      <c r="BZ149" s="132"/>
      <c r="CA149" s="132"/>
      <c r="CB149" s="132"/>
      <c r="CC149" s="132"/>
      <c r="CD149" s="132"/>
    </row>
    <row r="150" spans="1:82">
      <c r="A150" s="103">
        <f t="shared" si="20"/>
        <v>2008</v>
      </c>
      <c r="B150" s="132"/>
      <c r="C150" s="136">
        <v>118462.69542481998</v>
      </c>
      <c r="D150" s="163">
        <v>33325400</v>
      </c>
      <c r="E150" s="163">
        <v>166228</v>
      </c>
      <c r="F150" s="132"/>
      <c r="G150" s="148">
        <v>2274744</v>
      </c>
      <c r="H150" s="149">
        <f t="shared" si="25"/>
        <v>71.265187227675227</v>
      </c>
      <c r="I150" s="149">
        <f t="shared" si="22"/>
        <v>3.0280126565062631</v>
      </c>
      <c r="J150" s="7">
        <v>-4.4999999999999998E-2</v>
      </c>
      <c r="K150" s="97">
        <v>2.6509999999999998</v>
      </c>
      <c r="L150" s="96">
        <f t="shared" si="14"/>
        <v>0</v>
      </c>
      <c r="M150" s="96">
        <f t="shared" si="15"/>
        <v>0</v>
      </c>
      <c r="N150" s="96">
        <f t="shared" si="16"/>
        <v>1</v>
      </c>
      <c r="O150" s="96">
        <f t="shared" si="17"/>
        <v>0</v>
      </c>
      <c r="P150" s="97" t="str">
        <f t="shared" si="18"/>
        <v>n.a.</v>
      </c>
      <c r="Q150" s="97" t="str">
        <f t="shared" si="18"/>
        <v>n.a.</v>
      </c>
      <c r="R150" s="97">
        <f t="shared" si="18"/>
        <v>-4.4999999999999998E-2</v>
      </c>
      <c r="S150" s="97" t="str">
        <f t="shared" si="18"/>
        <v>n.a.</v>
      </c>
      <c r="T150" s="97" t="str">
        <f t="shared" si="19"/>
        <v>n.a.</v>
      </c>
      <c r="U150" s="97" t="str">
        <f t="shared" si="19"/>
        <v>n.a.</v>
      </c>
      <c r="V150" s="97">
        <f t="shared" si="19"/>
        <v>2.6509999999999998</v>
      </c>
      <c r="W150" s="97" t="str">
        <f t="shared" si="19"/>
        <v>n.a.</v>
      </c>
      <c r="X150" s="96"/>
      <c r="Y150" s="96"/>
      <c r="Z150" s="96"/>
      <c r="AA150" s="96"/>
      <c r="AB150" s="96"/>
      <c r="AC150" s="132"/>
      <c r="AD150" s="132"/>
      <c r="AE150" s="132"/>
      <c r="AF150" s="132"/>
      <c r="AG150" s="132"/>
      <c r="AH150" s="132"/>
      <c r="AI150" s="132"/>
      <c r="AJ150" s="132"/>
      <c r="AK150" s="132"/>
      <c r="AL150" s="132"/>
      <c r="AM150" s="132"/>
      <c r="AN150" s="132"/>
      <c r="AO150" s="132"/>
      <c r="AP150" s="132"/>
      <c r="AQ150" s="132"/>
      <c r="AR150" s="132"/>
      <c r="AS150" s="132"/>
      <c r="AT150" s="132"/>
      <c r="AU150" s="132"/>
      <c r="AV150" s="132"/>
      <c r="AW150" s="132"/>
      <c r="AX150" s="132"/>
      <c r="AY150" s="132"/>
      <c r="AZ150" s="132"/>
      <c r="BA150" s="132"/>
      <c r="BB150" s="132"/>
      <c r="BC150" s="132"/>
      <c r="BD150" s="132"/>
      <c r="BE150" s="132"/>
      <c r="BF150" s="132"/>
      <c r="BG150" s="132"/>
      <c r="BH150" s="132"/>
      <c r="BI150" s="132"/>
      <c r="BJ150" s="132"/>
      <c r="BK150" s="132"/>
      <c r="BL150" s="132"/>
      <c r="BM150" s="132"/>
      <c r="BN150" s="132"/>
      <c r="BO150" s="132"/>
      <c r="BP150" s="132"/>
      <c r="BQ150" s="132"/>
      <c r="BR150" s="132"/>
      <c r="BS150" s="132"/>
      <c r="BT150" s="132"/>
      <c r="BU150" s="132"/>
      <c r="BV150" s="132"/>
      <c r="BW150" s="132"/>
      <c r="BX150" s="132"/>
      <c r="BY150" s="132"/>
      <c r="BZ150" s="132"/>
      <c r="CA150" s="132"/>
      <c r="CB150" s="132"/>
      <c r="CC150" s="132"/>
      <c r="CD150" s="132"/>
    </row>
    <row r="151" spans="1:82">
      <c r="A151" s="103">
        <v>2009</v>
      </c>
      <c r="B151" s="132"/>
      <c r="C151" s="136">
        <v>128224</v>
      </c>
      <c r="D151" s="163" t="s">
        <v>250</v>
      </c>
      <c r="E151" s="163">
        <v>160077</v>
      </c>
      <c r="F151" s="132"/>
      <c r="G151" s="148">
        <v>2231372</v>
      </c>
      <c r="H151" s="149">
        <f t="shared" si="25"/>
        <v>80.101451176621254</v>
      </c>
      <c r="I151" s="149">
        <f t="shared" si="22"/>
        <v>10.26553062541376</v>
      </c>
      <c r="J151" s="7">
        <v>-3</v>
      </c>
      <c r="K151" s="97">
        <v>-0.58299999999999996</v>
      </c>
      <c r="L151" s="96">
        <f>IF(AND(H151&gt;0,H151&lt;30),1,0)</f>
        <v>0</v>
      </c>
      <c r="M151" s="96">
        <f>IF(AND($H151&gt;30,$H151&lt;60),1,0)</f>
        <v>0</v>
      </c>
      <c r="N151" s="96">
        <f>IF(AND($H151&gt;60,$H151&lt;90),1,0)</f>
        <v>1</v>
      </c>
      <c r="O151" s="96">
        <f>IF($H151&gt;90,1,0)</f>
        <v>0</v>
      </c>
      <c r="P151" s="97" t="str">
        <f>IF(L151=1,$J151,"n.a.")</f>
        <v>n.a.</v>
      </c>
      <c r="Q151" s="97" t="str">
        <f>IF(M151=1,$J151,"n.a.")</f>
        <v>n.a.</v>
      </c>
      <c r="R151" s="97">
        <f>IF(N151=1,$J151,"n.a.")</f>
        <v>-3</v>
      </c>
      <c r="S151" s="97" t="str">
        <f>IF(O151=1,$J151,"n.a.")</f>
        <v>n.a.</v>
      </c>
      <c r="T151" s="97" t="str">
        <f>IF(L151=1,$K151,"n.a.")</f>
        <v>n.a.</v>
      </c>
      <c r="U151" s="97" t="str">
        <f>IF(M151=1,$K151,"n.a.")</f>
        <v>n.a.</v>
      </c>
      <c r="V151" s="97">
        <f>IF(N151=1,$K151,"n.a.")</f>
        <v>-0.58299999999999996</v>
      </c>
      <c r="W151" s="97" t="str">
        <f>IF(O151=1,$K151,"n.a.")</f>
        <v>n.a.</v>
      </c>
      <c r="X151" s="96"/>
      <c r="Y151" s="96"/>
      <c r="Z151" s="96"/>
      <c r="AA151" s="96"/>
      <c r="AB151" s="9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132"/>
      <c r="AV151" s="132"/>
      <c r="AW151" s="132"/>
      <c r="AX151" s="132"/>
      <c r="AY151" s="132"/>
      <c r="AZ151" s="132"/>
      <c r="BA151" s="132"/>
      <c r="BB151" s="132"/>
      <c r="BC151" s="132"/>
      <c r="BD151" s="132"/>
      <c r="BE151" s="132"/>
      <c r="BF151" s="132"/>
      <c r="BG151" s="132"/>
      <c r="BH151" s="132"/>
      <c r="BI151" s="132"/>
      <c r="BJ151" s="132"/>
      <c r="BK151" s="132"/>
      <c r="BL151" s="132"/>
      <c r="BM151" s="132"/>
      <c r="BN151" s="132"/>
      <c r="BO151" s="132"/>
      <c r="BP151" s="132"/>
      <c r="BQ151" s="132"/>
      <c r="BR151" s="132"/>
      <c r="BS151" s="132"/>
      <c r="BT151" s="132"/>
      <c r="BU151" s="132"/>
      <c r="BV151" s="132"/>
      <c r="BW151" s="132"/>
      <c r="BX151" s="132"/>
      <c r="BY151" s="132"/>
      <c r="BZ151" s="132"/>
      <c r="CA151" s="132"/>
      <c r="CB151" s="132"/>
      <c r="CC151" s="132"/>
      <c r="CD151" s="132"/>
    </row>
    <row r="152" spans="1:82">
      <c r="A152" s="103" t="s">
        <v>7</v>
      </c>
      <c r="B152" s="132"/>
      <c r="C152" s="132"/>
      <c r="D152" s="159"/>
      <c r="E152" s="159"/>
      <c r="F152" s="3"/>
      <c r="G152" s="96" t="s">
        <v>7</v>
      </c>
      <c r="H152" s="96"/>
      <c r="I152" s="96"/>
      <c r="J152" s="134" t="s">
        <v>7</v>
      </c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  <c r="AB152" s="148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</row>
    <row r="153" spans="1:82">
      <c r="A153" s="102" t="s">
        <v>27</v>
      </c>
      <c r="B153" s="132"/>
      <c r="C153" s="132"/>
      <c r="D153" s="159"/>
      <c r="E153" s="159"/>
      <c r="F153" s="3"/>
      <c r="G153" s="96"/>
      <c r="H153" s="96"/>
      <c r="I153" s="96"/>
      <c r="J153" s="134"/>
      <c r="K153" s="148">
        <f>SUM(L153:O153)</f>
        <v>91</v>
      </c>
      <c r="L153" s="148">
        <f>SUM(L22:L151)</f>
        <v>42</v>
      </c>
      <c r="M153" s="148">
        <f>SUM(M22:M151)</f>
        <v>10</v>
      </c>
      <c r="N153" s="148">
        <f>SUM(N22:N151)</f>
        <v>39</v>
      </c>
      <c r="O153" s="148">
        <f>SUM(O22:O151)</f>
        <v>0</v>
      </c>
      <c r="P153" s="149">
        <f>AVERAGE(P22:P151)</f>
        <v>4.844679516968653</v>
      </c>
      <c r="Q153" s="149">
        <f t="shared" ref="Q153:V153" si="26">AVERAGE(Q22:Q151)</f>
        <v>2.4867029012433912</v>
      </c>
      <c r="R153" s="149">
        <f t="shared" si="26"/>
        <v>1.3918052646870489</v>
      </c>
      <c r="S153" s="149" t="s">
        <v>6</v>
      </c>
      <c r="T153" s="149">
        <f t="shared" si="26"/>
        <v>8.7677800059113959</v>
      </c>
      <c r="U153" s="149">
        <f t="shared" si="26"/>
        <v>3.2716400426052417</v>
      </c>
      <c r="V153" s="149">
        <f t="shared" si="26"/>
        <v>0.88318961970891541</v>
      </c>
      <c r="W153" s="149" t="s">
        <v>6</v>
      </c>
      <c r="X153" s="148"/>
      <c r="Y153" s="148"/>
      <c r="Z153" s="148"/>
      <c r="AA153" s="148"/>
      <c r="AB153" s="148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</row>
    <row r="154" spans="1:82">
      <c r="A154" s="102" t="s">
        <v>28</v>
      </c>
      <c r="B154" s="132"/>
      <c r="C154" s="132"/>
      <c r="D154" s="159"/>
      <c r="E154" s="159"/>
      <c r="F154" s="3"/>
      <c r="G154" s="96"/>
      <c r="H154" s="96"/>
      <c r="I154" s="96"/>
      <c r="J154" s="134"/>
      <c r="K154" s="148"/>
      <c r="L154" s="148"/>
      <c r="M154" s="148"/>
      <c r="N154" s="148"/>
      <c r="O154" s="148"/>
      <c r="P154" s="149">
        <f>MEDIAN(P22:P151)</f>
        <v>5.3770264808655703</v>
      </c>
      <c r="Q154" s="149">
        <f t="shared" ref="Q154:V154" si="27">MEDIAN(Q22:Q151)</f>
        <v>2.354014506216954</v>
      </c>
      <c r="R154" s="149">
        <f t="shared" si="27"/>
        <v>1.4380212827149741</v>
      </c>
      <c r="S154" s="149" t="s">
        <v>6</v>
      </c>
      <c r="T154" s="149">
        <f t="shared" si="27"/>
        <v>5.9069665211973161</v>
      </c>
      <c r="U154" s="149">
        <f t="shared" si="27"/>
        <v>3.306</v>
      </c>
      <c r="V154" s="149">
        <f t="shared" si="27"/>
        <v>1.083984375</v>
      </c>
      <c r="W154" s="149" t="s">
        <v>6</v>
      </c>
      <c r="X154" s="148"/>
      <c r="Y154" s="148"/>
      <c r="Z154" s="148"/>
      <c r="AA154" s="148"/>
      <c r="AB154" s="148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</row>
    <row r="155" spans="1:82">
      <c r="A155" s="102" t="s">
        <v>25</v>
      </c>
      <c r="B155" s="132"/>
      <c r="C155" s="132"/>
      <c r="D155" s="159"/>
      <c r="E155" s="159"/>
      <c r="F155" s="3"/>
      <c r="G155" s="96"/>
      <c r="H155" s="96"/>
      <c r="I155" s="96"/>
      <c r="J155" s="134"/>
      <c r="K155" s="148">
        <f>SUM(L155:O155)</f>
        <v>58</v>
      </c>
      <c r="L155" s="148">
        <f>SUM(L88:L151)</f>
        <v>42</v>
      </c>
      <c r="M155" s="148">
        <f>SUM(M88:M151)</f>
        <v>9</v>
      </c>
      <c r="N155" s="148">
        <f>SUM(N88:N151)</f>
        <v>7</v>
      </c>
      <c r="O155" s="148">
        <f>SUM(O88:O151)</f>
        <v>0</v>
      </c>
      <c r="P155" s="149">
        <f>AVERAGE(P88:P151)</f>
        <v>4.844679516968653</v>
      </c>
      <c r="Q155" s="149">
        <f t="shared" ref="Q155:V155" si="28">AVERAGE(Q88:Q151)</f>
        <v>2.4962222222222223</v>
      </c>
      <c r="R155" s="149">
        <f t="shared" si="28"/>
        <v>0.2594285714285714</v>
      </c>
      <c r="S155" s="149" t="s">
        <v>6</v>
      </c>
      <c r="T155" s="149">
        <f t="shared" si="28"/>
        <v>8.7677800059113959</v>
      </c>
      <c r="U155" s="149">
        <f t="shared" si="28"/>
        <v>3.6446666666666658</v>
      </c>
      <c r="V155" s="149">
        <f t="shared" si="28"/>
        <v>2.2039999999999997</v>
      </c>
      <c r="W155" s="149" t="s">
        <v>6</v>
      </c>
      <c r="X155" s="148"/>
      <c r="Y155" s="148"/>
      <c r="Z155" s="148"/>
      <c r="AA155" s="148"/>
      <c r="AB155" s="148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</row>
    <row r="156" spans="1:82">
      <c r="A156" s="102" t="s">
        <v>26</v>
      </c>
      <c r="B156" s="132"/>
      <c r="C156" s="132"/>
      <c r="D156" s="159"/>
      <c r="E156" s="159"/>
      <c r="F156" s="3"/>
      <c r="G156" s="96"/>
      <c r="H156" s="96"/>
      <c r="I156" s="96"/>
      <c r="J156" s="134"/>
      <c r="K156" s="148"/>
      <c r="L156" s="148"/>
      <c r="M156" s="148"/>
      <c r="N156" s="148"/>
      <c r="O156" s="148"/>
      <c r="P156" s="149">
        <f>MEDIAN(P88:P151)</f>
        <v>5.3770264808655703</v>
      </c>
      <c r="Q156" s="149">
        <f t="shared" ref="Q156:V156" si="29">MEDIAN(Q88:Q151)</f>
        <v>2.3069999999999999</v>
      </c>
      <c r="R156" s="149">
        <f t="shared" si="29"/>
        <v>0.91</v>
      </c>
      <c r="S156" s="149" t="s">
        <v>6</v>
      </c>
      <c r="T156" s="149">
        <f t="shared" si="29"/>
        <v>5.9069665211973161</v>
      </c>
      <c r="U156" s="149">
        <f t="shared" si="29"/>
        <v>3.6779999999999999</v>
      </c>
      <c r="V156" s="149">
        <f t="shared" si="29"/>
        <v>2.5089999999999999</v>
      </c>
      <c r="W156" s="149" t="s">
        <v>6</v>
      </c>
      <c r="X156" s="148"/>
      <c r="Y156" s="148"/>
      <c r="Z156" s="148"/>
      <c r="AA156" s="148"/>
      <c r="AB156" s="148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</row>
    <row r="157" spans="1:82">
      <c r="A157" s="96"/>
      <c r="B157" s="132"/>
      <c r="C157" s="132"/>
      <c r="D157" s="159"/>
      <c r="E157" s="159"/>
      <c r="F157" s="3"/>
      <c r="G157" s="96"/>
      <c r="H157" s="96"/>
      <c r="I157" s="96"/>
      <c r="J157" s="134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  <c r="AB157" s="148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</row>
    <row r="158" spans="1:82">
      <c r="A158" s="96"/>
      <c r="B158" s="132"/>
      <c r="C158" s="132"/>
      <c r="D158" s="159"/>
      <c r="E158" s="159"/>
      <c r="F158" s="3"/>
      <c r="G158" s="96"/>
      <c r="H158" s="96"/>
      <c r="I158" s="96"/>
      <c r="J158" s="134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  <c r="AB158" s="148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</row>
    <row r="159" spans="1:82">
      <c r="A159" s="96"/>
      <c r="B159" s="132"/>
      <c r="C159" s="132"/>
      <c r="D159" s="159"/>
      <c r="E159" s="159"/>
      <c r="F159" s="3"/>
      <c r="G159" s="96"/>
      <c r="H159" s="96"/>
      <c r="I159" s="96"/>
      <c r="J159" s="134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  <c r="AB159" s="148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</row>
    <row r="160" spans="1:82">
      <c r="A160" s="96"/>
      <c r="B160" s="132"/>
      <c r="C160" s="132"/>
      <c r="D160" s="159"/>
      <c r="E160" s="159"/>
      <c r="F160" s="3"/>
      <c r="G160" s="96"/>
      <c r="H160" s="96"/>
      <c r="I160" s="96"/>
      <c r="J160" s="134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  <c r="AB160" s="148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</row>
    <row r="161" spans="1:82">
      <c r="A161" s="96"/>
      <c r="B161" s="132"/>
      <c r="C161" s="132"/>
      <c r="D161" s="159"/>
      <c r="E161" s="159"/>
      <c r="F161" s="3"/>
      <c r="G161" s="96"/>
      <c r="H161" s="96"/>
      <c r="I161" s="96"/>
      <c r="J161" s="134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148"/>
      <c r="Y161" s="148"/>
      <c r="Z161" s="148"/>
      <c r="AA161" s="148"/>
      <c r="AB161" s="148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</row>
    <row r="162" spans="1:82">
      <c r="A162" s="96"/>
      <c r="B162" s="132"/>
      <c r="C162" s="132"/>
      <c r="D162" s="159"/>
      <c r="E162" s="159"/>
      <c r="F162" s="3"/>
      <c r="G162" s="96"/>
      <c r="H162" s="96"/>
      <c r="I162" s="96"/>
      <c r="J162" s="134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148"/>
      <c r="Y162" s="148"/>
      <c r="Z162" s="148"/>
      <c r="AA162" s="148"/>
      <c r="AB162" s="148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</row>
    <row r="163" spans="1:82">
      <c r="A163" s="96"/>
      <c r="B163" s="132"/>
      <c r="C163" s="132"/>
      <c r="D163" s="159"/>
      <c r="E163" s="159"/>
      <c r="F163" s="3"/>
      <c r="G163" s="96"/>
      <c r="H163" s="96"/>
      <c r="I163" s="96"/>
      <c r="J163" s="134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148"/>
      <c r="Y163" s="148"/>
      <c r="Z163" s="148"/>
      <c r="AA163" s="148"/>
      <c r="AB163" s="148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</row>
    <row r="164" spans="1:82">
      <c r="A164" s="96"/>
      <c r="B164" s="132"/>
      <c r="C164" s="132"/>
      <c r="D164" s="159"/>
      <c r="E164" s="159"/>
      <c r="F164" s="3"/>
      <c r="G164" s="96"/>
      <c r="H164" s="96"/>
      <c r="I164" s="96"/>
      <c r="J164" s="134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148"/>
      <c r="Y164" s="148"/>
      <c r="Z164" s="148"/>
      <c r="AA164" s="148"/>
      <c r="AB164" s="148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</row>
    <row r="165" spans="1:82">
      <c r="A165" s="96"/>
      <c r="B165" s="132"/>
      <c r="C165" s="132"/>
      <c r="D165" s="159"/>
      <c r="E165" s="159"/>
      <c r="F165" s="3"/>
      <c r="G165" s="96"/>
      <c r="H165" s="96"/>
      <c r="I165" s="96"/>
      <c r="J165" s="134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148"/>
      <c r="Y165" s="148"/>
      <c r="Z165" s="148"/>
      <c r="AA165" s="148"/>
      <c r="AB165" s="148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</row>
    <row r="166" spans="1:82">
      <c r="A166" s="96"/>
      <c r="B166" s="132"/>
      <c r="C166" s="132"/>
      <c r="D166" s="159"/>
      <c r="E166" s="159"/>
      <c r="F166" s="3"/>
      <c r="G166" s="96"/>
      <c r="H166" s="96"/>
      <c r="I166" s="96"/>
      <c r="J166" s="134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148"/>
      <c r="Y166" s="148"/>
      <c r="Z166" s="148"/>
      <c r="AA166" s="148"/>
      <c r="AB166" s="148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</row>
    <row r="167" spans="1:82">
      <c r="A167" s="96"/>
      <c r="B167" s="132"/>
      <c r="C167" s="132"/>
      <c r="D167" s="159"/>
      <c r="E167" s="159"/>
      <c r="F167" s="3"/>
      <c r="G167" s="96"/>
      <c r="H167" s="96"/>
      <c r="I167" s="96"/>
      <c r="J167" s="134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148"/>
      <c r="Y167" s="148"/>
      <c r="Z167" s="148"/>
      <c r="AA167" s="148"/>
      <c r="AB167" s="148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</row>
    <row r="168" spans="1:82">
      <c r="A168" s="96"/>
      <c r="B168" s="132"/>
      <c r="C168" s="132"/>
      <c r="D168" s="159"/>
      <c r="E168" s="159"/>
      <c r="F168" s="3"/>
      <c r="G168" s="96"/>
      <c r="H168" s="96"/>
      <c r="I168" s="96"/>
      <c r="J168" s="134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148"/>
      <c r="Y168" s="148"/>
      <c r="Z168" s="148"/>
      <c r="AA168" s="148"/>
      <c r="AB168" s="148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</row>
    <row r="169" spans="1:82">
      <c r="A169" s="96"/>
      <c r="B169" s="132"/>
      <c r="C169" s="132"/>
      <c r="D169" s="159"/>
      <c r="E169" s="159"/>
      <c r="F169" s="3"/>
      <c r="G169" s="96"/>
      <c r="H169" s="96"/>
      <c r="I169" s="96"/>
      <c r="J169" s="134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148"/>
      <c r="Y169" s="148"/>
      <c r="Z169" s="148"/>
      <c r="AA169" s="148"/>
      <c r="AB169" s="148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</row>
    <row r="170" spans="1:82">
      <c r="A170" s="96"/>
      <c r="B170" s="132"/>
      <c r="C170" s="132"/>
      <c r="D170" s="159"/>
      <c r="E170" s="159"/>
      <c r="F170" s="3"/>
      <c r="G170" s="96"/>
      <c r="H170" s="96"/>
      <c r="I170" s="96"/>
      <c r="J170" s="134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148"/>
      <c r="Y170" s="148"/>
      <c r="Z170" s="148"/>
      <c r="AA170" s="148"/>
      <c r="AB170" s="148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</row>
    <row r="171" spans="1:82">
      <c r="A171" s="96"/>
      <c r="B171" s="132"/>
      <c r="C171" s="132"/>
      <c r="D171" s="159"/>
      <c r="E171" s="159"/>
      <c r="F171" s="3"/>
      <c r="G171" s="96"/>
      <c r="H171" s="96"/>
      <c r="I171" s="96"/>
      <c r="J171" s="134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  <c r="AB171" s="148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</row>
    <row r="172" spans="1:82">
      <c r="A172" s="96"/>
      <c r="B172" s="132"/>
      <c r="C172" s="132"/>
      <c r="D172" s="159"/>
      <c r="E172" s="159"/>
      <c r="F172" s="3"/>
      <c r="G172" s="96"/>
      <c r="H172" s="96"/>
      <c r="I172" s="96"/>
      <c r="J172" s="134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</row>
    <row r="173" spans="1:82">
      <c r="A173" s="96"/>
      <c r="B173" s="132"/>
      <c r="C173" s="132"/>
      <c r="D173" s="159"/>
      <c r="E173" s="159"/>
      <c r="F173" s="3"/>
      <c r="G173" s="96"/>
      <c r="H173" s="96"/>
      <c r="I173" s="96"/>
      <c r="J173" s="134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</row>
    <row r="174" spans="1:82">
      <c r="A174" s="96"/>
      <c r="B174" s="132"/>
      <c r="C174" s="132"/>
      <c r="D174" s="159"/>
      <c r="E174" s="159"/>
      <c r="F174" s="3"/>
      <c r="G174" s="96"/>
      <c r="H174" s="96"/>
      <c r="I174" s="96"/>
      <c r="J174" s="134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</row>
    <row r="175" spans="1:82">
      <c r="A175" s="96"/>
      <c r="B175" s="96"/>
      <c r="C175" s="96"/>
      <c r="D175" s="160"/>
      <c r="E175" s="160"/>
      <c r="F175" s="132"/>
      <c r="G175" s="148"/>
      <c r="H175" s="148"/>
      <c r="I175" s="148"/>
      <c r="J175" s="7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96"/>
      <c r="Y175" s="96"/>
      <c r="Z175" s="96"/>
      <c r="AA175" s="96"/>
      <c r="AB175" s="96"/>
      <c r="AC175" s="132"/>
      <c r="AD175" s="132"/>
      <c r="AE175" s="132"/>
      <c r="AF175" s="132"/>
      <c r="AG175" s="132"/>
      <c r="AH175" s="132"/>
      <c r="AI175" s="132"/>
      <c r="AJ175" s="132"/>
      <c r="AK175" s="132"/>
      <c r="AL175" s="132"/>
      <c r="AM175" s="132"/>
      <c r="AN175" s="132"/>
      <c r="AO175" s="132"/>
      <c r="AP175" s="132"/>
      <c r="AQ175" s="132"/>
      <c r="AR175" s="132"/>
      <c r="AS175" s="132"/>
      <c r="AT175" s="132"/>
      <c r="AU175" s="132"/>
      <c r="AV175" s="132"/>
      <c r="AW175" s="132"/>
      <c r="AX175" s="132"/>
      <c r="AY175" s="132"/>
      <c r="AZ175" s="132"/>
      <c r="BA175" s="132"/>
      <c r="BB175" s="132"/>
      <c r="BC175" s="132"/>
      <c r="BD175" s="132"/>
      <c r="BE175" s="132"/>
      <c r="BF175" s="132"/>
      <c r="BG175" s="132"/>
      <c r="BH175" s="132"/>
      <c r="BI175" s="132"/>
      <c r="BJ175" s="132"/>
      <c r="BK175" s="132"/>
      <c r="BL175" s="132"/>
      <c r="BM175" s="132"/>
      <c r="BN175" s="132"/>
      <c r="BO175" s="132"/>
      <c r="BP175" s="132"/>
      <c r="BQ175" s="132"/>
      <c r="BR175" s="132"/>
      <c r="BS175" s="132"/>
      <c r="BT175" s="132"/>
      <c r="BU175" s="132"/>
      <c r="BV175" s="132"/>
      <c r="BW175" s="132"/>
      <c r="BX175" s="132"/>
      <c r="BY175" s="132"/>
      <c r="BZ175" s="132"/>
      <c r="CA175" s="132"/>
      <c r="CB175" s="132"/>
      <c r="CC175" s="132"/>
      <c r="CD175" s="132"/>
    </row>
    <row r="176" spans="1:82">
      <c r="A176" s="148"/>
      <c r="B176" s="148"/>
      <c r="C176" s="148"/>
      <c r="D176" s="159"/>
      <c r="E176" s="159"/>
      <c r="F176" s="3"/>
      <c r="G176" s="96"/>
      <c r="H176" s="96"/>
      <c r="I176" s="96"/>
      <c r="J176" s="134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</row>
    <row r="177" spans="1:82">
      <c r="A177" s="96"/>
      <c r="B177" s="96"/>
      <c r="C177" s="96"/>
      <c r="D177" s="160"/>
      <c r="E177" s="160"/>
      <c r="F177" s="132"/>
      <c r="G177" s="148"/>
      <c r="H177" s="148"/>
      <c r="I177" s="148"/>
      <c r="J177" s="7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96"/>
      <c r="Y177" s="96"/>
      <c r="Z177" s="96"/>
      <c r="AA177" s="96"/>
      <c r="AB177" s="96"/>
      <c r="AC177" s="132"/>
      <c r="AD177" s="132"/>
      <c r="AE177" s="132"/>
      <c r="AF177" s="132"/>
      <c r="AG177" s="132"/>
      <c r="AH177" s="132"/>
      <c r="AI177" s="132"/>
      <c r="AJ177" s="132"/>
      <c r="AK177" s="132"/>
      <c r="AL177" s="132"/>
      <c r="AM177" s="132"/>
      <c r="AN177" s="132"/>
      <c r="AO177" s="132"/>
      <c r="AP177" s="132"/>
      <c r="AQ177" s="132"/>
      <c r="AR177" s="132"/>
      <c r="AS177" s="132"/>
      <c r="AT177" s="132"/>
      <c r="AU177" s="132"/>
      <c r="AV177" s="132"/>
      <c r="AW177" s="132"/>
      <c r="AX177" s="132"/>
      <c r="AY177" s="132"/>
      <c r="AZ177" s="132"/>
      <c r="BA177" s="132"/>
      <c r="BB177" s="132"/>
      <c r="BC177" s="132"/>
      <c r="BD177" s="132"/>
      <c r="BE177" s="132"/>
      <c r="BF177" s="132"/>
      <c r="BG177" s="132"/>
      <c r="BH177" s="132"/>
      <c r="BI177" s="132"/>
      <c r="BJ177" s="132"/>
      <c r="BK177" s="132"/>
      <c r="BL177" s="132"/>
      <c r="BM177" s="132"/>
      <c r="BN177" s="132"/>
      <c r="BO177" s="132"/>
      <c r="BP177" s="132"/>
      <c r="BQ177" s="132"/>
      <c r="BR177" s="132"/>
      <c r="BS177" s="132"/>
      <c r="BT177" s="132"/>
      <c r="BU177" s="132"/>
      <c r="BV177" s="132"/>
      <c r="BW177" s="132"/>
      <c r="BX177" s="132"/>
      <c r="BY177" s="132"/>
      <c r="BZ177" s="132"/>
      <c r="CA177" s="132"/>
      <c r="CB177" s="132"/>
      <c r="CC177" s="132"/>
      <c r="CD177" s="132"/>
    </row>
    <row r="178" spans="1:82">
      <c r="A178" s="148"/>
      <c r="B178" s="148"/>
      <c r="C178" s="148"/>
      <c r="D178" s="159"/>
      <c r="E178" s="159"/>
      <c r="F178" s="3"/>
      <c r="G178" s="96"/>
      <c r="H178" s="96"/>
      <c r="I178" s="96"/>
      <c r="J178" s="134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</row>
    <row r="179" spans="1:82">
      <c r="A179" s="96"/>
      <c r="B179" s="96"/>
      <c r="C179" s="96"/>
      <c r="D179" s="160"/>
      <c r="E179" s="160"/>
      <c r="F179" s="132"/>
      <c r="G179" s="148"/>
      <c r="H179" s="148"/>
      <c r="I179" s="148"/>
      <c r="J179" s="7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96"/>
      <c r="Y179" s="96"/>
      <c r="Z179" s="96"/>
      <c r="AA179" s="96"/>
      <c r="AB179" s="96"/>
      <c r="AC179" s="132"/>
      <c r="AD179" s="132"/>
      <c r="AE179" s="132"/>
      <c r="AF179" s="132"/>
      <c r="AG179" s="132"/>
      <c r="AH179" s="132"/>
      <c r="AI179" s="132"/>
      <c r="AJ179" s="132"/>
      <c r="AK179" s="132"/>
      <c r="AL179" s="132"/>
      <c r="AM179" s="132"/>
      <c r="AN179" s="132"/>
      <c r="AO179" s="132"/>
      <c r="AP179" s="132"/>
      <c r="AQ179" s="132"/>
      <c r="AR179" s="132"/>
      <c r="AS179" s="132"/>
      <c r="AT179" s="132"/>
      <c r="AU179" s="132"/>
      <c r="AV179" s="132"/>
      <c r="AW179" s="132"/>
      <c r="AX179" s="132"/>
      <c r="AY179" s="132"/>
      <c r="AZ179" s="132"/>
      <c r="BA179" s="132"/>
      <c r="BB179" s="132"/>
      <c r="BC179" s="132"/>
      <c r="BD179" s="132"/>
      <c r="BE179" s="132"/>
      <c r="BF179" s="132"/>
      <c r="BG179" s="132"/>
      <c r="BH179" s="132"/>
      <c r="BI179" s="132"/>
      <c r="BJ179" s="132"/>
      <c r="BK179" s="132"/>
      <c r="BL179" s="132"/>
      <c r="BM179" s="132"/>
      <c r="BN179" s="132"/>
      <c r="BO179" s="132"/>
      <c r="BP179" s="132"/>
      <c r="BQ179" s="132"/>
      <c r="BR179" s="132"/>
      <c r="BS179" s="132"/>
      <c r="BT179" s="132"/>
      <c r="BU179" s="132"/>
      <c r="BV179" s="132"/>
      <c r="BW179" s="132"/>
      <c r="BX179" s="132"/>
      <c r="BY179" s="132"/>
      <c r="BZ179" s="132"/>
      <c r="CA179" s="132"/>
      <c r="CB179" s="132"/>
      <c r="CC179" s="132"/>
      <c r="CD179" s="132"/>
    </row>
    <row r="180" spans="1:82">
      <c r="A180" s="148"/>
      <c r="B180" s="148"/>
      <c r="C180" s="148"/>
      <c r="D180" s="159"/>
      <c r="E180" s="159"/>
      <c r="F180" s="3"/>
      <c r="G180" s="96"/>
      <c r="H180" s="96"/>
      <c r="I180" s="96"/>
      <c r="J180" s="134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</row>
    <row r="181" spans="1:82">
      <c r="A181" s="96"/>
      <c r="B181" s="96"/>
      <c r="C181" s="96"/>
      <c r="D181" s="160"/>
      <c r="E181" s="160"/>
      <c r="F181" s="132"/>
      <c r="G181" s="148"/>
      <c r="H181" s="148"/>
      <c r="I181" s="148"/>
      <c r="J181" s="7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96"/>
      <c r="Y181" s="96"/>
      <c r="Z181" s="96"/>
      <c r="AA181" s="96"/>
      <c r="AB181" s="96"/>
      <c r="AC181" s="132"/>
      <c r="AD181" s="132"/>
      <c r="AE181" s="132"/>
      <c r="AF181" s="132"/>
      <c r="AG181" s="132"/>
      <c r="AH181" s="132"/>
      <c r="AI181" s="132"/>
      <c r="AJ181" s="132"/>
      <c r="AK181" s="132"/>
      <c r="AL181" s="132"/>
      <c r="AM181" s="132"/>
      <c r="AN181" s="132"/>
      <c r="AO181" s="132"/>
      <c r="AP181" s="132"/>
      <c r="AQ181" s="132"/>
      <c r="AR181" s="132"/>
      <c r="AS181" s="132"/>
      <c r="AT181" s="132"/>
      <c r="AU181" s="132"/>
      <c r="AV181" s="132"/>
      <c r="AW181" s="132"/>
      <c r="AX181" s="132"/>
      <c r="AY181" s="132"/>
      <c r="AZ181" s="132"/>
      <c r="BA181" s="132"/>
      <c r="BB181" s="132"/>
      <c r="BC181" s="132"/>
      <c r="BD181" s="132"/>
      <c r="BE181" s="132"/>
      <c r="BF181" s="132"/>
      <c r="BG181" s="132"/>
      <c r="BH181" s="132"/>
      <c r="BI181" s="132"/>
      <c r="BJ181" s="132"/>
      <c r="BK181" s="132"/>
      <c r="BL181" s="132"/>
      <c r="BM181" s="132"/>
      <c r="BN181" s="132"/>
      <c r="BO181" s="132"/>
      <c r="BP181" s="132"/>
      <c r="BQ181" s="132"/>
      <c r="BR181" s="132"/>
      <c r="BS181" s="132"/>
      <c r="BT181" s="132"/>
      <c r="BU181" s="132"/>
      <c r="BV181" s="132"/>
      <c r="BW181" s="132"/>
      <c r="BX181" s="132"/>
      <c r="BY181" s="132"/>
      <c r="BZ181" s="132"/>
      <c r="CA181" s="132"/>
      <c r="CB181" s="132"/>
      <c r="CC181" s="132"/>
      <c r="CD181" s="132"/>
    </row>
    <row r="182" spans="1:82">
      <c r="A182" s="148"/>
      <c r="B182" s="148"/>
      <c r="C182" s="148"/>
      <c r="D182" s="159"/>
      <c r="E182" s="159"/>
      <c r="F182" s="3"/>
      <c r="G182" s="96"/>
      <c r="H182" s="96"/>
      <c r="I182" s="96"/>
      <c r="J182" s="134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</row>
    <row r="183" spans="1:82">
      <c r="A183" s="96"/>
      <c r="B183" s="96"/>
      <c r="C183" s="96"/>
      <c r="D183" s="160"/>
      <c r="E183" s="160"/>
      <c r="F183" s="132"/>
      <c r="G183" s="148"/>
      <c r="H183" s="148"/>
      <c r="I183" s="148"/>
      <c r="J183" s="7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  <c r="V183" s="96"/>
      <c r="W183" s="96"/>
      <c r="X183" s="96"/>
      <c r="Y183" s="96"/>
      <c r="Z183" s="96"/>
      <c r="AA183" s="96"/>
      <c r="AB183" s="96"/>
      <c r="AC183" s="132"/>
      <c r="AD183" s="132"/>
      <c r="AE183" s="132"/>
      <c r="AF183" s="132"/>
      <c r="AG183" s="132"/>
      <c r="AH183" s="132"/>
      <c r="AI183" s="132"/>
      <c r="AJ183" s="132"/>
      <c r="AK183" s="132"/>
      <c r="AL183" s="132"/>
      <c r="AM183" s="132"/>
      <c r="AN183" s="132"/>
      <c r="AO183" s="132"/>
      <c r="AP183" s="132"/>
      <c r="AQ183" s="132"/>
      <c r="AR183" s="132"/>
      <c r="AS183" s="132"/>
      <c r="AT183" s="132"/>
      <c r="AU183" s="132"/>
      <c r="AV183" s="132"/>
      <c r="AW183" s="132"/>
      <c r="AX183" s="132"/>
      <c r="AY183" s="132"/>
      <c r="AZ183" s="132"/>
      <c r="BA183" s="132"/>
      <c r="BB183" s="132"/>
      <c r="BC183" s="132"/>
      <c r="BD183" s="132"/>
      <c r="BE183" s="132"/>
      <c r="BF183" s="132"/>
      <c r="BG183" s="132"/>
      <c r="BH183" s="132"/>
      <c r="BI183" s="132"/>
      <c r="BJ183" s="132"/>
      <c r="BK183" s="132"/>
      <c r="BL183" s="132"/>
      <c r="BM183" s="132"/>
      <c r="BN183" s="132"/>
      <c r="BO183" s="132"/>
      <c r="BP183" s="132"/>
      <c r="BQ183" s="132"/>
      <c r="BR183" s="132"/>
      <c r="BS183" s="132"/>
      <c r="BT183" s="132"/>
      <c r="BU183" s="132"/>
      <c r="BV183" s="132"/>
      <c r="BW183" s="132"/>
      <c r="BX183" s="132"/>
      <c r="BY183" s="132"/>
      <c r="BZ183" s="132"/>
      <c r="CA183" s="132"/>
      <c r="CB183" s="132"/>
      <c r="CC183" s="132"/>
      <c r="CD183" s="132"/>
    </row>
    <row r="184" spans="1:82">
      <c r="A184" s="148"/>
      <c r="B184" s="148"/>
      <c r="C184" s="148"/>
      <c r="D184" s="159"/>
      <c r="E184" s="159"/>
      <c r="F184" s="3"/>
      <c r="G184" s="96"/>
      <c r="H184" s="96"/>
      <c r="I184" s="96"/>
      <c r="J184" s="134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</row>
    <row r="185" spans="1:82">
      <c r="A185" s="96"/>
      <c r="B185" s="96"/>
      <c r="C185" s="96"/>
      <c r="D185" s="160"/>
      <c r="E185" s="160"/>
      <c r="F185" s="132"/>
      <c r="G185" s="148"/>
      <c r="H185" s="148"/>
      <c r="I185" s="148"/>
      <c r="J185" s="7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  <c r="V185" s="96"/>
      <c r="W185" s="96"/>
      <c r="X185" s="96"/>
      <c r="Y185" s="96"/>
      <c r="Z185" s="96"/>
      <c r="AA185" s="96"/>
      <c r="AB185" s="96"/>
      <c r="AC185" s="132"/>
      <c r="AD185" s="132"/>
      <c r="AE185" s="132"/>
      <c r="AF185" s="132"/>
      <c r="AG185" s="132"/>
      <c r="AH185" s="132"/>
      <c r="AI185" s="132"/>
      <c r="AJ185" s="132"/>
      <c r="AK185" s="132"/>
      <c r="AL185" s="132"/>
      <c r="AM185" s="132"/>
      <c r="AN185" s="132"/>
      <c r="AO185" s="132"/>
      <c r="AP185" s="132"/>
      <c r="AQ185" s="132"/>
      <c r="AR185" s="132"/>
      <c r="AS185" s="132"/>
      <c r="AT185" s="132"/>
      <c r="AU185" s="132"/>
      <c r="AV185" s="132"/>
      <c r="AW185" s="132"/>
      <c r="AX185" s="132"/>
      <c r="AY185" s="132"/>
      <c r="AZ185" s="132"/>
      <c r="BA185" s="132"/>
      <c r="BB185" s="132"/>
      <c r="BC185" s="132"/>
      <c r="BD185" s="132"/>
      <c r="BE185" s="132"/>
      <c r="BF185" s="132"/>
      <c r="BG185" s="132"/>
      <c r="BH185" s="132"/>
      <c r="BI185" s="132"/>
      <c r="BJ185" s="132"/>
      <c r="BK185" s="132"/>
      <c r="BL185" s="132"/>
      <c r="BM185" s="132"/>
      <c r="BN185" s="132"/>
      <c r="BO185" s="132"/>
      <c r="BP185" s="132"/>
      <c r="BQ185" s="132"/>
      <c r="BR185" s="132"/>
      <c r="BS185" s="132"/>
      <c r="BT185" s="132"/>
      <c r="BU185" s="132"/>
      <c r="BV185" s="132"/>
      <c r="BW185" s="132"/>
      <c r="BX185" s="132"/>
      <c r="BY185" s="132"/>
      <c r="BZ185" s="132"/>
      <c r="CA185" s="132"/>
      <c r="CB185" s="132"/>
      <c r="CC185" s="132"/>
      <c r="CD185" s="132"/>
    </row>
    <row r="186" spans="1:82">
      <c r="A186" s="148"/>
      <c r="B186" s="148"/>
      <c r="C186" s="148"/>
      <c r="D186" s="159"/>
      <c r="E186" s="159"/>
      <c r="F186" s="3"/>
      <c r="G186" s="96"/>
      <c r="H186" s="96"/>
      <c r="I186" s="96"/>
      <c r="J186" s="134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</row>
    <row r="187" spans="1:82">
      <c r="A187" s="96"/>
      <c r="B187" s="96"/>
      <c r="C187" s="96"/>
      <c r="D187" s="160"/>
      <c r="E187" s="160"/>
      <c r="F187" s="132"/>
      <c r="G187" s="148"/>
      <c r="H187" s="148"/>
      <c r="I187" s="148"/>
      <c r="J187" s="7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132"/>
      <c r="AD187" s="132"/>
      <c r="AE187" s="132"/>
      <c r="AF187" s="132"/>
      <c r="AG187" s="132"/>
      <c r="AH187" s="132"/>
      <c r="AI187" s="132"/>
      <c r="AJ187" s="132"/>
      <c r="AK187" s="132"/>
      <c r="AL187" s="132"/>
      <c r="AM187" s="132"/>
      <c r="AN187" s="132"/>
      <c r="AO187" s="132"/>
      <c r="AP187" s="132"/>
      <c r="AQ187" s="132"/>
      <c r="AR187" s="132"/>
      <c r="AS187" s="132"/>
      <c r="AT187" s="132"/>
      <c r="AU187" s="132"/>
      <c r="AV187" s="132"/>
      <c r="AW187" s="132"/>
      <c r="AX187" s="132"/>
      <c r="AY187" s="132"/>
      <c r="AZ187" s="132"/>
      <c r="BA187" s="132"/>
      <c r="BB187" s="132"/>
      <c r="BC187" s="132"/>
      <c r="BD187" s="132"/>
      <c r="BE187" s="132"/>
      <c r="BF187" s="132"/>
      <c r="BG187" s="132"/>
      <c r="BH187" s="132"/>
      <c r="BI187" s="132"/>
      <c r="BJ187" s="132"/>
      <c r="BK187" s="132"/>
      <c r="BL187" s="132"/>
      <c r="BM187" s="132"/>
      <c r="BN187" s="132"/>
      <c r="BO187" s="132"/>
      <c r="BP187" s="132"/>
      <c r="BQ187" s="132"/>
      <c r="BR187" s="132"/>
      <c r="BS187" s="132"/>
      <c r="BT187" s="132"/>
      <c r="BU187" s="132"/>
      <c r="BV187" s="132"/>
      <c r="BW187" s="132"/>
      <c r="BX187" s="132"/>
      <c r="BY187" s="132"/>
      <c r="BZ187" s="132"/>
      <c r="CA187" s="132"/>
      <c r="CB187" s="132"/>
      <c r="CC187" s="132"/>
      <c r="CD187" s="132"/>
    </row>
    <row r="188" spans="1:82">
      <c r="A188" s="148"/>
      <c r="B188" s="148"/>
      <c r="C188" s="148"/>
      <c r="D188" s="159"/>
      <c r="E188" s="159"/>
      <c r="F188" s="3"/>
      <c r="G188" s="96"/>
      <c r="H188" s="96"/>
      <c r="I188" s="96"/>
      <c r="J188" s="134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</row>
    <row r="189" spans="1:82">
      <c r="A189" s="96"/>
      <c r="B189" s="96"/>
      <c r="C189" s="96"/>
      <c r="D189" s="160"/>
      <c r="E189" s="160"/>
      <c r="F189" s="132"/>
      <c r="G189" s="148"/>
      <c r="H189" s="148"/>
      <c r="I189" s="148"/>
      <c r="J189" s="7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  <c r="V189" s="96"/>
      <c r="W189" s="96"/>
      <c r="X189" s="96"/>
      <c r="Y189" s="96"/>
      <c r="Z189" s="96"/>
      <c r="AA189" s="96"/>
      <c r="AB189" s="96"/>
      <c r="AC189" s="132"/>
      <c r="AD189" s="132"/>
      <c r="AE189" s="132"/>
      <c r="AF189" s="132"/>
      <c r="AG189" s="132"/>
      <c r="AH189" s="132"/>
      <c r="AI189" s="132"/>
      <c r="AJ189" s="132"/>
      <c r="AK189" s="132"/>
      <c r="AL189" s="132"/>
      <c r="AM189" s="132"/>
      <c r="AN189" s="132"/>
      <c r="AO189" s="132"/>
      <c r="AP189" s="132"/>
      <c r="AQ189" s="132"/>
      <c r="AR189" s="132"/>
      <c r="AS189" s="132"/>
      <c r="AT189" s="132"/>
      <c r="AU189" s="132"/>
      <c r="AV189" s="132"/>
      <c r="AW189" s="132"/>
      <c r="AX189" s="132"/>
      <c r="AY189" s="132"/>
      <c r="AZ189" s="132"/>
      <c r="BA189" s="132"/>
      <c r="BB189" s="132"/>
      <c r="BC189" s="132"/>
      <c r="BD189" s="132"/>
      <c r="BE189" s="132"/>
      <c r="BF189" s="132"/>
      <c r="BG189" s="132"/>
      <c r="BH189" s="132"/>
      <c r="BI189" s="132"/>
      <c r="BJ189" s="132"/>
      <c r="BK189" s="132"/>
      <c r="BL189" s="132"/>
      <c r="BM189" s="132"/>
      <c r="BN189" s="132"/>
      <c r="BO189" s="132"/>
      <c r="BP189" s="132"/>
      <c r="BQ189" s="132"/>
      <c r="BR189" s="132"/>
      <c r="BS189" s="132"/>
      <c r="BT189" s="132"/>
      <c r="BU189" s="132"/>
      <c r="BV189" s="132"/>
      <c r="BW189" s="132"/>
      <c r="BX189" s="132"/>
      <c r="BY189" s="132"/>
      <c r="BZ189" s="132"/>
      <c r="CA189" s="132"/>
      <c r="CB189" s="132"/>
      <c r="CC189" s="132"/>
      <c r="CD189" s="132"/>
    </row>
    <row r="190" spans="1:82">
      <c r="A190" s="148"/>
      <c r="B190" s="148"/>
      <c r="C190" s="148"/>
      <c r="D190" s="159"/>
      <c r="E190" s="159"/>
      <c r="F190" s="3"/>
      <c r="G190" s="96"/>
      <c r="H190" s="96"/>
      <c r="I190" s="96"/>
      <c r="J190" s="134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</row>
    <row r="191" spans="1:82">
      <c r="A191" s="96"/>
      <c r="B191" s="96"/>
      <c r="C191" s="96"/>
      <c r="D191" s="160"/>
      <c r="E191" s="160"/>
      <c r="F191" s="132"/>
      <c r="G191" s="148"/>
      <c r="H191" s="148"/>
      <c r="I191" s="148"/>
      <c r="J191" s="7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132"/>
      <c r="AD191" s="132"/>
      <c r="AE191" s="132"/>
      <c r="AF191" s="132"/>
      <c r="AG191" s="132"/>
      <c r="AH191" s="132"/>
      <c r="AI191" s="132"/>
      <c r="AJ191" s="132"/>
      <c r="AK191" s="132"/>
      <c r="AL191" s="132"/>
      <c r="AM191" s="132"/>
      <c r="AN191" s="132"/>
      <c r="AO191" s="132"/>
      <c r="AP191" s="132"/>
      <c r="AQ191" s="132"/>
      <c r="AR191" s="132"/>
      <c r="AS191" s="132"/>
      <c r="AT191" s="132"/>
      <c r="AU191" s="132"/>
      <c r="AV191" s="132"/>
      <c r="AW191" s="132"/>
      <c r="AX191" s="132"/>
      <c r="AY191" s="132"/>
      <c r="AZ191" s="132"/>
      <c r="BA191" s="132"/>
      <c r="BB191" s="132"/>
      <c r="BC191" s="132"/>
      <c r="BD191" s="132"/>
      <c r="BE191" s="132"/>
      <c r="BF191" s="132"/>
      <c r="BG191" s="132"/>
      <c r="BH191" s="132"/>
      <c r="BI191" s="132"/>
      <c r="BJ191" s="132"/>
      <c r="BK191" s="132"/>
      <c r="BL191" s="132"/>
      <c r="BM191" s="132"/>
      <c r="BN191" s="132"/>
      <c r="BO191" s="132"/>
      <c r="BP191" s="132"/>
      <c r="BQ191" s="132"/>
      <c r="BR191" s="132"/>
      <c r="BS191" s="132"/>
      <c r="BT191" s="132"/>
      <c r="BU191" s="132"/>
      <c r="BV191" s="132"/>
      <c r="BW191" s="132"/>
      <c r="BX191" s="132"/>
      <c r="BY191" s="132"/>
      <c r="BZ191" s="132"/>
      <c r="CA191" s="132"/>
      <c r="CB191" s="132"/>
      <c r="CC191" s="132"/>
      <c r="CD191" s="132"/>
    </row>
    <row r="192" spans="1:82">
      <c r="A192" s="148"/>
      <c r="B192" s="148"/>
      <c r="C192" s="148"/>
      <c r="D192" s="159"/>
      <c r="E192" s="159"/>
      <c r="F192" s="148"/>
      <c r="G192" s="148"/>
      <c r="H192" s="148"/>
      <c r="I192" s="148"/>
      <c r="J192" s="7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132"/>
      <c r="AR192" s="132"/>
      <c r="AS192" s="132"/>
      <c r="AT192" s="132"/>
      <c r="AU192" s="132"/>
      <c r="AV192" s="132"/>
      <c r="AW192" s="132"/>
      <c r="AX192" s="132"/>
      <c r="AY192" s="132"/>
      <c r="AZ192" s="132"/>
      <c r="BA192" s="132"/>
      <c r="BB192" s="132"/>
      <c r="BC192" s="132"/>
      <c r="BD192" s="132"/>
      <c r="BE192" s="132"/>
      <c r="BF192" s="132"/>
      <c r="BG192" s="132"/>
      <c r="BH192" s="132"/>
      <c r="BI192" s="132"/>
      <c r="BJ192" s="132"/>
      <c r="BK192" s="132"/>
      <c r="BL192" s="132"/>
      <c r="BM192" s="132"/>
      <c r="BN192" s="132"/>
      <c r="BO192" s="132"/>
      <c r="BP192" s="132"/>
      <c r="BQ192" s="132"/>
      <c r="BR192" s="132"/>
      <c r="BS192" s="132"/>
      <c r="BT192" s="132"/>
      <c r="BU192" s="132"/>
      <c r="BV192" s="132"/>
      <c r="BW192" s="132"/>
      <c r="BX192" s="132"/>
      <c r="BY192" s="132"/>
      <c r="BZ192" s="132"/>
      <c r="CA192" s="132"/>
      <c r="CB192" s="132"/>
      <c r="CC192" s="132"/>
      <c r="CD192" s="132"/>
    </row>
    <row r="193" spans="1:82">
      <c r="A193" s="148"/>
      <c r="B193" s="148"/>
      <c r="C193" s="148"/>
      <c r="D193" s="159"/>
      <c r="E193" s="159"/>
      <c r="F193" s="148"/>
      <c r="G193" s="148"/>
      <c r="H193" s="148"/>
      <c r="I193" s="148"/>
      <c r="J193" s="7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132"/>
      <c r="AD193" s="132"/>
      <c r="AE193" s="132"/>
      <c r="AF193" s="132"/>
      <c r="AG193" s="132"/>
      <c r="AH193" s="132"/>
      <c r="AI193" s="132"/>
      <c r="AJ193" s="132"/>
      <c r="AK193" s="132"/>
      <c r="AL193" s="132"/>
      <c r="AM193" s="132"/>
      <c r="AN193" s="132"/>
      <c r="AO193" s="132"/>
      <c r="AP193" s="132"/>
      <c r="AQ193" s="132"/>
      <c r="AR193" s="132"/>
      <c r="AS193" s="132"/>
      <c r="AT193" s="132"/>
      <c r="AU193" s="132"/>
      <c r="AV193" s="132"/>
      <c r="AW193" s="132"/>
      <c r="AX193" s="132"/>
      <c r="AY193" s="132"/>
      <c r="AZ193" s="132"/>
      <c r="BA193" s="132"/>
      <c r="BB193" s="132"/>
      <c r="BC193" s="132"/>
      <c r="BD193" s="132"/>
      <c r="BE193" s="132"/>
      <c r="BF193" s="132"/>
      <c r="BG193" s="132"/>
      <c r="BH193" s="132"/>
      <c r="BI193" s="132"/>
      <c r="BJ193" s="132"/>
      <c r="BK193" s="132"/>
      <c r="BL193" s="132"/>
      <c r="BM193" s="132"/>
      <c r="BN193" s="132"/>
      <c r="BO193" s="132"/>
      <c r="BP193" s="132"/>
      <c r="BQ193" s="132"/>
      <c r="BR193" s="132"/>
      <c r="BS193" s="132"/>
      <c r="BT193" s="132"/>
      <c r="BU193" s="132"/>
      <c r="BV193" s="132"/>
      <c r="BW193" s="132"/>
      <c r="BX193" s="132"/>
      <c r="BY193" s="132"/>
      <c r="BZ193" s="132"/>
      <c r="CA193" s="132"/>
      <c r="CB193" s="132"/>
      <c r="CC193" s="132"/>
      <c r="CD193" s="132"/>
    </row>
    <row r="194" spans="1:82">
      <c r="A194" s="148"/>
      <c r="B194" s="148"/>
      <c r="C194" s="148"/>
      <c r="D194" s="159"/>
      <c r="E194" s="159"/>
      <c r="F194" s="148"/>
      <c r="G194" s="148"/>
      <c r="H194" s="148"/>
      <c r="I194" s="148"/>
      <c r="J194" s="7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132"/>
      <c r="AD194" s="132"/>
      <c r="AE194" s="132"/>
      <c r="AF194" s="132"/>
      <c r="AG194" s="132"/>
      <c r="AH194" s="132"/>
      <c r="AI194" s="132"/>
      <c r="AJ194" s="132"/>
      <c r="AK194" s="132"/>
      <c r="AL194" s="132"/>
      <c r="AM194" s="132"/>
      <c r="AN194" s="132"/>
      <c r="AO194" s="132"/>
      <c r="AP194" s="132"/>
      <c r="AQ194" s="132"/>
      <c r="AR194" s="132"/>
      <c r="AS194" s="132"/>
      <c r="AT194" s="132"/>
      <c r="AU194" s="132"/>
      <c r="AV194" s="132"/>
      <c r="AW194" s="132"/>
      <c r="AX194" s="132"/>
      <c r="AY194" s="132"/>
      <c r="AZ194" s="132"/>
      <c r="BA194" s="132"/>
      <c r="BB194" s="132"/>
      <c r="BC194" s="132"/>
      <c r="BD194" s="132"/>
      <c r="BE194" s="132"/>
      <c r="BF194" s="132"/>
      <c r="BG194" s="132"/>
      <c r="BH194" s="132"/>
      <c r="BI194" s="132"/>
      <c r="BJ194" s="132"/>
      <c r="BK194" s="132"/>
      <c r="BL194" s="132"/>
      <c r="BM194" s="132"/>
      <c r="BN194" s="132"/>
      <c r="BO194" s="132"/>
      <c r="BP194" s="132"/>
      <c r="BQ194" s="132"/>
      <c r="BR194" s="132"/>
      <c r="BS194" s="132"/>
      <c r="BT194" s="132"/>
      <c r="BU194" s="132"/>
      <c r="BV194" s="132"/>
      <c r="BW194" s="132"/>
      <c r="BX194" s="132"/>
      <c r="BY194" s="132"/>
      <c r="BZ194" s="132"/>
      <c r="CA194" s="132"/>
      <c r="CB194" s="132"/>
      <c r="CC194" s="132"/>
      <c r="CD194" s="132"/>
    </row>
    <row r="195" spans="1:82">
      <c r="A195" s="148"/>
      <c r="B195" s="148"/>
      <c r="C195" s="148"/>
      <c r="D195" s="159"/>
      <c r="E195" s="159"/>
      <c r="F195" s="148"/>
      <c r="G195" s="148"/>
      <c r="H195" s="148"/>
      <c r="I195" s="148"/>
      <c r="J195" s="7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132"/>
      <c r="AD195" s="132"/>
      <c r="AE195" s="132"/>
      <c r="AF195" s="132"/>
      <c r="AG195" s="132"/>
      <c r="AH195" s="132"/>
      <c r="AI195" s="132"/>
      <c r="AJ195" s="132"/>
      <c r="AK195" s="132"/>
      <c r="AL195" s="132"/>
      <c r="AM195" s="132"/>
      <c r="AN195" s="132"/>
      <c r="AO195" s="132"/>
      <c r="AP195" s="132"/>
      <c r="AQ195" s="132"/>
      <c r="AR195" s="132"/>
      <c r="AS195" s="132"/>
      <c r="AT195" s="132"/>
      <c r="AU195" s="132"/>
      <c r="AV195" s="132"/>
      <c r="AW195" s="132"/>
      <c r="AX195" s="132"/>
      <c r="AY195" s="132"/>
      <c r="AZ195" s="132"/>
      <c r="BA195" s="132"/>
      <c r="BB195" s="132"/>
      <c r="BC195" s="132"/>
      <c r="BD195" s="132"/>
      <c r="BE195" s="132"/>
      <c r="BF195" s="132"/>
      <c r="BG195" s="132"/>
      <c r="BH195" s="132"/>
      <c r="BI195" s="132"/>
      <c r="BJ195" s="132"/>
      <c r="BK195" s="132"/>
      <c r="BL195" s="132"/>
      <c r="BM195" s="132"/>
      <c r="BN195" s="132"/>
      <c r="BO195" s="132"/>
      <c r="BP195" s="132"/>
      <c r="BQ195" s="132"/>
      <c r="BR195" s="132"/>
      <c r="BS195" s="132"/>
      <c r="BT195" s="132"/>
      <c r="BU195" s="132"/>
      <c r="BV195" s="132"/>
      <c r="BW195" s="132"/>
      <c r="BX195" s="132"/>
      <c r="BY195" s="132"/>
      <c r="BZ195" s="132"/>
      <c r="CA195" s="132"/>
      <c r="CB195" s="132"/>
      <c r="CC195" s="132"/>
      <c r="CD195" s="132"/>
    </row>
    <row r="196" spans="1:82">
      <c r="A196" s="148"/>
      <c r="B196" s="148"/>
      <c r="C196" s="148"/>
      <c r="D196" s="159"/>
      <c r="E196" s="159"/>
      <c r="F196" s="148"/>
      <c r="G196" s="148"/>
      <c r="H196" s="148"/>
      <c r="I196" s="148"/>
      <c r="J196" s="7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132"/>
      <c r="AD196" s="132"/>
      <c r="AE196" s="132"/>
      <c r="AF196" s="132"/>
      <c r="AG196" s="132"/>
      <c r="AH196" s="132"/>
      <c r="AI196" s="132"/>
      <c r="AJ196" s="132"/>
      <c r="AK196" s="132"/>
      <c r="AL196" s="132"/>
      <c r="AM196" s="132"/>
      <c r="AN196" s="132"/>
      <c r="AO196" s="132"/>
      <c r="AP196" s="132"/>
      <c r="AQ196" s="132"/>
      <c r="AR196" s="132"/>
      <c r="AS196" s="132"/>
      <c r="AT196" s="132"/>
      <c r="AU196" s="132"/>
      <c r="AV196" s="132"/>
      <c r="AW196" s="132"/>
      <c r="AX196" s="132"/>
      <c r="AY196" s="132"/>
      <c r="AZ196" s="132"/>
      <c r="BA196" s="132"/>
      <c r="BB196" s="132"/>
      <c r="BC196" s="132"/>
      <c r="BD196" s="132"/>
      <c r="BE196" s="132"/>
      <c r="BF196" s="132"/>
      <c r="BG196" s="132"/>
      <c r="BH196" s="132"/>
      <c r="BI196" s="132"/>
      <c r="BJ196" s="132"/>
      <c r="BK196" s="132"/>
      <c r="BL196" s="132"/>
      <c r="BM196" s="132"/>
      <c r="BN196" s="132"/>
      <c r="BO196" s="132"/>
      <c r="BP196" s="132"/>
      <c r="BQ196" s="132"/>
      <c r="BR196" s="132"/>
      <c r="BS196" s="132"/>
      <c r="BT196" s="132"/>
      <c r="BU196" s="132"/>
      <c r="BV196" s="132"/>
      <c r="BW196" s="132"/>
      <c r="BX196" s="132"/>
      <c r="BY196" s="132"/>
      <c r="BZ196" s="132"/>
      <c r="CA196" s="132"/>
      <c r="CB196" s="132"/>
      <c r="CC196" s="132"/>
      <c r="CD196" s="132"/>
    </row>
    <row r="197" spans="1:82">
      <c r="A197" s="148"/>
      <c r="B197" s="148"/>
      <c r="C197" s="148"/>
      <c r="D197" s="159"/>
      <c r="E197" s="159"/>
      <c r="F197" s="148"/>
      <c r="G197" s="148"/>
      <c r="H197" s="148"/>
      <c r="I197" s="148"/>
      <c r="J197" s="7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132"/>
      <c r="AD197" s="132"/>
      <c r="AE197" s="132"/>
      <c r="AF197" s="132"/>
      <c r="AG197" s="132"/>
      <c r="AH197" s="132"/>
      <c r="AI197" s="132"/>
      <c r="AJ197" s="132"/>
      <c r="AK197" s="132"/>
      <c r="AL197" s="132"/>
      <c r="AM197" s="132"/>
      <c r="AN197" s="132"/>
      <c r="AO197" s="132"/>
      <c r="AP197" s="132"/>
      <c r="AQ197" s="132"/>
      <c r="AR197" s="132"/>
      <c r="AS197" s="132"/>
      <c r="AT197" s="132"/>
      <c r="AU197" s="132"/>
      <c r="AV197" s="132"/>
      <c r="AW197" s="132"/>
      <c r="AX197" s="132"/>
      <c r="AY197" s="132"/>
      <c r="AZ197" s="132"/>
      <c r="BA197" s="132"/>
      <c r="BB197" s="132"/>
      <c r="BC197" s="132"/>
      <c r="BD197" s="132"/>
      <c r="BE197" s="132"/>
      <c r="BF197" s="132"/>
      <c r="BG197" s="132"/>
      <c r="BH197" s="132"/>
      <c r="BI197" s="132"/>
      <c r="BJ197" s="132"/>
      <c r="BK197" s="132"/>
      <c r="BL197" s="132"/>
      <c r="BM197" s="132"/>
      <c r="BN197" s="132"/>
      <c r="BO197" s="132"/>
      <c r="BP197" s="132"/>
      <c r="BQ197" s="132"/>
      <c r="BR197" s="132"/>
      <c r="BS197" s="132"/>
      <c r="BT197" s="132"/>
      <c r="BU197" s="132"/>
      <c r="BV197" s="132"/>
      <c r="BW197" s="132"/>
      <c r="BX197" s="132"/>
      <c r="BY197" s="132"/>
      <c r="BZ197" s="132"/>
      <c r="CA197" s="132"/>
      <c r="CB197" s="132"/>
      <c r="CC197" s="132"/>
      <c r="CD197" s="132"/>
    </row>
    <row r="198" spans="1:82">
      <c r="A198" s="148"/>
      <c r="B198" s="148"/>
      <c r="C198" s="148"/>
      <c r="D198" s="159"/>
      <c r="E198" s="159"/>
      <c r="F198" s="148"/>
      <c r="G198" s="148"/>
      <c r="H198" s="148"/>
      <c r="I198" s="148"/>
      <c r="J198" s="7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132"/>
      <c r="AD198" s="132"/>
      <c r="AE198" s="132"/>
      <c r="AF198" s="132"/>
      <c r="AG198" s="132"/>
      <c r="AH198" s="132"/>
      <c r="AI198" s="132"/>
      <c r="AJ198" s="132"/>
      <c r="AK198" s="132"/>
      <c r="AL198" s="132"/>
      <c r="AM198" s="132"/>
      <c r="AN198" s="132"/>
      <c r="AO198" s="132"/>
      <c r="AP198" s="132"/>
      <c r="AQ198" s="132"/>
      <c r="AR198" s="132"/>
      <c r="AS198" s="132"/>
      <c r="AT198" s="132"/>
      <c r="AU198" s="132"/>
      <c r="AV198" s="132"/>
      <c r="AW198" s="132"/>
      <c r="AX198" s="132"/>
      <c r="AY198" s="132"/>
      <c r="AZ198" s="132"/>
      <c r="BA198" s="132"/>
      <c r="BB198" s="132"/>
      <c r="BC198" s="132"/>
      <c r="BD198" s="132"/>
      <c r="BE198" s="132"/>
      <c r="BF198" s="132"/>
      <c r="BG198" s="132"/>
      <c r="BH198" s="132"/>
      <c r="BI198" s="132"/>
      <c r="BJ198" s="132"/>
      <c r="BK198" s="132"/>
      <c r="BL198" s="132"/>
      <c r="BM198" s="132"/>
      <c r="BN198" s="132"/>
      <c r="BO198" s="132"/>
      <c r="BP198" s="132"/>
      <c r="BQ198" s="132"/>
      <c r="BR198" s="132"/>
      <c r="BS198" s="132"/>
      <c r="BT198" s="132"/>
      <c r="BU198" s="132"/>
      <c r="BV198" s="132"/>
      <c r="BW198" s="132"/>
      <c r="BX198" s="132"/>
      <c r="BY198" s="132"/>
      <c r="BZ198" s="132"/>
      <c r="CA198" s="132"/>
      <c r="CB198" s="132"/>
      <c r="CC198" s="132"/>
      <c r="CD198" s="132"/>
    </row>
    <row r="199" spans="1:82">
      <c r="A199" s="148"/>
      <c r="B199" s="148"/>
      <c r="C199" s="148"/>
      <c r="D199" s="159"/>
      <c r="E199" s="159"/>
      <c r="F199" s="148"/>
      <c r="G199" s="148"/>
      <c r="H199" s="148"/>
      <c r="I199" s="148"/>
      <c r="J199" s="7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132"/>
      <c r="AD199" s="132"/>
      <c r="AE199" s="132"/>
      <c r="AF199" s="132"/>
      <c r="AG199" s="132"/>
      <c r="AH199" s="132"/>
      <c r="AI199" s="132"/>
      <c r="AJ199" s="132"/>
      <c r="AK199" s="132"/>
      <c r="AL199" s="132"/>
      <c r="AM199" s="132"/>
      <c r="AN199" s="132"/>
      <c r="AO199" s="132"/>
      <c r="AP199" s="132"/>
      <c r="AQ199" s="132"/>
      <c r="AR199" s="132"/>
      <c r="AS199" s="132"/>
      <c r="AT199" s="132"/>
      <c r="AU199" s="132"/>
      <c r="AV199" s="132"/>
      <c r="AW199" s="132"/>
      <c r="AX199" s="132"/>
      <c r="AY199" s="132"/>
      <c r="AZ199" s="132"/>
      <c r="BA199" s="132"/>
      <c r="BB199" s="132"/>
      <c r="BC199" s="132"/>
      <c r="BD199" s="132"/>
      <c r="BE199" s="132"/>
      <c r="BF199" s="132"/>
      <c r="BG199" s="132"/>
      <c r="BH199" s="132"/>
      <c r="BI199" s="132"/>
      <c r="BJ199" s="132"/>
      <c r="BK199" s="132"/>
      <c r="BL199" s="132"/>
      <c r="BM199" s="132"/>
      <c r="BN199" s="132"/>
      <c r="BO199" s="132"/>
      <c r="BP199" s="132"/>
      <c r="BQ199" s="132"/>
      <c r="BR199" s="132"/>
      <c r="BS199" s="132"/>
      <c r="BT199" s="132"/>
      <c r="BU199" s="132"/>
      <c r="BV199" s="132"/>
      <c r="BW199" s="132"/>
      <c r="BX199" s="132"/>
      <c r="BY199" s="132"/>
      <c r="BZ199" s="132"/>
      <c r="CA199" s="132"/>
      <c r="CB199" s="132"/>
      <c r="CC199" s="132"/>
      <c r="CD199" s="132"/>
    </row>
    <row r="200" spans="1:82">
      <c r="A200" s="148"/>
      <c r="B200" s="148"/>
      <c r="C200" s="148"/>
      <c r="D200" s="159"/>
      <c r="E200" s="159"/>
      <c r="F200" s="148"/>
      <c r="G200" s="148"/>
      <c r="H200" s="148"/>
      <c r="I200" s="148"/>
      <c r="J200" s="7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132"/>
      <c r="AD200" s="132"/>
      <c r="AE200" s="132"/>
      <c r="AF200" s="132"/>
      <c r="AG200" s="132"/>
      <c r="AH200" s="132"/>
      <c r="AI200" s="132"/>
      <c r="AJ200" s="132"/>
      <c r="AK200" s="132"/>
      <c r="AL200" s="132"/>
      <c r="AM200" s="132"/>
      <c r="AN200" s="132"/>
      <c r="AO200" s="132"/>
      <c r="AP200" s="132"/>
      <c r="AQ200" s="132"/>
      <c r="AR200" s="132"/>
      <c r="AS200" s="132"/>
      <c r="AT200" s="132"/>
      <c r="AU200" s="132"/>
      <c r="AV200" s="132"/>
      <c r="AW200" s="132"/>
      <c r="AX200" s="132"/>
      <c r="AY200" s="132"/>
      <c r="AZ200" s="132"/>
      <c r="BA200" s="132"/>
      <c r="BB200" s="132"/>
      <c r="BC200" s="132"/>
      <c r="BD200" s="132"/>
      <c r="BE200" s="132"/>
      <c r="BF200" s="132"/>
      <c r="BG200" s="132"/>
      <c r="BH200" s="132"/>
      <c r="BI200" s="132"/>
      <c r="BJ200" s="132"/>
      <c r="BK200" s="132"/>
      <c r="BL200" s="132"/>
      <c r="BM200" s="132"/>
      <c r="BN200" s="132"/>
      <c r="BO200" s="132"/>
      <c r="BP200" s="132"/>
      <c r="BQ200" s="132"/>
      <c r="BR200" s="132"/>
      <c r="BS200" s="132"/>
      <c r="BT200" s="132"/>
      <c r="BU200" s="132"/>
      <c r="BV200" s="132"/>
      <c r="BW200" s="132"/>
      <c r="BX200" s="132"/>
      <c r="BY200" s="132"/>
      <c r="BZ200" s="132"/>
      <c r="CA200" s="132"/>
      <c r="CB200" s="132"/>
      <c r="CC200" s="132"/>
      <c r="CD200" s="132"/>
    </row>
    <row r="201" spans="1:82">
      <c r="A201" s="148"/>
      <c r="B201" s="148"/>
      <c r="C201" s="148"/>
      <c r="D201" s="159"/>
      <c r="E201" s="159"/>
      <c r="F201" s="148"/>
      <c r="G201" s="148"/>
      <c r="H201" s="148"/>
      <c r="I201" s="148"/>
      <c r="J201" s="7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132"/>
      <c r="AD201" s="132"/>
      <c r="AE201" s="132"/>
      <c r="AF201" s="132"/>
      <c r="AG201" s="132"/>
      <c r="AH201" s="132"/>
      <c r="AI201" s="132"/>
      <c r="AJ201" s="132"/>
      <c r="AK201" s="132"/>
      <c r="AL201" s="132"/>
      <c r="AM201" s="132"/>
      <c r="AN201" s="132"/>
      <c r="AO201" s="132"/>
      <c r="AP201" s="132"/>
      <c r="AQ201" s="132"/>
      <c r="AR201" s="132"/>
      <c r="AS201" s="132"/>
      <c r="AT201" s="132"/>
      <c r="AU201" s="132"/>
      <c r="AV201" s="132"/>
      <c r="AW201" s="132"/>
      <c r="AX201" s="132"/>
      <c r="AY201" s="132"/>
      <c r="AZ201" s="132"/>
      <c r="BA201" s="132"/>
      <c r="BB201" s="132"/>
      <c r="BC201" s="132"/>
      <c r="BD201" s="132"/>
      <c r="BE201" s="132"/>
      <c r="BF201" s="132"/>
      <c r="BG201" s="132"/>
      <c r="BH201" s="132"/>
      <c r="BI201" s="132"/>
      <c r="BJ201" s="132"/>
      <c r="BK201" s="132"/>
      <c r="BL201" s="132"/>
      <c r="BM201" s="132"/>
      <c r="BN201" s="132"/>
      <c r="BO201" s="132"/>
      <c r="BP201" s="132"/>
      <c r="BQ201" s="132"/>
      <c r="BR201" s="132"/>
      <c r="BS201" s="132"/>
      <c r="BT201" s="132"/>
      <c r="BU201" s="132"/>
      <c r="BV201" s="132"/>
      <c r="BW201" s="132"/>
      <c r="BX201" s="132"/>
      <c r="BY201" s="132"/>
      <c r="BZ201" s="132"/>
      <c r="CA201" s="132"/>
      <c r="CB201" s="132"/>
      <c r="CC201" s="132"/>
      <c r="CD201" s="132"/>
    </row>
    <row r="202" spans="1:82">
      <c r="A202" s="148"/>
      <c r="B202" s="148"/>
      <c r="C202" s="148"/>
      <c r="D202" s="159"/>
      <c r="E202" s="159"/>
      <c r="F202" s="148"/>
      <c r="G202" s="148"/>
      <c r="H202" s="148"/>
      <c r="I202" s="148"/>
      <c r="J202" s="7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132"/>
      <c r="AD202" s="132"/>
      <c r="AE202" s="132"/>
      <c r="AF202" s="132"/>
      <c r="AG202" s="132"/>
      <c r="AH202" s="132"/>
      <c r="AI202" s="132"/>
      <c r="AJ202" s="132"/>
      <c r="AK202" s="132"/>
      <c r="AL202" s="132"/>
      <c r="AM202" s="132"/>
      <c r="AN202" s="132"/>
      <c r="AO202" s="132"/>
      <c r="AP202" s="132"/>
      <c r="AQ202" s="132"/>
      <c r="AR202" s="132"/>
      <c r="AS202" s="132"/>
      <c r="AT202" s="132"/>
      <c r="AU202" s="132"/>
      <c r="AV202" s="132"/>
      <c r="AW202" s="132"/>
      <c r="AX202" s="132"/>
      <c r="AY202" s="132"/>
      <c r="AZ202" s="132"/>
      <c r="BA202" s="132"/>
      <c r="BB202" s="132"/>
      <c r="BC202" s="132"/>
      <c r="BD202" s="132"/>
      <c r="BE202" s="132"/>
      <c r="BF202" s="132"/>
      <c r="BG202" s="132"/>
      <c r="BH202" s="132"/>
      <c r="BI202" s="132"/>
      <c r="BJ202" s="132"/>
      <c r="BK202" s="132"/>
      <c r="BL202" s="132"/>
      <c r="BM202" s="132"/>
      <c r="BN202" s="132"/>
      <c r="BO202" s="132"/>
      <c r="BP202" s="132"/>
      <c r="BQ202" s="132"/>
      <c r="BR202" s="132"/>
      <c r="BS202" s="132"/>
      <c r="BT202" s="132"/>
      <c r="BU202" s="132"/>
      <c r="BV202" s="132"/>
      <c r="BW202" s="132"/>
      <c r="BX202" s="132"/>
      <c r="BY202" s="132"/>
      <c r="BZ202" s="132"/>
      <c r="CA202" s="132"/>
      <c r="CB202" s="132"/>
      <c r="CC202" s="132"/>
      <c r="CD202" s="132"/>
    </row>
    <row r="203" spans="1:82">
      <c r="A203" s="148"/>
      <c r="B203" s="148"/>
      <c r="C203" s="148"/>
      <c r="D203" s="159"/>
      <c r="E203" s="159"/>
      <c r="F203" s="148"/>
      <c r="G203" s="148"/>
      <c r="H203" s="148"/>
      <c r="I203" s="148"/>
      <c r="J203" s="7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132"/>
      <c r="AR203" s="132"/>
      <c r="AS203" s="132"/>
      <c r="AT203" s="132"/>
      <c r="AU203" s="132"/>
      <c r="AV203" s="132"/>
      <c r="AW203" s="132"/>
      <c r="AX203" s="132"/>
      <c r="AY203" s="132"/>
      <c r="AZ203" s="132"/>
      <c r="BA203" s="132"/>
      <c r="BB203" s="132"/>
      <c r="BC203" s="132"/>
      <c r="BD203" s="132"/>
      <c r="BE203" s="132"/>
      <c r="BF203" s="132"/>
      <c r="BG203" s="132"/>
      <c r="BH203" s="132"/>
      <c r="BI203" s="132"/>
      <c r="BJ203" s="132"/>
      <c r="BK203" s="132"/>
      <c r="BL203" s="132"/>
      <c r="BM203" s="132"/>
      <c r="BN203" s="132"/>
      <c r="BO203" s="132"/>
      <c r="BP203" s="132"/>
      <c r="BQ203" s="132"/>
      <c r="BR203" s="132"/>
      <c r="BS203" s="132"/>
      <c r="BT203" s="132"/>
      <c r="BU203" s="132"/>
      <c r="BV203" s="132"/>
      <c r="BW203" s="132"/>
      <c r="BX203" s="132"/>
      <c r="BY203" s="132"/>
      <c r="BZ203" s="132"/>
      <c r="CA203" s="132"/>
      <c r="CB203" s="132"/>
      <c r="CC203" s="132"/>
      <c r="CD203" s="132"/>
    </row>
    <row r="204" spans="1:82">
      <c r="A204" s="148"/>
      <c r="B204" s="148"/>
      <c r="C204" s="148"/>
      <c r="D204" s="159"/>
      <c r="E204" s="159"/>
      <c r="F204" s="148"/>
      <c r="G204" s="148"/>
      <c r="H204" s="148"/>
      <c r="I204" s="148"/>
      <c r="J204" s="7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132"/>
      <c r="AD204" s="132"/>
      <c r="AE204" s="132"/>
      <c r="AF204" s="132"/>
      <c r="AG204" s="132"/>
      <c r="AH204" s="132"/>
      <c r="AI204" s="132"/>
      <c r="AJ204" s="132"/>
      <c r="AK204" s="132"/>
      <c r="AL204" s="132"/>
      <c r="AM204" s="132"/>
      <c r="AN204" s="132"/>
      <c r="AO204" s="132"/>
      <c r="AP204" s="132"/>
      <c r="AQ204" s="132"/>
      <c r="AR204" s="132"/>
      <c r="AS204" s="132"/>
      <c r="AT204" s="132"/>
      <c r="AU204" s="132"/>
      <c r="AV204" s="132"/>
      <c r="AW204" s="132"/>
      <c r="AX204" s="132"/>
      <c r="AY204" s="132"/>
      <c r="AZ204" s="132"/>
      <c r="BA204" s="132"/>
      <c r="BB204" s="132"/>
      <c r="BC204" s="132"/>
      <c r="BD204" s="132"/>
      <c r="BE204" s="132"/>
      <c r="BF204" s="132"/>
      <c r="BG204" s="132"/>
      <c r="BH204" s="132"/>
      <c r="BI204" s="132"/>
      <c r="BJ204" s="132"/>
      <c r="BK204" s="132"/>
      <c r="BL204" s="132"/>
      <c r="BM204" s="132"/>
      <c r="BN204" s="132"/>
      <c r="BO204" s="132"/>
      <c r="BP204" s="132"/>
      <c r="BQ204" s="132"/>
      <c r="BR204" s="132"/>
      <c r="BS204" s="132"/>
      <c r="BT204" s="132"/>
      <c r="BU204" s="132"/>
      <c r="BV204" s="132"/>
      <c r="BW204" s="132"/>
      <c r="BX204" s="132"/>
      <c r="BY204" s="132"/>
      <c r="BZ204" s="132"/>
      <c r="CA204" s="132"/>
      <c r="CB204" s="132"/>
      <c r="CC204" s="132"/>
      <c r="CD204" s="132"/>
    </row>
    <row r="205" spans="1:82">
      <c r="A205" s="148"/>
      <c r="B205" s="148"/>
      <c r="C205" s="148"/>
      <c r="D205" s="159"/>
      <c r="E205" s="159"/>
      <c r="F205" s="148"/>
      <c r="G205" s="148"/>
      <c r="H205" s="148"/>
      <c r="I205" s="148"/>
      <c r="J205" s="7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132"/>
      <c r="AD205" s="132"/>
      <c r="AE205" s="132"/>
      <c r="AF205" s="132"/>
      <c r="AG205" s="132"/>
      <c r="AH205" s="132"/>
      <c r="AI205" s="132"/>
      <c r="AJ205" s="132"/>
      <c r="AK205" s="132"/>
      <c r="AL205" s="132"/>
      <c r="AM205" s="132"/>
      <c r="AN205" s="132"/>
      <c r="AO205" s="132"/>
      <c r="AP205" s="132"/>
      <c r="AQ205" s="132"/>
      <c r="AR205" s="132"/>
      <c r="AS205" s="132"/>
      <c r="AT205" s="132"/>
      <c r="AU205" s="132"/>
      <c r="AV205" s="132"/>
      <c r="AW205" s="132"/>
      <c r="AX205" s="132"/>
      <c r="AY205" s="132"/>
      <c r="AZ205" s="132"/>
      <c r="BA205" s="132"/>
      <c r="BB205" s="132"/>
      <c r="BC205" s="132"/>
      <c r="BD205" s="132"/>
      <c r="BE205" s="132"/>
      <c r="BF205" s="132"/>
      <c r="BG205" s="132"/>
      <c r="BH205" s="132"/>
      <c r="BI205" s="132"/>
      <c r="BJ205" s="132"/>
      <c r="BK205" s="132"/>
      <c r="BL205" s="132"/>
      <c r="BM205" s="132"/>
      <c r="BN205" s="132"/>
      <c r="BO205" s="132"/>
      <c r="BP205" s="132"/>
      <c r="BQ205" s="132"/>
      <c r="BR205" s="132"/>
      <c r="BS205" s="132"/>
      <c r="BT205" s="132"/>
      <c r="BU205" s="132"/>
      <c r="BV205" s="132"/>
      <c r="BW205" s="132"/>
      <c r="BX205" s="132"/>
      <c r="BY205" s="132"/>
      <c r="BZ205" s="132"/>
      <c r="CA205" s="132"/>
      <c r="CB205" s="132"/>
      <c r="CC205" s="132"/>
      <c r="CD205" s="132"/>
    </row>
    <row r="206" spans="1:82">
      <c r="A206" s="148"/>
      <c r="B206" s="148"/>
      <c r="C206" s="148"/>
      <c r="D206" s="159"/>
      <c r="E206" s="159"/>
      <c r="F206" s="148"/>
      <c r="G206" s="148"/>
      <c r="H206" s="148"/>
      <c r="I206" s="148"/>
      <c r="J206" s="7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132"/>
      <c r="AD206" s="132"/>
      <c r="AE206" s="132"/>
      <c r="AF206" s="132"/>
      <c r="AG206" s="132"/>
      <c r="AH206" s="132"/>
      <c r="AI206" s="132"/>
      <c r="AJ206" s="132"/>
      <c r="AK206" s="132"/>
      <c r="AL206" s="132"/>
      <c r="AM206" s="132"/>
      <c r="AN206" s="132"/>
      <c r="AO206" s="132"/>
      <c r="AP206" s="132"/>
      <c r="AQ206" s="132"/>
      <c r="AR206" s="132"/>
      <c r="AS206" s="132"/>
      <c r="AT206" s="132"/>
      <c r="AU206" s="132"/>
      <c r="AV206" s="132"/>
      <c r="AW206" s="132"/>
      <c r="AX206" s="132"/>
      <c r="AY206" s="132"/>
      <c r="AZ206" s="132"/>
      <c r="BA206" s="132"/>
      <c r="BB206" s="132"/>
      <c r="BC206" s="132"/>
      <c r="BD206" s="132"/>
      <c r="BE206" s="132"/>
      <c r="BF206" s="132"/>
      <c r="BG206" s="132"/>
      <c r="BH206" s="132"/>
      <c r="BI206" s="132"/>
      <c r="BJ206" s="132"/>
      <c r="BK206" s="132"/>
      <c r="BL206" s="132"/>
      <c r="BM206" s="132"/>
      <c r="BN206" s="132"/>
      <c r="BO206" s="132"/>
      <c r="BP206" s="132"/>
      <c r="BQ206" s="132"/>
      <c r="BR206" s="132"/>
      <c r="BS206" s="132"/>
      <c r="BT206" s="132"/>
      <c r="BU206" s="132"/>
      <c r="BV206" s="132"/>
      <c r="BW206" s="132"/>
      <c r="BX206" s="132"/>
      <c r="BY206" s="132"/>
      <c r="BZ206" s="132"/>
      <c r="CA206" s="132"/>
      <c r="CB206" s="132"/>
      <c r="CC206" s="132"/>
      <c r="CD206" s="132"/>
    </row>
    <row r="207" spans="1:82">
      <c r="A207" s="148"/>
      <c r="B207" s="148"/>
      <c r="C207" s="148"/>
      <c r="D207" s="159"/>
      <c r="E207" s="159"/>
      <c r="F207" s="148"/>
      <c r="G207" s="148"/>
      <c r="H207" s="148"/>
      <c r="I207" s="148"/>
      <c r="J207" s="7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132"/>
      <c r="AD207" s="132"/>
      <c r="AE207" s="132"/>
      <c r="AF207" s="132"/>
      <c r="AG207" s="132"/>
      <c r="AH207" s="132"/>
      <c r="AI207" s="132"/>
      <c r="AJ207" s="132"/>
      <c r="AK207" s="132"/>
      <c r="AL207" s="132"/>
      <c r="AM207" s="132"/>
      <c r="AN207" s="132"/>
      <c r="AO207" s="132"/>
      <c r="AP207" s="132"/>
      <c r="AQ207" s="132"/>
      <c r="AR207" s="132"/>
      <c r="AS207" s="132"/>
      <c r="AT207" s="132"/>
      <c r="AU207" s="132"/>
      <c r="AV207" s="132"/>
      <c r="AW207" s="132"/>
      <c r="AX207" s="132"/>
      <c r="AY207" s="132"/>
      <c r="AZ207" s="132"/>
      <c r="BA207" s="132"/>
      <c r="BB207" s="132"/>
      <c r="BC207" s="132"/>
      <c r="BD207" s="132"/>
      <c r="BE207" s="132"/>
      <c r="BF207" s="132"/>
      <c r="BG207" s="132"/>
      <c r="BH207" s="132"/>
      <c r="BI207" s="132"/>
      <c r="BJ207" s="132"/>
      <c r="BK207" s="132"/>
      <c r="BL207" s="132"/>
      <c r="BM207" s="132"/>
      <c r="BN207" s="132"/>
      <c r="BO207" s="132"/>
      <c r="BP207" s="132"/>
      <c r="BQ207" s="132"/>
      <c r="BR207" s="132"/>
      <c r="BS207" s="132"/>
      <c r="BT207" s="132"/>
      <c r="BU207" s="132"/>
      <c r="BV207" s="132"/>
      <c r="BW207" s="132"/>
      <c r="BX207" s="132"/>
      <c r="BY207" s="132"/>
      <c r="BZ207" s="132"/>
      <c r="CA207" s="132"/>
      <c r="CB207" s="132"/>
      <c r="CC207" s="132"/>
      <c r="CD207" s="132"/>
    </row>
    <row r="208" spans="1:82">
      <c r="A208" s="96"/>
      <c r="B208" s="96"/>
      <c r="C208" s="96"/>
      <c r="D208" s="160"/>
      <c r="E208" s="160"/>
      <c r="F208" s="96"/>
      <c r="G208" s="96"/>
      <c r="H208" s="96"/>
      <c r="I208" s="96"/>
      <c r="J208" s="7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</row>
    <row r="209" spans="1:28">
      <c r="A209" s="96"/>
      <c r="B209" s="96"/>
      <c r="C209" s="96"/>
      <c r="D209" s="160"/>
      <c r="E209" s="160"/>
      <c r="F209" s="96"/>
      <c r="G209" s="96"/>
      <c r="H209" s="96"/>
      <c r="I209" s="96"/>
      <c r="J209" s="7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</row>
    <row r="210" spans="1:28">
      <c r="A210" s="96"/>
      <c r="B210" s="96"/>
      <c r="C210" s="96"/>
      <c r="D210" s="160"/>
      <c r="E210" s="160"/>
      <c r="F210" s="96"/>
      <c r="G210" s="96"/>
      <c r="H210" s="96"/>
      <c r="I210" s="96"/>
      <c r="J210" s="7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</row>
    <row r="211" spans="1:28">
      <c r="A211" s="96"/>
      <c r="B211" s="96"/>
      <c r="C211" s="96"/>
      <c r="D211" s="160"/>
      <c r="E211" s="160"/>
      <c r="F211" s="96"/>
      <c r="G211" s="96"/>
      <c r="H211" s="96"/>
      <c r="I211" s="96"/>
      <c r="J211" s="7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</row>
    <row r="212" spans="1:28">
      <c r="A212" s="96"/>
      <c r="B212" s="96"/>
      <c r="C212" s="96"/>
      <c r="D212" s="160"/>
      <c r="E212" s="160"/>
      <c r="F212" s="96"/>
      <c r="G212" s="96"/>
      <c r="H212" s="96"/>
      <c r="I212" s="96"/>
      <c r="J212" s="7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</row>
    <row r="213" spans="1:28">
      <c r="A213" s="96"/>
      <c r="B213" s="96"/>
      <c r="C213" s="96"/>
      <c r="D213" s="160"/>
      <c r="E213" s="160"/>
      <c r="F213" s="96"/>
      <c r="G213" s="96"/>
      <c r="H213" s="96"/>
      <c r="I213" s="96"/>
      <c r="J213" s="7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</row>
    <row r="214" spans="1:28">
      <c r="A214" s="96"/>
      <c r="B214" s="96"/>
      <c r="C214" s="96"/>
      <c r="D214" s="160"/>
      <c r="E214" s="160"/>
      <c r="F214" s="96"/>
      <c r="G214" s="96"/>
      <c r="H214" s="96"/>
      <c r="I214" s="96"/>
      <c r="J214" s="7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</row>
    <row r="215" spans="1:28">
      <c r="A215" s="96"/>
      <c r="B215" s="96"/>
      <c r="C215" s="96"/>
      <c r="D215" s="160"/>
      <c r="E215" s="160"/>
      <c r="F215" s="96"/>
      <c r="G215" s="96"/>
      <c r="H215" s="96"/>
      <c r="I215" s="96"/>
      <c r="J215" s="7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</row>
    <row r="216" spans="1:28">
      <c r="A216" s="96"/>
      <c r="B216" s="96"/>
      <c r="C216" s="96"/>
      <c r="D216" s="160"/>
      <c r="E216" s="160"/>
      <c r="F216" s="96"/>
      <c r="G216" s="96"/>
      <c r="H216" s="96"/>
      <c r="I216" s="96"/>
      <c r="J216" s="7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</row>
    <row r="217" spans="1:28">
      <c r="A217" s="96"/>
      <c r="B217" s="96"/>
      <c r="C217" s="96"/>
      <c r="D217" s="160"/>
      <c r="E217" s="160"/>
      <c r="F217" s="96"/>
      <c r="G217" s="96"/>
      <c r="H217" s="96"/>
      <c r="I217" s="96"/>
      <c r="J217" s="7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</row>
    <row r="218" spans="1:28">
      <c r="A218" s="96"/>
      <c r="B218" s="96"/>
      <c r="C218" s="96"/>
      <c r="D218" s="160"/>
      <c r="E218" s="160"/>
      <c r="F218" s="96"/>
      <c r="G218" s="96"/>
      <c r="H218" s="96"/>
      <c r="I218" s="96"/>
      <c r="J218" s="7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</row>
    <row r="219" spans="1:28">
      <c r="A219" s="96"/>
      <c r="B219" s="96"/>
      <c r="C219" s="96"/>
      <c r="D219" s="160"/>
      <c r="E219" s="160"/>
      <c r="F219" s="96"/>
      <c r="G219" s="96"/>
      <c r="H219" s="96"/>
      <c r="I219" s="96"/>
      <c r="J219" s="7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</row>
    <row r="220" spans="1:28">
      <c r="A220" s="96"/>
      <c r="B220" s="96"/>
      <c r="C220" s="96"/>
      <c r="D220" s="160"/>
      <c r="E220" s="160"/>
      <c r="F220" s="96"/>
      <c r="G220" s="96"/>
      <c r="H220" s="96"/>
      <c r="I220" s="96"/>
      <c r="J220" s="7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</row>
    <row r="221" spans="1:28">
      <c r="A221" s="96"/>
      <c r="B221" s="96"/>
      <c r="C221" s="96"/>
      <c r="D221" s="96"/>
      <c r="E221" s="96"/>
      <c r="F221" s="96"/>
      <c r="G221" s="96"/>
      <c r="H221" s="96"/>
      <c r="I221" s="96"/>
      <c r="J221" s="7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</row>
    <row r="222" spans="1:28">
      <c r="A222" s="96"/>
      <c r="B222" s="96"/>
      <c r="C222" s="96"/>
      <c r="D222" s="96"/>
      <c r="E222" s="96"/>
      <c r="F222" s="96"/>
      <c r="G222" s="96"/>
      <c r="H222" s="96"/>
      <c r="I222" s="96"/>
      <c r="J222" s="7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</row>
    <row r="223" spans="1:28">
      <c r="A223" s="96"/>
      <c r="B223" s="96"/>
      <c r="C223" s="96"/>
      <c r="D223" s="96"/>
      <c r="E223" s="96"/>
      <c r="F223" s="96"/>
      <c r="G223" s="96"/>
      <c r="H223" s="96"/>
      <c r="I223" s="96"/>
      <c r="J223" s="7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</row>
    <row r="224" spans="1:28">
      <c r="A224" s="96"/>
      <c r="B224" s="96"/>
      <c r="C224" s="96"/>
      <c r="D224" s="96"/>
      <c r="E224" s="96"/>
      <c r="F224" s="96"/>
      <c r="G224" s="96"/>
      <c r="H224" s="96"/>
      <c r="I224" s="96"/>
      <c r="J224" s="7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</row>
    <row r="225" spans="1:28">
      <c r="A225" s="96"/>
      <c r="B225" s="96"/>
      <c r="C225" s="96"/>
      <c r="D225" s="96"/>
      <c r="E225" s="96"/>
      <c r="F225" s="96"/>
      <c r="G225" s="96"/>
      <c r="H225" s="96"/>
      <c r="I225" s="96"/>
      <c r="J225" s="7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</row>
    <row r="226" spans="1:28">
      <c r="A226" s="96"/>
      <c r="B226" s="96"/>
      <c r="C226" s="96"/>
      <c r="D226" s="96"/>
      <c r="E226" s="96"/>
      <c r="F226" s="96"/>
      <c r="G226" s="96"/>
      <c r="H226" s="96"/>
      <c r="I226" s="96"/>
      <c r="J226" s="7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</row>
    <row r="227" spans="1:28">
      <c r="A227" s="96"/>
      <c r="B227" s="96"/>
      <c r="C227" s="96"/>
      <c r="D227" s="96"/>
      <c r="E227" s="96"/>
      <c r="F227" s="96"/>
      <c r="G227" s="96"/>
      <c r="H227" s="96"/>
      <c r="I227" s="96"/>
      <c r="J227" s="7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</row>
    <row r="228" spans="1:28">
      <c r="A228" s="96"/>
      <c r="B228" s="96"/>
      <c r="C228" s="96"/>
      <c r="D228" s="96"/>
      <c r="E228" s="96"/>
      <c r="F228" s="96"/>
      <c r="G228" s="96"/>
      <c r="H228" s="96"/>
      <c r="I228" s="96"/>
      <c r="J228" s="7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</row>
    <row r="229" spans="1:28">
      <c r="A229" s="96"/>
      <c r="B229" s="96"/>
      <c r="C229" s="96"/>
      <c r="D229" s="96"/>
      <c r="E229" s="96"/>
      <c r="F229" s="96"/>
      <c r="G229" s="96"/>
      <c r="H229" s="96"/>
      <c r="I229" s="96"/>
      <c r="J229" s="7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</row>
    <row r="230" spans="1:28">
      <c r="A230" s="96"/>
      <c r="B230" s="96"/>
      <c r="C230" s="96"/>
      <c r="D230" s="96"/>
      <c r="E230" s="96"/>
      <c r="F230" s="96"/>
      <c r="G230" s="96"/>
      <c r="H230" s="96"/>
      <c r="I230" s="96"/>
      <c r="J230" s="7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</row>
    <row r="231" spans="1:28">
      <c r="A231" s="96"/>
      <c r="B231" s="96"/>
      <c r="C231" s="96"/>
      <c r="D231" s="96"/>
      <c r="E231" s="96"/>
      <c r="F231" s="96"/>
      <c r="G231" s="96"/>
      <c r="H231" s="96"/>
      <c r="I231" s="96"/>
      <c r="J231" s="7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</row>
    <row r="232" spans="1:28">
      <c r="A232" s="96"/>
      <c r="B232" s="96"/>
      <c r="C232" s="96"/>
      <c r="D232" s="96"/>
      <c r="E232" s="96"/>
      <c r="F232" s="96"/>
      <c r="G232" s="96"/>
      <c r="H232" s="96"/>
      <c r="I232" s="96"/>
      <c r="J232" s="7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</row>
    <row r="233" spans="1:28">
      <c r="A233" s="96"/>
      <c r="B233" s="96"/>
      <c r="C233" s="96"/>
      <c r="D233" s="96"/>
      <c r="E233" s="96"/>
      <c r="F233" s="96"/>
      <c r="G233" s="96"/>
      <c r="H233" s="96"/>
      <c r="I233" s="96"/>
      <c r="J233" s="7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</row>
    <row r="234" spans="1:28">
      <c r="A234" s="96"/>
      <c r="B234" s="96"/>
      <c r="C234" s="96"/>
      <c r="D234" s="96"/>
      <c r="E234" s="96"/>
      <c r="F234" s="96"/>
      <c r="G234" s="96"/>
      <c r="H234" s="96"/>
      <c r="I234" s="96"/>
      <c r="J234" s="7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</row>
    <row r="235" spans="1:28">
      <c r="A235" s="96"/>
      <c r="B235" s="96"/>
      <c r="C235" s="96"/>
      <c r="D235" s="96"/>
      <c r="E235" s="96"/>
      <c r="F235" s="96"/>
      <c r="G235" s="96"/>
      <c r="H235" s="96"/>
      <c r="I235" s="96"/>
      <c r="J235" s="7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</row>
    <row r="236" spans="1:28">
      <c r="A236" s="96"/>
      <c r="B236" s="96"/>
      <c r="C236" s="96"/>
      <c r="D236" s="96"/>
      <c r="E236" s="96"/>
      <c r="F236" s="96"/>
      <c r="G236" s="96"/>
      <c r="H236" s="96"/>
      <c r="I236" s="96"/>
      <c r="J236" s="7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</row>
    <row r="237" spans="1:28">
      <c r="A237" s="96"/>
      <c r="B237" s="96"/>
      <c r="C237" s="96"/>
      <c r="D237" s="96"/>
      <c r="E237" s="96"/>
      <c r="F237" s="96"/>
      <c r="G237" s="96"/>
      <c r="H237" s="96"/>
      <c r="I237" s="96"/>
      <c r="J237" s="7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</row>
    <row r="238" spans="1:28">
      <c r="A238" s="96"/>
      <c r="B238" s="96"/>
      <c r="C238" s="96"/>
      <c r="D238" s="96"/>
      <c r="E238" s="96"/>
      <c r="F238" s="96"/>
      <c r="G238" s="96"/>
      <c r="H238" s="96"/>
      <c r="I238" s="96"/>
      <c r="J238" s="7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</row>
    <row r="239" spans="1:28">
      <c r="A239" s="96"/>
      <c r="B239" s="96"/>
      <c r="C239" s="96"/>
      <c r="D239" s="96"/>
      <c r="E239" s="96"/>
      <c r="F239" s="96"/>
      <c r="G239" s="96"/>
      <c r="H239" s="96"/>
      <c r="I239" s="96"/>
      <c r="J239" s="7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</row>
    <row r="240" spans="1:28">
      <c r="A240" s="96"/>
      <c r="B240" s="96"/>
      <c r="C240" s="96"/>
      <c r="D240" s="96"/>
      <c r="E240" s="96"/>
      <c r="F240" s="96"/>
      <c r="G240" s="96"/>
      <c r="H240" s="96"/>
      <c r="I240" s="96"/>
      <c r="J240" s="7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</row>
    <row r="241" spans="1:28">
      <c r="A241" s="96"/>
      <c r="B241" s="96"/>
      <c r="C241" s="96"/>
      <c r="D241" s="96"/>
      <c r="E241" s="96"/>
      <c r="F241" s="96"/>
      <c r="G241" s="96"/>
      <c r="H241" s="96"/>
      <c r="I241" s="96"/>
      <c r="J241" s="7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</row>
    <row r="242" spans="1:28">
      <c r="A242" s="96"/>
      <c r="B242" s="96"/>
      <c r="C242" s="96"/>
      <c r="D242" s="96"/>
      <c r="E242" s="96"/>
      <c r="F242" s="96"/>
      <c r="G242" s="96"/>
      <c r="H242" s="96"/>
      <c r="I242" s="96"/>
      <c r="J242" s="7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</row>
    <row r="243" spans="1:28">
      <c r="A243" s="96"/>
      <c r="B243" s="96"/>
      <c r="C243" s="96"/>
      <c r="D243" s="96"/>
      <c r="E243" s="96"/>
      <c r="F243" s="96"/>
      <c r="G243" s="96"/>
      <c r="H243" s="96"/>
      <c r="I243" s="96"/>
      <c r="J243" s="7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</row>
    <row r="244" spans="1:28">
      <c r="A244" s="96"/>
      <c r="B244" s="96"/>
      <c r="C244" s="96"/>
      <c r="D244" s="96"/>
      <c r="E244" s="96"/>
      <c r="F244" s="96"/>
      <c r="G244" s="96"/>
      <c r="H244" s="96"/>
      <c r="I244" s="96"/>
      <c r="J244" s="7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</row>
    <row r="245" spans="1:28">
      <c r="A245" s="96"/>
      <c r="B245" s="96"/>
      <c r="C245" s="96"/>
      <c r="D245" s="96"/>
      <c r="E245" s="96"/>
      <c r="F245" s="96"/>
      <c r="G245" s="96"/>
      <c r="H245" s="96"/>
      <c r="I245" s="96"/>
      <c r="J245" s="7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</row>
    <row r="246" spans="1:28">
      <c r="A246" s="96"/>
      <c r="B246" s="96"/>
      <c r="C246" s="96"/>
      <c r="D246" s="96"/>
      <c r="E246" s="96"/>
      <c r="F246" s="96"/>
      <c r="G246" s="96"/>
      <c r="H246" s="96"/>
      <c r="I246" s="96"/>
      <c r="J246" s="7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</row>
    <row r="247" spans="1:28">
      <c r="A247" s="96"/>
      <c r="B247" s="96"/>
      <c r="C247" s="96"/>
      <c r="D247" s="96"/>
      <c r="E247" s="96"/>
      <c r="F247" s="96"/>
      <c r="G247" s="96"/>
      <c r="H247" s="96"/>
      <c r="I247" s="96"/>
      <c r="J247" s="7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</row>
    <row r="248" spans="1:28">
      <c r="A248" s="96"/>
      <c r="B248" s="96"/>
      <c r="C248" s="96"/>
      <c r="D248" s="96"/>
      <c r="E248" s="96"/>
      <c r="F248" s="96"/>
      <c r="G248" s="96"/>
      <c r="H248" s="96"/>
      <c r="I248" s="96"/>
      <c r="J248" s="7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</row>
    <row r="249" spans="1:28">
      <c r="A249" s="96"/>
      <c r="B249" s="96"/>
      <c r="C249" s="96"/>
      <c r="D249" s="96"/>
      <c r="E249" s="96"/>
      <c r="F249" s="96"/>
      <c r="G249" s="96"/>
      <c r="H249" s="96"/>
      <c r="I249" s="96"/>
      <c r="J249" s="7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</row>
    <row r="250" spans="1:28">
      <c r="A250" s="96"/>
      <c r="B250" s="96"/>
      <c r="C250" s="96"/>
      <c r="D250" s="96"/>
      <c r="E250" s="96"/>
      <c r="F250" s="96"/>
      <c r="G250" s="96"/>
      <c r="H250" s="96"/>
      <c r="I250" s="96"/>
      <c r="J250" s="7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</row>
    <row r="251" spans="1:28">
      <c r="A251" s="96"/>
      <c r="B251" s="96"/>
      <c r="C251" s="96"/>
      <c r="D251" s="96"/>
      <c r="E251" s="96"/>
      <c r="F251" s="96"/>
      <c r="G251" s="96"/>
      <c r="H251" s="96"/>
      <c r="I251" s="96"/>
      <c r="J251" s="7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</row>
    <row r="252" spans="1:28">
      <c r="A252" s="96"/>
      <c r="B252" s="96"/>
      <c r="C252" s="96"/>
      <c r="D252" s="96"/>
      <c r="E252" s="96"/>
      <c r="F252" s="96"/>
      <c r="G252" s="96"/>
      <c r="H252" s="96"/>
      <c r="I252" s="96"/>
      <c r="J252" s="7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</row>
    <row r="253" spans="1:28">
      <c r="A253" s="96"/>
      <c r="B253" s="96"/>
      <c r="C253" s="96"/>
      <c r="D253" s="96"/>
      <c r="E253" s="96"/>
      <c r="F253" s="96"/>
      <c r="G253" s="96"/>
      <c r="H253" s="96"/>
      <c r="I253" s="96"/>
      <c r="J253" s="7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</row>
    <row r="254" spans="1:28">
      <c r="A254" s="96"/>
      <c r="B254" s="96"/>
      <c r="C254" s="96"/>
      <c r="D254" s="96"/>
      <c r="E254" s="96"/>
      <c r="F254" s="96"/>
      <c r="G254" s="96"/>
      <c r="H254" s="96"/>
      <c r="I254" s="96"/>
      <c r="J254" s="7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</row>
    <row r="255" spans="1:28">
      <c r="A255" s="96"/>
      <c r="B255" s="96"/>
      <c r="C255" s="96"/>
      <c r="D255" s="96"/>
      <c r="E255" s="96"/>
      <c r="F255" s="96"/>
      <c r="G255" s="96"/>
      <c r="H255" s="96"/>
      <c r="I255" s="96"/>
      <c r="J255" s="7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</row>
    <row r="256" spans="1:28">
      <c r="A256" s="96"/>
      <c r="B256" s="96"/>
      <c r="C256" s="96"/>
      <c r="D256" s="96"/>
      <c r="E256" s="96"/>
      <c r="F256" s="96"/>
      <c r="G256" s="96"/>
      <c r="H256" s="96"/>
      <c r="I256" s="96"/>
      <c r="J256" s="7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</row>
    <row r="257" spans="1:28">
      <c r="A257" s="96"/>
      <c r="B257" s="96"/>
      <c r="C257" s="96"/>
      <c r="D257" s="96"/>
      <c r="E257" s="96"/>
      <c r="F257" s="96"/>
      <c r="G257" s="96"/>
      <c r="H257" s="96"/>
      <c r="I257" s="96"/>
      <c r="J257" s="7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</row>
    <row r="258" spans="1:28">
      <c r="A258" s="96"/>
      <c r="B258" s="96"/>
      <c r="C258" s="96"/>
      <c r="D258" s="96"/>
      <c r="E258" s="96"/>
      <c r="F258" s="96"/>
      <c r="G258" s="96"/>
      <c r="H258" s="96"/>
      <c r="I258" s="96"/>
      <c r="J258" s="7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</row>
    <row r="259" spans="1:28">
      <c r="A259" s="96"/>
      <c r="B259" s="96"/>
      <c r="C259" s="96"/>
      <c r="D259" s="96"/>
      <c r="E259" s="96"/>
      <c r="F259" s="96"/>
      <c r="G259" s="96"/>
      <c r="H259" s="96"/>
      <c r="I259" s="96"/>
      <c r="J259" s="7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</row>
    <row r="260" spans="1:28">
      <c r="A260" s="96"/>
      <c r="B260" s="96"/>
      <c r="C260" s="96"/>
      <c r="D260" s="96"/>
      <c r="E260" s="96"/>
      <c r="F260" s="96"/>
      <c r="G260" s="96"/>
      <c r="H260" s="96"/>
      <c r="I260" s="96"/>
      <c r="J260" s="7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</row>
    <row r="261" spans="1:28">
      <c r="A261" s="96"/>
      <c r="B261" s="96"/>
      <c r="C261" s="96"/>
      <c r="D261" s="96"/>
      <c r="E261" s="96"/>
      <c r="F261" s="96"/>
      <c r="G261" s="96"/>
      <c r="H261" s="96"/>
      <c r="I261" s="96"/>
      <c r="J261" s="7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</row>
    <row r="262" spans="1:28">
      <c r="A262" s="96"/>
      <c r="B262" s="96"/>
      <c r="C262" s="96"/>
      <c r="D262" s="96"/>
      <c r="E262" s="96"/>
      <c r="F262" s="96"/>
      <c r="G262" s="96"/>
      <c r="H262" s="96"/>
      <c r="I262" s="96"/>
      <c r="J262" s="7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</row>
    <row r="263" spans="1:28">
      <c r="A263" s="96"/>
      <c r="B263" s="96"/>
      <c r="C263" s="96"/>
      <c r="D263" s="96"/>
      <c r="E263" s="96"/>
      <c r="F263" s="96"/>
      <c r="G263" s="96"/>
      <c r="H263" s="96"/>
      <c r="I263" s="96"/>
      <c r="J263" s="7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</row>
    <row r="264" spans="1:28">
      <c r="A264" s="96"/>
      <c r="B264" s="96"/>
      <c r="C264" s="96"/>
      <c r="D264" s="96"/>
      <c r="E264" s="96"/>
      <c r="F264" s="96"/>
      <c r="G264" s="96"/>
      <c r="H264" s="96"/>
      <c r="I264" s="96"/>
      <c r="J264" s="7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</row>
    <row r="265" spans="1:28">
      <c r="A265" s="96"/>
      <c r="B265" s="96"/>
      <c r="C265" s="96"/>
      <c r="D265" s="96"/>
      <c r="E265" s="96"/>
      <c r="F265" s="96"/>
      <c r="G265" s="96"/>
      <c r="H265" s="96"/>
      <c r="I265" s="96"/>
      <c r="J265" s="7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</row>
    <row r="266" spans="1:28">
      <c r="A266" s="96"/>
      <c r="B266" s="96"/>
      <c r="C266" s="96"/>
      <c r="D266" s="96"/>
      <c r="E266" s="96"/>
      <c r="F266" s="96"/>
      <c r="G266" s="96"/>
      <c r="H266" s="96"/>
      <c r="I266" s="96"/>
      <c r="J266" s="7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</row>
    <row r="267" spans="1:28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</row>
    <row r="268" spans="1:28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</row>
  </sheetData>
  <mergeCells count="5">
    <mergeCell ref="P1:S1"/>
    <mergeCell ref="T1:W1"/>
    <mergeCell ref="L2:O2"/>
    <mergeCell ref="P2:S2"/>
    <mergeCell ref="T2:W2"/>
  </mergeCells>
  <phoneticPr fontId="14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I303"/>
  <sheetViews>
    <sheetView workbookViewId="0">
      <pane xSplit="1" ySplit="6" topLeftCell="I186" activePane="bottomRight" state="frozen"/>
      <selection pane="topRight" activeCell="B1" sqref="B1"/>
      <selection pane="bottomLeft" activeCell="A7" sqref="A7"/>
      <selection pane="bottomRight" activeCell="M188" sqref="M188"/>
    </sheetView>
  </sheetViews>
  <sheetFormatPr defaultRowHeight="15"/>
  <sheetData>
    <row r="1" spans="1:35">
      <c r="A1" s="167" t="s">
        <v>32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213" t="s">
        <v>18</v>
      </c>
      <c r="R1" s="214"/>
      <c r="S1" s="214"/>
      <c r="T1" s="214"/>
      <c r="U1" s="213" t="s">
        <v>15</v>
      </c>
      <c r="V1" s="214"/>
      <c r="W1" s="214"/>
      <c r="X1" s="214"/>
      <c r="Y1" s="96"/>
      <c r="Z1" s="96"/>
      <c r="AA1" s="96"/>
      <c r="AB1" s="96"/>
      <c r="AC1" s="96"/>
      <c r="AD1" s="96"/>
      <c r="AE1" s="96"/>
      <c r="AF1" s="96"/>
      <c r="AG1" s="96"/>
      <c r="AH1" s="96"/>
      <c r="AI1" s="96"/>
    </row>
    <row r="2" spans="1:35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213" t="s">
        <v>11</v>
      </c>
      <c r="N2" s="214"/>
      <c r="O2" s="214"/>
      <c r="P2" s="214"/>
      <c r="Q2" s="213" t="s">
        <v>11</v>
      </c>
      <c r="R2" s="214"/>
      <c r="S2" s="214"/>
      <c r="T2" s="214"/>
      <c r="U2" s="213" t="s">
        <v>11</v>
      </c>
      <c r="V2" s="214"/>
      <c r="W2" s="214"/>
      <c r="X2" s="214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</row>
    <row r="3" spans="1:35">
      <c r="A3" s="96"/>
      <c r="B3" s="96" t="s">
        <v>12</v>
      </c>
      <c r="C3" s="96" t="s">
        <v>0</v>
      </c>
      <c r="D3" s="96" t="s">
        <v>0</v>
      </c>
      <c r="E3" s="96" t="s">
        <v>2</v>
      </c>
      <c r="F3" s="96" t="s">
        <v>2</v>
      </c>
      <c r="G3" s="96" t="s">
        <v>4</v>
      </c>
      <c r="H3" s="96" t="s">
        <v>4</v>
      </c>
      <c r="I3" s="96" t="s">
        <v>11</v>
      </c>
      <c r="J3" s="96" t="s">
        <v>12</v>
      </c>
      <c r="K3" s="96" t="s">
        <v>2</v>
      </c>
      <c r="L3" s="96" t="s">
        <v>15</v>
      </c>
      <c r="M3" s="102" t="s">
        <v>19</v>
      </c>
      <c r="N3" s="102" t="s">
        <v>20</v>
      </c>
      <c r="O3" s="102" t="s">
        <v>21</v>
      </c>
      <c r="P3" s="102" t="s">
        <v>22</v>
      </c>
      <c r="Q3" s="102" t="s">
        <v>19</v>
      </c>
      <c r="R3" s="102" t="s">
        <v>20</v>
      </c>
      <c r="S3" s="102" t="s">
        <v>21</v>
      </c>
      <c r="T3" s="102" t="s">
        <v>22</v>
      </c>
      <c r="U3" s="102" t="s">
        <v>19</v>
      </c>
      <c r="V3" s="102" t="s">
        <v>20</v>
      </c>
      <c r="W3" s="102" t="s">
        <v>21</v>
      </c>
      <c r="X3" s="102" t="s">
        <v>22</v>
      </c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</row>
    <row r="4" spans="1:35">
      <c r="A4" s="96"/>
      <c r="B4" s="96" t="s">
        <v>14</v>
      </c>
      <c r="C4" s="96" t="s">
        <v>1</v>
      </c>
      <c r="D4" s="96" t="s">
        <v>1</v>
      </c>
      <c r="E4" s="96" t="s">
        <v>1</v>
      </c>
      <c r="F4" s="96" t="s">
        <v>1</v>
      </c>
      <c r="G4" s="96" t="s">
        <v>10</v>
      </c>
      <c r="H4" s="96" t="s">
        <v>30</v>
      </c>
      <c r="I4" s="96"/>
      <c r="J4" s="96" t="s">
        <v>17</v>
      </c>
      <c r="K4" s="96" t="s">
        <v>1</v>
      </c>
      <c r="L4" s="96" t="s">
        <v>14</v>
      </c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</row>
    <row r="5" spans="1:35">
      <c r="A5" s="96"/>
      <c r="B5" s="96"/>
      <c r="C5" s="96" t="s">
        <v>3</v>
      </c>
      <c r="D5" s="96" t="s">
        <v>3</v>
      </c>
      <c r="E5" s="96" t="s">
        <v>3</v>
      </c>
      <c r="F5" s="96" t="s">
        <v>3</v>
      </c>
      <c r="G5" s="96" t="s">
        <v>7</v>
      </c>
      <c r="H5" s="96" t="s">
        <v>7</v>
      </c>
      <c r="I5" s="96"/>
      <c r="J5" s="96"/>
      <c r="K5" s="96" t="s">
        <v>13</v>
      </c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</row>
    <row r="6" spans="1:35">
      <c r="A6" s="96"/>
      <c r="B6" s="96"/>
      <c r="C6" s="96"/>
      <c r="D6" s="96" t="s">
        <v>9</v>
      </c>
      <c r="E6" s="96"/>
      <c r="F6" s="96" t="s">
        <v>29</v>
      </c>
      <c r="G6" s="96"/>
      <c r="H6" s="96"/>
      <c r="I6" s="96"/>
      <c r="J6" s="96"/>
      <c r="K6" s="96" t="s">
        <v>14</v>
      </c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</row>
    <row r="7" spans="1:35">
      <c r="A7" s="103">
        <v>1830</v>
      </c>
      <c r="B7" s="96"/>
      <c r="C7" s="170">
        <v>180</v>
      </c>
      <c r="D7" s="96"/>
      <c r="E7" s="170">
        <v>12205.548593658554</v>
      </c>
      <c r="F7" s="96"/>
      <c r="G7" s="155">
        <f>100*C7/E7</f>
        <v>1.4747391206448499</v>
      </c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</row>
    <row r="8" spans="1:35">
      <c r="A8" s="103">
        <f t="shared" ref="A8:A41" si="0">A7+1</f>
        <v>1831</v>
      </c>
      <c r="B8" s="96"/>
      <c r="C8" s="170">
        <v>190</v>
      </c>
      <c r="D8" s="96"/>
      <c r="E8" s="170">
        <v>11353.998691775398</v>
      </c>
      <c r="F8" s="96"/>
      <c r="G8" s="155">
        <f t="shared" ref="G8:G71" si="1">100*C8/E8</f>
        <v>1.6734192521761702</v>
      </c>
      <c r="H8" s="96"/>
      <c r="I8" s="96"/>
      <c r="J8" s="96"/>
      <c r="K8" s="97">
        <f t="shared" ref="K8:K39" si="2">100*(E8/E7-1)</f>
        <v>-6.976744186046524</v>
      </c>
      <c r="L8" s="97">
        <f t="shared" ref="L8:L39" si="3">100*(G8/G7-1)</f>
        <v>13.472222222222241</v>
      </c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</row>
    <row r="9" spans="1:35">
      <c r="A9" s="103">
        <f t="shared" si="0"/>
        <v>1832</v>
      </c>
      <c r="B9" s="96"/>
      <c r="C9" s="170">
        <v>177</v>
      </c>
      <c r="D9" s="96"/>
      <c r="E9" s="170">
        <v>11637.848659069783</v>
      </c>
      <c r="F9" s="96"/>
      <c r="G9" s="155">
        <f t="shared" si="1"/>
        <v>1.5208996540959285</v>
      </c>
      <c r="H9" s="96"/>
      <c r="I9" s="96"/>
      <c r="J9" s="96"/>
      <c r="K9" s="97">
        <f t="shared" si="2"/>
        <v>2.5000000000000133</v>
      </c>
      <c r="L9" s="97">
        <f t="shared" si="3"/>
        <v>-9.1142490372272285</v>
      </c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</row>
    <row r="10" spans="1:35">
      <c r="A10" s="103">
        <f t="shared" si="0"/>
        <v>1833</v>
      </c>
      <c r="B10" s="96"/>
      <c r="C10" s="170">
        <v>180</v>
      </c>
      <c r="D10" s="96"/>
      <c r="E10" s="170">
        <v>13057.098495541708</v>
      </c>
      <c r="F10" s="96"/>
      <c r="G10" s="155">
        <f t="shared" si="1"/>
        <v>1.3785604823419251</v>
      </c>
      <c r="H10" s="96"/>
      <c r="I10" s="96"/>
      <c r="J10" s="96"/>
      <c r="K10" s="97">
        <f t="shared" si="2"/>
        <v>12.195121951219523</v>
      </c>
      <c r="L10" s="97">
        <f t="shared" si="3"/>
        <v>-9.3588798820928414</v>
      </c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103">
        <f t="shared" si="0"/>
        <v>1834</v>
      </c>
      <c r="B11" s="96"/>
      <c r="C11" s="170">
        <v>174</v>
      </c>
      <c r="D11" s="96"/>
      <c r="E11" s="170">
        <v>13765.744620787</v>
      </c>
      <c r="F11" s="96"/>
      <c r="G11" s="155">
        <f t="shared" si="1"/>
        <v>1.2640071771871377</v>
      </c>
      <c r="H11" s="96"/>
      <c r="I11" s="96"/>
      <c r="J11" s="96"/>
      <c r="K11" s="97">
        <f t="shared" si="2"/>
        <v>5.4272863568215923</v>
      </c>
      <c r="L11" s="97">
        <f t="shared" si="3"/>
        <v>-8.3096321577550203</v>
      </c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A12" s="103">
        <f t="shared" si="0"/>
        <v>1835</v>
      </c>
      <c r="B12" s="96"/>
      <c r="C12" s="170">
        <v>180</v>
      </c>
      <c r="D12" s="96"/>
      <c r="E12" s="170">
        <v>13624.798430130477</v>
      </c>
      <c r="F12" s="96"/>
      <c r="G12" s="155">
        <f t="shared" si="1"/>
        <v>1.3211204622443449</v>
      </c>
      <c r="H12" s="96"/>
      <c r="I12" s="96"/>
      <c r="J12" s="96"/>
      <c r="K12" s="97">
        <f t="shared" si="2"/>
        <v>-1.0238907849829393</v>
      </c>
      <c r="L12" s="97">
        <f t="shared" si="3"/>
        <v>4.5184304399524367</v>
      </c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A13" s="103">
        <f t="shared" si="0"/>
        <v>1836</v>
      </c>
      <c r="B13" s="96"/>
      <c r="C13" s="170">
        <v>190</v>
      </c>
      <c r="D13" s="96"/>
      <c r="E13" s="170">
        <v>13387.930526388267</v>
      </c>
      <c r="F13" s="96"/>
      <c r="G13" s="155">
        <f t="shared" si="1"/>
        <v>1.4191887209565412</v>
      </c>
      <c r="H13" s="96"/>
      <c r="I13" s="96"/>
      <c r="J13" s="96"/>
      <c r="K13" s="97">
        <f t="shared" si="2"/>
        <v>-1.7385057471264287</v>
      </c>
      <c r="L13" s="97">
        <f t="shared" si="3"/>
        <v>7.4231125408197984</v>
      </c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A14" s="103">
        <f t="shared" si="0"/>
        <v>1837</v>
      </c>
      <c r="B14" s="96"/>
      <c r="C14" s="170">
        <v>194</v>
      </c>
      <c r="D14" s="96"/>
      <c r="E14" s="170">
        <v>13529.855510035461</v>
      </c>
      <c r="F14" s="96"/>
      <c r="G14" s="155">
        <f t="shared" si="1"/>
        <v>1.4338660147265057</v>
      </c>
      <c r="H14" s="96"/>
      <c r="I14" s="96"/>
      <c r="J14" s="96"/>
      <c r="K14" s="97">
        <f t="shared" si="2"/>
        <v>1.0600965053370492</v>
      </c>
      <c r="L14" s="97">
        <f t="shared" si="3"/>
        <v>1.0342031016193465</v>
      </c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A15" s="103">
        <f t="shared" si="0"/>
        <v>1838</v>
      </c>
      <c r="B15" s="96"/>
      <c r="C15" s="170">
        <v>204</v>
      </c>
      <c r="D15" s="96"/>
      <c r="E15" s="170">
        <v>13671.780493682652</v>
      </c>
      <c r="F15" s="96"/>
      <c r="G15" s="155">
        <f t="shared" si="1"/>
        <v>1.4921245999689849</v>
      </c>
      <c r="H15" s="96"/>
      <c r="I15" s="96"/>
      <c r="J15" s="96"/>
      <c r="K15" s="97">
        <f t="shared" si="2"/>
        <v>1.0489763437748545</v>
      </c>
      <c r="L15" s="97">
        <f t="shared" si="3"/>
        <v>4.0630424770609741</v>
      </c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A16" s="103">
        <f t="shared" si="0"/>
        <v>1839</v>
      </c>
      <c r="B16" s="96"/>
      <c r="C16" s="170">
        <v>208</v>
      </c>
      <c r="D16" s="96"/>
      <c r="E16" s="170">
        <v>13765.744620787</v>
      </c>
      <c r="F16" s="96"/>
      <c r="G16" s="155">
        <f t="shared" si="1"/>
        <v>1.51099708537313</v>
      </c>
      <c r="H16" s="96"/>
      <c r="I16" s="96"/>
      <c r="J16" s="96"/>
      <c r="K16" s="97">
        <f t="shared" si="2"/>
        <v>0.68728522336769515</v>
      </c>
      <c r="L16" s="97">
        <f t="shared" si="3"/>
        <v>1.2648062638024538</v>
      </c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</row>
    <row r="17" spans="1:35">
      <c r="A17" s="103">
        <f t="shared" si="0"/>
        <v>1840</v>
      </c>
      <c r="B17" s="96"/>
      <c r="C17" s="170">
        <v>216</v>
      </c>
      <c r="D17" s="96"/>
      <c r="E17" s="170">
        <v>15091.030330154579</v>
      </c>
      <c r="F17" s="96"/>
      <c r="G17" s="155">
        <f t="shared" si="1"/>
        <v>1.431313802135785</v>
      </c>
      <c r="H17" s="96"/>
      <c r="I17" s="96"/>
      <c r="J17" s="96"/>
      <c r="K17" s="97">
        <f t="shared" si="2"/>
        <v>9.6274175199090095</v>
      </c>
      <c r="L17" s="97">
        <f t="shared" si="3"/>
        <v>-5.2735563826496579</v>
      </c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</row>
    <row r="18" spans="1:35">
      <c r="A18" s="103">
        <f t="shared" si="0"/>
        <v>1841</v>
      </c>
      <c r="B18" s="96"/>
      <c r="C18" s="170">
        <v>191</v>
      </c>
      <c r="D18" s="96"/>
      <c r="E18" s="170">
        <v>15516.805281096154</v>
      </c>
      <c r="F18" s="96"/>
      <c r="G18" s="155">
        <f t="shared" si="1"/>
        <v>1.2309234828943292</v>
      </c>
      <c r="H18" s="96"/>
      <c r="I18" s="96"/>
      <c r="J18" s="96"/>
      <c r="K18" s="97">
        <f t="shared" si="2"/>
        <v>2.8213776105850075</v>
      </c>
      <c r="L18" s="97">
        <f t="shared" si="3"/>
        <v>-14.000446229361884</v>
      </c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</row>
    <row r="19" spans="1:35">
      <c r="A19" s="103">
        <f t="shared" si="0"/>
        <v>1842</v>
      </c>
      <c r="B19" s="96"/>
      <c r="C19" s="170">
        <v>183</v>
      </c>
      <c r="D19" s="96"/>
      <c r="E19" s="170">
        <v>15800.655248390538</v>
      </c>
      <c r="F19" s="96"/>
      <c r="G19" s="155">
        <f t="shared" si="1"/>
        <v>1.1581798167429826</v>
      </c>
      <c r="H19" s="96"/>
      <c r="I19" s="96"/>
      <c r="J19" s="96"/>
      <c r="K19" s="97">
        <f t="shared" si="2"/>
        <v>1.8293067558190712</v>
      </c>
      <c r="L19" s="97">
        <f t="shared" si="3"/>
        <v>-5.9096822152016166</v>
      </c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</row>
    <row r="20" spans="1:35">
      <c r="A20" s="103">
        <f t="shared" si="0"/>
        <v>1843</v>
      </c>
      <c r="B20" s="96"/>
      <c r="C20" s="170">
        <v>196</v>
      </c>
      <c r="D20" s="96"/>
      <c r="E20" s="170">
        <v>15610.769408200502</v>
      </c>
      <c r="F20" s="96"/>
      <c r="G20" s="155">
        <f t="shared" si="1"/>
        <v>1.2555434961267131</v>
      </c>
      <c r="H20" s="96"/>
      <c r="I20" s="96"/>
      <c r="J20" s="96"/>
      <c r="K20" s="97">
        <f t="shared" si="2"/>
        <v>-1.2017592764665741</v>
      </c>
      <c r="L20" s="97">
        <f t="shared" si="3"/>
        <v>8.4066116483997533</v>
      </c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</row>
    <row r="21" spans="1:35">
      <c r="A21" s="103">
        <f t="shared" si="0"/>
        <v>1844</v>
      </c>
      <c r="B21" s="96"/>
      <c r="C21" s="170">
        <v>209</v>
      </c>
      <c r="D21" s="96"/>
      <c r="E21" s="170">
        <v>16084.505215684925</v>
      </c>
      <c r="F21" s="96"/>
      <c r="G21" s="155">
        <f t="shared" si="1"/>
        <v>1.2993871878395866</v>
      </c>
      <c r="H21" s="96"/>
      <c r="I21" s="96"/>
      <c r="J21" s="96"/>
      <c r="K21" s="97">
        <f t="shared" si="2"/>
        <v>3.0346730202520655</v>
      </c>
      <c r="L21" s="97">
        <f t="shared" si="3"/>
        <v>3.4920089863974546</v>
      </c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</row>
    <row r="22" spans="1:35">
      <c r="A22" s="103">
        <f t="shared" si="0"/>
        <v>1845</v>
      </c>
      <c r="B22" s="96"/>
      <c r="C22" s="170">
        <v>222</v>
      </c>
      <c r="D22" s="96"/>
      <c r="E22" s="170">
        <v>16983.037181120253</v>
      </c>
      <c r="F22" s="96"/>
      <c r="G22" s="155">
        <f t="shared" si="1"/>
        <v>1.307186680641514</v>
      </c>
      <c r="H22" s="96"/>
      <c r="I22" s="96"/>
      <c r="J22" s="96"/>
      <c r="K22" s="97">
        <f t="shared" si="2"/>
        <v>5.5863202093348718</v>
      </c>
      <c r="L22" s="97">
        <f t="shared" si="3"/>
        <v>0.60024393613540283</v>
      </c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</row>
    <row r="23" spans="1:35">
      <c r="A23" s="103">
        <f t="shared" si="0"/>
        <v>1846</v>
      </c>
      <c r="B23" s="96"/>
      <c r="C23" s="170">
        <v>242</v>
      </c>
      <c r="D23" s="96"/>
      <c r="E23" s="170">
        <v>17503.755052156848</v>
      </c>
      <c r="F23" s="96"/>
      <c r="G23" s="155">
        <f t="shared" si="1"/>
        <v>1.3825604807591287</v>
      </c>
      <c r="H23" s="96"/>
      <c r="I23" s="96"/>
      <c r="J23" s="96"/>
      <c r="K23" s="97">
        <f t="shared" si="2"/>
        <v>3.0661056999596425</v>
      </c>
      <c r="L23" s="97">
        <f t="shared" si="3"/>
        <v>5.7661083327917861</v>
      </c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</row>
    <row r="24" spans="1:35">
      <c r="A24" s="103">
        <f t="shared" si="0"/>
        <v>1847</v>
      </c>
      <c r="B24" s="96"/>
      <c r="C24" s="170">
        <v>278</v>
      </c>
      <c r="D24" s="96"/>
      <c r="E24" s="170">
        <v>16983.037181120253</v>
      </c>
      <c r="F24" s="96"/>
      <c r="G24" s="155">
        <f t="shared" si="1"/>
        <v>1.6369274649474816</v>
      </c>
      <c r="H24" s="96"/>
      <c r="I24" s="96"/>
      <c r="J24" s="96"/>
      <c r="K24" s="97">
        <f t="shared" si="2"/>
        <v>-2.9748923558686968</v>
      </c>
      <c r="L24" s="97">
        <f t="shared" si="3"/>
        <v>18.398253655325547</v>
      </c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</row>
    <row r="25" spans="1:35">
      <c r="A25" s="103">
        <f t="shared" si="0"/>
        <v>1848</v>
      </c>
      <c r="B25" s="96"/>
      <c r="C25" s="170">
        <v>236</v>
      </c>
      <c r="D25" s="96"/>
      <c r="E25" s="170">
        <v>16178.469342789271</v>
      </c>
      <c r="F25" s="96"/>
      <c r="G25" s="155">
        <f t="shared" si="1"/>
        <v>1.4587288512876837</v>
      </c>
      <c r="H25" s="96"/>
      <c r="I25" s="96"/>
      <c r="J25" s="96"/>
      <c r="K25" s="97">
        <f t="shared" si="2"/>
        <v>-4.7374791078324101</v>
      </c>
      <c r="L25" s="97">
        <f t="shared" si="3"/>
        <v>-10.886164321613068</v>
      </c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</row>
    <row r="26" spans="1:35">
      <c r="A26" s="103">
        <f t="shared" si="0"/>
        <v>1849</v>
      </c>
      <c r="B26" s="96"/>
      <c r="C26" s="170">
        <v>233</v>
      </c>
      <c r="D26" s="96"/>
      <c r="E26" s="170">
        <v>16746.169277378045</v>
      </c>
      <c r="F26" s="96"/>
      <c r="G26" s="155">
        <f t="shared" si="1"/>
        <v>1.3913629806355385</v>
      </c>
      <c r="H26" s="96"/>
      <c r="I26" s="96"/>
      <c r="J26" s="96"/>
      <c r="K26" s="97">
        <f t="shared" si="2"/>
        <v>3.5089842095710866</v>
      </c>
      <c r="L26" s="97">
        <f t="shared" si="3"/>
        <v>-4.6181214961696471</v>
      </c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</row>
    <row r="27" spans="1:35">
      <c r="A27" s="103">
        <f t="shared" si="0"/>
        <v>1850</v>
      </c>
      <c r="B27" s="96"/>
      <c r="C27" s="170">
        <v>240</v>
      </c>
      <c r="D27" s="96"/>
      <c r="E27" s="170">
        <v>17313.869211966801</v>
      </c>
      <c r="F27" s="96"/>
      <c r="G27" s="155">
        <f t="shared" si="1"/>
        <v>1.3861719588023662</v>
      </c>
      <c r="H27" s="96"/>
      <c r="I27" s="96"/>
      <c r="J27" s="96"/>
      <c r="K27" s="97">
        <f t="shared" si="2"/>
        <v>3.390028639897058</v>
      </c>
      <c r="L27" s="97">
        <f t="shared" si="3"/>
        <v>-0.3730889714200436</v>
      </c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</row>
    <row r="28" spans="1:35">
      <c r="A28" s="103">
        <f t="shared" si="0"/>
        <v>1851</v>
      </c>
      <c r="B28" s="96"/>
      <c r="C28" s="170">
        <v>260</v>
      </c>
      <c r="D28" s="96"/>
      <c r="E28" s="170">
        <v>18591.194064791543</v>
      </c>
      <c r="F28" s="96"/>
      <c r="G28" s="155">
        <f t="shared" si="1"/>
        <v>1.3985115700147219</v>
      </c>
      <c r="H28" s="96"/>
      <c r="I28" s="96"/>
      <c r="J28" s="96"/>
      <c r="K28" s="97">
        <f t="shared" si="2"/>
        <v>7.3774662219459053</v>
      </c>
      <c r="L28" s="97">
        <f t="shared" si="3"/>
        <v>0.89019339440519207</v>
      </c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</row>
    <row r="29" spans="1:35">
      <c r="A29" s="103">
        <f t="shared" si="0"/>
        <v>1852</v>
      </c>
      <c r="B29" s="96"/>
      <c r="C29" s="170">
        <v>274</v>
      </c>
      <c r="D29" s="96"/>
      <c r="E29" s="170">
        <v>18591.194064791543</v>
      </c>
      <c r="F29" s="96"/>
      <c r="G29" s="155">
        <f t="shared" si="1"/>
        <v>1.4738160391693607</v>
      </c>
      <c r="H29" s="96"/>
      <c r="I29" s="96"/>
      <c r="J29" s="96"/>
      <c r="K29" s="97">
        <f t="shared" si="2"/>
        <v>0</v>
      </c>
      <c r="L29" s="97">
        <f t="shared" si="3"/>
        <v>5.3846153846153655</v>
      </c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</row>
    <row r="30" spans="1:35">
      <c r="A30" s="103">
        <f t="shared" si="0"/>
        <v>1853</v>
      </c>
      <c r="B30" s="96"/>
      <c r="C30" s="170">
        <v>302</v>
      </c>
      <c r="D30" s="96"/>
      <c r="E30" s="170">
        <v>19632.629806864737</v>
      </c>
      <c r="F30" s="96"/>
      <c r="G30" s="155">
        <f t="shared" si="1"/>
        <v>1.5382554602766605</v>
      </c>
      <c r="H30" s="96"/>
      <c r="I30" s="96"/>
      <c r="J30" s="96"/>
      <c r="K30" s="97">
        <f t="shared" si="2"/>
        <v>5.6017689796778125</v>
      </c>
      <c r="L30" s="97">
        <f t="shared" si="3"/>
        <v>4.372283880396477</v>
      </c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</row>
    <row r="31" spans="1:35">
      <c r="A31" s="103">
        <f t="shared" si="0"/>
        <v>1854</v>
      </c>
      <c r="B31" s="96"/>
      <c r="C31" s="170">
        <v>363</v>
      </c>
      <c r="D31" s="96"/>
      <c r="E31" s="170">
        <v>20389.236788652874</v>
      </c>
      <c r="F31" s="96"/>
      <c r="G31" s="155">
        <f t="shared" si="1"/>
        <v>1.7803510928963202</v>
      </c>
      <c r="H31" s="96"/>
      <c r="I31" s="96"/>
      <c r="J31" s="96"/>
      <c r="K31" s="97">
        <f t="shared" si="2"/>
        <v>3.8538239106590932</v>
      </c>
      <c r="L31" s="97">
        <f t="shared" si="3"/>
        <v>15.738324281723525</v>
      </c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</row>
    <row r="32" spans="1:35">
      <c r="A32" s="103">
        <f t="shared" si="0"/>
        <v>1855</v>
      </c>
      <c r="B32" s="96"/>
      <c r="C32" s="170">
        <v>393</v>
      </c>
      <c r="D32" s="96"/>
      <c r="E32" s="170">
        <v>21713.543705029781</v>
      </c>
      <c r="F32" s="96"/>
      <c r="G32" s="155">
        <f t="shared" si="1"/>
        <v>1.8099302690466157</v>
      </c>
      <c r="H32" s="96"/>
      <c r="I32" s="96"/>
      <c r="J32" s="96"/>
      <c r="K32" s="97">
        <f t="shared" si="2"/>
        <v>6.4951274542748738</v>
      </c>
      <c r="L32" s="97">
        <f t="shared" si="3"/>
        <v>1.6614237645775409</v>
      </c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</row>
    <row r="33" spans="1:35">
      <c r="A33" s="103">
        <f t="shared" si="0"/>
        <v>1856</v>
      </c>
      <c r="B33" s="96"/>
      <c r="C33" s="170">
        <v>413</v>
      </c>
      <c r="D33" s="96"/>
      <c r="E33" s="170">
        <v>21571.618721382587</v>
      </c>
      <c r="F33" s="96"/>
      <c r="G33" s="155">
        <f t="shared" si="1"/>
        <v>1.9145526598364133</v>
      </c>
      <c r="H33" s="96"/>
      <c r="I33" s="96"/>
      <c r="J33" s="96"/>
      <c r="K33" s="97">
        <f t="shared" si="2"/>
        <v>-0.65362423368193756</v>
      </c>
      <c r="L33" s="97">
        <f t="shared" si="3"/>
        <v>5.7804652797429412</v>
      </c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</row>
    <row r="34" spans="1:35">
      <c r="A34" s="103">
        <f t="shared" si="0"/>
        <v>1857</v>
      </c>
      <c r="B34" s="96"/>
      <c r="C34" s="170">
        <v>395</v>
      </c>
      <c r="D34" s="96"/>
      <c r="E34" s="170">
        <v>20626.104692395085</v>
      </c>
      <c r="F34" s="96"/>
      <c r="G34" s="155">
        <f t="shared" si="1"/>
        <v>1.9150489435149518</v>
      </c>
      <c r="H34" s="96"/>
      <c r="I34" s="96"/>
      <c r="J34" s="96"/>
      <c r="K34" s="97">
        <f t="shared" si="2"/>
        <v>-4.3831389808974937</v>
      </c>
      <c r="L34" s="97">
        <f t="shared" si="3"/>
        <v>2.5921652036497989E-2</v>
      </c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</row>
    <row r="35" spans="1:35">
      <c r="A35" s="103">
        <f t="shared" si="0"/>
        <v>1858</v>
      </c>
      <c r="B35" s="96"/>
      <c r="C35" s="170">
        <v>373</v>
      </c>
      <c r="D35" s="96"/>
      <c r="E35" s="170">
        <v>21666.561641477605</v>
      </c>
      <c r="F35" s="96"/>
      <c r="G35" s="155">
        <f t="shared" si="1"/>
        <v>1.721546806420561</v>
      </c>
      <c r="H35" s="96"/>
      <c r="I35" s="96"/>
      <c r="J35" s="96"/>
      <c r="K35" s="97">
        <f t="shared" si="2"/>
        <v>5.0443695724386561</v>
      </c>
      <c r="L35" s="97">
        <f t="shared" si="3"/>
        <v>-10.104291994711623</v>
      </c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</row>
    <row r="36" spans="1:35">
      <c r="A36" s="103">
        <f t="shared" si="0"/>
        <v>1859</v>
      </c>
      <c r="B36" s="96"/>
      <c r="C36" s="170">
        <v>378</v>
      </c>
      <c r="D36" s="96"/>
      <c r="E36" s="170">
        <v>22471.129479808587</v>
      </c>
      <c r="F36" s="96"/>
      <c r="G36" s="155">
        <f t="shared" si="1"/>
        <v>1.682158435069548</v>
      </c>
      <c r="H36" s="96"/>
      <c r="I36" s="96"/>
      <c r="J36" s="96"/>
      <c r="K36" s="97">
        <f t="shared" si="2"/>
        <v>3.7134080231297606</v>
      </c>
      <c r="L36" s="97">
        <f t="shared" si="3"/>
        <v>-2.2879640102791754</v>
      </c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</row>
    <row r="37" spans="1:35">
      <c r="A37" s="103">
        <f t="shared" si="0"/>
        <v>1860</v>
      </c>
      <c r="B37" s="96"/>
      <c r="C37" s="170">
        <v>421</v>
      </c>
      <c r="D37" s="96"/>
      <c r="E37" s="170">
        <v>23605.550555995454</v>
      </c>
      <c r="F37" s="96"/>
      <c r="G37" s="155">
        <f t="shared" si="1"/>
        <v>1.7834788432548223</v>
      </c>
      <c r="H37" s="96"/>
      <c r="I37" s="96"/>
      <c r="J37" s="96"/>
      <c r="K37" s="97">
        <f t="shared" si="2"/>
        <v>5.048349159334431</v>
      </c>
      <c r="L37" s="97">
        <f t="shared" si="3"/>
        <v>6.0232381250750144</v>
      </c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</row>
    <row r="38" spans="1:35">
      <c r="A38" s="103">
        <f t="shared" si="0"/>
        <v>1861</v>
      </c>
      <c r="B38" s="96"/>
      <c r="C38" s="170">
        <v>436</v>
      </c>
      <c r="D38" s="96"/>
      <c r="E38" s="170">
        <v>23179.775605053877</v>
      </c>
      <c r="F38" s="96"/>
      <c r="G38" s="155">
        <f t="shared" si="1"/>
        <v>1.8809500464057085</v>
      </c>
      <c r="H38" s="96"/>
      <c r="I38" s="96"/>
      <c r="J38" s="96"/>
      <c r="K38" s="97">
        <f t="shared" si="2"/>
        <v>-1.8037069287224816</v>
      </c>
      <c r="L38" s="97">
        <f t="shared" si="3"/>
        <v>5.4652290112397806</v>
      </c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</row>
    <row r="39" spans="1:35">
      <c r="A39" s="103">
        <f t="shared" si="0"/>
        <v>1862</v>
      </c>
      <c r="B39" s="96"/>
      <c r="C39" s="170">
        <v>455</v>
      </c>
      <c r="D39" s="96"/>
      <c r="E39" s="170">
        <v>25356.611216304613</v>
      </c>
      <c r="F39" s="96"/>
      <c r="G39" s="155">
        <f t="shared" si="1"/>
        <v>1.7944038188645233</v>
      </c>
      <c r="H39" s="96"/>
      <c r="I39" s="96"/>
      <c r="J39" s="96"/>
      <c r="K39" s="97">
        <f t="shared" si="2"/>
        <v>9.3910987247698863</v>
      </c>
      <c r="L39" s="97">
        <f t="shared" si="3"/>
        <v>-4.6011975547445179</v>
      </c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</row>
    <row r="40" spans="1:35">
      <c r="A40" s="103">
        <f t="shared" si="0"/>
        <v>1863</v>
      </c>
      <c r="B40" s="96"/>
      <c r="C40" s="170">
        <v>441</v>
      </c>
      <c r="D40" s="96"/>
      <c r="E40" s="170">
        <v>25687.443247151168</v>
      </c>
      <c r="F40" s="96"/>
      <c r="G40" s="155">
        <f t="shared" si="1"/>
        <v>1.7167921141739497</v>
      </c>
      <c r="H40" s="96"/>
      <c r="I40" s="96"/>
      <c r="J40" s="96"/>
      <c r="K40" s="97">
        <f t="shared" ref="K40:K71" si="4">100*(E40/E39-1)</f>
        <v>1.3047170539643105</v>
      </c>
      <c r="L40" s="97">
        <f t="shared" ref="L40:L71" si="5">100*(G40/G39-1)</f>
        <v>-4.3252083992824542</v>
      </c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</row>
    <row r="41" spans="1:35">
      <c r="A41" s="103">
        <f t="shared" si="0"/>
        <v>1864</v>
      </c>
      <c r="B41" s="96"/>
      <c r="C41" s="170">
        <v>457</v>
      </c>
      <c r="D41" s="96"/>
      <c r="E41" s="170">
        <v>26964.768099975903</v>
      </c>
      <c r="F41" s="96"/>
      <c r="G41" s="155">
        <f t="shared" si="1"/>
        <v>1.6948041173786634</v>
      </c>
      <c r="H41" s="96"/>
      <c r="I41" s="96"/>
      <c r="J41" s="96"/>
      <c r="K41" s="97">
        <f t="shared" si="4"/>
        <v>4.9725651577503527</v>
      </c>
      <c r="L41" s="97">
        <f t="shared" si="5"/>
        <v>-1.2807605891098861</v>
      </c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</row>
    <row r="42" spans="1:35">
      <c r="A42" s="103">
        <f t="shared" ref="A42:A89" si="6">A41+1</f>
        <v>1865</v>
      </c>
      <c r="B42" s="96"/>
      <c r="C42" s="170">
        <v>480</v>
      </c>
      <c r="D42" s="96"/>
      <c r="E42" s="170">
        <v>28431</v>
      </c>
      <c r="F42" s="96"/>
      <c r="G42" s="155">
        <f t="shared" si="1"/>
        <v>1.6882979845942809</v>
      </c>
      <c r="H42" s="96"/>
      <c r="I42" s="96"/>
      <c r="J42" s="96"/>
      <c r="K42" s="97">
        <f t="shared" si="4"/>
        <v>5.4375839413408844</v>
      </c>
      <c r="L42" s="97">
        <f t="shared" si="5"/>
        <v>-0.38388700603615433</v>
      </c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</row>
    <row r="43" spans="1:35">
      <c r="A43" s="103">
        <f t="shared" si="6"/>
        <v>1866</v>
      </c>
      <c r="B43" s="96"/>
      <c r="C43" s="170">
        <v>492</v>
      </c>
      <c r="D43" s="96"/>
      <c r="E43" s="170">
        <v>28958</v>
      </c>
      <c r="F43" s="96"/>
      <c r="G43" s="155">
        <f t="shared" si="1"/>
        <v>1.6990123627322329</v>
      </c>
      <c r="H43" s="96"/>
      <c r="I43" s="96"/>
      <c r="J43" s="96"/>
      <c r="K43" s="97">
        <f t="shared" si="4"/>
        <v>1.8536104955858113</v>
      </c>
      <c r="L43" s="97">
        <f t="shared" si="5"/>
        <v>0.63462601008357211</v>
      </c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</row>
    <row r="44" spans="1:35">
      <c r="A44" s="103">
        <f t="shared" si="6"/>
        <v>1867</v>
      </c>
      <c r="B44" s="96"/>
      <c r="C44" s="170">
        <v>518</v>
      </c>
      <c r="D44" s="96"/>
      <c r="E44" s="170">
        <v>29672</v>
      </c>
      <c r="F44" s="96"/>
      <c r="G44" s="155">
        <f t="shared" si="1"/>
        <v>1.7457535723914801</v>
      </c>
      <c r="H44" s="96"/>
      <c r="I44" s="96"/>
      <c r="J44" s="96"/>
      <c r="K44" s="97">
        <f t="shared" si="4"/>
        <v>2.4656398922577427</v>
      </c>
      <c r="L44" s="97">
        <f t="shared" si="5"/>
        <v>2.7510811977895955</v>
      </c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</row>
    <row r="45" spans="1:35">
      <c r="A45" s="103">
        <f t="shared" si="6"/>
        <v>1868</v>
      </c>
      <c r="B45" s="96"/>
      <c r="C45" s="170">
        <v>524</v>
      </c>
      <c r="D45" s="96"/>
      <c r="E45" s="170">
        <v>29637</v>
      </c>
      <c r="F45" s="96"/>
      <c r="G45" s="155">
        <f t="shared" si="1"/>
        <v>1.7680601950264871</v>
      </c>
      <c r="H45" s="96"/>
      <c r="I45" s="96"/>
      <c r="J45" s="96"/>
      <c r="K45" s="97">
        <f t="shared" si="4"/>
        <v>-0.11795632245887866</v>
      </c>
      <c r="L45" s="97">
        <f t="shared" si="5"/>
        <v>1.2777646849921442</v>
      </c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</row>
    <row r="46" spans="1:35">
      <c r="A46" s="103">
        <f t="shared" si="6"/>
        <v>1869</v>
      </c>
      <c r="B46" s="96"/>
      <c r="C46" s="170">
        <v>537</v>
      </c>
      <c r="D46" s="96"/>
      <c r="E46" s="170">
        <v>30779</v>
      </c>
      <c r="F46" s="96"/>
      <c r="G46" s="155">
        <f t="shared" si="1"/>
        <v>1.744696059001267</v>
      </c>
      <c r="H46" s="96"/>
      <c r="I46" s="96"/>
      <c r="J46" s="96"/>
      <c r="K46" s="97">
        <f t="shared" si="4"/>
        <v>3.8532914937409402</v>
      </c>
      <c r="L46" s="97">
        <f t="shared" si="5"/>
        <v>-1.3214559148462812</v>
      </c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</row>
    <row r="47" spans="1:35">
      <c r="A47" s="103">
        <f t="shared" si="6"/>
        <v>1870</v>
      </c>
      <c r="B47" s="96"/>
      <c r="C47" s="170">
        <v>542</v>
      </c>
      <c r="D47" s="96"/>
      <c r="E47" s="170">
        <v>30705</v>
      </c>
      <c r="F47" s="96"/>
      <c r="G47" s="155">
        <f t="shared" si="1"/>
        <v>1.7651848233186778</v>
      </c>
      <c r="H47" s="96"/>
      <c r="I47" s="96"/>
      <c r="J47" s="96"/>
      <c r="K47" s="97">
        <f t="shared" si="4"/>
        <v>-0.2404236654862113</v>
      </c>
      <c r="L47" s="97">
        <f t="shared" si="5"/>
        <v>1.1743457670867485</v>
      </c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</row>
    <row r="48" spans="1:35">
      <c r="A48" s="103">
        <f t="shared" si="6"/>
        <v>1871</v>
      </c>
      <c r="B48" s="96"/>
      <c r="C48" s="170">
        <v>562</v>
      </c>
      <c r="D48" s="96"/>
      <c r="E48" s="170">
        <v>31244</v>
      </c>
      <c r="F48" s="96"/>
      <c r="G48" s="155">
        <f t="shared" si="1"/>
        <v>1.7987453591089488</v>
      </c>
      <c r="H48" s="96"/>
      <c r="I48" s="96"/>
      <c r="J48" s="96"/>
      <c r="K48" s="97">
        <f t="shared" si="4"/>
        <v>1.7554144276176409</v>
      </c>
      <c r="L48" s="97">
        <f t="shared" si="5"/>
        <v>1.9012476963842673</v>
      </c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</row>
    <row r="49" spans="1:35">
      <c r="A49" s="103">
        <f t="shared" si="6"/>
        <v>1872</v>
      </c>
      <c r="B49" s="96"/>
      <c r="C49" s="170">
        <v>640</v>
      </c>
      <c r="D49" s="96"/>
      <c r="E49" s="170">
        <v>33279</v>
      </c>
      <c r="F49" s="96"/>
      <c r="G49" s="155">
        <f t="shared" si="1"/>
        <v>1.9231347095766098</v>
      </c>
      <c r="H49" s="96"/>
      <c r="I49" s="96"/>
      <c r="J49" s="96"/>
      <c r="K49" s="97">
        <f t="shared" si="4"/>
        <v>6.5132505441044763</v>
      </c>
      <c r="L49" s="97">
        <f t="shared" si="5"/>
        <v>6.9153396192377148</v>
      </c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</row>
    <row r="50" spans="1:35">
      <c r="A50" s="103">
        <f t="shared" si="6"/>
        <v>1873</v>
      </c>
      <c r="B50" s="96"/>
      <c r="C50" s="170">
        <v>729</v>
      </c>
      <c r="D50" s="96"/>
      <c r="E50" s="170">
        <v>34064</v>
      </c>
      <c r="F50" s="96"/>
      <c r="G50" s="155">
        <f t="shared" si="1"/>
        <v>2.140089243776421</v>
      </c>
      <c r="H50" s="96"/>
      <c r="I50" s="96"/>
      <c r="J50" s="96"/>
      <c r="K50" s="97">
        <f t="shared" si="4"/>
        <v>2.3588449172150527</v>
      </c>
      <c r="L50" s="97">
        <f t="shared" si="5"/>
        <v>11.281296786930483</v>
      </c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</row>
    <row r="51" spans="1:35">
      <c r="A51" s="103">
        <f t="shared" si="6"/>
        <v>1874</v>
      </c>
      <c r="B51" s="96"/>
      <c r="C51" s="170">
        <v>790</v>
      </c>
      <c r="D51" s="96"/>
      <c r="E51" s="170">
        <v>35350</v>
      </c>
      <c r="F51" s="96"/>
      <c r="G51" s="155">
        <f t="shared" si="1"/>
        <v>2.2347949080622347</v>
      </c>
      <c r="H51" s="96"/>
      <c r="I51" s="96"/>
      <c r="J51" s="96"/>
      <c r="K51" s="97">
        <f t="shared" si="4"/>
        <v>3.7752465946453651</v>
      </c>
      <c r="L51" s="97">
        <f t="shared" si="5"/>
        <v>4.4253137835829293</v>
      </c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</row>
    <row r="52" spans="1:35">
      <c r="A52" s="103">
        <f t="shared" si="6"/>
        <v>1875</v>
      </c>
      <c r="B52" s="96"/>
      <c r="C52" s="170">
        <v>771</v>
      </c>
      <c r="D52" s="96"/>
      <c r="E52" s="170">
        <v>36391</v>
      </c>
      <c r="F52" s="96"/>
      <c r="G52" s="155">
        <f t="shared" si="1"/>
        <v>2.1186557115770381</v>
      </c>
      <c r="H52" s="96"/>
      <c r="I52" s="96"/>
      <c r="J52" s="96"/>
      <c r="K52" s="97">
        <f t="shared" si="4"/>
        <v>2.9448373408769379</v>
      </c>
      <c r="L52" s="97">
        <f t="shared" si="5"/>
        <v>-5.1968615136097407</v>
      </c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</row>
    <row r="53" spans="1:35">
      <c r="A53" s="103">
        <f t="shared" si="6"/>
        <v>1876</v>
      </c>
      <c r="B53" s="96"/>
      <c r="C53" s="170">
        <v>799</v>
      </c>
      <c r="D53" s="96"/>
      <c r="E53" s="170">
        <v>37421</v>
      </c>
      <c r="F53" s="96"/>
      <c r="G53" s="155">
        <f t="shared" si="1"/>
        <v>2.1351647470671549</v>
      </c>
      <c r="H53" s="96"/>
      <c r="I53" s="96"/>
      <c r="J53" s="96"/>
      <c r="K53" s="97">
        <f t="shared" si="4"/>
        <v>2.830370146464789</v>
      </c>
      <c r="L53" s="97">
        <f t="shared" si="5"/>
        <v>0.77922219263402148</v>
      </c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</row>
    <row r="54" spans="1:35">
      <c r="A54" s="103">
        <f t="shared" si="6"/>
        <v>1877</v>
      </c>
      <c r="B54" s="96"/>
      <c r="C54" s="170">
        <v>797</v>
      </c>
      <c r="D54" s="96"/>
      <c r="E54" s="170">
        <v>37706</v>
      </c>
      <c r="F54" s="96"/>
      <c r="G54" s="155">
        <f t="shared" si="1"/>
        <v>2.113721954065666</v>
      </c>
      <c r="H54" s="96"/>
      <c r="I54" s="96"/>
      <c r="J54" s="96"/>
      <c r="K54" s="97">
        <f t="shared" si="4"/>
        <v>0.76160444670105854</v>
      </c>
      <c r="L54" s="97">
        <f t="shared" si="5"/>
        <v>-1.0042687821135377</v>
      </c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</row>
    <row r="55" spans="1:35">
      <c r="A55" s="103">
        <f t="shared" si="6"/>
        <v>1878</v>
      </c>
      <c r="B55" s="96"/>
      <c r="C55" s="170">
        <v>706</v>
      </c>
      <c r="D55" s="96"/>
      <c r="E55" s="170">
        <v>36385</v>
      </c>
      <c r="F55" s="96"/>
      <c r="G55" s="155">
        <f t="shared" si="1"/>
        <v>1.9403600384773945</v>
      </c>
      <c r="H55" s="96"/>
      <c r="I55" s="96"/>
      <c r="J55" s="96"/>
      <c r="K55" s="97">
        <f t="shared" si="4"/>
        <v>-3.5034212061740844</v>
      </c>
      <c r="L55" s="97">
        <f t="shared" si="5"/>
        <v>-8.2017370002150152</v>
      </c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</row>
    <row r="56" spans="1:35">
      <c r="A56" s="103">
        <f t="shared" si="6"/>
        <v>1879</v>
      </c>
      <c r="B56" s="96"/>
      <c r="C56" s="170">
        <v>662</v>
      </c>
      <c r="D56" s="96"/>
      <c r="E56" s="170">
        <v>36707</v>
      </c>
      <c r="F56" s="96"/>
      <c r="G56" s="155">
        <f t="shared" si="1"/>
        <v>1.803470727654126</v>
      </c>
      <c r="H56" s="96"/>
      <c r="I56" s="96"/>
      <c r="J56" s="96"/>
      <c r="K56" s="97">
        <f t="shared" si="4"/>
        <v>0.88498007420640956</v>
      </c>
      <c r="L56" s="97">
        <f t="shared" si="5"/>
        <v>-7.0548407568054134</v>
      </c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</row>
    <row r="57" spans="1:35">
      <c r="A57" s="103">
        <f t="shared" si="6"/>
        <v>1880</v>
      </c>
      <c r="B57" s="153">
        <v>113.571</v>
      </c>
      <c r="C57" s="170">
        <v>720</v>
      </c>
      <c r="D57" s="96"/>
      <c r="E57" s="170">
        <v>37885</v>
      </c>
      <c r="F57" s="96"/>
      <c r="G57" s="155">
        <f t="shared" si="1"/>
        <v>1.9004883199155338</v>
      </c>
      <c r="H57" s="96"/>
      <c r="I57" s="97">
        <f>100*B57/C57</f>
        <v>15.77375</v>
      </c>
      <c r="J57" s="96"/>
      <c r="K57" s="97">
        <f t="shared" si="4"/>
        <v>3.2091971558558363</v>
      </c>
      <c r="L57" s="97">
        <f t="shared" si="5"/>
        <v>5.3794935938663135</v>
      </c>
      <c r="M57" s="96">
        <f>IF(AND(I57&gt;0,I57&lt;30),1,0)</f>
        <v>1</v>
      </c>
      <c r="N57" s="96">
        <f>IF(AND($I57&gt;30,$I57&lt;60),1,0)</f>
        <v>0</v>
      </c>
      <c r="O57" s="96">
        <f>IF(AND($I57&gt;60,$I57&lt;90),1,0)</f>
        <v>0</v>
      </c>
      <c r="P57" s="96">
        <f>IF($I57&gt;90,1,0)</f>
        <v>0</v>
      </c>
      <c r="Q57" s="97">
        <f>IF(M57=1,$K57,"n.a.")</f>
        <v>3.2091971558558363</v>
      </c>
      <c r="R57" s="97" t="str">
        <f>IF(N57=1,$K57,"n.a.")</f>
        <v>n.a.</v>
      </c>
      <c r="S57" s="97" t="str">
        <f>IF(O57=1,$K57,"n.a.")</f>
        <v>n.a.</v>
      </c>
      <c r="T57" s="97" t="str">
        <f>IF(P57=1,$K57,"n.a.")</f>
        <v>n.a.</v>
      </c>
      <c r="U57" s="97">
        <f>IF(M57=1,$L57,"n.a.")</f>
        <v>5.3794935938663135</v>
      </c>
      <c r="V57" s="97" t="str">
        <f>IF(N57=1,$L57,"n.a.")</f>
        <v>n.a.</v>
      </c>
      <c r="W57" s="97" t="str">
        <f>IF(O57=1,$L57,"n.a.")</f>
        <v>n.a.</v>
      </c>
      <c r="X57" s="97" t="str">
        <f>IF(P57=1,$L57,"n.a.")</f>
        <v>n.a.</v>
      </c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</row>
    <row r="58" spans="1:35">
      <c r="A58" s="103">
        <f t="shared" si="6"/>
        <v>1881</v>
      </c>
      <c r="B58" s="153">
        <v>114.816</v>
      </c>
      <c r="C58" s="170">
        <v>739</v>
      </c>
      <c r="D58" s="96"/>
      <c r="E58" s="170">
        <v>38242</v>
      </c>
      <c r="F58" s="96"/>
      <c r="G58" s="155">
        <f t="shared" si="1"/>
        <v>1.9324303122221642</v>
      </c>
      <c r="H58" s="96"/>
      <c r="I58" s="97">
        <f t="shared" ref="I58:I116" si="7">100*B58/C58</f>
        <v>15.536671177266577</v>
      </c>
      <c r="J58" s="96"/>
      <c r="K58" s="97">
        <f t="shared" si="4"/>
        <v>0.94232545862478201</v>
      </c>
      <c r="L58" s="97">
        <f t="shared" si="5"/>
        <v>1.6807255257454079</v>
      </c>
      <c r="M58" s="96">
        <f t="shared" ref="M58:M121" si="8">IF(AND(I58&gt;0,I58&lt;30),1,0)</f>
        <v>1</v>
      </c>
      <c r="N58" s="96">
        <f t="shared" ref="N58:N121" si="9">IF(AND($I58&gt;30,$I58&lt;60),1,0)</f>
        <v>0</v>
      </c>
      <c r="O58" s="96">
        <f t="shared" ref="O58:O121" si="10">IF(AND($I58&gt;60,$I58&lt;90),1,0)</f>
        <v>0</v>
      </c>
      <c r="P58" s="96">
        <f t="shared" ref="P58:P121" si="11">IF($I58&gt;90,1,0)</f>
        <v>0</v>
      </c>
      <c r="Q58" s="97">
        <f t="shared" ref="Q58:Q121" si="12">IF(M58=1,$K58,"n.a.")</f>
        <v>0.94232545862478201</v>
      </c>
      <c r="R58" s="97" t="str">
        <f t="shared" ref="R58:R121" si="13">IF(N58=1,$K58,"n.a.")</f>
        <v>n.a.</v>
      </c>
      <c r="S58" s="97" t="str">
        <f t="shared" ref="S58:S121" si="14">IF(O58=1,$K58,"n.a.")</f>
        <v>n.a.</v>
      </c>
      <c r="T58" s="97" t="str">
        <f t="shared" ref="T58:T121" si="15">IF(P58=1,$K58,"n.a.")</f>
        <v>n.a.</v>
      </c>
      <c r="U58" s="97">
        <f t="shared" ref="U58:U121" si="16">IF(M58=1,$L58,"n.a.")</f>
        <v>1.6807255257454079</v>
      </c>
      <c r="V58" s="97" t="str">
        <f t="shared" ref="V58:V121" si="17">IF(N58=1,$L58,"n.a.")</f>
        <v>n.a.</v>
      </c>
      <c r="W58" s="97" t="str">
        <f t="shared" ref="W58:W121" si="18">IF(O58=1,$L58,"n.a.")</f>
        <v>n.a.</v>
      </c>
      <c r="X58" s="97" t="str">
        <f t="shared" ref="X58:X121" si="19">IF(P58=1,$L58,"n.a.")</f>
        <v>n.a.</v>
      </c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</row>
    <row r="59" spans="1:35">
      <c r="A59" s="103">
        <f t="shared" si="6"/>
        <v>1882</v>
      </c>
      <c r="B59" s="153">
        <v>113.764</v>
      </c>
      <c r="C59" s="170">
        <v>760</v>
      </c>
      <c r="D59" s="96"/>
      <c r="E59" s="170">
        <v>38171</v>
      </c>
      <c r="F59" s="96"/>
      <c r="G59" s="155">
        <f t="shared" si="1"/>
        <v>1.9910403185664509</v>
      </c>
      <c r="H59" s="96"/>
      <c r="I59" s="97">
        <f t="shared" si="7"/>
        <v>14.968947368421052</v>
      </c>
      <c r="J59" s="96"/>
      <c r="K59" s="97">
        <f t="shared" si="4"/>
        <v>-0.18565974582919198</v>
      </c>
      <c r="L59" s="97">
        <f t="shared" si="5"/>
        <v>3.0329686909583486</v>
      </c>
      <c r="M59" s="96">
        <f t="shared" si="8"/>
        <v>1</v>
      </c>
      <c r="N59" s="96">
        <f t="shared" si="9"/>
        <v>0</v>
      </c>
      <c r="O59" s="96">
        <f t="shared" si="10"/>
        <v>0</v>
      </c>
      <c r="P59" s="96">
        <f t="shared" si="11"/>
        <v>0</v>
      </c>
      <c r="Q59" s="97">
        <f t="shared" si="12"/>
        <v>-0.18565974582919198</v>
      </c>
      <c r="R59" s="97" t="str">
        <f t="shared" si="13"/>
        <v>n.a.</v>
      </c>
      <c r="S59" s="97" t="str">
        <f t="shared" si="14"/>
        <v>n.a.</v>
      </c>
      <c r="T59" s="97" t="str">
        <f t="shared" si="15"/>
        <v>n.a.</v>
      </c>
      <c r="U59" s="97">
        <f t="shared" si="16"/>
        <v>3.0329686909583486</v>
      </c>
      <c r="V59" s="97" t="str">
        <f t="shared" si="17"/>
        <v>n.a.</v>
      </c>
      <c r="W59" s="97" t="str">
        <f t="shared" si="18"/>
        <v>n.a.</v>
      </c>
      <c r="X59" s="97" t="str">
        <f t="shared" si="19"/>
        <v>n.a.</v>
      </c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</row>
    <row r="60" spans="1:35">
      <c r="A60" s="103">
        <f t="shared" si="6"/>
        <v>1883</v>
      </c>
      <c r="B60" s="153">
        <v>111.931</v>
      </c>
      <c r="C60" s="170">
        <v>750</v>
      </c>
      <c r="D60" s="96"/>
      <c r="E60" s="170">
        <v>38028</v>
      </c>
      <c r="F60" s="96"/>
      <c r="G60" s="155">
        <f t="shared" si="1"/>
        <v>1.9722309876932786</v>
      </c>
      <c r="H60" s="96"/>
      <c r="I60" s="97">
        <f t="shared" si="7"/>
        <v>14.924133333333334</v>
      </c>
      <c r="J60" s="97">
        <f>I60-I57</f>
        <v>-0.84961666666666602</v>
      </c>
      <c r="K60" s="97">
        <f t="shared" si="4"/>
        <v>-0.37462995467762994</v>
      </c>
      <c r="L60" s="97">
        <f t="shared" si="5"/>
        <v>-0.94469864310507967</v>
      </c>
      <c r="M60" s="96">
        <f t="shared" si="8"/>
        <v>1</v>
      </c>
      <c r="N60" s="96">
        <f t="shared" si="9"/>
        <v>0</v>
      </c>
      <c r="O60" s="96">
        <f t="shared" si="10"/>
        <v>0</v>
      </c>
      <c r="P60" s="96">
        <f t="shared" si="11"/>
        <v>0</v>
      </c>
      <c r="Q60" s="97">
        <f t="shared" si="12"/>
        <v>-0.37462995467762994</v>
      </c>
      <c r="R60" s="97" t="str">
        <f t="shared" si="13"/>
        <v>n.a.</v>
      </c>
      <c r="S60" s="97" t="str">
        <f t="shared" si="14"/>
        <v>n.a.</v>
      </c>
      <c r="T60" s="97" t="str">
        <f t="shared" si="15"/>
        <v>n.a.</v>
      </c>
      <c r="U60" s="97">
        <f t="shared" si="16"/>
        <v>-0.94469864310507967</v>
      </c>
      <c r="V60" s="97" t="str">
        <f t="shared" si="17"/>
        <v>n.a.</v>
      </c>
      <c r="W60" s="97" t="str">
        <f t="shared" si="18"/>
        <v>n.a.</v>
      </c>
      <c r="X60" s="97" t="str">
        <f t="shared" si="19"/>
        <v>n.a.</v>
      </c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</row>
    <row r="61" spans="1:35">
      <c r="A61" s="103">
        <f t="shared" si="6"/>
        <v>1884</v>
      </c>
      <c r="B61" s="153">
        <v>113.503</v>
      </c>
      <c r="C61" s="170">
        <v>721</v>
      </c>
      <c r="D61" s="96"/>
      <c r="E61" s="170">
        <v>38706</v>
      </c>
      <c r="F61" s="96"/>
      <c r="G61" s="155">
        <f t="shared" si="1"/>
        <v>1.8627602955614118</v>
      </c>
      <c r="H61" s="96"/>
      <c r="I61" s="97">
        <f t="shared" si="7"/>
        <v>15.742441054091538</v>
      </c>
      <c r="J61" s="97">
        <f t="shared" ref="J61:J116" si="20">I61-I58</f>
        <v>0.20576987682496117</v>
      </c>
      <c r="K61" s="97">
        <f t="shared" si="4"/>
        <v>1.7828968128747347</v>
      </c>
      <c r="L61" s="97">
        <f t="shared" si="5"/>
        <v>-5.5506019738541745</v>
      </c>
      <c r="M61" s="96">
        <f t="shared" si="8"/>
        <v>1</v>
      </c>
      <c r="N61" s="96">
        <f t="shared" si="9"/>
        <v>0</v>
      </c>
      <c r="O61" s="96">
        <f t="shared" si="10"/>
        <v>0</v>
      </c>
      <c r="P61" s="96">
        <f t="shared" si="11"/>
        <v>0</v>
      </c>
      <c r="Q61" s="97">
        <f t="shared" si="12"/>
        <v>1.7828968128747347</v>
      </c>
      <c r="R61" s="97" t="str">
        <f t="shared" si="13"/>
        <v>n.a.</v>
      </c>
      <c r="S61" s="97" t="str">
        <f t="shared" si="14"/>
        <v>n.a.</v>
      </c>
      <c r="T61" s="97" t="str">
        <f t="shared" si="15"/>
        <v>n.a.</v>
      </c>
      <c r="U61" s="97">
        <f t="shared" si="16"/>
        <v>-5.5506019738541745</v>
      </c>
      <c r="V61" s="97" t="str">
        <f t="shared" si="17"/>
        <v>n.a.</v>
      </c>
      <c r="W61" s="97" t="str">
        <f t="shared" si="18"/>
        <v>n.a.</v>
      </c>
      <c r="X61" s="97" t="str">
        <f t="shared" si="19"/>
        <v>n.a.</v>
      </c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</row>
    <row r="62" spans="1:35">
      <c r="A62" s="103">
        <f t="shared" si="6"/>
        <v>1885</v>
      </c>
      <c r="B62" s="153">
        <v>113.101</v>
      </c>
      <c r="C62" s="170">
        <v>679</v>
      </c>
      <c r="D62" s="96"/>
      <c r="E62" s="170">
        <v>39063</v>
      </c>
      <c r="F62" s="96"/>
      <c r="G62" s="155">
        <f t="shared" si="1"/>
        <v>1.7382177508127896</v>
      </c>
      <c r="H62" s="96"/>
      <c r="I62" s="97">
        <f t="shared" si="7"/>
        <v>16.656995581737849</v>
      </c>
      <c r="J62" s="97">
        <f t="shared" si="20"/>
        <v>1.6880482133167973</v>
      </c>
      <c r="K62" s="97">
        <f t="shared" si="4"/>
        <v>0.92233762207409864</v>
      </c>
      <c r="L62" s="97">
        <f t="shared" si="5"/>
        <v>-6.6859136436063338</v>
      </c>
      <c r="M62" s="96">
        <f t="shared" si="8"/>
        <v>1</v>
      </c>
      <c r="N62" s="96">
        <f t="shared" si="9"/>
        <v>0</v>
      </c>
      <c r="O62" s="96">
        <f t="shared" si="10"/>
        <v>0</v>
      </c>
      <c r="P62" s="96">
        <f t="shared" si="11"/>
        <v>0</v>
      </c>
      <c r="Q62" s="97">
        <f t="shared" si="12"/>
        <v>0.92233762207409864</v>
      </c>
      <c r="R62" s="97" t="str">
        <f t="shared" si="13"/>
        <v>n.a.</v>
      </c>
      <c r="S62" s="97" t="str">
        <f t="shared" si="14"/>
        <v>n.a.</v>
      </c>
      <c r="T62" s="97" t="str">
        <f t="shared" si="15"/>
        <v>n.a.</v>
      </c>
      <c r="U62" s="97">
        <f t="shared" si="16"/>
        <v>-6.6859136436063338</v>
      </c>
      <c r="V62" s="97" t="str">
        <f t="shared" si="17"/>
        <v>n.a.</v>
      </c>
      <c r="W62" s="97" t="str">
        <f t="shared" si="18"/>
        <v>n.a.</v>
      </c>
      <c r="X62" s="97" t="str">
        <f t="shared" si="19"/>
        <v>n.a.</v>
      </c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</row>
    <row r="63" spans="1:35">
      <c r="A63" s="103">
        <f t="shared" si="6"/>
        <v>1886</v>
      </c>
      <c r="B63" s="153">
        <v>116.51600000000001</v>
      </c>
      <c r="C63" s="170">
        <v>667</v>
      </c>
      <c r="D63" s="96"/>
      <c r="E63" s="170">
        <v>39278</v>
      </c>
      <c r="F63" s="96"/>
      <c r="G63" s="155">
        <f t="shared" si="1"/>
        <v>1.6981516370487295</v>
      </c>
      <c r="H63" s="96"/>
      <c r="I63" s="97">
        <f t="shared" si="7"/>
        <v>17.468665667166416</v>
      </c>
      <c r="J63" s="97">
        <f t="shared" si="20"/>
        <v>2.5445323338330823</v>
      </c>
      <c r="K63" s="97">
        <f t="shared" si="4"/>
        <v>0.55039295497016916</v>
      </c>
      <c r="L63" s="97">
        <f t="shared" si="5"/>
        <v>-2.305011195825446</v>
      </c>
      <c r="M63" s="96">
        <f t="shared" si="8"/>
        <v>1</v>
      </c>
      <c r="N63" s="96">
        <f t="shared" si="9"/>
        <v>0</v>
      </c>
      <c r="O63" s="96">
        <f t="shared" si="10"/>
        <v>0</v>
      </c>
      <c r="P63" s="96">
        <f t="shared" si="11"/>
        <v>0</v>
      </c>
      <c r="Q63" s="97">
        <f t="shared" si="12"/>
        <v>0.55039295497016916</v>
      </c>
      <c r="R63" s="97" t="str">
        <f t="shared" si="13"/>
        <v>n.a.</v>
      </c>
      <c r="S63" s="97" t="str">
        <f t="shared" si="14"/>
        <v>n.a.</v>
      </c>
      <c r="T63" s="97" t="str">
        <f t="shared" si="15"/>
        <v>n.a.</v>
      </c>
      <c r="U63" s="97">
        <f t="shared" si="16"/>
        <v>-2.305011195825446</v>
      </c>
      <c r="V63" s="97" t="str">
        <f t="shared" si="17"/>
        <v>n.a.</v>
      </c>
      <c r="W63" s="97" t="str">
        <f t="shared" si="18"/>
        <v>n.a.</v>
      </c>
      <c r="X63" s="97" t="str">
        <f t="shared" si="19"/>
        <v>n.a.</v>
      </c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</row>
    <row r="64" spans="1:35">
      <c r="A64" s="103">
        <f t="shared" si="6"/>
        <v>1887</v>
      </c>
      <c r="B64" s="153">
        <v>115.399</v>
      </c>
      <c r="C64" s="170">
        <v>659</v>
      </c>
      <c r="D64" s="96"/>
      <c r="E64" s="170">
        <v>39777</v>
      </c>
      <c r="F64" s="96"/>
      <c r="G64" s="155">
        <f t="shared" si="1"/>
        <v>1.6567363048998165</v>
      </c>
      <c r="H64" s="96"/>
      <c r="I64" s="97">
        <f t="shared" si="7"/>
        <v>17.51122913505311</v>
      </c>
      <c r="J64" s="97">
        <f t="shared" si="20"/>
        <v>1.7687880809615724</v>
      </c>
      <c r="K64" s="97">
        <f t="shared" si="4"/>
        <v>1.2704312846886223</v>
      </c>
      <c r="L64" s="97">
        <f t="shared" si="5"/>
        <v>-2.4388477003673303</v>
      </c>
      <c r="M64" s="96">
        <f t="shared" si="8"/>
        <v>1</v>
      </c>
      <c r="N64" s="96">
        <f t="shared" si="9"/>
        <v>0</v>
      </c>
      <c r="O64" s="96">
        <f t="shared" si="10"/>
        <v>0</v>
      </c>
      <c r="P64" s="96">
        <f t="shared" si="11"/>
        <v>0</v>
      </c>
      <c r="Q64" s="97">
        <f t="shared" si="12"/>
        <v>1.2704312846886223</v>
      </c>
      <c r="R64" s="97" t="str">
        <f t="shared" si="13"/>
        <v>n.a.</v>
      </c>
      <c r="S64" s="97" t="str">
        <f t="shared" si="14"/>
        <v>n.a.</v>
      </c>
      <c r="T64" s="97" t="str">
        <f t="shared" si="15"/>
        <v>n.a.</v>
      </c>
      <c r="U64" s="97">
        <f t="shared" si="16"/>
        <v>-2.4388477003673303</v>
      </c>
      <c r="V64" s="97" t="str">
        <f t="shared" si="17"/>
        <v>n.a.</v>
      </c>
      <c r="W64" s="97" t="str">
        <f t="shared" si="18"/>
        <v>n.a.</v>
      </c>
      <c r="X64" s="97" t="str">
        <f t="shared" si="19"/>
        <v>n.a.</v>
      </c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</row>
    <row r="65" spans="1:35">
      <c r="A65" s="103">
        <f t="shared" si="6"/>
        <v>1888</v>
      </c>
      <c r="B65" s="153">
        <v>126.24299999999999</v>
      </c>
      <c r="C65" s="170">
        <v>710</v>
      </c>
      <c r="D65" s="96"/>
      <c r="E65" s="170">
        <v>41634</v>
      </c>
      <c r="F65" s="96"/>
      <c r="G65" s="155">
        <f t="shared" si="1"/>
        <v>1.7053369841956094</v>
      </c>
      <c r="H65" s="96"/>
      <c r="I65" s="97">
        <f t="shared" si="7"/>
        <v>17.78070422535211</v>
      </c>
      <c r="J65" s="97">
        <f t="shared" si="20"/>
        <v>1.1237086436142611</v>
      </c>
      <c r="K65" s="97">
        <f t="shared" si="4"/>
        <v>4.6685270382381683</v>
      </c>
      <c r="L65" s="97">
        <f t="shared" si="5"/>
        <v>2.9335193025018969</v>
      </c>
      <c r="M65" s="96">
        <f t="shared" si="8"/>
        <v>1</v>
      </c>
      <c r="N65" s="96">
        <f t="shared" si="9"/>
        <v>0</v>
      </c>
      <c r="O65" s="96">
        <f t="shared" si="10"/>
        <v>0</v>
      </c>
      <c r="P65" s="96">
        <f t="shared" si="11"/>
        <v>0</v>
      </c>
      <c r="Q65" s="97">
        <f t="shared" si="12"/>
        <v>4.6685270382381683</v>
      </c>
      <c r="R65" s="97" t="str">
        <f t="shared" si="13"/>
        <v>n.a.</v>
      </c>
      <c r="S65" s="97" t="str">
        <f t="shared" si="14"/>
        <v>n.a.</v>
      </c>
      <c r="T65" s="97" t="str">
        <f t="shared" si="15"/>
        <v>n.a.</v>
      </c>
      <c r="U65" s="97">
        <f t="shared" si="16"/>
        <v>2.9335193025018969</v>
      </c>
      <c r="V65" s="97" t="str">
        <f t="shared" si="17"/>
        <v>n.a.</v>
      </c>
      <c r="W65" s="97" t="str">
        <f t="shared" si="18"/>
        <v>n.a.</v>
      </c>
      <c r="X65" s="97" t="str">
        <f t="shared" si="19"/>
        <v>n.a.</v>
      </c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</row>
    <row r="66" spans="1:35">
      <c r="A66" s="103">
        <f t="shared" si="6"/>
        <v>1889</v>
      </c>
      <c r="B66" s="153">
        <v>124.422</v>
      </c>
      <c r="C66" s="170">
        <v>770</v>
      </c>
      <c r="D66" s="96"/>
      <c r="E66" s="170">
        <v>43241</v>
      </c>
      <c r="F66" s="96"/>
      <c r="G66" s="155">
        <f t="shared" si="1"/>
        <v>1.7807173747138132</v>
      </c>
      <c r="H66" s="96"/>
      <c r="I66" s="97">
        <f t="shared" si="7"/>
        <v>16.158701298701299</v>
      </c>
      <c r="J66" s="97">
        <f t="shared" si="20"/>
        <v>-1.309964368465117</v>
      </c>
      <c r="K66" s="97">
        <f t="shared" si="4"/>
        <v>3.8598261036652648</v>
      </c>
      <c r="L66" s="97">
        <f t="shared" si="5"/>
        <v>4.420263632161836</v>
      </c>
      <c r="M66" s="96">
        <f t="shared" si="8"/>
        <v>1</v>
      </c>
      <c r="N66" s="96">
        <f t="shared" si="9"/>
        <v>0</v>
      </c>
      <c r="O66" s="96">
        <f t="shared" si="10"/>
        <v>0</v>
      </c>
      <c r="P66" s="96">
        <f t="shared" si="11"/>
        <v>0</v>
      </c>
      <c r="Q66" s="97">
        <f t="shared" si="12"/>
        <v>3.8598261036652648</v>
      </c>
      <c r="R66" s="97" t="str">
        <f t="shared" si="13"/>
        <v>n.a.</v>
      </c>
      <c r="S66" s="97" t="str">
        <f t="shared" si="14"/>
        <v>n.a.</v>
      </c>
      <c r="T66" s="97" t="str">
        <f t="shared" si="15"/>
        <v>n.a.</v>
      </c>
      <c r="U66" s="97">
        <f t="shared" si="16"/>
        <v>4.420263632161836</v>
      </c>
      <c r="V66" s="97" t="str">
        <f t="shared" si="17"/>
        <v>n.a.</v>
      </c>
      <c r="W66" s="97" t="str">
        <f t="shared" si="18"/>
        <v>n.a.</v>
      </c>
      <c r="X66" s="97" t="str">
        <f t="shared" si="19"/>
        <v>n.a.</v>
      </c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</row>
    <row r="67" spans="1:35">
      <c r="A67" s="103">
        <f t="shared" si="6"/>
        <v>1890</v>
      </c>
      <c r="B67" s="153">
        <v>126.283</v>
      </c>
      <c r="C67" s="170">
        <v>780</v>
      </c>
      <c r="D67" s="96"/>
      <c r="E67" s="170">
        <v>44419</v>
      </c>
      <c r="F67" s="96"/>
      <c r="G67" s="155">
        <f t="shared" si="1"/>
        <v>1.7560053130417164</v>
      </c>
      <c r="H67" s="96"/>
      <c r="I67" s="97">
        <f t="shared" si="7"/>
        <v>16.190128205128204</v>
      </c>
      <c r="J67" s="97">
        <f t="shared" si="20"/>
        <v>-1.3211009299249064</v>
      </c>
      <c r="K67" s="97">
        <f t="shared" si="4"/>
        <v>2.7242663213154161</v>
      </c>
      <c r="L67" s="97">
        <f t="shared" si="5"/>
        <v>-1.3877587776144673</v>
      </c>
      <c r="M67" s="96">
        <f t="shared" si="8"/>
        <v>1</v>
      </c>
      <c r="N67" s="96">
        <f t="shared" si="9"/>
        <v>0</v>
      </c>
      <c r="O67" s="96">
        <f t="shared" si="10"/>
        <v>0</v>
      </c>
      <c r="P67" s="96">
        <f t="shared" si="11"/>
        <v>0</v>
      </c>
      <c r="Q67" s="97">
        <f t="shared" si="12"/>
        <v>2.7242663213154161</v>
      </c>
      <c r="R67" s="97" t="str">
        <f t="shared" si="13"/>
        <v>n.a.</v>
      </c>
      <c r="S67" s="97" t="str">
        <f t="shared" si="14"/>
        <v>n.a.</v>
      </c>
      <c r="T67" s="97" t="str">
        <f t="shared" si="15"/>
        <v>n.a.</v>
      </c>
      <c r="U67" s="97">
        <f t="shared" si="16"/>
        <v>-1.3877587776144673</v>
      </c>
      <c r="V67" s="97" t="str">
        <f t="shared" si="17"/>
        <v>n.a.</v>
      </c>
      <c r="W67" s="97" t="str">
        <f t="shared" si="18"/>
        <v>n.a.</v>
      </c>
      <c r="X67" s="97" t="str">
        <f t="shared" si="19"/>
        <v>n.a.</v>
      </c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</row>
    <row r="68" spans="1:35">
      <c r="A68" s="103">
        <f t="shared" si="6"/>
        <v>1891</v>
      </c>
      <c r="B68" s="153">
        <v>134.80199999999999</v>
      </c>
      <c r="C68" s="170">
        <v>802</v>
      </c>
      <c r="D68" s="96"/>
      <c r="E68" s="170">
        <v>44848</v>
      </c>
      <c r="F68" s="96"/>
      <c r="G68" s="155">
        <f t="shared" si="1"/>
        <v>1.7882625758116304</v>
      </c>
      <c r="H68" s="96"/>
      <c r="I68" s="97">
        <f t="shared" si="7"/>
        <v>16.808229426433915</v>
      </c>
      <c r="J68" s="97">
        <f t="shared" si="20"/>
        <v>-0.97247479891819566</v>
      </c>
      <c r="K68" s="97">
        <f t="shared" si="4"/>
        <v>0.9658029221729425</v>
      </c>
      <c r="L68" s="97">
        <f t="shared" si="5"/>
        <v>1.8369684038164191</v>
      </c>
      <c r="M68" s="96">
        <f t="shared" si="8"/>
        <v>1</v>
      </c>
      <c r="N68" s="96">
        <f t="shared" si="9"/>
        <v>0</v>
      </c>
      <c r="O68" s="96">
        <f t="shared" si="10"/>
        <v>0</v>
      </c>
      <c r="P68" s="96">
        <f t="shared" si="11"/>
        <v>0</v>
      </c>
      <c r="Q68" s="97">
        <f t="shared" si="12"/>
        <v>0.9658029221729425</v>
      </c>
      <c r="R68" s="97" t="str">
        <f t="shared" si="13"/>
        <v>n.a.</v>
      </c>
      <c r="S68" s="97" t="str">
        <f t="shared" si="14"/>
        <v>n.a.</v>
      </c>
      <c r="T68" s="97" t="str">
        <f t="shared" si="15"/>
        <v>n.a.</v>
      </c>
      <c r="U68" s="97">
        <f t="shared" si="16"/>
        <v>1.8369684038164191</v>
      </c>
      <c r="V68" s="97" t="str">
        <f t="shared" si="17"/>
        <v>n.a.</v>
      </c>
      <c r="W68" s="97" t="str">
        <f t="shared" si="18"/>
        <v>n.a.</v>
      </c>
      <c r="X68" s="97" t="str">
        <f t="shared" si="19"/>
        <v>n.a.</v>
      </c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</row>
    <row r="69" spans="1:35">
      <c r="A69" s="103">
        <f t="shared" si="6"/>
        <v>1892</v>
      </c>
      <c r="B69" s="153">
        <v>135.21700000000001</v>
      </c>
      <c r="C69" s="170">
        <v>799</v>
      </c>
      <c r="D69" s="96"/>
      <c r="E69" s="170">
        <v>45705</v>
      </c>
      <c r="F69" s="96"/>
      <c r="G69" s="155">
        <f t="shared" si="1"/>
        <v>1.7481675965430479</v>
      </c>
      <c r="H69" s="96"/>
      <c r="I69" s="97">
        <f t="shared" si="7"/>
        <v>16.923279098873593</v>
      </c>
      <c r="J69" s="97">
        <f t="shared" si="20"/>
        <v>0.76457780017229382</v>
      </c>
      <c r="K69" s="97">
        <f t="shared" si="4"/>
        <v>1.9108990367463496</v>
      </c>
      <c r="L69" s="97">
        <f t="shared" si="5"/>
        <v>-2.2421192396974932</v>
      </c>
      <c r="M69" s="96">
        <f t="shared" si="8"/>
        <v>1</v>
      </c>
      <c r="N69" s="96">
        <f t="shared" si="9"/>
        <v>0</v>
      </c>
      <c r="O69" s="96">
        <f t="shared" si="10"/>
        <v>0</v>
      </c>
      <c r="P69" s="96">
        <f t="shared" si="11"/>
        <v>0</v>
      </c>
      <c r="Q69" s="97">
        <f t="shared" si="12"/>
        <v>1.9108990367463496</v>
      </c>
      <c r="R69" s="97" t="str">
        <f t="shared" si="13"/>
        <v>n.a.</v>
      </c>
      <c r="S69" s="97" t="str">
        <f t="shared" si="14"/>
        <v>n.a.</v>
      </c>
      <c r="T69" s="97" t="str">
        <f t="shared" si="15"/>
        <v>n.a.</v>
      </c>
      <c r="U69" s="97">
        <f t="shared" si="16"/>
        <v>-2.2421192396974932</v>
      </c>
      <c r="V69" s="97" t="str">
        <f t="shared" si="17"/>
        <v>n.a.</v>
      </c>
      <c r="W69" s="97" t="str">
        <f t="shared" si="18"/>
        <v>n.a.</v>
      </c>
      <c r="X69" s="97" t="str">
        <f t="shared" si="19"/>
        <v>n.a.</v>
      </c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</row>
    <row r="70" spans="1:35">
      <c r="A70" s="103">
        <f t="shared" si="6"/>
        <v>1893</v>
      </c>
      <c r="B70" s="153">
        <v>173.64099999999999</v>
      </c>
      <c r="C70" s="170">
        <v>809</v>
      </c>
      <c r="D70" s="96"/>
      <c r="E70" s="170">
        <v>46919</v>
      </c>
      <c r="F70" s="96"/>
      <c r="G70" s="155">
        <f t="shared" si="1"/>
        <v>1.7242481723821905</v>
      </c>
      <c r="H70" s="96"/>
      <c r="I70" s="97">
        <f t="shared" si="7"/>
        <v>21.463658838071691</v>
      </c>
      <c r="J70" s="97">
        <f t="shared" si="20"/>
        <v>5.273530632943487</v>
      </c>
      <c r="K70" s="97">
        <f t="shared" si="4"/>
        <v>2.6561645334208572</v>
      </c>
      <c r="L70" s="97">
        <f t="shared" si="5"/>
        <v>-1.368256922743416</v>
      </c>
      <c r="M70" s="96">
        <f t="shared" si="8"/>
        <v>1</v>
      </c>
      <c r="N70" s="96">
        <f t="shared" si="9"/>
        <v>0</v>
      </c>
      <c r="O70" s="96">
        <f t="shared" si="10"/>
        <v>0</v>
      </c>
      <c r="P70" s="96">
        <f t="shared" si="11"/>
        <v>0</v>
      </c>
      <c r="Q70" s="97">
        <f t="shared" si="12"/>
        <v>2.6561645334208572</v>
      </c>
      <c r="R70" s="97" t="str">
        <f t="shared" si="13"/>
        <v>n.a.</v>
      </c>
      <c r="S70" s="97" t="str">
        <f t="shared" si="14"/>
        <v>n.a.</v>
      </c>
      <c r="T70" s="97" t="str">
        <f t="shared" si="15"/>
        <v>n.a.</v>
      </c>
      <c r="U70" s="97">
        <f t="shared" si="16"/>
        <v>-1.368256922743416</v>
      </c>
      <c r="V70" s="97" t="str">
        <f t="shared" si="17"/>
        <v>n.a.</v>
      </c>
      <c r="W70" s="97" t="str">
        <f t="shared" si="18"/>
        <v>n.a.</v>
      </c>
      <c r="X70" s="97" t="str">
        <f t="shared" si="19"/>
        <v>n.a.</v>
      </c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</row>
    <row r="71" spans="1:35">
      <c r="A71" s="103">
        <f t="shared" si="6"/>
        <v>1894</v>
      </c>
      <c r="B71" s="153">
        <v>154.97399999999999</v>
      </c>
      <c r="C71" s="170">
        <v>816</v>
      </c>
      <c r="D71" s="96"/>
      <c r="E71" s="170">
        <v>47205</v>
      </c>
      <c r="F71" s="96"/>
      <c r="G71" s="155">
        <f t="shared" si="1"/>
        <v>1.728630441690499</v>
      </c>
      <c r="H71" s="96"/>
      <c r="I71" s="97">
        <f t="shared" si="7"/>
        <v>18.991911764705883</v>
      </c>
      <c r="J71" s="97">
        <f t="shared" si="20"/>
        <v>2.1836823382719679</v>
      </c>
      <c r="K71" s="97">
        <f t="shared" si="4"/>
        <v>0.60956115859247539</v>
      </c>
      <c r="L71" s="97">
        <f t="shared" si="5"/>
        <v>0.2541553691922438</v>
      </c>
      <c r="M71" s="96">
        <f t="shared" si="8"/>
        <v>1</v>
      </c>
      <c r="N71" s="96">
        <f t="shared" si="9"/>
        <v>0</v>
      </c>
      <c r="O71" s="96">
        <f t="shared" si="10"/>
        <v>0</v>
      </c>
      <c r="P71" s="96">
        <f t="shared" si="11"/>
        <v>0</v>
      </c>
      <c r="Q71" s="97">
        <f t="shared" si="12"/>
        <v>0.60956115859247539</v>
      </c>
      <c r="R71" s="97" t="str">
        <f t="shared" si="13"/>
        <v>n.a.</v>
      </c>
      <c r="S71" s="97" t="str">
        <f t="shared" si="14"/>
        <v>n.a.</v>
      </c>
      <c r="T71" s="97" t="str">
        <f t="shared" si="15"/>
        <v>n.a.</v>
      </c>
      <c r="U71" s="97">
        <f t="shared" si="16"/>
        <v>0.2541553691922438</v>
      </c>
      <c r="V71" s="97" t="str">
        <f t="shared" si="17"/>
        <v>n.a.</v>
      </c>
      <c r="W71" s="97" t="str">
        <f t="shared" si="18"/>
        <v>n.a.</v>
      </c>
      <c r="X71" s="97" t="str">
        <f t="shared" si="19"/>
        <v>n.a.</v>
      </c>
      <c r="Y71" s="96"/>
      <c r="Z71" s="96"/>
      <c r="AA71" s="96"/>
      <c r="AB71" s="96"/>
      <c r="AC71" s="96"/>
      <c r="AD71" s="96"/>
      <c r="AE71" s="96"/>
      <c r="AF71" s="96"/>
      <c r="AG71" s="96"/>
      <c r="AH71" s="96"/>
      <c r="AI71" s="96"/>
    </row>
    <row r="72" spans="1:35">
      <c r="A72" s="103">
        <f t="shared" si="6"/>
        <v>1895</v>
      </c>
      <c r="B72" s="153">
        <v>170.7</v>
      </c>
      <c r="C72" s="170">
        <v>832</v>
      </c>
      <c r="D72" s="96"/>
      <c r="E72" s="170">
        <v>47776</v>
      </c>
      <c r="F72" s="96"/>
      <c r="G72" s="155">
        <f t="shared" ref="G72:G135" si="21">100*C72/E72</f>
        <v>1.7414601473543201</v>
      </c>
      <c r="H72" s="96"/>
      <c r="I72" s="97">
        <f t="shared" si="7"/>
        <v>20.516826923076923</v>
      </c>
      <c r="J72" s="97">
        <f t="shared" si="20"/>
        <v>3.5935478242033305</v>
      </c>
      <c r="K72" s="97">
        <f t="shared" ref="K72:K103" si="22">100*(E72/E71-1)</f>
        <v>1.2096176252515578</v>
      </c>
      <c r="L72" s="97">
        <f t="shared" ref="L72:L103" si="23">100*(G72/G71-1)</f>
        <v>0.74218903904494926</v>
      </c>
      <c r="M72" s="96">
        <f t="shared" si="8"/>
        <v>1</v>
      </c>
      <c r="N72" s="96">
        <f t="shared" si="9"/>
        <v>0</v>
      </c>
      <c r="O72" s="96">
        <f t="shared" si="10"/>
        <v>0</v>
      </c>
      <c r="P72" s="96">
        <f t="shared" si="11"/>
        <v>0</v>
      </c>
      <c r="Q72" s="97">
        <f t="shared" si="12"/>
        <v>1.2096176252515578</v>
      </c>
      <c r="R72" s="97" t="str">
        <f t="shared" si="13"/>
        <v>n.a.</v>
      </c>
      <c r="S72" s="97" t="str">
        <f t="shared" si="14"/>
        <v>n.a.</v>
      </c>
      <c r="T72" s="97" t="str">
        <f t="shared" si="15"/>
        <v>n.a.</v>
      </c>
      <c r="U72" s="97">
        <f t="shared" si="16"/>
        <v>0.74218903904494926</v>
      </c>
      <c r="V72" s="97" t="str">
        <f t="shared" si="17"/>
        <v>n.a.</v>
      </c>
      <c r="W72" s="97" t="str">
        <f t="shared" si="18"/>
        <v>n.a.</v>
      </c>
      <c r="X72" s="97" t="str">
        <f t="shared" si="19"/>
        <v>n.a.</v>
      </c>
      <c r="Y72" s="96"/>
      <c r="Z72" s="96"/>
      <c r="AA72" s="96"/>
      <c r="AB72" s="96"/>
      <c r="AC72" s="96"/>
      <c r="AD72" s="96"/>
      <c r="AE72" s="96"/>
      <c r="AF72" s="96"/>
      <c r="AG72" s="96"/>
      <c r="AH72" s="96"/>
      <c r="AI72" s="96"/>
    </row>
    <row r="73" spans="1:35">
      <c r="A73" s="103">
        <f t="shared" si="6"/>
        <v>1896</v>
      </c>
      <c r="B73" s="153">
        <v>194.5</v>
      </c>
      <c r="C73" s="170">
        <v>875</v>
      </c>
      <c r="D73" s="96"/>
      <c r="E73" s="170">
        <v>49133</v>
      </c>
      <c r="F73" s="96"/>
      <c r="G73" s="155">
        <f t="shared" si="21"/>
        <v>1.7808804673030347</v>
      </c>
      <c r="H73" s="96"/>
      <c r="I73" s="97">
        <f t="shared" si="7"/>
        <v>22.228571428571428</v>
      </c>
      <c r="J73" s="97">
        <f t="shared" si="20"/>
        <v>0.76491259049973692</v>
      </c>
      <c r="K73" s="97">
        <f t="shared" si="22"/>
        <v>2.8403382451440029</v>
      </c>
      <c r="L73" s="97">
        <f t="shared" si="23"/>
        <v>2.2636360647473541</v>
      </c>
      <c r="M73" s="96">
        <f t="shared" si="8"/>
        <v>1</v>
      </c>
      <c r="N73" s="96">
        <f t="shared" si="9"/>
        <v>0</v>
      </c>
      <c r="O73" s="96">
        <f t="shared" si="10"/>
        <v>0</v>
      </c>
      <c r="P73" s="96">
        <f t="shared" si="11"/>
        <v>0</v>
      </c>
      <c r="Q73" s="97">
        <f t="shared" si="12"/>
        <v>2.8403382451440029</v>
      </c>
      <c r="R73" s="97" t="str">
        <f t="shared" si="13"/>
        <v>n.a.</v>
      </c>
      <c r="S73" s="97" t="str">
        <f t="shared" si="14"/>
        <v>n.a.</v>
      </c>
      <c r="T73" s="97" t="str">
        <f t="shared" si="15"/>
        <v>n.a.</v>
      </c>
      <c r="U73" s="97">
        <f t="shared" si="16"/>
        <v>2.2636360647473541</v>
      </c>
      <c r="V73" s="97" t="str">
        <f t="shared" si="17"/>
        <v>n.a.</v>
      </c>
      <c r="W73" s="97" t="str">
        <f t="shared" si="18"/>
        <v>n.a.</v>
      </c>
      <c r="X73" s="97" t="str">
        <f t="shared" si="19"/>
        <v>n.a.</v>
      </c>
      <c r="Y73" s="96"/>
      <c r="Z73" s="96"/>
      <c r="AA73" s="96"/>
      <c r="AB73" s="96"/>
      <c r="AC73" s="96"/>
      <c r="AD73" s="96"/>
      <c r="AE73" s="96"/>
      <c r="AF73" s="96"/>
      <c r="AG73" s="96"/>
      <c r="AH73" s="96"/>
      <c r="AI73" s="96"/>
    </row>
    <row r="74" spans="1:35">
      <c r="A74" s="103">
        <f t="shared" si="6"/>
        <v>1897</v>
      </c>
      <c r="B74" s="153">
        <v>195.1</v>
      </c>
      <c r="C74" s="170">
        <v>919</v>
      </c>
      <c r="D74" s="96"/>
      <c r="E74" s="170">
        <v>51739</v>
      </c>
      <c r="F74" s="96"/>
      <c r="G74" s="155">
        <f t="shared" si="21"/>
        <v>1.7762229652679797</v>
      </c>
      <c r="H74" s="96"/>
      <c r="I74" s="97">
        <f t="shared" si="7"/>
        <v>21.229597388465724</v>
      </c>
      <c r="J74" s="97">
        <f t="shared" si="20"/>
        <v>2.237685623759841</v>
      </c>
      <c r="K74" s="97">
        <f t="shared" si="22"/>
        <v>5.3039708546190889</v>
      </c>
      <c r="L74" s="97">
        <f t="shared" si="23"/>
        <v>-0.26152805427240855</v>
      </c>
      <c r="M74" s="96">
        <f t="shared" si="8"/>
        <v>1</v>
      </c>
      <c r="N74" s="96">
        <f t="shared" si="9"/>
        <v>0</v>
      </c>
      <c r="O74" s="96">
        <f t="shared" si="10"/>
        <v>0</v>
      </c>
      <c r="P74" s="96">
        <f t="shared" si="11"/>
        <v>0</v>
      </c>
      <c r="Q74" s="97">
        <f t="shared" si="12"/>
        <v>5.3039708546190889</v>
      </c>
      <c r="R74" s="97" t="str">
        <f t="shared" si="13"/>
        <v>n.a.</v>
      </c>
      <c r="S74" s="97" t="str">
        <f t="shared" si="14"/>
        <v>n.a.</v>
      </c>
      <c r="T74" s="97" t="str">
        <f t="shared" si="15"/>
        <v>n.a.</v>
      </c>
      <c r="U74" s="97">
        <f t="shared" si="16"/>
        <v>-0.26152805427240855</v>
      </c>
      <c r="V74" s="97" t="str">
        <f t="shared" si="17"/>
        <v>n.a.</v>
      </c>
      <c r="W74" s="97" t="str">
        <f t="shared" si="18"/>
        <v>n.a.</v>
      </c>
      <c r="X74" s="97" t="str">
        <f t="shared" si="19"/>
        <v>n.a.</v>
      </c>
      <c r="Y74" s="96"/>
      <c r="Z74" s="96"/>
      <c r="AA74" s="96"/>
      <c r="AB74" s="96"/>
      <c r="AC74" s="96"/>
      <c r="AD74" s="96"/>
      <c r="AE74" s="96"/>
      <c r="AF74" s="96"/>
      <c r="AG74" s="96"/>
      <c r="AH74" s="96"/>
      <c r="AI74" s="96"/>
    </row>
    <row r="75" spans="1:35">
      <c r="A75" s="103">
        <f t="shared" si="6"/>
        <v>1898</v>
      </c>
      <c r="B75" s="153">
        <v>213.3</v>
      </c>
      <c r="C75" s="170">
        <v>998</v>
      </c>
      <c r="D75" s="96"/>
      <c r="E75" s="170">
        <v>52168</v>
      </c>
      <c r="F75" s="96"/>
      <c r="G75" s="155">
        <f t="shared" si="21"/>
        <v>1.9130501456831774</v>
      </c>
      <c r="H75" s="96"/>
      <c r="I75" s="97">
        <f t="shared" si="7"/>
        <v>21.372745490981963</v>
      </c>
      <c r="J75" s="97">
        <f t="shared" si="20"/>
        <v>0.8559185679050394</v>
      </c>
      <c r="K75" s="97">
        <f t="shared" si="22"/>
        <v>0.82916175418930038</v>
      </c>
      <c r="L75" s="97">
        <f t="shared" si="23"/>
        <v>7.7032660364547478</v>
      </c>
      <c r="M75" s="96">
        <f t="shared" si="8"/>
        <v>1</v>
      </c>
      <c r="N75" s="96">
        <f t="shared" si="9"/>
        <v>0</v>
      </c>
      <c r="O75" s="96">
        <f t="shared" si="10"/>
        <v>0</v>
      </c>
      <c r="P75" s="96">
        <f t="shared" si="11"/>
        <v>0</v>
      </c>
      <c r="Q75" s="97">
        <f t="shared" si="12"/>
        <v>0.82916175418930038</v>
      </c>
      <c r="R75" s="97" t="str">
        <f t="shared" si="13"/>
        <v>n.a.</v>
      </c>
      <c r="S75" s="97" t="str">
        <f t="shared" si="14"/>
        <v>n.a.</v>
      </c>
      <c r="T75" s="97" t="str">
        <f t="shared" si="15"/>
        <v>n.a.</v>
      </c>
      <c r="U75" s="97">
        <f t="shared" si="16"/>
        <v>7.7032660364547478</v>
      </c>
      <c r="V75" s="97" t="str">
        <f t="shared" si="17"/>
        <v>n.a.</v>
      </c>
      <c r="W75" s="97" t="str">
        <f t="shared" si="18"/>
        <v>n.a.</v>
      </c>
      <c r="X75" s="97" t="str">
        <f t="shared" si="19"/>
        <v>n.a.</v>
      </c>
      <c r="Y75" s="96"/>
      <c r="Z75" s="96"/>
      <c r="AA75" s="96"/>
      <c r="AB75" s="96"/>
      <c r="AC75" s="96"/>
      <c r="AD75" s="96"/>
      <c r="AE75" s="96"/>
      <c r="AF75" s="96"/>
      <c r="AG75" s="96"/>
      <c r="AH75" s="96"/>
      <c r="AI75" s="96"/>
    </row>
    <row r="76" spans="1:35">
      <c r="A76" s="103">
        <f t="shared" si="6"/>
        <v>1899</v>
      </c>
      <c r="B76" s="153">
        <v>241.3</v>
      </c>
      <c r="C76" s="170">
        <v>1065</v>
      </c>
      <c r="D76" s="96"/>
      <c r="E76" s="170">
        <v>53775</v>
      </c>
      <c r="F76" s="96"/>
      <c r="G76" s="155">
        <f t="shared" si="21"/>
        <v>1.9804741980474199</v>
      </c>
      <c r="H76" s="96"/>
      <c r="I76" s="97">
        <f t="shared" si="7"/>
        <v>22.657276995305164</v>
      </c>
      <c r="J76" s="97">
        <f t="shared" si="20"/>
        <v>0.42870556673373628</v>
      </c>
      <c r="K76" s="97">
        <f t="shared" si="22"/>
        <v>3.0804324490108836</v>
      </c>
      <c r="L76" s="97">
        <f t="shared" si="23"/>
        <v>3.5244268173725501</v>
      </c>
      <c r="M76" s="96">
        <f t="shared" si="8"/>
        <v>1</v>
      </c>
      <c r="N76" s="96">
        <f t="shared" si="9"/>
        <v>0</v>
      </c>
      <c r="O76" s="96">
        <f t="shared" si="10"/>
        <v>0</v>
      </c>
      <c r="P76" s="96">
        <f t="shared" si="11"/>
        <v>0</v>
      </c>
      <c r="Q76" s="97">
        <f t="shared" si="12"/>
        <v>3.0804324490108836</v>
      </c>
      <c r="R76" s="97" t="str">
        <f t="shared" si="13"/>
        <v>n.a.</v>
      </c>
      <c r="S76" s="97" t="str">
        <f t="shared" si="14"/>
        <v>n.a.</v>
      </c>
      <c r="T76" s="97" t="str">
        <f t="shared" si="15"/>
        <v>n.a.</v>
      </c>
      <c r="U76" s="97">
        <f t="shared" si="16"/>
        <v>3.5244268173725501</v>
      </c>
      <c r="V76" s="97" t="str">
        <f t="shared" si="17"/>
        <v>n.a.</v>
      </c>
      <c r="W76" s="97" t="str">
        <f t="shared" si="18"/>
        <v>n.a.</v>
      </c>
      <c r="X76" s="97" t="str">
        <f t="shared" si="19"/>
        <v>n.a.</v>
      </c>
      <c r="Y76" s="96"/>
      <c r="Z76" s="96"/>
      <c r="AA76" s="96"/>
      <c r="AB76" s="96"/>
      <c r="AC76" s="96"/>
      <c r="AD76" s="96"/>
      <c r="AE76" s="96"/>
      <c r="AF76" s="96"/>
      <c r="AG76" s="96"/>
      <c r="AH76" s="96"/>
      <c r="AI76" s="96"/>
    </row>
    <row r="77" spans="1:35">
      <c r="A77" s="103">
        <f t="shared" si="6"/>
        <v>1900</v>
      </c>
      <c r="B77" s="153">
        <v>243</v>
      </c>
      <c r="C77" s="170">
        <v>1115</v>
      </c>
      <c r="D77" s="96"/>
      <c r="E77" s="170">
        <v>54453</v>
      </c>
      <c r="F77" s="96"/>
      <c r="G77" s="155">
        <f t="shared" si="21"/>
        <v>2.0476374120801424</v>
      </c>
      <c r="H77" s="96"/>
      <c r="I77" s="97">
        <f t="shared" si="7"/>
        <v>21.793721973094172</v>
      </c>
      <c r="J77" s="97">
        <f t="shared" si="20"/>
        <v>0.56412458462844839</v>
      </c>
      <c r="K77" s="97">
        <f t="shared" si="22"/>
        <v>1.2608089260808919</v>
      </c>
      <c r="L77" s="97">
        <f t="shared" si="23"/>
        <v>3.3912693282719841</v>
      </c>
      <c r="M77" s="96">
        <f t="shared" si="8"/>
        <v>1</v>
      </c>
      <c r="N77" s="96">
        <f t="shared" si="9"/>
        <v>0</v>
      </c>
      <c r="O77" s="96">
        <f t="shared" si="10"/>
        <v>0</v>
      </c>
      <c r="P77" s="96">
        <f t="shared" si="11"/>
        <v>0</v>
      </c>
      <c r="Q77" s="97">
        <f t="shared" si="12"/>
        <v>1.2608089260808919</v>
      </c>
      <c r="R77" s="97" t="str">
        <f t="shared" si="13"/>
        <v>n.a.</v>
      </c>
      <c r="S77" s="97" t="str">
        <f t="shared" si="14"/>
        <v>n.a.</v>
      </c>
      <c r="T77" s="97" t="str">
        <f t="shared" si="15"/>
        <v>n.a.</v>
      </c>
      <c r="U77" s="97">
        <f t="shared" si="16"/>
        <v>3.3912693282719841</v>
      </c>
      <c r="V77" s="97" t="str">
        <f t="shared" si="17"/>
        <v>n.a.</v>
      </c>
      <c r="W77" s="97" t="str">
        <f t="shared" si="18"/>
        <v>n.a.</v>
      </c>
      <c r="X77" s="97" t="str">
        <f t="shared" si="19"/>
        <v>n.a.</v>
      </c>
      <c r="Y77" s="96"/>
      <c r="Z77" s="96"/>
      <c r="AA77" s="96"/>
      <c r="AB77" s="96"/>
      <c r="AC77" s="96"/>
      <c r="AD77" s="96"/>
      <c r="AE77" s="96"/>
      <c r="AF77" s="96"/>
      <c r="AG77" s="96"/>
      <c r="AH77" s="96"/>
      <c r="AI77" s="96"/>
    </row>
    <row r="78" spans="1:35">
      <c r="A78" s="103">
        <f t="shared" si="6"/>
        <v>1901</v>
      </c>
      <c r="B78" s="153">
        <v>276</v>
      </c>
      <c r="C78" s="170">
        <v>1101</v>
      </c>
      <c r="D78" s="96"/>
      <c r="E78" s="170">
        <v>55810</v>
      </c>
      <c r="F78" s="96"/>
      <c r="G78" s="155">
        <f t="shared" si="21"/>
        <v>1.9727647375022397</v>
      </c>
      <c r="H78" s="96"/>
      <c r="I78" s="97">
        <f t="shared" si="7"/>
        <v>25.068119891008173</v>
      </c>
      <c r="J78" s="97">
        <f t="shared" si="20"/>
        <v>3.6953744000262105</v>
      </c>
      <c r="K78" s="97">
        <f t="shared" si="22"/>
        <v>2.4920573705764504</v>
      </c>
      <c r="L78" s="97">
        <f t="shared" si="23"/>
        <v>-3.6565396850139376</v>
      </c>
      <c r="M78" s="96">
        <f t="shared" si="8"/>
        <v>1</v>
      </c>
      <c r="N78" s="96">
        <f t="shared" si="9"/>
        <v>0</v>
      </c>
      <c r="O78" s="96">
        <f t="shared" si="10"/>
        <v>0</v>
      </c>
      <c r="P78" s="96">
        <f t="shared" si="11"/>
        <v>0</v>
      </c>
      <c r="Q78" s="97">
        <f t="shared" si="12"/>
        <v>2.4920573705764504</v>
      </c>
      <c r="R78" s="97" t="str">
        <f t="shared" si="13"/>
        <v>n.a.</v>
      </c>
      <c r="S78" s="97" t="str">
        <f t="shared" si="14"/>
        <v>n.a.</v>
      </c>
      <c r="T78" s="97" t="str">
        <f t="shared" si="15"/>
        <v>n.a.</v>
      </c>
      <c r="U78" s="97">
        <f t="shared" si="16"/>
        <v>-3.6565396850139376</v>
      </c>
      <c r="V78" s="97" t="str">
        <f t="shared" si="17"/>
        <v>n.a.</v>
      </c>
      <c r="W78" s="97" t="str">
        <f t="shared" si="18"/>
        <v>n.a.</v>
      </c>
      <c r="X78" s="97" t="str">
        <f t="shared" si="19"/>
        <v>n.a.</v>
      </c>
      <c r="Y78" s="96"/>
      <c r="Z78" s="96"/>
      <c r="AA78" s="96"/>
      <c r="AB78" s="96"/>
      <c r="AC78" s="96"/>
      <c r="AD78" s="96"/>
      <c r="AE78" s="96"/>
      <c r="AF78" s="96"/>
      <c r="AG78" s="96"/>
      <c r="AH78" s="96"/>
      <c r="AI78" s="96"/>
    </row>
    <row r="79" spans="1:35">
      <c r="A79" s="103">
        <f t="shared" si="6"/>
        <v>1902</v>
      </c>
      <c r="B79" s="153">
        <v>275.3</v>
      </c>
      <c r="C79" s="170">
        <v>1088</v>
      </c>
      <c r="D79" s="96"/>
      <c r="E79" s="170">
        <v>56667</v>
      </c>
      <c r="F79" s="96"/>
      <c r="G79" s="155">
        <f t="shared" si="21"/>
        <v>1.9199887059487886</v>
      </c>
      <c r="H79" s="96"/>
      <c r="I79" s="97">
        <f t="shared" si="7"/>
        <v>25.303308823529413</v>
      </c>
      <c r="J79" s="97">
        <f t="shared" si="20"/>
        <v>2.646031828224249</v>
      </c>
      <c r="K79" s="97">
        <f t="shared" si="22"/>
        <v>1.535567102669777</v>
      </c>
      <c r="L79" s="97">
        <f t="shared" si="23"/>
        <v>-2.675231899180841</v>
      </c>
      <c r="M79" s="96">
        <f t="shared" si="8"/>
        <v>1</v>
      </c>
      <c r="N79" s="96">
        <f t="shared" si="9"/>
        <v>0</v>
      </c>
      <c r="O79" s="96">
        <f t="shared" si="10"/>
        <v>0</v>
      </c>
      <c r="P79" s="96">
        <f t="shared" si="11"/>
        <v>0</v>
      </c>
      <c r="Q79" s="97">
        <f t="shared" si="12"/>
        <v>1.535567102669777</v>
      </c>
      <c r="R79" s="97" t="str">
        <f t="shared" si="13"/>
        <v>n.a.</v>
      </c>
      <c r="S79" s="97" t="str">
        <f t="shared" si="14"/>
        <v>n.a.</v>
      </c>
      <c r="T79" s="97" t="str">
        <f t="shared" si="15"/>
        <v>n.a.</v>
      </c>
      <c r="U79" s="97">
        <f t="shared" si="16"/>
        <v>-2.675231899180841</v>
      </c>
      <c r="V79" s="97" t="str">
        <f t="shared" si="17"/>
        <v>n.a.</v>
      </c>
      <c r="W79" s="97" t="str">
        <f t="shared" si="18"/>
        <v>n.a.</v>
      </c>
      <c r="X79" s="97" t="str">
        <f t="shared" si="19"/>
        <v>n.a.</v>
      </c>
      <c r="Y79" s="96"/>
      <c r="Z79" s="96"/>
      <c r="AA79" s="96"/>
      <c r="AB79" s="96"/>
      <c r="AC79" s="96"/>
      <c r="AD79" s="96"/>
      <c r="AE79" s="96"/>
      <c r="AF79" s="96"/>
      <c r="AG79" s="96"/>
      <c r="AH79" s="96"/>
      <c r="AI79" s="96"/>
    </row>
    <row r="80" spans="1:35">
      <c r="A80" s="103">
        <f t="shared" si="6"/>
        <v>1903</v>
      </c>
      <c r="B80" s="153">
        <v>282.89999999999998</v>
      </c>
      <c r="C80" s="170">
        <v>1081</v>
      </c>
      <c r="D80" s="96"/>
      <c r="E80" s="170">
        <v>56310</v>
      </c>
      <c r="F80" s="96"/>
      <c r="G80" s="155">
        <f t="shared" si="21"/>
        <v>1.9197300657076897</v>
      </c>
      <c r="H80" s="96"/>
      <c r="I80" s="97">
        <f t="shared" si="7"/>
        <v>26.170212765957444</v>
      </c>
      <c r="J80" s="97">
        <f t="shared" si="20"/>
        <v>4.3764907928632724</v>
      </c>
      <c r="K80" s="97">
        <f t="shared" si="22"/>
        <v>-0.62999629413944547</v>
      </c>
      <c r="L80" s="97">
        <f t="shared" si="23"/>
        <v>-1.3470925130842915E-2</v>
      </c>
      <c r="M80" s="96">
        <f t="shared" si="8"/>
        <v>1</v>
      </c>
      <c r="N80" s="96">
        <f t="shared" si="9"/>
        <v>0</v>
      </c>
      <c r="O80" s="96">
        <f t="shared" si="10"/>
        <v>0</v>
      </c>
      <c r="P80" s="96">
        <f t="shared" si="11"/>
        <v>0</v>
      </c>
      <c r="Q80" s="97">
        <f t="shared" si="12"/>
        <v>-0.62999629413944547</v>
      </c>
      <c r="R80" s="97" t="str">
        <f t="shared" si="13"/>
        <v>n.a.</v>
      </c>
      <c r="S80" s="97" t="str">
        <f t="shared" si="14"/>
        <v>n.a.</v>
      </c>
      <c r="T80" s="97" t="str">
        <f t="shared" si="15"/>
        <v>n.a.</v>
      </c>
      <c r="U80" s="97">
        <f t="shared" si="16"/>
        <v>-1.3470925130842915E-2</v>
      </c>
      <c r="V80" s="97" t="str">
        <f t="shared" si="17"/>
        <v>n.a.</v>
      </c>
      <c r="W80" s="97" t="str">
        <f t="shared" si="18"/>
        <v>n.a.</v>
      </c>
      <c r="X80" s="97" t="str">
        <f t="shared" si="19"/>
        <v>n.a.</v>
      </c>
      <c r="Y80" s="96"/>
      <c r="Z80" s="96"/>
      <c r="AA80" s="96"/>
      <c r="AB80" s="96"/>
      <c r="AC80" s="96"/>
      <c r="AD80" s="96"/>
      <c r="AE80" s="96"/>
      <c r="AF80" s="96"/>
      <c r="AG80" s="96"/>
      <c r="AH80" s="96"/>
      <c r="AI80" s="96"/>
    </row>
    <row r="81" spans="1:35">
      <c r="A81" s="103">
        <f t="shared" si="6"/>
        <v>1904</v>
      </c>
      <c r="B81" s="153">
        <v>322.2</v>
      </c>
      <c r="C81" s="170">
        <v>1081</v>
      </c>
      <c r="D81" s="96"/>
      <c r="E81" s="170">
        <v>56417</v>
      </c>
      <c r="F81" s="96"/>
      <c r="G81" s="155">
        <f t="shared" si="21"/>
        <v>1.916089122073134</v>
      </c>
      <c r="H81" s="96"/>
      <c r="I81" s="97">
        <f t="shared" si="7"/>
        <v>29.805735430157263</v>
      </c>
      <c r="J81" s="97">
        <f t="shared" si="20"/>
        <v>4.7376155391490897</v>
      </c>
      <c r="K81" s="97">
        <f t="shared" si="22"/>
        <v>0.19001953471853295</v>
      </c>
      <c r="L81" s="97">
        <f t="shared" si="23"/>
        <v>-0.18965914529308625</v>
      </c>
      <c r="M81" s="96">
        <f t="shared" si="8"/>
        <v>1</v>
      </c>
      <c r="N81" s="96">
        <f t="shared" si="9"/>
        <v>0</v>
      </c>
      <c r="O81" s="96">
        <f t="shared" si="10"/>
        <v>0</v>
      </c>
      <c r="P81" s="96">
        <f t="shared" si="11"/>
        <v>0</v>
      </c>
      <c r="Q81" s="97">
        <f t="shared" si="12"/>
        <v>0.19001953471853295</v>
      </c>
      <c r="R81" s="97" t="str">
        <f t="shared" si="13"/>
        <v>n.a.</v>
      </c>
      <c r="S81" s="97" t="str">
        <f t="shared" si="14"/>
        <v>n.a.</v>
      </c>
      <c r="T81" s="97" t="str">
        <f t="shared" si="15"/>
        <v>n.a.</v>
      </c>
      <c r="U81" s="97">
        <f t="shared" si="16"/>
        <v>-0.18965914529308625</v>
      </c>
      <c r="V81" s="97" t="str">
        <f t="shared" si="17"/>
        <v>n.a.</v>
      </c>
      <c r="W81" s="97" t="str">
        <f t="shared" si="18"/>
        <v>n.a.</v>
      </c>
      <c r="X81" s="97" t="str">
        <f t="shared" si="19"/>
        <v>n.a.</v>
      </c>
      <c r="Y81" s="96"/>
      <c r="Z81" s="96"/>
      <c r="AA81" s="96"/>
      <c r="AB81" s="96"/>
      <c r="AC81" s="96"/>
      <c r="AD81" s="96"/>
      <c r="AE81" s="96"/>
      <c r="AF81" s="96"/>
      <c r="AG81" s="96"/>
      <c r="AH81" s="96"/>
      <c r="AI81" s="96"/>
    </row>
    <row r="82" spans="1:35">
      <c r="A82" s="103">
        <f t="shared" si="6"/>
        <v>1905</v>
      </c>
      <c r="B82" s="153">
        <v>358.8</v>
      </c>
      <c r="C82" s="170">
        <v>1105</v>
      </c>
      <c r="D82" s="96"/>
      <c r="E82" s="170">
        <v>56845</v>
      </c>
      <c r="F82" s="96"/>
      <c r="G82" s="155">
        <f t="shared" si="21"/>
        <v>1.9438824874659162</v>
      </c>
      <c r="H82" s="96"/>
      <c r="I82" s="97">
        <f t="shared" si="7"/>
        <v>32.470588235294116</v>
      </c>
      <c r="J82" s="97">
        <f t="shared" si="20"/>
        <v>7.167279411764703</v>
      </c>
      <c r="K82" s="97">
        <f t="shared" si="22"/>
        <v>0.758636581172345</v>
      </c>
      <c r="L82" s="97">
        <f t="shared" si="23"/>
        <v>1.4505257126407045</v>
      </c>
      <c r="M82" s="96">
        <f t="shared" si="8"/>
        <v>0</v>
      </c>
      <c r="N82" s="96">
        <f t="shared" si="9"/>
        <v>1</v>
      </c>
      <c r="O82" s="96">
        <f t="shared" si="10"/>
        <v>0</v>
      </c>
      <c r="P82" s="96">
        <f t="shared" si="11"/>
        <v>0</v>
      </c>
      <c r="Q82" s="97" t="str">
        <f t="shared" si="12"/>
        <v>n.a.</v>
      </c>
      <c r="R82" s="97">
        <f t="shared" si="13"/>
        <v>0.758636581172345</v>
      </c>
      <c r="S82" s="97" t="str">
        <f t="shared" si="14"/>
        <v>n.a.</v>
      </c>
      <c r="T82" s="97" t="str">
        <f t="shared" si="15"/>
        <v>n.a.</v>
      </c>
      <c r="U82" s="97" t="str">
        <f t="shared" si="16"/>
        <v>n.a.</v>
      </c>
      <c r="V82" s="97">
        <f t="shared" si="17"/>
        <v>1.4505257126407045</v>
      </c>
      <c r="W82" s="97" t="str">
        <f t="shared" si="18"/>
        <v>n.a.</v>
      </c>
      <c r="X82" s="97" t="str">
        <f t="shared" si="19"/>
        <v>n.a.</v>
      </c>
      <c r="Y82" s="96"/>
      <c r="Z82" s="96"/>
      <c r="AA82" s="96"/>
      <c r="AB82" s="96"/>
      <c r="AC82" s="96"/>
      <c r="AD82" s="96"/>
      <c r="AE82" s="96"/>
      <c r="AF82" s="96"/>
      <c r="AG82" s="96"/>
      <c r="AH82" s="96"/>
      <c r="AI82" s="96"/>
    </row>
    <row r="83" spans="1:35">
      <c r="A83" s="103">
        <f t="shared" si="6"/>
        <v>1906</v>
      </c>
      <c r="B83" s="153">
        <v>352.5</v>
      </c>
      <c r="C83" s="170">
        <v>1187</v>
      </c>
      <c r="D83" s="96"/>
      <c r="E83" s="170">
        <v>59202</v>
      </c>
      <c r="F83" s="96"/>
      <c r="G83" s="155">
        <f t="shared" si="21"/>
        <v>2.0049998310867876</v>
      </c>
      <c r="H83" s="96"/>
      <c r="I83" s="97">
        <f t="shared" si="7"/>
        <v>29.696714406065713</v>
      </c>
      <c r="J83" s="97">
        <f t="shared" si="20"/>
        <v>3.5265016401082683</v>
      </c>
      <c r="K83" s="97">
        <f t="shared" si="22"/>
        <v>4.1463629167033167</v>
      </c>
      <c r="L83" s="97">
        <f t="shared" si="23"/>
        <v>3.1440863331479108</v>
      </c>
      <c r="M83" s="96">
        <f t="shared" si="8"/>
        <v>1</v>
      </c>
      <c r="N83" s="96">
        <f t="shared" si="9"/>
        <v>0</v>
      </c>
      <c r="O83" s="96">
        <f t="shared" si="10"/>
        <v>0</v>
      </c>
      <c r="P83" s="96">
        <f t="shared" si="11"/>
        <v>0</v>
      </c>
      <c r="Q83" s="97">
        <f t="shared" si="12"/>
        <v>4.1463629167033167</v>
      </c>
      <c r="R83" s="97" t="str">
        <f t="shared" si="13"/>
        <v>n.a.</v>
      </c>
      <c r="S83" s="97" t="str">
        <f t="shared" si="14"/>
        <v>n.a.</v>
      </c>
      <c r="T83" s="97" t="str">
        <f t="shared" si="15"/>
        <v>n.a.</v>
      </c>
      <c r="U83" s="97">
        <f t="shared" si="16"/>
        <v>3.1440863331479108</v>
      </c>
      <c r="V83" s="97" t="str">
        <f t="shared" si="17"/>
        <v>n.a.</v>
      </c>
      <c r="W83" s="97" t="str">
        <f t="shared" si="18"/>
        <v>n.a.</v>
      </c>
      <c r="X83" s="97" t="str">
        <f t="shared" si="19"/>
        <v>n.a.</v>
      </c>
      <c r="Y83" s="96"/>
      <c r="Z83" s="96"/>
      <c r="AA83" s="96"/>
      <c r="AB83" s="96"/>
      <c r="AC83" s="96"/>
      <c r="AD83" s="96"/>
      <c r="AE83" s="96"/>
      <c r="AF83" s="96"/>
      <c r="AG83" s="96"/>
      <c r="AH83" s="96"/>
      <c r="AI83" s="96"/>
    </row>
    <row r="84" spans="1:35">
      <c r="A84" s="103">
        <f t="shared" si="6"/>
        <v>1907</v>
      </c>
      <c r="B84" s="153">
        <v>348.4</v>
      </c>
      <c r="C84" s="170">
        <v>1265</v>
      </c>
      <c r="D84" s="96"/>
      <c r="E84" s="170">
        <v>61773</v>
      </c>
      <c r="F84" s="96"/>
      <c r="G84" s="155">
        <f t="shared" si="21"/>
        <v>2.0478202450908971</v>
      </c>
      <c r="H84" s="96"/>
      <c r="I84" s="97">
        <f t="shared" si="7"/>
        <v>27.541501976284586</v>
      </c>
      <c r="J84" s="97">
        <f t="shared" si="20"/>
        <v>-2.2642334538726772</v>
      </c>
      <c r="K84" s="97">
        <f t="shared" si="22"/>
        <v>4.3427586905847804</v>
      </c>
      <c r="L84" s="97">
        <f t="shared" si="23"/>
        <v>2.1356816763869357</v>
      </c>
      <c r="M84" s="96">
        <f t="shared" si="8"/>
        <v>1</v>
      </c>
      <c r="N84" s="96">
        <f t="shared" si="9"/>
        <v>0</v>
      </c>
      <c r="O84" s="96">
        <f t="shared" si="10"/>
        <v>0</v>
      </c>
      <c r="P84" s="96">
        <f t="shared" si="11"/>
        <v>0</v>
      </c>
      <c r="Q84" s="97">
        <f t="shared" si="12"/>
        <v>4.3427586905847804</v>
      </c>
      <c r="R84" s="97" t="str">
        <f t="shared" si="13"/>
        <v>n.a.</v>
      </c>
      <c r="S84" s="97" t="str">
        <f t="shared" si="14"/>
        <v>n.a.</v>
      </c>
      <c r="T84" s="97" t="str">
        <f t="shared" si="15"/>
        <v>n.a.</v>
      </c>
      <c r="U84" s="97">
        <f t="shared" si="16"/>
        <v>2.1356816763869357</v>
      </c>
      <c r="V84" s="97" t="str">
        <f t="shared" si="17"/>
        <v>n.a.</v>
      </c>
      <c r="W84" s="97" t="str">
        <f t="shared" si="18"/>
        <v>n.a.</v>
      </c>
      <c r="X84" s="97" t="str">
        <f t="shared" si="19"/>
        <v>n.a.</v>
      </c>
      <c r="Y84" s="96"/>
      <c r="Z84" s="96"/>
      <c r="AA84" s="96"/>
      <c r="AB84" s="96"/>
      <c r="AC84" s="96"/>
      <c r="AD84" s="96"/>
      <c r="AE84" s="96"/>
      <c r="AF84" s="96"/>
      <c r="AG84" s="96"/>
      <c r="AH84" s="96"/>
      <c r="AI84" s="96"/>
    </row>
    <row r="85" spans="1:35">
      <c r="A85" s="103">
        <f t="shared" si="6"/>
        <v>1908</v>
      </c>
      <c r="B85" s="153">
        <v>347</v>
      </c>
      <c r="C85" s="170">
        <v>1299</v>
      </c>
      <c r="D85" s="96"/>
      <c r="E85" s="170">
        <v>63737</v>
      </c>
      <c r="F85" s="96"/>
      <c r="G85" s="155">
        <f t="shared" si="21"/>
        <v>2.0380626637588843</v>
      </c>
      <c r="H85" s="96"/>
      <c r="I85" s="97">
        <f t="shared" si="7"/>
        <v>26.712856043110083</v>
      </c>
      <c r="J85" s="97">
        <f t="shared" si="20"/>
        <v>-5.757732192184033</v>
      </c>
      <c r="K85" s="97">
        <f t="shared" si="22"/>
        <v>3.1793825781490259</v>
      </c>
      <c r="L85" s="97">
        <f t="shared" si="23"/>
        <v>-0.47648622262642659</v>
      </c>
      <c r="M85" s="96">
        <f t="shared" si="8"/>
        <v>1</v>
      </c>
      <c r="N85" s="96">
        <f t="shared" si="9"/>
        <v>0</v>
      </c>
      <c r="O85" s="96">
        <f t="shared" si="10"/>
        <v>0</v>
      </c>
      <c r="P85" s="96">
        <f t="shared" si="11"/>
        <v>0</v>
      </c>
      <c r="Q85" s="97">
        <f t="shared" si="12"/>
        <v>3.1793825781490259</v>
      </c>
      <c r="R85" s="97" t="str">
        <f t="shared" si="13"/>
        <v>n.a.</v>
      </c>
      <c r="S85" s="97" t="str">
        <f t="shared" si="14"/>
        <v>n.a.</v>
      </c>
      <c r="T85" s="97" t="str">
        <f t="shared" si="15"/>
        <v>n.a.</v>
      </c>
      <c r="U85" s="97">
        <f t="shared" si="16"/>
        <v>-0.47648622262642659</v>
      </c>
      <c r="V85" s="97" t="str">
        <f t="shared" si="17"/>
        <v>n.a.</v>
      </c>
      <c r="W85" s="97" t="str">
        <f t="shared" si="18"/>
        <v>n.a.</v>
      </c>
      <c r="X85" s="97" t="str">
        <f t="shared" si="19"/>
        <v>n.a.</v>
      </c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</row>
    <row r="86" spans="1:35">
      <c r="A86" s="103">
        <f t="shared" si="6"/>
        <v>1909</v>
      </c>
      <c r="B86" s="153">
        <v>351</v>
      </c>
      <c r="C86" s="170">
        <v>1316</v>
      </c>
      <c r="D86" s="96"/>
      <c r="E86" s="170">
        <v>65129</v>
      </c>
      <c r="F86" s="96"/>
      <c r="G86" s="155">
        <f t="shared" si="21"/>
        <v>2.0206052603294999</v>
      </c>
      <c r="H86" s="96"/>
      <c r="I86" s="97">
        <f t="shared" si="7"/>
        <v>26.671732522796354</v>
      </c>
      <c r="J86" s="97">
        <f t="shared" si="20"/>
        <v>-3.0249818832693585</v>
      </c>
      <c r="K86" s="97">
        <f t="shared" si="22"/>
        <v>2.183974771325925</v>
      </c>
      <c r="L86" s="97">
        <f t="shared" si="23"/>
        <v>-0.8565685314693372</v>
      </c>
      <c r="M86" s="96">
        <f t="shared" si="8"/>
        <v>1</v>
      </c>
      <c r="N86" s="96">
        <f t="shared" si="9"/>
        <v>0</v>
      </c>
      <c r="O86" s="96">
        <f t="shared" si="10"/>
        <v>0</v>
      </c>
      <c r="P86" s="96">
        <f t="shared" si="11"/>
        <v>0</v>
      </c>
      <c r="Q86" s="97">
        <f t="shared" si="12"/>
        <v>2.183974771325925</v>
      </c>
      <c r="R86" s="97" t="str">
        <f t="shared" si="13"/>
        <v>n.a.</v>
      </c>
      <c r="S86" s="97" t="str">
        <f t="shared" si="14"/>
        <v>n.a.</v>
      </c>
      <c r="T86" s="97" t="str">
        <f t="shared" si="15"/>
        <v>n.a.</v>
      </c>
      <c r="U86" s="97">
        <f t="shared" si="16"/>
        <v>-0.8565685314693372</v>
      </c>
      <c r="V86" s="97" t="str">
        <f t="shared" si="17"/>
        <v>n.a.</v>
      </c>
      <c r="W86" s="97" t="str">
        <f t="shared" si="18"/>
        <v>n.a.</v>
      </c>
      <c r="X86" s="97" t="str">
        <f t="shared" si="19"/>
        <v>n.a.</v>
      </c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</row>
    <row r="87" spans="1:35">
      <c r="A87" s="103">
        <f t="shared" si="6"/>
        <v>1910</v>
      </c>
      <c r="B87" s="153">
        <v>386.4</v>
      </c>
      <c r="C87" s="170">
        <v>1435</v>
      </c>
      <c r="D87" s="96"/>
      <c r="E87" s="170">
        <v>67807</v>
      </c>
      <c r="F87" s="96"/>
      <c r="G87" s="155">
        <f t="shared" si="21"/>
        <v>2.116300676921262</v>
      </c>
      <c r="H87" s="96"/>
      <c r="I87" s="97">
        <f t="shared" si="7"/>
        <v>26.926829268292682</v>
      </c>
      <c r="J87" s="97">
        <f t="shared" si="20"/>
        <v>-0.61467270799190388</v>
      </c>
      <c r="K87" s="97">
        <f t="shared" si="22"/>
        <v>4.1118395799106366</v>
      </c>
      <c r="L87" s="97">
        <f t="shared" si="23"/>
        <v>4.7359778018274179</v>
      </c>
      <c r="M87" s="96">
        <f t="shared" si="8"/>
        <v>1</v>
      </c>
      <c r="N87" s="96">
        <f t="shared" si="9"/>
        <v>0</v>
      </c>
      <c r="O87" s="96">
        <f t="shared" si="10"/>
        <v>0</v>
      </c>
      <c r="P87" s="96">
        <f t="shared" si="11"/>
        <v>0</v>
      </c>
      <c r="Q87" s="97">
        <f t="shared" si="12"/>
        <v>4.1118395799106366</v>
      </c>
      <c r="R87" s="97" t="str">
        <f t="shared" si="13"/>
        <v>n.a.</v>
      </c>
      <c r="S87" s="97" t="str">
        <f t="shared" si="14"/>
        <v>n.a.</v>
      </c>
      <c r="T87" s="97" t="str">
        <f t="shared" si="15"/>
        <v>n.a.</v>
      </c>
      <c r="U87" s="97">
        <f t="shared" si="16"/>
        <v>4.7359778018274179</v>
      </c>
      <c r="V87" s="97" t="str">
        <f t="shared" si="17"/>
        <v>n.a.</v>
      </c>
      <c r="W87" s="97" t="str">
        <f t="shared" si="18"/>
        <v>n.a.</v>
      </c>
      <c r="X87" s="97" t="str">
        <f t="shared" si="19"/>
        <v>n.a.</v>
      </c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</row>
    <row r="88" spans="1:35">
      <c r="A88" s="103">
        <f t="shared" si="6"/>
        <v>1911</v>
      </c>
      <c r="B88" s="153">
        <v>384.2</v>
      </c>
      <c r="C88" s="170">
        <v>1530</v>
      </c>
      <c r="D88" s="96"/>
      <c r="E88" s="170">
        <v>70450</v>
      </c>
      <c r="F88" s="96"/>
      <c r="G88" s="155">
        <f t="shared" si="21"/>
        <v>2.1717530163236338</v>
      </c>
      <c r="H88" s="96"/>
      <c r="I88" s="97">
        <f t="shared" si="7"/>
        <v>25.111111111111111</v>
      </c>
      <c r="J88" s="97">
        <f t="shared" si="20"/>
        <v>-1.6017449319989723</v>
      </c>
      <c r="K88" s="97">
        <f t="shared" si="22"/>
        <v>3.8978276579114235</v>
      </c>
      <c r="L88" s="97">
        <f t="shared" si="23"/>
        <v>2.6202486256840629</v>
      </c>
      <c r="M88" s="96">
        <f t="shared" si="8"/>
        <v>1</v>
      </c>
      <c r="N88" s="96">
        <f t="shared" si="9"/>
        <v>0</v>
      </c>
      <c r="O88" s="96">
        <f t="shared" si="10"/>
        <v>0</v>
      </c>
      <c r="P88" s="96">
        <f t="shared" si="11"/>
        <v>0</v>
      </c>
      <c r="Q88" s="97">
        <f t="shared" si="12"/>
        <v>3.8978276579114235</v>
      </c>
      <c r="R88" s="97" t="str">
        <f t="shared" si="13"/>
        <v>n.a.</v>
      </c>
      <c r="S88" s="97" t="str">
        <f t="shared" si="14"/>
        <v>n.a.</v>
      </c>
      <c r="T88" s="97" t="str">
        <f t="shared" si="15"/>
        <v>n.a.</v>
      </c>
      <c r="U88" s="97">
        <f t="shared" si="16"/>
        <v>2.6202486256840629</v>
      </c>
      <c r="V88" s="97" t="str">
        <f t="shared" si="17"/>
        <v>n.a.</v>
      </c>
      <c r="W88" s="97" t="str">
        <f t="shared" si="18"/>
        <v>n.a.</v>
      </c>
      <c r="X88" s="97" t="str">
        <f t="shared" si="19"/>
        <v>n.a.</v>
      </c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</row>
    <row r="89" spans="1:35">
      <c r="A89" s="103">
        <f t="shared" si="6"/>
        <v>1912</v>
      </c>
      <c r="B89" s="153">
        <v>380.7</v>
      </c>
      <c r="C89" s="170">
        <v>1680</v>
      </c>
      <c r="D89" s="96"/>
      <c r="E89" s="170">
        <v>73913</v>
      </c>
      <c r="F89" s="96"/>
      <c r="G89" s="155">
        <f t="shared" si="21"/>
        <v>2.2729425134955963</v>
      </c>
      <c r="H89" s="96"/>
      <c r="I89" s="97">
        <f t="shared" si="7"/>
        <v>22.660714285714285</v>
      </c>
      <c r="J89" s="97">
        <f t="shared" si="20"/>
        <v>-4.0110182370820695</v>
      </c>
      <c r="K89" s="97">
        <f t="shared" si="22"/>
        <v>4.9155429382540916</v>
      </c>
      <c r="L89" s="97">
        <f t="shared" si="23"/>
        <v>4.6593464547482144</v>
      </c>
      <c r="M89" s="96">
        <f t="shared" si="8"/>
        <v>1</v>
      </c>
      <c r="N89" s="96">
        <f t="shared" si="9"/>
        <v>0</v>
      </c>
      <c r="O89" s="96">
        <f t="shared" si="10"/>
        <v>0</v>
      </c>
      <c r="P89" s="96">
        <f t="shared" si="11"/>
        <v>0</v>
      </c>
      <c r="Q89" s="97">
        <f t="shared" si="12"/>
        <v>4.9155429382540916</v>
      </c>
      <c r="R89" s="97" t="str">
        <f t="shared" si="13"/>
        <v>n.a.</v>
      </c>
      <c r="S89" s="97" t="str">
        <f t="shared" si="14"/>
        <v>n.a.</v>
      </c>
      <c r="T89" s="97" t="str">
        <f t="shared" si="15"/>
        <v>n.a.</v>
      </c>
      <c r="U89" s="97">
        <f t="shared" si="16"/>
        <v>4.6593464547482144</v>
      </c>
      <c r="V89" s="97" t="str">
        <f t="shared" si="17"/>
        <v>n.a.</v>
      </c>
      <c r="W89" s="97" t="str">
        <f t="shared" si="18"/>
        <v>n.a.</v>
      </c>
      <c r="X89" s="97" t="str">
        <f t="shared" si="19"/>
        <v>n.a.</v>
      </c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</row>
    <row r="90" spans="1:35">
      <c r="A90" s="103">
        <v>1913</v>
      </c>
      <c r="B90" s="153">
        <v>365.61599999999999</v>
      </c>
      <c r="C90" s="170">
        <v>1857</v>
      </c>
      <c r="D90" s="96"/>
      <c r="E90" s="170">
        <v>77912</v>
      </c>
      <c r="F90" s="96"/>
      <c r="G90" s="155">
        <f t="shared" si="21"/>
        <v>2.3834582606017043</v>
      </c>
      <c r="H90" s="96"/>
      <c r="I90" s="97">
        <f t="shared" si="7"/>
        <v>19.688529886914377</v>
      </c>
      <c r="J90" s="97">
        <f t="shared" si="20"/>
        <v>-7.2382993813783045</v>
      </c>
      <c r="K90" s="97">
        <f t="shared" si="22"/>
        <v>5.4104149473028995</v>
      </c>
      <c r="L90" s="97">
        <f t="shared" si="23"/>
        <v>4.8622323903891429</v>
      </c>
      <c r="M90" s="96">
        <f t="shared" si="8"/>
        <v>1</v>
      </c>
      <c r="N90" s="96">
        <f t="shared" si="9"/>
        <v>0</v>
      </c>
      <c r="O90" s="96">
        <f t="shared" si="10"/>
        <v>0</v>
      </c>
      <c r="P90" s="96">
        <f t="shared" si="11"/>
        <v>0</v>
      </c>
      <c r="Q90" s="97">
        <f t="shared" si="12"/>
        <v>5.4104149473028995</v>
      </c>
      <c r="R90" s="97" t="str">
        <f t="shared" si="13"/>
        <v>n.a.</v>
      </c>
      <c r="S90" s="97" t="str">
        <f t="shared" si="14"/>
        <v>n.a.</v>
      </c>
      <c r="T90" s="97" t="str">
        <f t="shared" si="15"/>
        <v>n.a.</v>
      </c>
      <c r="U90" s="97">
        <f t="shared" si="16"/>
        <v>4.8622323903891429</v>
      </c>
      <c r="V90" s="97" t="str">
        <f t="shared" si="17"/>
        <v>n.a.</v>
      </c>
      <c r="W90" s="97" t="str">
        <f t="shared" si="18"/>
        <v>n.a.</v>
      </c>
      <c r="X90" s="97" t="str">
        <f t="shared" si="19"/>
        <v>n.a.</v>
      </c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</row>
    <row r="91" spans="1:35">
      <c r="A91" s="103">
        <v>1914</v>
      </c>
      <c r="B91" s="174">
        <v>357.4</v>
      </c>
      <c r="C91" s="170">
        <v>1919</v>
      </c>
      <c r="D91" s="96"/>
      <c r="E91" s="170">
        <v>79519</v>
      </c>
      <c r="F91" s="96"/>
      <c r="G91" s="155">
        <f t="shared" si="21"/>
        <v>2.4132597240910978</v>
      </c>
      <c r="H91" s="96"/>
      <c r="I91" s="97">
        <f t="shared" si="7"/>
        <v>18.624283480979678</v>
      </c>
      <c r="J91" s="97">
        <f t="shared" si="20"/>
        <v>-6.4868276301314332</v>
      </c>
      <c r="K91" s="97">
        <f t="shared" si="22"/>
        <v>2.0625834274566213</v>
      </c>
      <c r="L91" s="97">
        <f t="shared" si="23"/>
        <v>1.2503455160934873</v>
      </c>
      <c r="M91" s="96">
        <f t="shared" si="8"/>
        <v>1</v>
      </c>
      <c r="N91" s="96">
        <f t="shared" si="9"/>
        <v>0</v>
      </c>
      <c r="O91" s="96">
        <f t="shared" si="10"/>
        <v>0</v>
      </c>
      <c r="P91" s="96">
        <f t="shared" si="11"/>
        <v>0</v>
      </c>
      <c r="Q91" s="97">
        <f t="shared" si="12"/>
        <v>2.0625834274566213</v>
      </c>
      <c r="R91" s="97" t="str">
        <f t="shared" si="13"/>
        <v>n.a.</v>
      </c>
      <c r="S91" s="97" t="str">
        <f t="shared" si="14"/>
        <v>n.a.</v>
      </c>
      <c r="T91" s="97" t="str">
        <f t="shared" si="15"/>
        <v>n.a.</v>
      </c>
      <c r="U91" s="97">
        <f t="shared" si="16"/>
        <v>1.2503455160934873</v>
      </c>
      <c r="V91" s="97" t="str">
        <f t="shared" si="17"/>
        <v>n.a.</v>
      </c>
      <c r="W91" s="97" t="str">
        <f t="shared" si="18"/>
        <v>n.a.</v>
      </c>
      <c r="X91" s="97" t="str">
        <f t="shared" si="19"/>
        <v>n.a.</v>
      </c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</row>
    <row r="92" spans="1:35">
      <c r="A92" s="103">
        <v>1915</v>
      </c>
      <c r="B92" s="96">
        <v>421.3</v>
      </c>
      <c r="C92" s="170">
        <v>2594</v>
      </c>
      <c r="D92" s="96"/>
      <c r="E92" s="170">
        <v>83019</v>
      </c>
      <c r="F92" s="96"/>
      <c r="G92" s="155">
        <f t="shared" si="21"/>
        <v>3.1245859381587349</v>
      </c>
      <c r="H92" s="96"/>
      <c r="I92" s="97">
        <f t="shared" si="7"/>
        <v>16.241326137239785</v>
      </c>
      <c r="J92" s="97">
        <f t="shared" si="20"/>
        <v>-6.4193881484744999</v>
      </c>
      <c r="K92" s="97">
        <f t="shared" si="22"/>
        <v>4.4014638011041329</v>
      </c>
      <c r="L92" s="97">
        <f t="shared" si="23"/>
        <v>29.475742165942908</v>
      </c>
      <c r="M92" s="96">
        <f t="shared" si="8"/>
        <v>1</v>
      </c>
      <c r="N92" s="96">
        <f t="shared" si="9"/>
        <v>0</v>
      </c>
      <c r="O92" s="96">
        <f t="shared" si="10"/>
        <v>0</v>
      </c>
      <c r="P92" s="96">
        <f t="shared" si="11"/>
        <v>0</v>
      </c>
      <c r="Q92" s="97">
        <f t="shared" si="12"/>
        <v>4.4014638011041329</v>
      </c>
      <c r="R92" s="97" t="str">
        <f t="shared" si="13"/>
        <v>n.a.</v>
      </c>
      <c r="S92" s="97" t="str">
        <f t="shared" si="14"/>
        <v>n.a.</v>
      </c>
      <c r="T92" s="97" t="str">
        <f t="shared" si="15"/>
        <v>n.a.</v>
      </c>
      <c r="U92" s="97">
        <f t="shared" si="16"/>
        <v>29.475742165942908</v>
      </c>
      <c r="V92" s="97" t="str">
        <f t="shared" si="17"/>
        <v>n.a.</v>
      </c>
      <c r="W92" s="97" t="str">
        <f t="shared" si="18"/>
        <v>n.a.</v>
      </c>
      <c r="X92" s="97" t="str">
        <f t="shared" si="19"/>
        <v>n.a.</v>
      </c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</row>
    <row r="93" spans="1:35">
      <c r="A93" s="103">
        <v>1916</v>
      </c>
      <c r="B93" s="96">
        <v>422.9</v>
      </c>
      <c r="C93" s="170">
        <v>3871</v>
      </c>
      <c r="D93" s="96"/>
      <c r="E93" s="170">
        <v>86232</v>
      </c>
      <c r="F93" s="96"/>
      <c r="G93" s="155">
        <f t="shared" si="21"/>
        <v>4.4890527878281841</v>
      </c>
      <c r="H93" s="96"/>
      <c r="I93" s="97">
        <f t="shared" si="7"/>
        <v>10.924825626453114</v>
      </c>
      <c r="J93" s="97">
        <f t="shared" si="20"/>
        <v>-8.7637042604612638</v>
      </c>
      <c r="K93" s="97">
        <f t="shared" si="22"/>
        <v>3.8701983883207447</v>
      </c>
      <c r="L93" s="97">
        <f t="shared" si="23"/>
        <v>43.668725286317667</v>
      </c>
      <c r="M93" s="96">
        <f t="shared" si="8"/>
        <v>1</v>
      </c>
      <c r="N93" s="96">
        <f t="shared" si="9"/>
        <v>0</v>
      </c>
      <c r="O93" s="96">
        <f t="shared" si="10"/>
        <v>0</v>
      </c>
      <c r="P93" s="96">
        <f t="shared" si="11"/>
        <v>0</v>
      </c>
      <c r="Q93" s="97">
        <f t="shared" si="12"/>
        <v>3.8701983883207447</v>
      </c>
      <c r="R93" s="97" t="str">
        <f t="shared" si="13"/>
        <v>n.a.</v>
      </c>
      <c r="S93" s="97" t="str">
        <f t="shared" si="14"/>
        <v>n.a.</v>
      </c>
      <c r="T93" s="97" t="str">
        <f t="shared" si="15"/>
        <v>n.a.</v>
      </c>
      <c r="U93" s="97">
        <f t="shared" si="16"/>
        <v>43.668725286317667</v>
      </c>
      <c r="V93" s="97" t="str">
        <f t="shared" si="17"/>
        <v>n.a.</v>
      </c>
      <c r="W93" s="97" t="str">
        <f t="shared" si="18"/>
        <v>n.a.</v>
      </c>
      <c r="X93" s="97" t="str">
        <f t="shared" si="19"/>
        <v>n.a.</v>
      </c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</row>
    <row r="94" spans="1:35">
      <c r="A94" s="103">
        <v>1917</v>
      </c>
      <c r="B94" s="96">
        <v>455.5</v>
      </c>
      <c r="C94" s="170">
        <v>4489</v>
      </c>
      <c r="D94" s="96"/>
      <c r="E94" s="170">
        <v>78377</v>
      </c>
      <c r="F94" s="96"/>
      <c r="G94" s="155">
        <f t="shared" si="21"/>
        <v>5.7274455516286666</v>
      </c>
      <c r="H94" s="96"/>
      <c r="I94" s="97">
        <f t="shared" si="7"/>
        <v>10.147026063711294</v>
      </c>
      <c r="J94" s="97">
        <f t="shared" si="20"/>
        <v>-8.4772574172683832</v>
      </c>
      <c r="K94" s="97">
        <f t="shared" si="22"/>
        <v>-9.1091474162723785</v>
      </c>
      <c r="L94" s="97">
        <f t="shared" si="23"/>
        <v>27.5869503508249</v>
      </c>
      <c r="M94" s="96">
        <f t="shared" si="8"/>
        <v>1</v>
      </c>
      <c r="N94" s="96">
        <f t="shared" si="9"/>
        <v>0</v>
      </c>
      <c r="O94" s="96">
        <f t="shared" si="10"/>
        <v>0</v>
      </c>
      <c r="P94" s="96">
        <f t="shared" si="11"/>
        <v>0</v>
      </c>
      <c r="Q94" s="97">
        <f t="shared" si="12"/>
        <v>-9.1091474162723785</v>
      </c>
      <c r="R94" s="97" t="str">
        <f t="shared" si="13"/>
        <v>n.a.</v>
      </c>
      <c r="S94" s="97" t="str">
        <f t="shared" si="14"/>
        <v>n.a.</v>
      </c>
      <c r="T94" s="97" t="str">
        <f t="shared" si="15"/>
        <v>n.a.</v>
      </c>
      <c r="U94" s="97">
        <f t="shared" si="16"/>
        <v>27.5869503508249</v>
      </c>
      <c r="V94" s="97" t="str">
        <f t="shared" si="17"/>
        <v>n.a.</v>
      </c>
      <c r="W94" s="97" t="str">
        <f t="shared" si="18"/>
        <v>n.a.</v>
      </c>
      <c r="X94" s="97" t="str">
        <f t="shared" si="19"/>
        <v>n.a.</v>
      </c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</row>
    <row r="95" spans="1:35">
      <c r="A95" s="103">
        <v>1918</v>
      </c>
      <c r="B95" s="96">
        <v>736.6</v>
      </c>
      <c r="C95" s="170">
        <v>5048</v>
      </c>
      <c r="D95" s="96"/>
      <c r="E95" s="170">
        <v>75234</v>
      </c>
      <c r="F95" s="96"/>
      <c r="G95" s="155">
        <f t="shared" si="21"/>
        <v>6.7097323018847863</v>
      </c>
      <c r="H95" s="96"/>
      <c r="I95" s="97">
        <f t="shared" si="7"/>
        <v>14.591917591125197</v>
      </c>
      <c r="J95" s="97">
        <f t="shared" si="20"/>
        <v>-1.6494085461145875</v>
      </c>
      <c r="K95" s="97">
        <f t="shared" si="22"/>
        <v>-4.0101050052949176</v>
      </c>
      <c r="L95" s="97">
        <f t="shared" si="23"/>
        <v>17.150520967882365</v>
      </c>
      <c r="M95" s="96">
        <f t="shared" si="8"/>
        <v>1</v>
      </c>
      <c r="N95" s="96">
        <f t="shared" si="9"/>
        <v>0</v>
      </c>
      <c r="O95" s="96">
        <f t="shared" si="10"/>
        <v>0</v>
      </c>
      <c r="P95" s="96">
        <f t="shared" si="11"/>
        <v>0</v>
      </c>
      <c r="Q95" s="97">
        <f t="shared" si="12"/>
        <v>-4.0101050052949176</v>
      </c>
      <c r="R95" s="97" t="str">
        <f t="shared" si="13"/>
        <v>n.a.</v>
      </c>
      <c r="S95" s="97" t="str">
        <f t="shared" si="14"/>
        <v>n.a.</v>
      </c>
      <c r="T95" s="97" t="str">
        <f t="shared" si="15"/>
        <v>n.a.</v>
      </c>
      <c r="U95" s="97">
        <f t="shared" si="16"/>
        <v>17.150520967882365</v>
      </c>
      <c r="V95" s="97" t="str">
        <f t="shared" si="17"/>
        <v>n.a.</v>
      </c>
      <c r="W95" s="97" t="str">
        <f t="shared" si="18"/>
        <v>n.a.</v>
      </c>
      <c r="X95" s="97" t="str">
        <f t="shared" si="19"/>
        <v>n.a.</v>
      </c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</row>
    <row r="96" spans="1:35">
      <c r="A96" s="103">
        <v>1919</v>
      </c>
      <c r="B96" s="96">
        <v>1008.1</v>
      </c>
      <c r="C96" s="170">
        <v>6195</v>
      </c>
      <c r="D96" s="96"/>
      <c r="E96" s="170">
        <v>88125</v>
      </c>
      <c r="F96" s="96"/>
      <c r="G96" s="155">
        <f t="shared" si="21"/>
        <v>7.0297872340425531</v>
      </c>
      <c r="H96" s="96"/>
      <c r="I96" s="97">
        <f t="shared" si="7"/>
        <v>16.272800645682</v>
      </c>
      <c r="J96" s="97">
        <f t="shared" si="20"/>
        <v>5.3479750192288869</v>
      </c>
      <c r="K96" s="97">
        <f t="shared" si="22"/>
        <v>17.134540234468453</v>
      </c>
      <c r="L96" s="97">
        <f t="shared" si="23"/>
        <v>4.7700104528441756</v>
      </c>
      <c r="M96" s="96">
        <f t="shared" si="8"/>
        <v>1</v>
      </c>
      <c r="N96" s="96">
        <f t="shared" si="9"/>
        <v>0</v>
      </c>
      <c r="O96" s="96">
        <f t="shared" si="10"/>
        <v>0</v>
      </c>
      <c r="P96" s="96">
        <f t="shared" si="11"/>
        <v>0</v>
      </c>
      <c r="Q96" s="97">
        <f t="shared" si="12"/>
        <v>17.134540234468453</v>
      </c>
      <c r="R96" s="97" t="str">
        <f t="shared" si="13"/>
        <v>n.a.</v>
      </c>
      <c r="S96" s="97" t="str">
        <f t="shared" si="14"/>
        <v>n.a.</v>
      </c>
      <c r="T96" s="97" t="str">
        <f t="shared" si="15"/>
        <v>n.a.</v>
      </c>
      <c r="U96" s="97">
        <f t="shared" si="16"/>
        <v>4.7700104528441756</v>
      </c>
      <c r="V96" s="97" t="str">
        <f t="shared" si="17"/>
        <v>n.a.</v>
      </c>
      <c r="W96" s="97" t="str">
        <f t="shared" si="18"/>
        <v>n.a.</v>
      </c>
      <c r="X96" s="97" t="str">
        <f t="shared" si="19"/>
        <v>n.a.</v>
      </c>
      <c r="Y96" s="96"/>
      <c r="Z96" s="96"/>
      <c r="AA96" s="96"/>
      <c r="AB96" s="96"/>
      <c r="AC96" s="96"/>
      <c r="AD96" s="96"/>
      <c r="AE96" s="96"/>
      <c r="AF96" s="96"/>
      <c r="AG96" s="96"/>
      <c r="AH96" s="96"/>
      <c r="AI96" s="96"/>
    </row>
    <row r="97" spans="1:35">
      <c r="A97" s="103">
        <v>1920</v>
      </c>
      <c r="B97" s="96">
        <v>1129.5999999999999</v>
      </c>
      <c r="C97" s="170">
        <v>7500</v>
      </c>
      <c r="D97" s="96"/>
      <c r="E97" s="170">
        <v>93909</v>
      </c>
      <c r="F97" s="96"/>
      <c r="G97" s="155">
        <f t="shared" si="21"/>
        <v>7.9864549723668654</v>
      </c>
      <c r="H97" s="96"/>
      <c r="I97" s="97">
        <f t="shared" si="7"/>
        <v>15.061333333333332</v>
      </c>
      <c r="J97" s="97">
        <f t="shared" si="20"/>
        <v>4.9143072696220376</v>
      </c>
      <c r="K97" s="97">
        <f t="shared" si="22"/>
        <v>6.5634042553191385</v>
      </c>
      <c r="L97" s="97">
        <f t="shared" si="23"/>
        <v>13.608772306671524</v>
      </c>
      <c r="M97" s="96">
        <f t="shared" si="8"/>
        <v>1</v>
      </c>
      <c r="N97" s="96">
        <f t="shared" si="9"/>
        <v>0</v>
      </c>
      <c r="O97" s="96">
        <f t="shared" si="10"/>
        <v>0</v>
      </c>
      <c r="P97" s="96">
        <f t="shared" si="11"/>
        <v>0</v>
      </c>
      <c r="Q97" s="97">
        <f t="shared" si="12"/>
        <v>6.5634042553191385</v>
      </c>
      <c r="R97" s="97" t="str">
        <f t="shared" si="13"/>
        <v>n.a.</v>
      </c>
      <c r="S97" s="97" t="str">
        <f t="shared" si="14"/>
        <v>n.a.</v>
      </c>
      <c r="T97" s="97" t="str">
        <f t="shared" si="15"/>
        <v>n.a.</v>
      </c>
      <c r="U97" s="97">
        <f t="shared" si="16"/>
        <v>13.608772306671524</v>
      </c>
      <c r="V97" s="97" t="str">
        <f t="shared" si="17"/>
        <v>n.a.</v>
      </c>
      <c r="W97" s="97" t="str">
        <f t="shared" si="18"/>
        <v>n.a.</v>
      </c>
      <c r="X97" s="97" t="str">
        <f t="shared" si="19"/>
        <v>n.a.</v>
      </c>
      <c r="Y97" s="96"/>
      <c r="Z97" s="96"/>
      <c r="AA97" s="96"/>
      <c r="AB97" s="96"/>
      <c r="AC97" s="96"/>
      <c r="AD97" s="96"/>
      <c r="AE97" s="96"/>
      <c r="AF97" s="96"/>
      <c r="AG97" s="96"/>
      <c r="AH97" s="96"/>
      <c r="AI97" s="96"/>
    </row>
    <row r="98" spans="1:35">
      <c r="A98" s="103">
        <v>1921</v>
      </c>
      <c r="B98" s="96">
        <v>1190.5</v>
      </c>
      <c r="C98" s="170">
        <v>5448</v>
      </c>
      <c r="D98" s="96"/>
      <c r="E98" s="170">
        <v>84804</v>
      </c>
      <c r="F98" s="96"/>
      <c r="G98" s="155">
        <f t="shared" si="21"/>
        <v>6.4242252723928113</v>
      </c>
      <c r="H98" s="96"/>
      <c r="I98" s="97">
        <f t="shared" si="7"/>
        <v>21.852055800293687</v>
      </c>
      <c r="J98" s="97">
        <f t="shared" si="20"/>
        <v>7.2601382091684901</v>
      </c>
      <c r="K98" s="97">
        <f t="shared" si="22"/>
        <v>-9.6955563364533699</v>
      </c>
      <c r="L98" s="97">
        <f t="shared" si="23"/>
        <v>-19.560990519315126</v>
      </c>
      <c r="M98" s="96">
        <f t="shared" si="8"/>
        <v>1</v>
      </c>
      <c r="N98" s="96">
        <f t="shared" si="9"/>
        <v>0</v>
      </c>
      <c r="O98" s="96">
        <f t="shared" si="10"/>
        <v>0</v>
      </c>
      <c r="P98" s="96">
        <f t="shared" si="11"/>
        <v>0</v>
      </c>
      <c r="Q98" s="97">
        <f t="shared" si="12"/>
        <v>-9.6955563364533699</v>
      </c>
      <c r="R98" s="97" t="str">
        <f t="shared" si="13"/>
        <v>n.a.</v>
      </c>
      <c r="S98" s="97" t="str">
        <f t="shared" si="14"/>
        <v>n.a.</v>
      </c>
      <c r="T98" s="97" t="str">
        <f t="shared" si="15"/>
        <v>n.a.</v>
      </c>
      <c r="U98" s="97">
        <f t="shared" si="16"/>
        <v>-19.560990519315126</v>
      </c>
      <c r="V98" s="97" t="str">
        <f t="shared" si="17"/>
        <v>n.a.</v>
      </c>
      <c r="W98" s="97" t="str">
        <f t="shared" si="18"/>
        <v>n.a.</v>
      </c>
      <c r="X98" s="97" t="str">
        <f t="shared" si="19"/>
        <v>n.a.</v>
      </c>
      <c r="Y98" s="96"/>
      <c r="Z98" s="96"/>
      <c r="AA98" s="96"/>
      <c r="AB98" s="96"/>
      <c r="AC98" s="96"/>
      <c r="AD98" s="96"/>
      <c r="AE98" s="96"/>
      <c r="AF98" s="96"/>
      <c r="AG98" s="96"/>
      <c r="AH98" s="96"/>
      <c r="AI98" s="96"/>
    </row>
    <row r="99" spans="1:35">
      <c r="A99" s="103">
        <v>1922</v>
      </c>
      <c r="B99" s="96">
        <v>1282.0999999999999</v>
      </c>
      <c r="C99" s="170">
        <v>4980</v>
      </c>
      <c r="D99" s="96"/>
      <c r="E99" s="170">
        <v>93909</v>
      </c>
      <c r="F99" s="96"/>
      <c r="G99" s="155">
        <f t="shared" si="21"/>
        <v>5.303006101651599</v>
      </c>
      <c r="H99" s="96"/>
      <c r="I99" s="97">
        <f t="shared" si="7"/>
        <v>25.744979919678713</v>
      </c>
      <c r="J99" s="97">
        <f t="shared" si="20"/>
        <v>9.4721792739967121</v>
      </c>
      <c r="K99" s="97">
        <f t="shared" si="22"/>
        <v>10.736521862176307</v>
      </c>
      <c r="L99" s="97">
        <f t="shared" si="23"/>
        <v>-17.452986519004732</v>
      </c>
      <c r="M99" s="96">
        <f t="shared" si="8"/>
        <v>1</v>
      </c>
      <c r="N99" s="96">
        <f t="shared" si="9"/>
        <v>0</v>
      </c>
      <c r="O99" s="96">
        <f t="shared" si="10"/>
        <v>0</v>
      </c>
      <c r="P99" s="96">
        <f t="shared" si="11"/>
        <v>0</v>
      </c>
      <c r="Q99" s="97">
        <f t="shared" si="12"/>
        <v>10.736521862176307</v>
      </c>
      <c r="R99" s="97" t="str">
        <f t="shared" si="13"/>
        <v>n.a.</v>
      </c>
      <c r="S99" s="97" t="str">
        <f t="shared" si="14"/>
        <v>n.a.</v>
      </c>
      <c r="T99" s="97" t="str">
        <f t="shared" si="15"/>
        <v>n.a.</v>
      </c>
      <c r="U99" s="97">
        <f t="shared" si="16"/>
        <v>-17.452986519004732</v>
      </c>
      <c r="V99" s="97" t="str">
        <f t="shared" si="17"/>
        <v>n.a.</v>
      </c>
      <c r="W99" s="97" t="str">
        <f t="shared" si="18"/>
        <v>n.a.</v>
      </c>
      <c r="X99" s="97" t="str">
        <f t="shared" si="19"/>
        <v>n.a.</v>
      </c>
      <c r="Y99" s="96"/>
      <c r="Z99" s="96"/>
      <c r="AA99" s="96"/>
      <c r="AB99" s="96"/>
      <c r="AC99" s="96"/>
      <c r="AD99" s="96"/>
      <c r="AE99" s="96"/>
      <c r="AF99" s="96"/>
      <c r="AG99" s="96"/>
      <c r="AH99" s="96"/>
      <c r="AI99" s="96"/>
    </row>
    <row r="100" spans="1:35">
      <c r="A100" s="103">
        <v>1923</v>
      </c>
      <c r="B100" s="96">
        <v>1394</v>
      </c>
      <c r="C100" s="170">
        <v>4997</v>
      </c>
      <c r="D100" s="96"/>
      <c r="E100" s="170">
        <v>96444</v>
      </c>
      <c r="F100" s="96"/>
      <c r="G100" s="155">
        <f t="shared" si="21"/>
        <v>5.1812450748620957</v>
      </c>
      <c r="H100" s="96"/>
      <c r="I100" s="97">
        <f t="shared" si="7"/>
        <v>27.896738042825696</v>
      </c>
      <c r="J100" s="97">
        <f t="shared" si="20"/>
        <v>12.835404709492364</v>
      </c>
      <c r="K100" s="97">
        <f t="shared" si="22"/>
        <v>2.6994217806600052</v>
      </c>
      <c r="L100" s="97">
        <f t="shared" si="23"/>
        <v>-2.2960755551757916</v>
      </c>
      <c r="M100" s="96">
        <f t="shared" si="8"/>
        <v>1</v>
      </c>
      <c r="N100" s="96">
        <f t="shared" si="9"/>
        <v>0</v>
      </c>
      <c r="O100" s="96">
        <f t="shared" si="10"/>
        <v>0</v>
      </c>
      <c r="P100" s="96">
        <f t="shared" si="11"/>
        <v>0</v>
      </c>
      <c r="Q100" s="97">
        <f t="shared" si="12"/>
        <v>2.6994217806600052</v>
      </c>
      <c r="R100" s="97" t="str">
        <f t="shared" si="13"/>
        <v>n.a.</v>
      </c>
      <c r="S100" s="97" t="str">
        <f t="shared" si="14"/>
        <v>n.a.</v>
      </c>
      <c r="T100" s="97" t="str">
        <f t="shared" si="15"/>
        <v>n.a.</v>
      </c>
      <c r="U100" s="97">
        <f t="shared" si="16"/>
        <v>-2.2960755551757916</v>
      </c>
      <c r="V100" s="97" t="str">
        <f t="shared" si="17"/>
        <v>n.a.</v>
      </c>
      <c r="W100" s="97" t="str">
        <f t="shared" si="18"/>
        <v>n.a.</v>
      </c>
      <c r="X100" s="97" t="str">
        <f t="shared" si="19"/>
        <v>n.a.</v>
      </c>
      <c r="Y100" s="96"/>
      <c r="Z100" s="96"/>
      <c r="AA100" s="96"/>
      <c r="AB100" s="96"/>
      <c r="AC100" s="96"/>
      <c r="AD100" s="96"/>
      <c r="AE100" s="96"/>
      <c r="AF100" s="96"/>
      <c r="AG100" s="96"/>
      <c r="AH100" s="96"/>
      <c r="AI100" s="96"/>
    </row>
    <row r="101" spans="1:35">
      <c r="A101" s="103">
        <v>1924</v>
      </c>
      <c r="B101" s="96">
        <v>1550</v>
      </c>
      <c r="C101" s="170">
        <v>5576</v>
      </c>
      <c r="D101" s="96"/>
      <c r="E101" s="170">
        <v>96409</v>
      </c>
      <c r="F101" s="96"/>
      <c r="G101" s="155">
        <f t="shared" si="21"/>
        <v>5.7836923938636433</v>
      </c>
      <c r="H101" s="96"/>
      <c r="I101" s="97">
        <f t="shared" si="7"/>
        <v>27.797704447632711</v>
      </c>
      <c r="J101" s="97">
        <f t="shared" si="20"/>
        <v>5.9456486473390235</v>
      </c>
      <c r="K101" s="97">
        <f t="shared" si="22"/>
        <v>-3.6290489817925042E-2</v>
      </c>
      <c r="L101" s="97">
        <f t="shared" si="23"/>
        <v>11.62746232415155</v>
      </c>
      <c r="M101" s="96">
        <f t="shared" si="8"/>
        <v>1</v>
      </c>
      <c r="N101" s="96">
        <f t="shared" si="9"/>
        <v>0</v>
      </c>
      <c r="O101" s="96">
        <f t="shared" si="10"/>
        <v>0</v>
      </c>
      <c r="P101" s="96">
        <f t="shared" si="11"/>
        <v>0</v>
      </c>
      <c r="Q101" s="97">
        <f t="shared" si="12"/>
        <v>-3.6290489817925042E-2</v>
      </c>
      <c r="R101" s="97" t="str">
        <f t="shared" si="13"/>
        <v>n.a.</v>
      </c>
      <c r="S101" s="97" t="str">
        <f t="shared" si="14"/>
        <v>n.a.</v>
      </c>
      <c r="T101" s="97" t="str">
        <f t="shared" si="15"/>
        <v>n.a.</v>
      </c>
      <c r="U101" s="97">
        <f t="shared" si="16"/>
        <v>11.62746232415155</v>
      </c>
      <c r="V101" s="97" t="str">
        <f t="shared" si="17"/>
        <v>n.a.</v>
      </c>
      <c r="W101" s="97" t="str">
        <f t="shared" si="18"/>
        <v>n.a.</v>
      </c>
      <c r="X101" s="97" t="str">
        <f t="shared" si="19"/>
        <v>n.a.</v>
      </c>
      <c r="Y101" s="96"/>
      <c r="Z101" s="96"/>
      <c r="AA101" s="96"/>
      <c r="AB101" s="96"/>
      <c r="AC101" s="96"/>
      <c r="AD101" s="96"/>
      <c r="AE101" s="96"/>
      <c r="AF101" s="96"/>
      <c r="AG101" s="96"/>
      <c r="AH101" s="96"/>
      <c r="AI101" s="96"/>
    </row>
    <row r="102" spans="1:35">
      <c r="A102" s="103">
        <v>1925</v>
      </c>
      <c r="B102" s="96">
        <v>1731.6</v>
      </c>
      <c r="C102" s="170">
        <v>5633</v>
      </c>
      <c r="D102" s="96"/>
      <c r="E102" s="170">
        <v>102336</v>
      </c>
      <c r="F102" s="96"/>
      <c r="G102" s="155">
        <f t="shared" si="21"/>
        <v>5.5044168230143837</v>
      </c>
      <c r="H102" s="96"/>
      <c r="I102" s="97">
        <f t="shared" si="7"/>
        <v>30.74028048996982</v>
      </c>
      <c r="J102" s="97">
        <f t="shared" si="20"/>
        <v>4.9953005702911071</v>
      </c>
      <c r="K102" s="97">
        <f t="shared" si="22"/>
        <v>6.1477662873798078</v>
      </c>
      <c r="L102" s="97">
        <f t="shared" si="23"/>
        <v>-4.8286726165721383</v>
      </c>
      <c r="M102" s="96">
        <f t="shared" si="8"/>
        <v>0</v>
      </c>
      <c r="N102" s="96">
        <f t="shared" si="9"/>
        <v>1</v>
      </c>
      <c r="O102" s="96">
        <f t="shared" si="10"/>
        <v>0</v>
      </c>
      <c r="P102" s="96">
        <f t="shared" si="11"/>
        <v>0</v>
      </c>
      <c r="Q102" s="97" t="str">
        <f t="shared" si="12"/>
        <v>n.a.</v>
      </c>
      <c r="R102" s="97">
        <f t="shared" si="13"/>
        <v>6.1477662873798078</v>
      </c>
      <c r="S102" s="97" t="str">
        <f t="shared" si="14"/>
        <v>n.a.</v>
      </c>
      <c r="T102" s="97" t="str">
        <f t="shared" si="15"/>
        <v>n.a.</v>
      </c>
      <c r="U102" s="97" t="str">
        <f t="shared" si="16"/>
        <v>n.a.</v>
      </c>
      <c r="V102" s="97">
        <f t="shared" si="17"/>
        <v>-4.8286726165721383</v>
      </c>
      <c r="W102" s="97" t="str">
        <f t="shared" si="18"/>
        <v>n.a.</v>
      </c>
      <c r="X102" s="97" t="str">
        <f t="shared" si="19"/>
        <v>n.a.</v>
      </c>
      <c r="Y102" s="96"/>
      <c r="Z102" s="96"/>
      <c r="AA102" s="96"/>
      <c r="AB102" s="96"/>
      <c r="AC102" s="96"/>
      <c r="AD102" s="96"/>
      <c r="AE102" s="96"/>
      <c r="AF102" s="96"/>
      <c r="AG102" s="96"/>
      <c r="AH102" s="96"/>
      <c r="AI102" s="96"/>
    </row>
    <row r="103" spans="1:35">
      <c r="A103" s="103">
        <v>1926</v>
      </c>
      <c r="B103" s="96">
        <v>1610.6</v>
      </c>
      <c r="C103" s="170">
        <v>4646</v>
      </c>
      <c r="D103" s="96"/>
      <c r="E103" s="170">
        <v>103871</v>
      </c>
      <c r="F103" s="96"/>
      <c r="G103" s="155">
        <f t="shared" si="21"/>
        <v>4.4728557537715048</v>
      </c>
      <c r="H103" s="96"/>
      <c r="I103" s="97">
        <f t="shared" si="7"/>
        <v>34.666379681446408</v>
      </c>
      <c r="J103" s="97">
        <f t="shared" si="20"/>
        <v>6.7696416386207119</v>
      </c>
      <c r="K103" s="97">
        <f t="shared" si="22"/>
        <v>1.4999609130706748</v>
      </c>
      <c r="L103" s="97">
        <f t="shared" si="23"/>
        <v>-18.740605997166572</v>
      </c>
      <c r="M103" s="96">
        <f t="shared" si="8"/>
        <v>0</v>
      </c>
      <c r="N103" s="96">
        <f t="shared" si="9"/>
        <v>1</v>
      </c>
      <c r="O103" s="96">
        <f t="shared" si="10"/>
        <v>0</v>
      </c>
      <c r="P103" s="96">
        <f t="shared" si="11"/>
        <v>0</v>
      </c>
      <c r="Q103" s="97" t="str">
        <f t="shared" si="12"/>
        <v>n.a.</v>
      </c>
      <c r="R103" s="97">
        <f t="shared" si="13"/>
        <v>1.4999609130706748</v>
      </c>
      <c r="S103" s="97" t="str">
        <f t="shared" si="14"/>
        <v>n.a.</v>
      </c>
      <c r="T103" s="97" t="str">
        <f t="shared" si="15"/>
        <v>n.a.</v>
      </c>
      <c r="U103" s="97" t="str">
        <f t="shared" si="16"/>
        <v>n.a.</v>
      </c>
      <c r="V103" s="97">
        <f t="shared" si="17"/>
        <v>-18.740605997166572</v>
      </c>
      <c r="W103" s="97" t="str">
        <f t="shared" si="18"/>
        <v>n.a.</v>
      </c>
      <c r="X103" s="97" t="str">
        <f t="shared" si="19"/>
        <v>n.a.</v>
      </c>
      <c r="Y103" s="96"/>
      <c r="Z103" s="96"/>
      <c r="AA103" s="96"/>
      <c r="AB103" s="96"/>
      <c r="AC103" s="96"/>
      <c r="AD103" s="96"/>
      <c r="AE103" s="96"/>
      <c r="AF103" s="96"/>
      <c r="AG103" s="96"/>
      <c r="AH103" s="96"/>
      <c r="AI103" s="96"/>
    </row>
    <row r="104" spans="1:35">
      <c r="A104" s="103">
        <v>1927</v>
      </c>
      <c r="B104" s="96">
        <v>1568.4</v>
      </c>
      <c r="C104" s="170">
        <v>4218</v>
      </c>
      <c r="D104" s="96"/>
      <c r="E104" s="170">
        <v>107799</v>
      </c>
      <c r="F104" s="96"/>
      <c r="G104" s="155">
        <f t="shared" si="21"/>
        <v>3.912837781426544</v>
      </c>
      <c r="H104" s="96"/>
      <c r="I104" s="97">
        <f t="shared" si="7"/>
        <v>37.183499288762448</v>
      </c>
      <c r="J104" s="97">
        <f t="shared" si="20"/>
        <v>9.3857948411297372</v>
      </c>
      <c r="K104" s="97">
        <f t="shared" ref="K104:K135" si="24">100*(E104/E103-1)</f>
        <v>3.7816137324180987</v>
      </c>
      <c r="L104" s="97">
        <f t="shared" ref="L104:L116" si="25">100*(G104/G103-1)</f>
        <v>-12.520367370952091</v>
      </c>
      <c r="M104" s="96">
        <f t="shared" si="8"/>
        <v>0</v>
      </c>
      <c r="N104" s="96">
        <f t="shared" si="9"/>
        <v>1</v>
      </c>
      <c r="O104" s="96">
        <f t="shared" si="10"/>
        <v>0</v>
      </c>
      <c r="P104" s="96">
        <f t="shared" si="11"/>
        <v>0</v>
      </c>
      <c r="Q104" s="97" t="str">
        <f t="shared" si="12"/>
        <v>n.a.</v>
      </c>
      <c r="R104" s="97">
        <f t="shared" si="13"/>
        <v>3.7816137324180987</v>
      </c>
      <c r="S104" s="97" t="str">
        <f t="shared" si="14"/>
        <v>n.a.</v>
      </c>
      <c r="T104" s="97" t="str">
        <f t="shared" si="15"/>
        <v>n.a.</v>
      </c>
      <c r="U104" s="97" t="str">
        <f t="shared" si="16"/>
        <v>n.a.</v>
      </c>
      <c r="V104" s="97">
        <f t="shared" si="17"/>
        <v>-12.520367370952091</v>
      </c>
      <c r="W104" s="97" t="str">
        <f t="shared" si="18"/>
        <v>n.a.</v>
      </c>
      <c r="X104" s="97" t="str">
        <f t="shared" si="19"/>
        <v>n.a.</v>
      </c>
      <c r="Y104" s="96"/>
      <c r="Z104" s="96"/>
      <c r="AA104" s="96"/>
      <c r="AB104" s="96"/>
      <c r="AC104" s="96"/>
      <c r="AD104" s="96"/>
      <c r="AE104" s="96"/>
      <c r="AF104" s="96"/>
      <c r="AG104" s="96"/>
      <c r="AH104" s="96"/>
      <c r="AI104" s="96"/>
    </row>
    <row r="105" spans="1:35">
      <c r="A105" s="103">
        <v>1928</v>
      </c>
      <c r="B105" s="96">
        <v>1634.8</v>
      </c>
      <c r="C105" s="170">
        <v>4221</v>
      </c>
      <c r="D105" s="96"/>
      <c r="E105" s="170">
        <v>112548</v>
      </c>
      <c r="F105" s="96"/>
      <c r="G105" s="155">
        <f t="shared" si="21"/>
        <v>3.75039982940612</v>
      </c>
      <c r="H105" s="96"/>
      <c r="I105" s="97">
        <f t="shared" si="7"/>
        <v>38.730158730158728</v>
      </c>
      <c r="J105" s="97">
        <f t="shared" si="20"/>
        <v>7.9898782401889079</v>
      </c>
      <c r="K105" s="97">
        <f t="shared" si="24"/>
        <v>4.4054212005677273</v>
      </c>
      <c r="L105" s="97">
        <f t="shared" si="25"/>
        <v>-4.1514103342460089</v>
      </c>
      <c r="M105" s="96">
        <f t="shared" si="8"/>
        <v>0</v>
      </c>
      <c r="N105" s="96">
        <f t="shared" si="9"/>
        <v>1</v>
      </c>
      <c r="O105" s="96">
        <f t="shared" si="10"/>
        <v>0</v>
      </c>
      <c r="P105" s="96">
        <f t="shared" si="11"/>
        <v>0</v>
      </c>
      <c r="Q105" s="97" t="str">
        <f t="shared" si="12"/>
        <v>n.a.</v>
      </c>
      <c r="R105" s="97">
        <f t="shared" si="13"/>
        <v>4.4054212005677273</v>
      </c>
      <c r="S105" s="97" t="str">
        <f t="shared" si="14"/>
        <v>n.a.</v>
      </c>
      <c r="T105" s="97" t="str">
        <f t="shared" si="15"/>
        <v>n.a.</v>
      </c>
      <c r="U105" s="97" t="str">
        <f t="shared" si="16"/>
        <v>n.a.</v>
      </c>
      <c r="V105" s="97">
        <f t="shared" si="17"/>
        <v>-4.1514103342460089</v>
      </c>
      <c r="W105" s="97" t="str">
        <f t="shared" si="18"/>
        <v>n.a.</v>
      </c>
      <c r="X105" s="97" t="str">
        <f t="shared" si="19"/>
        <v>n.a.</v>
      </c>
      <c r="Y105" s="96"/>
      <c r="Z105" s="96"/>
      <c r="AA105" s="96"/>
      <c r="AB105" s="96"/>
      <c r="AC105" s="96"/>
      <c r="AD105" s="96"/>
      <c r="AE105" s="96"/>
      <c r="AF105" s="96"/>
      <c r="AG105" s="96"/>
      <c r="AH105" s="96"/>
      <c r="AI105" s="96"/>
    </row>
    <row r="106" spans="1:35">
      <c r="A106" s="103">
        <v>1929</v>
      </c>
      <c r="B106" s="96">
        <v>1578.9</v>
      </c>
      <c r="C106" s="170">
        <v>4345</v>
      </c>
      <c r="D106" s="96"/>
      <c r="E106" s="170">
        <v>123189</v>
      </c>
      <c r="F106" s="96"/>
      <c r="G106" s="155">
        <f t="shared" si="21"/>
        <v>3.5271006339851771</v>
      </c>
      <c r="H106" s="96"/>
      <c r="I106" s="97">
        <f t="shared" si="7"/>
        <v>36.338319907940161</v>
      </c>
      <c r="J106" s="97">
        <f t="shared" si="20"/>
        <v>1.6719402264937528</v>
      </c>
      <c r="K106" s="97">
        <f t="shared" si="24"/>
        <v>9.4546326900522448</v>
      </c>
      <c r="L106" s="97">
        <f t="shared" si="25"/>
        <v>-5.954010387641862</v>
      </c>
      <c r="M106" s="96">
        <f t="shared" si="8"/>
        <v>0</v>
      </c>
      <c r="N106" s="96">
        <f t="shared" si="9"/>
        <v>1</v>
      </c>
      <c r="O106" s="96">
        <f t="shared" si="10"/>
        <v>0</v>
      </c>
      <c r="P106" s="96">
        <f t="shared" si="11"/>
        <v>0</v>
      </c>
      <c r="Q106" s="97" t="str">
        <f t="shared" si="12"/>
        <v>n.a.</v>
      </c>
      <c r="R106" s="97">
        <f t="shared" si="13"/>
        <v>9.4546326900522448</v>
      </c>
      <c r="S106" s="97" t="str">
        <f t="shared" si="14"/>
        <v>n.a.</v>
      </c>
      <c r="T106" s="97" t="str">
        <f t="shared" si="15"/>
        <v>n.a.</v>
      </c>
      <c r="U106" s="97" t="str">
        <f t="shared" si="16"/>
        <v>n.a.</v>
      </c>
      <c r="V106" s="97">
        <f t="shared" si="17"/>
        <v>-5.954010387641862</v>
      </c>
      <c r="W106" s="97" t="str">
        <f t="shared" si="18"/>
        <v>n.a.</v>
      </c>
      <c r="X106" s="97" t="str">
        <f t="shared" si="19"/>
        <v>n.a.</v>
      </c>
      <c r="Y106" s="96"/>
      <c r="Z106" s="96"/>
      <c r="AA106" s="96"/>
      <c r="AB106" s="96"/>
      <c r="AC106" s="96"/>
      <c r="AD106" s="96"/>
      <c r="AE106" s="96"/>
      <c r="AF106" s="96"/>
      <c r="AG106" s="96"/>
      <c r="AH106" s="96"/>
      <c r="AI106" s="96"/>
    </row>
    <row r="107" spans="1:35">
      <c r="A107" s="103">
        <v>1930</v>
      </c>
      <c r="B107" s="96">
        <v>1565</v>
      </c>
      <c r="C107" s="170">
        <v>4377</v>
      </c>
      <c r="D107" s="96"/>
      <c r="E107" s="170">
        <v>132473</v>
      </c>
      <c r="F107" s="96"/>
      <c r="G107" s="155">
        <f t="shared" si="21"/>
        <v>3.3040695085036198</v>
      </c>
      <c r="H107" s="96"/>
      <c r="I107" s="97">
        <f t="shared" si="7"/>
        <v>35.755083390450082</v>
      </c>
      <c r="J107" s="97">
        <f t="shared" si="20"/>
        <v>-1.428415898312366</v>
      </c>
      <c r="K107" s="97">
        <f t="shared" si="24"/>
        <v>7.5363871774265512</v>
      </c>
      <c r="L107" s="97">
        <f t="shared" si="25"/>
        <v>-6.3233558842226811</v>
      </c>
      <c r="M107" s="96">
        <f t="shared" si="8"/>
        <v>0</v>
      </c>
      <c r="N107" s="96">
        <f t="shared" si="9"/>
        <v>1</v>
      </c>
      <c r="O107" s="96">
        <f t="shared" si="10"/>
        <v>0</v>
      </c>
      <c r="P107" s="96">
        <f t="shared" si="11"/>
        <v>0</v>
      </c>
      <c r="Q107" s="97" t="str">
        <f t="shared" si="12"/>
        <v>n.a.</v>
      </c>
      <c r="R107" s="97">
        <f t="shared" si="13"/>
        <v>7.5363871774265512</v>
      </c>
      <c r="S107" s="97" t="str">
        <f t="shared" si="14"/>
        <v>n.a.</v>
      </c>
      <c r="T107" s="97" t="str">
        <f t="shared" si="15"/>
        <v>n.a.</v>
      </c>
      <c r="U107" s="97" t="str">
        <f t="shared" si="16"/>
        <v>n.a.</v>
      </c>
      <c r="V107" s="97">
        <f t="shared" si="17"/>
        <v>-6.3233558842226811</v>
      </c>
      <c r="W107" s="97" t="str">
        <f t="shared" si="18"/>
        <v>n.a.</v>
      </c>
      <c r="X107" s="97" t="str">
        <f t="shared" si="19"/>
        <v>n.a.</v>
      </c>
      <c r="Y107" s="96"/>
      <c r="Z107" s="96"/>
      <c r="AA107" s="96"/>
      <c r="AB107" s="96"/>
      <c r="AC107" s="96"/>
      <c r="AD107" s="96"/>
      <c r="AE107" s="96"/>
      <c r="AF107" s="96"/>
      <c r="AG107" s="96"/>
      <c r="AH107" s="96"/>
      <c r="AI107" s="96"/>
    </row>
    <row r="108" spans="1:35">
      <c r="A108" s="103">
        <v>1931</v>
      </c>
      <c r="B108" s="96">
        <v>1518.1</v>
      </c>
      <c r="C108" s="170">
        <v>3842</v>
      </c>
      <c r="D108" s="96"/>
      <c r="E108" s="170">
        <v>122118</v>
      </c>
      <c r="F108" s="96"/>
      <c r="G108" s="155">
        <f t="shared" si="21"/>
        <v>3.146137342570301</v>
      </c>
      <c r="H108" s="96"/>
      <c r="I108" s="97">
        <f t="shared" si="7"/>
        <v>39.513274336283189</v>
      </c>
      <c r="J108" s="97">
        <f t="shared" si="20"/>
        <v>0.78311560612446129</v>
      </c>
      <c r="K108" s="97">
        <f t="shared" si="24"/>
        <v>-7.8166871739901662</v>
      </c>
      <c r="L108" s="97">
        <f t="shared" si="25"/>
        <v>-4.7799286766471383</v>
      </c>
      <c r="M108" s="96">
        <f t="shared" si="8"/>
        <v>0</v>
      </c>
      <c r="N108" s="96">
        <f t="shared" si="9"/>
        <v>1</v>
      </c>
      <c r="O108" s="96">
        <f t="shared" si="10"/>
        <v>0</v>
      </c>
      <c r="P108" s="96">
        <f t="shared" si="11"/>
        <v>0</v>
      </c>
      <c r="Q108" s="97" t="str">
        <f t="shared" si="12"/>
        <v>n.a.</v>
      </c>
      <c r="R108" s="97">
        <f t="shared" si="13"/>
        <v>-7.8166871739901662</v>
      </c>
      <c r="S108" s="97" t="str">
        <f t="shared" si="14"/>
        <v>n.a.</v>
      </c>
      <c r="T108" s="97" t="str">
        <f t="shared" si="15"/>
        <v>n.a.</v>
      </c>
      <c r="U108" s="97" t="str">
        <f t="shared" si="16"/>
        <v>n.a.</v>
      </c>
      <c r="V108" s="97">
        <f t="shared" si="17"/>
        <v>-4.7799286766471383</v>
      </c>
      <c r="W108" s="97" t="str">
        <f t="shared" si="18"/>
        <v>n.a.</v>
      </c>
      <c r="X108" s="97" t="str">
        <f t="shared" si="19"/>
        <v>n.a.</v>
      </c>
      <c r="Y108" s="96"/>
      <c r="Z108" s="96"/>
      <c r="AA108" s="96"/>
      <c r="AB108" s="96"/>
      <c r="AC108" s="96"/>
      <c r="AD108" s="96"/>
      <c r="AE108" s="96"/>
      <c r="AF108" s="96"/>
      <c r="AG108" s="96"/>
      <c r="AH108" s="96"/>
      <c r="AI108" s="96"/>
    </row>
    <row r="109" spans="1:35">
      <c r="A109" s="103">
        <v>1932</v>
      </c>
      <c r="B109" s="96">
        <v>1526</v>
      </c>
      <c r="C109" s="170">
        <v>3862</v>
      </c>
      <c r="D109" s="96"/>
      <c r="E109" s="170">
        <v>128188</v>
      </c>
      <c r="F109" s="96"/>
      <c r="G109" s="155">
        <f t="shared" si="21"/>
        <v>3.0127625050706772</v>
      </c>
      <c r="H109" s="96"/>
      <c r="I109" s="97">
        <f t="shared" si="7"/>
        <v>39.513205592957014</v>
      </c>
      <c r="J109" s="97">
        <f t="shared" si="20"/>
        <v>3.1748856850168536</v>
      </c>
      <c r="K109" s="97">
        <f t="shared" si="24"/>
        <v>4.9706022044252229</v>
      </c>
      <c r="L109" s="97">
        <f t="shared" si="25"/>
        <v>-4.2393202513740347</v>
      </c>
      <c r="M109" s="96">
        <f t="shared" si="8"/>
        <v>0</v>
      </c>
      <c r="N109" s="96">
        <f t="shared" si="9"/>
        <v>1</v>
      </c>
      <c r="O109" s="96">
        <f t="shared" si="10"/>
        <v>0</v>
      </c>
      <c r="P109" s="96">
        <f t="shared" si="11"/>
        <v>0</v>
      </c>
      <c r="Q109" s="97" t="str">
        <f t="shared" si="12"/>
        <v>n.a.</v>
      </c>
      <c r="R109" s="97">
        <f t="shared" si="13"/>
        <v>4.9706022044252229</v>
      </c>
      <c r="S109" s="97" t="str">
        <f t="shared" si="14"/>
        <v>n.a.</v>
      </c>
      <c r="T109" s="97" t="str">
        <f t="shared" si="15"/>
        <v>n.a.</v>
      </c>
      <c r="U109" s="97" t="str">
        <f t="shared" si="16"/>
        <v>n.a.</v>
      </c>
      <c r="V109" s="97">
        <f t="shared" si="17"/>
        <v>-4.2393202513740347</v>
      </c>
      <c r="W109" s="97" t="str">
        <f t="shared" si="18"/>
        <v>n.a.</v>
      </c>
      <c r="X109" s="97" t="str">
        <f t="shared" si="19"/>
        <v>n.a.</v>
      </c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</row>
    <row r="110" spans="1:35">
      <c r="A110" s="103">
        <v>1933</v>
      </c>
      <c r="B110" s="96">
        <v>1562.9</v>
      </c>
      <c r="C110" s="170">
        <v>3866</v>
      </c>
      <c r="D110" s="96"/>
      <c r="E110" s="170">
        <v>131401</v>
      </c>
      <c r="F110" s="96"/>
      <c r="G110" s="155">
        <f t="shared" si="21"/>
        <v>2.9421389487142413</v>
      </c>
      <c r="H110" s="96"/>
      <c r="I110" s="97">
        <f t="shared" si="7"/>
        <v>40.426797723745473</v>
      </c>
      <c r="J110" s="97">
        <f t="shared" si="20"/>
        <v>4.671714333295391</v>
      </c>
      <c r="K110" s="97">
        <f t="shared" si="24"/>
        <v>2.5064748650419633</v>
      </c>
      <c r="L110" s="97">
        <f t="shared" si="25"/>
        <v>-2.3441461528272423</v>
      </c>
      <c r="M110" s="96">
        <f t="shared" si="8"/>
        <v>0</v>
      </c>
      <c r="N110" s="96">
        <f t="shared" si="9"/>
        <v>1</v>
      </c>
      <c r="O110" s="96">
        <f t="shared" si="10"/>
        <v>0</v>
      </c>
      <c r="P110" s="96">
        <f t="shared" si="11"/>
        <v>0</v>
      </c>
      <c r="Q110" s="97" t="str">
        <f t="shared" si="12"/>
        <v>n.a.</v>
      </c>
      <c r="R110" s="97">
        <f t="shared" si="13"/>
        <v>2.5064748650419633</v>
      </c>
      <c r="S110" s="97" t="str">
        <f t="shared" si="14"/>
        <v>n.a.</v>
      </c>
      <c r="T110" s="97" t="str">
        <f t="shared" si="15"/>
        <v>n.a.</v>
      </c>
      <c r="U110" s="97" t="str">
        <f t="shared" si="16"/>
        <v>n.a.</v>
      </c>
      <c r="V110" s="97">
        <f t="shared" si="17"/>
        <v>-2.3441461528272423</v>
      </c>
      <c r="W110" s="97" t="str">
        <f t="shared" si="18"/>
        <v>n.a.</v>
      </c>
      <c r="X110" s="97" t="str">
        <f t="shared" si="19"/>
        <v>n.a.</v>
      </c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</row>
    <row r="111" spans="1:35">
      <c r="A111" s="103">
        <v>1934</v>
      </c>
      <c r="B111" s="96">
        <v>1526</v>
      </c>
      <c r="C111" s="170">
        <v>4068</v>
      </c>
      <c r="D111" s="96"/>
      <c r="E111" s="170">
        <v>136043</v>
      </c>
      <c r="F111" s="96"/>
      <c r="G111" s="155">
        <f t="shared" si="21"/>
        <v>2.9902310298949595</v>
      </c>
      <c r="H111" s="96"/>
      <c r="I111" s="97">
        <f t="shared" si="7"/>
        <v>37.512291052114058</v>
      </c>
      <c r="J111" s="97">
        <f t="shared" si="20"/>
        <v>-2.0009832841691306</v>
      </c>
      <c r="K111" s="97">
        <f t="shared" si="24"/>
        <v>3.5326976202616489</v>
      </c>
      <c r="L111" s="97">
        <f t="shared" si="25"/>
        <v>1.6345958508089842</v>
      </c>
      <c r="M111" s="96">
        <f t="shared" si="8"/>
        <v>0</v>
      </c>
      <c r="N111" s="96">
        <f t="shared" si="9"/>
        <v>1</v>
      </c>
      <c r="O111" s="96">
        <f t="shared" si="10"/>
        <v>0</v>
      </c>
      <c r="P111" s="96">
        <f t="shared" si="11"/>
        <v>0</v>
      </c>
      <c r="Q111" s="97" t="str">
        <f t="shared" si="12"/>
        <v>n.a.</v>
      </c>
      <c r="R111" s="97">
        <f t="shared" si="13"/>
        <v>3.5326976202616489</v>
      </c>
      <c r="S111" s="97" t="str">
        <f t="shared" si="14"/>
        <v>n.a.</v>
      </c>
      <c r="T111" s="97" t="str">
        <f t="shared" si="15"/>
        <v>n.a.</v>
      </c>
      <c r="U111" s="97" t="str">
        <f t="shared" si="16"/>
        <v>n.a.</v>
      </c>
      <c r="V111" s="97">
        <f t="shared" si="17"/>
        <v>1.6345958508089842</v>
      </c>
      <c r="W111" s="97" t="str">
        <f t="shared" si="18"/>
        <v>n.a.</v>
      </c>
      <c r="X111" s="97" t="str">
        <f t="shared" si="19"/>
        <v>n.a.</v>
      </c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</row>
    <row r="112" spans="1:35">
      <c r="A112" s="103">
        <v>1935</v>
      </c>
      <c r="B112" s="96">
        <v>1552.4</v>
      </c>
      <c r="C112" s="170">
        <v>4362</v>
      </c>
      <c r="D112" s="96"/>
      <c r="E112" s="170">
        <v>142828</v>
      </c>
      <c r="F112" s="96"/>
      <c r="G112" s="155">
        <f t="shared" si="21"/>
        <v>3.054023020696222</v>
      </c>
      <c r="H112" s="96"/>
      <c r="I112" s="97">
        <f t="shared" si="7"/>
        <v>35.589179275561669</v>
      </c>
      <c r="J112" s="97">
        <f t="shared" si="20"/>
        <v>-3.9240263173953451</v>
      </c>
      <c r="K112" s="97">
        <f t="shared" si="24"/>
        <v>4.9873936917004258</v>
      </c>
      <c r="L112" s="97">
        <f t="shared" si="25"/>
        <v>2.1333465596303336</v>
      </c>
      <c r="M112" s="96">
        <f t="shared" si="8"/>
        <v>0</v>
      </c>
      <c r="N112" s="96">
        <f t="shared" si="9"/>
        <v>1</v>
      </c>
      <c r="O112" s="96">
        <f t="shared" si="10"/>
        <v>0</v>
      </c>
      <c r="P112" s="96">
        <f t="shared" si="11"/>
        <v>0</v>
      </c>
      <c r="Q112" s="97" t="str">
        <f t="shared" si="12"/>
        <v>n.a.</v>
      </c>
      <c r="R112" s="97">
        <f t="shared" si="13"/>
        <v>4.9873936917004258</v>
      </c>
      <c r="S112" s="97" t="str">
        <f t="shared" si="14"/>
        <v>n.a.</v>
      </c>
      <c r="T112" s="97" t="str">
        <f t="shared" si="15"/>
        <v>n.a.</v>
      </c>
      <c r="U112" s="97" t="str">
        <f t="shared" si="16"/>
        <v>n.a.</v>
      </c>
      <c r="V112" s="97">
        <f t="shared" si="17"/>
        <v>2.1333465596303336</v>
      </c>
      <c r="W112" s="97" t="str">
        <f t="shared" si="18"/>
        <v>n.a.</v>
      </c>
      <c r="X112" s="97" t="str">
        <f t="shared" si="19"/>
        <v>n.a.</v>
      </c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</row>
    <row r="113" spans="1:35">
      <c r="A113" s="103">
        <v>1936</v>
      </c>
      <c r="B113" s="96">
        <v>1552.3</v>
      </c>
      <c r="C113" s="170">
        <v>4850</v>
      </c>
      <c r="D113" s="96"/>
      <c r="E113" s="170">
        <v>152468</v>
      </c>
      <c r="F113" s="96"/>
      <c r="G113" s="155">
        <f t="shared" si="21"/>
        <v>3.1809953564026552</v>
      </c>
      <c r="H113" s="96"/>
      <c r="I113" s="97">
        <f t="shared" si="7"/>
        <v>32.006185567010313</v>
      </c>
      <c r="J113" s="97">
        <f t="shared" si="20"/>
        <v>-8.4206121567351602</v>
      </c>
      <c r="K113" s="97">
        <f t="shared" si="24"/>
        <v>6.7493768728820625</v>
      </c>
      <c r="L113" s="97">
        <f t="shared" si="25"/>
        <v>4.1575435039611364</v>
      </c>
      <c r="M113" s="96">
        <f t="shared" si="8"/>
        <v>0</v>
      </c>
      <c r="N113" s="96">
        <f t="shared" si="9"/>
        <v>1</v>
      </c>
      <c r="O113" s="96">
        <f t="shared" si="10"/>
        <v>0</v>
      </c>
      <c r="P113" s="96">
        <f t="shared" si="11"/>
        <v>0</v>
      </c>
      <c r="Q113" s="97" t="str">
        <f t="shared" si="12"/>
        <v>n.a.</v>
      </c>
      <c r="R113" s="97">
        <f t="shared" si="13"/>
        <v>6.7493768728820625</v>
      </c>
      <c r="S113" s="97" t="str">
        <f t="shared" si="14"/>
        <v>n.a.</v>
      </c>
      <c r="T113" s="97" t="str">
        <f t="shared" si="15"/>
        <v>n.a.</v>
      </c>
      <c r="U113" s="97" t="str">
        <f t="shared" si="16"/>
        <v>n.a.</v>
      </c>
      <c r="V113" s="97">
        <f t="shared" si="17"/>
        <v>4.1575435039611364</v>
      </c>
      <c r="W113" s="97" t="str">
        <f t="shared" si="18"/>
        <v>n.a.</v>
      </c>
      <c r="X113" s="97" t="str">
        <f t="shared" si="19"/>
        <v>n.a.</v>
      </c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</row>
    <row r="114" spans="1:35">
      <c r="A114" s="103">
        <v>1937</v>
      </c>
      <c r="B114" s="96">
        <v>1563.9</v>
      </c>
      <c r="C114" s="170">
        <v>5581</v>
      </c>
      <c r="D114" s="96"/>
      <c r="E114" s="170">
        <v>159253</v>
      </c>
      <c r="F114" s="96"/>
      <c r="G114" s="155">
        <f t="shared" si="21"/>
        <v>3.5044865716815381</v>
      </c>
      <c r="H114" s="96"/>
      <c r="I114" s="97">
        <f t="shared" si="7"/>
        <v>28.021859881741623</v>
      </c>
      <c r="J114" s="97">
        <f t="shared" si="20"/>
        <v>-9.4904311703724353</v>
      </c>
      <c r="K114" s="97">
        <f t="shared" si="24"/>
        <v>4.4501141223076246</v>
      </c>
      <c r="L114" s="97">
        <f t="shared" si="25"/>
        <v>10.169496620853756</v>
      </c>
      <c r="M114" s="96">
        <f t="shared" si="8"/>
        <v>1</v>
      </c>
      <c r="N114" s="96">
        <f t="shared" si="9"/>
        <v>0</v>
      </c>
      <c r="O114" s="96">
        <f t="shared" si="10"/>
        <v>0</v>
      </c>
      <c r="P114" s="96">
        <f t="shared" si="11"/>
        <v>0</v>
      </c>
      <c r="Q114" s="97">
        <f t="shared" si="12"/>
        <v>4.4501141223076246</v>
      </c>
      <c r="R114" s="97" t="str">
        <f t="shared" si="13"/>
        <v>n.a.</v>
      </c>
      <c r="S114" s="97" t="str">
        <f t="shared" si="14"/>
        <v>n.a.</v>
      </c>
      <c r="T114" s="97" t="str">
        <f t="shared" si="15"/>
        <v>n.a.</v>
      </c>
      <c r="U114" s="97">
        <f t="shared" si="16"/>
        <v>10.169496620853756</v>
      </c>
      <c r="V114" s="97" t="str">
        <f t="shared" si="17"/>
        <v>n.a.</v>
      </c>
      <c r="W114" s="97" t="str">
        <f t="shared" si="18"/>
        <v>n.a.</v>
      </c>
      <c r="X114" s="97" t="str">
        <f t="shared" si="19"/>
        <v>n.a.</v>
      </c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</row>
    <row r="115" spans="1:35">
      <c r="A115" s="103">
        <v>1938</v>
      </c>
      <c r="B115" s="96">
        <v>1495.5</v>
      </c>
      <c r="C115" s="170">
        <v>5827</v>
      </c>
      <c r="D115" s="96"/>
      <c r="E115" s="170">
        <v>162823</v>
      </c>
      <c r="F115" s="96"/>
      <c r="G115" s="155">
        <f t="shared" si="21"/>
        <v>3.5787327343188617</v>
      </c>
      <c r="H115" s="96"/>
      <c r="I115" s="97">
        <f t="shared" si="7"/>
        <v>25.665007722670328</v>
      </c>
      <c r="J115" s="97">
        <f t="shared" si="20"/>
        <v>-9.924171552891341</v>
      </c>
      <c r="K115" s="97">
        <f t="shared" si="24"/>
        <v>2.2417160116293022</v>
      </c>
      <c r="L115" s="97">
        <f t="shared" si="25"/>
        <v>2.1186031425338925</v>
      </c>
      <c r="M115" s="96">
        <f t="shared" si="8"/>
        <v>1</v>
      </c>
      <c r="N115" s="96">
        <f t="shared" si="9"/>
        <v>0</v>
      </c>
      <c r="O115" s="96">
        <f t="shared" si="10"/>
        <v>0</v>
      </c>
      <c r="P115" s="96">
        <f t="shared" si="11"/>
        <v>0</v>
      </c>
      <c r="Q115" s="97">
        <f t="shared" si="12"/>
        <v>2.2417160116293022</v>
      </c>
      <c r="R115" s="97" t="str">
        <f t="shared" si="13"/>
        <v>n.a.</v>
      </c>
      <c r="S115" s="97" t="str">
        <f t="shared" si="14"/>
        <v>n.a.</v>
      </c>
      <c r="T115" s="97" t="str">
        <f t="shared" si="15"/>
        <v>n.a.</v>
      </c>
      <c r="U115" s="97">
        <f t="shared" si="16"/>
        <v>2.1186031425338925</v>
      </c>
      <c r="V115" s="97" t="str">
        <f t="shared" si="17"/>
        <v>n.a.</v>
      </c>
      <c r="W115" s="97" t="str">
        <f t="shared" si="18"/>
        <v>n.a.</v>
      </c>
      <c r="X115" s="97" t="str">
        <f t="shared" si="19"/>
        <v>n.a.</v>
      </c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</row>
    <row r="116" spans="1:35">
      <c r="A116" s="103">
        <v>1939</v>
      </c>
      <c r="B116" s="96">
        <v>1528.4</v>
      </c>
      <c r="C116" s="170">
        <v>6253</v>
      </c>
      <c r="D116" s="96"/>
      <c r="E116" s="170">
        <v>170679</v>
      </c>
      <c r="F116" s="96"/>
      <c r="G116" s="155">
        <f t="shared" si="21"/>
        <v>3.6636024349802847</v>
      </c>
      <c r="H116" s="96"/>
      <c r="I116" s="97">
        <f t="shared" si="7"/>
        <v>24.442667519590596</v>
      </c>
      <c r="J116" s="97">
        <f t="shared" si="20"/>
        <v>-7.5635180474197163</v>
      </c>
      <c r="K116" s="97">
        <f t="shared" si="24"/>
        <v>4.8248711791331722</v>
      </c>
      <c r="L116" s="97">
        <f t="shared" si="25"/>
        <v>2.3715015051990473</v>
      </c>
      <c r="M116" s="96">
        <f t="shared" si="8"/>
        <v>1</v>
      </c>
      <c r="N116" s="96">
        <f t="shared" si="9"/>
        <v>0</v>
      </c>
      <c r="O116" s="96">
        <f t="shared" si="10"/>
        <v>0</v>
      </c>
      <c r="P116" s="96">
        <f t="shared" si="11"/>
        <v>0</v>
      </c>
      <c r="Q116" s="97">
        <f t="shared" si="12"/>
        <v>4.8248711791331722</v>
      </c>
      <c r="R116" s="97" t="str">
        <f t="shared" si="13"/>
        <v>n.a.</v>
      </c>
      <c r="S116" s="97" t="str">
        <f t="shared" si="14"/>
        <v>n.a.</v>
      </c>
      <c r="T116" s="97" t="str">
        <f t="shared" si="15"/>
        <v>n.a.</v>
      </c>
      <c r="U116" s="97">
        <f t="shared" si="16"/>
        <v>2.3715015051990473</v>
      </c>
      <c r="V116" s="97" t="str">
        <f t="shared" si="17"/>
        <v>n.a.</v>
      </c>
      <c r="W116" s="97" t="str">
        <f t="shared" si="18"/>
        <v>n.a.</v>
      </c>
      <c r="X116" s="97" t="str">
        <f t="shared" si="19"/>
        <v>n.a.</v>
      </c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</row>
    <row r="117" spans="1:35">
      <c r="A117" s="103">
        <v>1940</v>
      </c>
      <c r="B117" s="96">
        <v>1558.3000000000002</v>
      </c>
      <c r="C117" s="170"/>
      <c r="D117" s="96"/>
      <c r="E117" s="170">
        <v>156205.39223530484</v>
      </c>
      <c r="F117" s="96"/>
      <c r="G117" s="155">
        <f t="shared" si="21"/>
        <v>0</v>
      </c>
      <c r="H117" s="96"/>
      <c r="I117" s="96"/>
      <c r="J117" s="96"/>
      <c r="K117" s="97">
        <f t="shared" si="24"/>
        <v>-8.4800167359166405</v>
      </c>
      <c r="L117" s="96"/>
      <c r="M117" s="96">
        <f t="shared" si="8"/>
        <v>0</v>
      </c>
      <c r="N117" s="96">
        <f t="shared" si="9"/>
        <v>0</v>
      </c>
      <c r="O117" s="96">
        <f t="shared" si="10"/>
        <v>0</v>
      </c>
      <c r="P117" s="96">
        <f t="shared" si="11"/>
        <v>0</v>
      </c>
      <c r="Q117" s="97" t="str">
        <f t="shared" si="12"/>
        <v>n.a.</v>
      </c>
      <c r="R117" s="97" t="str">
        <f t="shared" si="13"/>
        <v>n.a.</v>
      </c>
      <c r="S117" s="97" t="str">
        <f t="shared" si="14"/>
        <v>n.a.</v>
      </c>
      <c r="T117" s="97" t="str">
        <f t="shared" si="15"/>
        <v>n.a.</v>
      </c>
      <c r="U117" s="97" t="str">
        <f t="shared" si="16"/>
        <v>n.a.</v>
      </c>
      <c r="V117" s="97" t="str">
        <f t="shared" si="17"/>
        <v>n.a.</v>
      </c>
      <c r="W117" s="97" t="str">
        <f t="shared" si="18"/>
        <v>n.a.</v>
      </c>
      <c r="X117" s="97" t="str">
        <f t="shared" si="19"/>
        <v>n.a.</v>
      </c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</row>
    <row r="118" spans="1:35">
      <c r="A118" s="103">
        <v>1941</v>
      </c>
      <c r="B118" s="96">
        <v>1974.3000000000002</v>
      </c>
      <c r="C118" s="170"/>
      <c r="D118" s="96"/>
      <c r="E118" s="170">
        <v>159992.32327135521</v>
      </c>
      <c r="F118" s="96"/>
      <c r="G118" s="155">
        <f t="shared" si="21"/>
        <v>0</v>
      </c>
      <c r="H118" s="96"/>
      <c r="I118" s="96"/>
      <c r="J118" s="96"/>
      <c r="K118" s="97">
        <f t="shared" si="24"/>
        <v>2.4243279837265819</v>
      </c>
      <c r="L118" s="96"/>
      <c r="M118" s="96">
        <f t="shared" si="8"/>
        <v>0</v>
      </c>
      <c r="N118" s="96">
        <f t="shared" si="9"/>
        <v>0</v>
      </c>
      <c r="O118" s="96">
        <f t="shared" si="10"/>
        <v>0</v>
      </c>
      <c r="P118" s="96">
        <f t="shared" si="11"/>
        <v>0</v>
      </c>
      <c r="Q118" s="97" t="str">
        <f t="shared" si="12"/>
        <v>n.a.</v>
      </c>
      <c r="R118" s="97" t="str">
        <f t="shared" si="13"/>
        <v>n.a.</v>
      </c>
      <c r="S118" s="97" t="str">
        <f t="shared" si="14"/>
        <v>n.a.</v>
      </c>
      <c r="T118" s="97" t="str">
        <f t="shared" si="15"/>
        <v>n.a.</v>
      </c>
      <c r="U118" s="97" t="str">
        <f t="shared" si="16"/>
        <v>n.a.</v>
      </c>
      <c r="V118" s="97" t="str">
        <f t="shared" si="17"/>
        <v>n.a.</v>
      </c>
      <c r="W118" s="97" t="str">
        <f t="shared" si="18"/>
        <v>n.a.</v>
      </c>
      <c r="X118" s="97" t="str">
        <f t="shared" si="19"/>
        <v>n.a.</v>
      </c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</row>
    <row r="119" spans="1:35">
      <c r="A119" s="103">
        <v>1942</v>
      </c>
      <c r="B119" s="96">
        <v>2914.3999999999996</v>
      </c>
      <c r="C119" s="170"/>
      <c r="D119" s="96"/>
      <c r="E119" s="170">
        <v>153774.65963540485</v>
      </c>
      <c r="F119" s="96"/>
      <c r="G119" s="155">
        <f t="shared" si="21"/>
        <v>0</v>
      </c>
      <c r="H119" s="96"/>
      <c r="I119" s="96"/>
      <c r="J119" s="96"/>
      <c r="K119" s="97">
        <f t="shared" si="24"/>
        <v>-3.8862262318704377</v>
      </c>
      <c r="L119" s="96"/>
      <c r="M119" s="96">
        <f t="shared" si="8"/>
        <v>0</v>
      </c>
      <c r="N119" s="96">
        <f t="shared" si="9"/>
        <v>0</v>
      </c>
      <c r="O119" s="96">
        <f t="shared" si="10"/>
        <v>0</v>
      </c>
      <c r="P119" s="96">
        <f t="shared" si="11"/>
        <v>0</v>
      </c>
      <c r="Q119" s="97" t="str">
        <f t="shared" si="12"/>
        <v>n.a.</v>
      </c>
      <c r="R119" s="97" t="str">
        <f t="shared" si="13"/>
        <v>n.a.</v>
      </c>
      <c r="S119" s="97" t="str">
        <f t="shared" si="14"/>
        <v>n.a.</v>
      </c>
      <c r="T119" s="97" t="str">
        <f t="shared" si="15"/>
        <v>n.a.</v>
      </c>
      <c r="U119" s="97" t="str">
        <f t="shared" si="16"/>
        <v>n.a.</v>
      </c>
      <c r="V119" s="97" t="str">
        <f t="shared" si="17"/>
        <v>n.a.</v>
      </c>
      <c r="W119" s="97" t="str">
        <f t="shared" si="18"/>
        <v>n.a.</v>
      </c>
      <c r="X119" s="97" t="str">
        <f t="shared" si="19"/>
        <v>n.a.</v>
      </c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</row>
    <row r="120" spans="1:35">
      <c r="A120" s="103">
        <v>1943</v>
      </c>
      <c r="B120" s="96">
        <v>4339.3</v>
      </c>
      <c r="C120" s="170"/>
      <c r="D120" s="96"/>
      <c r="E120" s="170">
        <v>150708.42828567536</v>
      </c>
      <c r="F120" s="96"/>
      <c r="G120" s="155">
        <f t="shared" si="21"/>
        <v>0</v>
      </c>
      <c r="H120" s="96"/>
      <c r="I120" s="96"/>
      <c r="J120" s="96"/>
      <c r="K120" s="97">
        <f t="shared" si="24"/>
        <v>-1.9939770031027426</v>
      </c>
      <c r="L120" s="96"/>
      <c r="M120" s="96">
        <f t="shared" si="8"/>
        <v>0</v>
      </c>
      <c r="N120" s="96">
        <f t="shared" si="9"/>
        <v>0</v>
      </c>
      <c r="O120" s="96">
        <f t="shared" si="10"/>
        <v>0</v>
      </c>
      <c r="P120" s="96">
        <f t="shared" si="11"/>
        <v>0</v>
      </c>
      <c r="Q120" s="97" t="str">
        <f t="shared" si="12"/>
        <v>n.a.</v>
      </c>
      <c r="R120" s="97" t="str">
        <f t="shared" si="13"/>
        <v>n.a.</v>
      </c>
      <c r="S120" s="97" t="str">
        <f t="shared" si="14"/>
        <v>n.a.</v>
      </c>
      <c r="T120" s="97" t="str">
        <f t="shared" si="15"/>
        <v>n.a.</v>
      </c>
      <c r="U120" s="97" t="str">
        <f t="shared" si="16"/>
        <v>n.a.</v>
      </c>
      <c r="V120" s="97" t="str">
        <f t="shared" si="17"/>
        <v>n.a.</v>
      </c>
      <c r="W120" s="97" t="str">
        <f t="shared" si="18"/>
        <v>n.a.</v>
      </c>
      <c r="X120" s="97" t="str">
        <f t="shared" si="19"/>
        <v>n.a.</v>
      </c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</row>
    <row r="121" spans="1:35">
      <c r="A121" s="103">
        <v>1944</v>
      </c>
      <c r="B121" s="96">
        <v>5290.5999999999995</v>
      </c>
      <c r="C121" s="170"/>
      <c r="D121" s="96"/>
      <c r="E121" s="170">
        <v>142837.866481793</v>
      </c>
      <c r="F121" s="96"/>
      <c r="G121" s="155">
        <f t="shared" si="21"/>
        <v>0</v>
      </c>
      <c r="H121" s="96"/>
      <c r="I121" s="96"/>
      <c r="J121" s="96"/>
      <c r="K121" s="97">
        <f t="shared" si="24"/>
        <v>-5.2223766735615573</v>
      </c>
      <c r="L121" s="96"/>
      <c r="M121" s="96">
        <f t="shared" si="8"/>
        <v>0</v>
      </c>
      <c r="N121" s="96">
        <f t="shared" si="9"/>
        <v>0</v>
      </c>
      <c r="O121" s="96">
        <f t="shared" si="10"/>
        <v>0</v>
      </c>
      <c r="P121" s="96">
        <f t="shared" si="11"/>
        <v>0</v>
      </c>
      <c r="Q121" s="97" t="str">
        <f t="shared" si="12"/>
        <v>n.a.</v>
      </c>
      <c r="R121" s="97" t="str">
        <f t="shared" si="13"/>
        <v>n.a.</v>
      </c>
      <c r="S121" s="97" t="str">
        <f t="shared" si="14"/>
        <v>n.a.</v>
      </c>
      <c r="T121" s="97" t="str">
        <f t="shared" si="15"/>
        <v>n.a.</v>
      </c>
      <c r="U121" s="97" t="str">
        <f t="shared" si="16"/>
        <v>n.a.</v>
      </c>
      <c r="V121" s="97" t="str">
        <f t="shared" si="17"/>
        <v>n.a.</v>
      </c>
      <c r="W121" s="97" t="str">
        <f t="shared" si="18"/>
        <v>n.a.</v>
      </c>
      <c r="X121" s="97" t="str">
        <f t="shared" si="19"/>
        <v>n.a.</v>
      </c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</row>
    <row r="122" spans="1:35">
      <c r="A122" s="103">
        <v>1945</v>
      </c>
      <c r="B122" s="96">
        <v>6594.2</v>
      </c>
      <c r="C122" s="170"/>
      <c r="D122" s="96"/>
      <c r="E122" s="170">
        <v>160063.49111242444</v>
      </c>
      <c r="F122" s="96"/>
      <c r="G122" s="155">
        <f t="shared" si="21"/>
        <v>0</v>
      </c>
      <c r="H122" s="96"/>
      <c r="I122" s="96"/>
      <c r="J122" s="96"/>
      <c r="K122" s="97">
        <f t="shared" si="24"/>
        <v>12.059564494284247</v>
      </c>
      <c r="L122" s="96"/>
      <c r="M122" s="96">
        <f t="shared" ref="M122:M185" si="26">IF(AND(I122&gt;0,I122&lt;30),1,0)</f>
        <v>0</v>
      </c>
      <c r="N122" s="96">
        <f t="shared" ref="N122:N185" si="27">IF(AND($I122&gt;30,$I122&lt;60),1,0)</f>
        <v>0</v>
      </c>
      <c r="O122" s="96">
        <f t="shared" ref="O122:O185" si="28">IF(AND($I122&gt;60,$I122&lt;90),1,0)</f>
        <v>0</v>
      </c>
      <c r="P122" s="96">
        <f t="shared" ref="P122:P185" si="29">IF($I122&gt;90,1,0)</f>
        <v>0</v>
      </c>
      <c r="Q122" s="97" t="str">
        <f t="shared" ref="Q122:Q185" si="30">IF(M122=1,$K122,"n.a.")</f>
        <v>n.a.</v>
      </c>
      <c r="R122" s="97" t="str">
        <f t="shared" ref="R122:R185" si="31">IF(N122=1,$K122,"n.a.")</f>
        <v>n.a.</v>
      </c>
      <c r="S122" s="97" t="str">
        <f t="shared" ref="S122:S185" si="32">IF(O122=1,$K122,"n.a.")</f>
        <v>n.a.</v>
      </c>
      <c r="T122" s="97" t="str">
        <f t="shared" ref="T122:T185" si="33">IF(P122=1,$K122,"n.a.")</f>
        <v>n.a.</v>
      </c>
      <c r="U122" s="97" t="str">
        <f t="shared" ref="U122:U185" si="34">IF(M122=1,$L122,"n.a.")</f>
        <v>n.a.</v>
      </c>
      <c r="V122" s="97" t="str">
        <f t="shared" ref="V122:V185" si="35">IF(N122=1,$L122,"n.a.")</f>
        <v>n.a.</v>
      </c>
      <c r="W122" s="97" t="str">
        <f t="shared" ref="W122:W185" si="36">IF(O122=1,$L122,"n.a.")</f>
        <v>n.a.</v>
      </c>
      <c r="X122" s="97" t="str">
        <f t="shared" ref="X122:X185" si="37">IF(P122=1,$L122,"n.a.")</f>
        <v>n.a.</v>
      </c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</row>
    <row r="123" spans="1:35">
      <c r="A123" s="103">
        <v>1946</v>
      </c>
      <c r="B123" s="96">
        <v>7005</v>
      </c>
      <c r="C123" s="170">
        <v>10778</v>
      </c>
      <c r="D123" s="96"/>
      <c r="E123" s="170">
        <v>176392</v>
      </c>
      <c r="F123" s="96"/>
      <c r="G123" s="155">
        <f t="shared" si="21"/>
        <v>6.1102544333076327</v>
      </c>
      <c r="H123" s="96"/>
      <c r="I123" s="97">
        <f>100*B123/C123</f>
        <v>64.99350528855075</v>
      </c>
      <c r="J123" s="96"/>
      <c r="K123" s="97">
        <f t="shared" si="24"/>
        <v>10.201269992359997</v>
      </c>
      <c r="L123" s="96"/>
      <c r="M123" s="96">
        <f t="shared" si="26"/>
        <v>0</v>
      </c>
      <c r="N123" s="96">
        <f t="shared" si="27"/>
        <v>0</v>
      </c>
      <c r="O123" s="96">
        <f t="shared" si="28"/>
        <v>1</v>
      </c>
      <c r="P123" s="96">
        <f t="shared" si="29"/>
        <v>0</v>
      </c>
      <c r="Q123" s="97" t="str">
        <f t="shared" si="30"/>
        <v>n.a.</v>
      </c>
      <c r="R123" s="97" t="str">
        <f t="shared" si="31"/>
        <v>n.a.</v>
      </c>
      <c r="S123" s="97">
        <f t="shared" si="32"/>
        <v>10.201269992359997</v>
      </c>
      <c r="T123" s="97" t="str">
        <f t="shared" si="33"/>
        <v>n.a.</v>
      </c>
      <c r="U123" s="97" t="str">
        <f t="shared" si="34"/>
        <v>n.a.</v>
      </c>
      <c r="V123" s="97" t="str">
        <f t="shared" si="35"/>
        <v>n.a.</v>
      </c>
      <c r="W123" s="97">
        <f t="shared" si="36"/>
        <v>0</v>
      </c>
      <c r="X123" s="97" t="str">
        <f t="shared" si="37"/>
        <v>n.a.</v>
      </c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</row>
    <row r="124" spans="1:35">
      <c r="A124" s="103">
        <v>1947</v>
      </c>
      <c r="B124" s="96">
        <v>6737.9000000000005</v>
      </c>
      <c r="C124" s="170">
        <v>12687</v>
      </c>
      <c r="D124" s="96"/>
      <c r="E124" s="170">
        <v>200316</v>
      </c>
      <c r="F124" s="96"/>
      <c r="G124" s="155">
        <f t="shared" si="21"/>
        <v>6.3334930809321275</v>
      </c>
      <c r="H124" s="96"/>
      <c r="I124" s="97">
        <f>100*B124/C124</f>
        <v>53.108693938677384</v>
      </c>
      <c r="J124" s="96"/>
      <c r="K124" s="97">
        <f t="shared" si="24"/>
        <v>13.562973377477427</v>
      </c>
      <c r="L124" s="97">
        <f t="shared" ref="L124:L157" si="38">100*(G124/G123-1)</f>
        <v>3.6535082141194941</v>
      </c>
      <c r="M124" s="96">
        <f t="shared" si="26"/>
        <v>0</v>
      </c>
      <c r="N124" s="96">
        <f t="shared" si="27"/>
        <v>1</v>
      </c>
      <c r="O124" s="96">
        <f t="shared" si="28"/>
        <v>0</v>
      </c>
      <c r="P124" s="96">
        <f t="shared" si="29"/>
        <v>0</v>
      </c>
      <c r="Q124" s="97" t="str">
        <f t="shared" si="30"/>
        <v>n.a.</v>
      </c>
      <c r="R124" s="97">
        <f t="shared" si="31"/>
        <v>13.562973377477427</v>
      </c>
      <c r="S124" s="97" t="str">
        <f t="shared" si="32"/>
        <v>n.a.</v>
      </c>
      <c r="T124" s="97" t="str">
        <f t="shared" si="33"/>
        <v>n.a.</v>
      </c>
      <c r="U124" s="97" t="str">
        <f t="shared" si="34"/>
        <v>n.a.</v>
      </c>
      <c r="V124" s="97">
        <f t="shared" si="35"/>
        <v>3.6535082141194941</v>
      </c>
      <c r="W124" s="97" t="str">
        <f t="shared" si="36"/>
        <v>n.a.</v>
      </c>
      <c r="X124" s="97" t="str">
        <f t="shared" si="37"/>
        <v>n.a.</v>
      </c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</row>
    <row r="125" spans="1:35">
      <c r="A125" s="103">
        <f t="shared" ref="A125:A185" si="39">A124+1</f>
        <v>1948</v>
      </c>
      <c r="B125" s="96">
        <v>6330.3</v>
      </c>
      <c r="C125" s="170">
        <v>13904</v>
      </c>
      <c r="D125" s="96"/>
      <c r="E125" s="170">
        <v>214241</v>
      </c>
      <c r="F125" s="96"/>
      <c r="G125" s="155">
        <f t="shared" si="21"/>
        <v>6.4898875565367975</v>
      </c>
      <c r="H125" s="96"/>
      <c r="I125" s="97">
        <f>100*B125/C125</f>
        <v>45.528624856156505</v>
      </c>
      <c r="J125" s="96"/>
      <c r="K125" s="97">
        <f t="shared" si="24"/>
        <v>6.9515166037660503</v>
      </c>
      <c r="L125" s="97">
        <f t="shared" si="38"/>
        <v>2.4693241723989123</v>
      </c>
      <c r="M125" s="96">
        <f t="shared" si="26"/>
        <v>0</v>
      </c>
      <c r="N125" s="96">
        <f t="shared" si="27"/>
        <v>1</v>
      </c>
      <c r="O125" s="96">
        <f t="shared" si="28"/>
        <v>0</v>
      </c>
      <c r="P125" s="96">
        <f t="shared" si="29"/>
        <v>0</v>
      </c>
      <c r="Q125" s="97" t="str">
        <f t="shared" si="30"/>
        <v>n.a.</v>
      </c>
      <c r="R125" s="97">
        <f t="shared" si="31"/>
        <v>6.9515166037660503</v>
      </c>
      <c r="S125" s="97" t="str">
        <f t="shared" si="32"/>
        <v>n.a.</v>
      </c>
      <c r="T125" s="97" t="str">
        <f t="shared" si="33"/>
        <v>n.a.</v>
      </c>
      <c r="U125" s="97" t="str">
        <f t="shared" si="34"/>
        <v>n.a.</v>
      </c>
      <c r="V125" s="97">
        <f t="shared" si="35"/>
        <v>2.4693241723989123</v>
      </c>
      <c r="W125" s="97" t="str">
        <f t="shared" si="36"/>
        <v>n.a.</v>
      </c>
      <c r="X125" s="97" t="str">
        <f t="shared" si="37"/>
        <v>n.a.</v>
      </c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</row>
    <row r="126" spans="1:35">
      <c r="A126" s="103">
        <f t="shared" si="39"/>
        <v>1949</v>
      </c>
      <c r="B126" s="96">
        <v>6210.5</v>
      </c>
      <c r="C126" s="170">
        <v>14917</v>
      </c>
      <c r="D126" s="96">
        <v>13657</v>
      </c>
      <c r="E126" s="170">
        <v>219955</v>
      </c>
      <c r="F126" s="96"/>
      <c r="G126" s="155">
        <f t="shared" si="21"/>
        <v>6.7818417403559819</v>
      </c>
      <c r="H126" s="96"/>
      <c r="I126" s="97">
        <f>100*B126/D126</f>
        <v>45.474848063264261</v>
      </c>
      <c r="J126" s="97">
        <f t="shared" ref="J126:J186" si="40">I126-I123</f>
        <v>-19.518657225286489</v>
      </c>
      <c r="K126" s="97">
        <f t="shared" si="24"/>
        <v>2.6670898660853926</v>
      </c>
      <c r="L126" s="97">
        <f t="shared" si="38"/>
        <v>4.4986015747702668</v>
      </c>
      <c r="M126" s="96">
        <f t="shared" si="26"/>
        <v>0</v>
      </c>
      <c r="N126" s="96">
        <f t="shared" si="27"/>
        <v>1</v>
      </c>
      <c r="O126" s="96">
        <f t="shared" si="28"/>
        <v>0</v>
      </c>
      <c r="P126" s="96">
        <f t="shared" si="29"/>
        <v>0</v>
      </c>
      <c r="Q126" s="97" t="str">
        <f t="shared" si="30"/>
        <v>n.a.</v>
      </c>
      <c r="R126" s="97">
        <f t="shared" si="31"/>
        <v>2.6670898660853926</v>
      </c>
      <c r="S126" s="97" t="str">
        <f t="shared" si="32"/>
        <v>n.a.</v>
      </c>
      <c r="T126" s="97" t="str">
        <f t="shared" si="33"/>
        <v>n.a.</v>
      </c>
      <c r="U126" s="97" t="str">
        <f t="shared" si="34"/>
        <v>n.a.</v>
      </c>
      <c r="V126" s="97">
        <f t="shared" si="35"/>
        <v>4.4986015747702668</v>
      </c>
      <c r="W126" s="97" t="str">
        <f t="shared" si="36"/>
        <v>n.a.</v>
      </c>
      <c r="X126" s="97" t="str">
        <f t="shared" si="37"/>
        <v>n.a.</v>
      </c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</row>
    <row r="127" spans="1:35">
      <c r="A127" s="103">
        <f t="shared" si="39"/>
        <v>1950</v>
      </c>
      <c r="B127" s="96">
        <v>4752.8</v>
      </c>
      <c r="C127" s="170">
        <v>16425</v>
      </c>
      <c r="D127" s="96">
        <v>15073</v>
      </c>
      <c r="E127" s="170">
        <v>230667</v>
      </c>
      <c r="F127" s="96"/>
      <c r="G127" s="155">
        <f t="shared" si="21"/>
        <v>7.1206544499213154</v>
      </c>
      <c r="H127" s="96"/>
      <c r="I127" s="97">
        <f t="shared" ref="I127:I186" si="41">100*B127/D127</f>
        <v>31.531878192795062</v>
      </c>
      <c r="J127" s="107">
        <f t="shared" si="40"/>
        <v>-21.576815745882321</v>
      </c>
      <c r="K127" s="97">
        <f t="shared" si="24"/>
        <v>4.8700870632629512</v>
      </c>
      <c r="L127" s="97">
        <f t="shared" si="38"/>
        <v>4.9958805076384616</v>
      </c>
      <c r="M127" s="96">
        <f t="shared" si="26"/>
        <v>0</v>
      </c>
      <c r="N127" s="96">
        <f t="shared" si="27"/>
        <v>1</v>
      </c>
      <c r="O127" s="96">
        <f t="shared" si="28"/>
        <v>0</v>
      </c>
      <c r="P127" s="96">
        <f t="shared" si="29"/>
        <v>0</v>
      </c>
      <c r="Q127" s="97" t="str">
        <f t="shared" si="30"/>
        <v>n.a.</v>
      </c>
      <c r="R127" s="97">
        <f t="shared" si="31"/>
        <v>4.8700870632629512</v>
      </c>
      <c r="S127" s="97" t="str">
        <f t="shared" si="32"/>
        <v>n.a.</v>
      </c>
      <c r="T127" s="97" t="str">
        <f t="shared" si="33"/>
        <v>n.a.</v>
      </c>
      <c r="U127" s="97" t="str">
        <f t="shared" si="34"/>
        <v>n.a.</v>
      </c>
      <c r="V127" s="97">
        <f t="shared" si="35"/>
        <v>4.9958805076384616</v>
      </c>
      <c r="W127" s="97" t="str">
        <f t="shared" si="36"/>
        <v>n.a.</v>
      </c>
      <c r="X127" s="97" t="str">
        <f t="shared" si="37"/>
        <v>n.a.</v>
      </c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</row>
    <row r="128" spans="1:35">
      <c r="A128" s="103">
        <f t="shared" si="39"/>
        <v>1951</v>
      </c>
      <c r="B128" s="96">
        <v>4943.3999999999996</v>
      </c>
      <c r="C128" s="170">
        <v>20456</v>
      </c>
      <c r="D128" s="96">
        <v>18765</v>
      </c>
      <c r="E128" s="170">
        <v>243164</v>
      </c>
      <c r="F128" s="96"/>
      <c r="G128" s="155">
        <f t="shared" si="21"/>
        <v>8.4124294714678154</v>
      </c>
      <c r="H128" s="96"/>
      <c r="I128" s="97">
        <f t="shared" si="41"/>
        <v>26.34372501998401</v>
      </c>
      <c r="J128" s="107">
        <f t="shared" si="40"/>
        <v>-19.184899836172495</v>
      </c>
      <c r="K128" s="97">
        <f t="shared" si="24"/>
        <v>5.4177667373312977</v>
      </c>
      <c r="L128" s="97">
        <f t="shared" si="38"/>
        <v>18.141240115376966</v>
      </c>
      <c r="M128" s="96">
        <f t="shared" si="26"/>
        <v>1</v>
      </c>
      <c r="N128" s="96">
        <f t="shared" si="27"/>
        <v>0</v>
      </c>
      <c r="O128" s="96">
        <f t="shared" si="28"/>
        <v>0</v>
      </c>
      <c r="P128" s="96">
        <f t="shared" si="29"/>
        <v>0</v>
      </c>
      <c r="Q128" s="97">
        <f t="shared" si="30"/>
        <v>5.4177667373312977</v>
      </c>
      <c r="R128" s="97" t="str">
        <f t="shared" si="31"/>
        <v>n.a.</v>
      </c>
      <c r="S128" s="97" t="str">
        <f t="shared" si="32"/>
        <v>n.a.</v>
      </c>
      <c r="T128" s="97" t="str">
        <f t="shared" si="33"/>
        <v>n.a.</v>
      </c>
      <c r="U128" s="97">
        <f t="shared" si="34"/>
        <v>18.141240115376966</v>
      </c>
      <c r="V128" s="97" t="str">
        <f t="shared" si="35"/>
        <v>n.a.</v>
      </c>
      <c r="W128" s="97" t="str">
        <f t="shared" si="36"/>
        <v>n.a.</v>
      </c>
      <c r="X128" s="97" t="str">
        <f t="shared" si="37"/>
        <v>n.a.</v>
      </c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</row>
    <row r="129" spans="1:35">
      <c r="A129" s="103">
        <f t="shared" si="39"/>
        <v>1952</v>
      </c>
      <c r="B129" s="96">
        <v>4933.3</v>
      </c>
      <c r="C129" s="170">
        <v>22564</v>
      </c>
      <c r="D129" s="96">
        <v>20732</v>
      </c>
      <c r="E129" s="170">
        <v>251734</v>
      </c>
      <c r="F129" s="96"/>
      <c r="G129" s="155">
        <f t="shared" si="21"/>
        <v>8.9634296519341845</v>
      </c>
      <c r="H129" s="96"/>
      <c r="I129" s="97">
        <f t="shared" si="41"/>
        <v>23.795581709434689</v>
      </c>
      <c r="J129" s="107">
        <f t="shared" si="40"/>
        <v>-21.679266353829572</v>
      </c>
      <c r="K129" s="97">
        <f t="shared" si="24"/>
        <v>3.5243703837739115</v>
      </c>
      <c r="L129" s="97">
        <f t="shared" si="38"/>
        <v>6.5498341749571809</v>
      </c>
      <c r="M129" s="96">
        <f t="shared" si="26"/>
        <v>1</v>
      </c>
      <c r="N129" s="96">
        <f t="shared" si="27"/>
        <v>0</v>
      </c>
      <c r="O129" s="96">
        <f t="shared" si="28"/>
        <v>0</v>
      </c>
      <c r="P129" s="96">
        <f t="shared" si="29"/>
        <v>0</v>
      </c>
      <c r="Q129" s="97">
        <f t="shared" si="30"/>
        <v>3.5243703837739115</v>
      </c>
      <c r="R129" s="97" t="str">
        <f t="shared" si="31"/>
        <v>n.a.</v>
      </c>
      <c r="S129" s="97" t="str">
        <f t="shared" si="32"/>
        <v>n.a.</v>
      </c>
      <c r="T129" s="97" t="str">
        <f t="shared" si="33"/>
        <v>n.a.</v>
      </c>
      <c r="U129" s="97">
        <f t="shared" si="34"/>
        <v>6.5498341749571809</v>
      </c>
      <c r="V129" s="97" t="str">
        <f t="shared" si="35"/>
        <v>n.a.</v>
      </c>
      <c r="W129" s="97" t="str">
        <f t="shared" si="36"/>
        <v>n.a.</v>
      </c>
      <c r="X129" s="97" t="str">
        <f t="shared" si="37"/>
        <v>n.a.</v>
      </c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</row>
    <row r="130" spans="1:35">
      <c r="A130" s="103">
        <f t="shared" si="39"/>
        <v>1953</v>
      </c>
      <c r="B130" s="96">
        <v>5455.3</v>
      </c>
      <c r="C130" s="170">
        <v>22884</v>
      </c>
      <c r="D130" s="96">
        <v>21013</v>
      </c>
      <c r="E130" s="170">
        <v>261732</v>
      </c>
      <c r="F130" s="96"/>
      <c r="G130" s="155">
        <f t="shared" si="21"/>
        <v>8.7432946678281596</v>
      </c>
      <c r="H130" s="96"/>
      <c r="I130" s="97">
        <f t="shared" si="41"/>
        <v>25.961547613382191</v>
      </c>
      <c r="J130" s="97">
        <f t="shared" si="40"/>
        <v>-5.5703305794128717</v>
      </c>
      <c r="K130" s="97">
        <f t="shared" si="24"/>
        <v>3.9716526174454092</v>
      </c>
      <c r="L130" s="97">
        <f t="shared" si="38"/>
        <v>-2.4559235990491923</v>
      </c>
      <c r="M130" s="96">
        <f t="shared" si="26"/>
        <v>1</v>
      </c>
      <c r="N130" s="96">
        <f t="shared" si="27"/>
        <v>0</v>
      </c>
      <c r="O130" s="96">
        <f t="shared" si="28"/>
        <v>0</v>
      </c>
      <c r="P130" s="96">
        <f t="shared" si="29"/>
        <v>0</v>
      </c>
      <c r="Q130" s="97">
        <f t="shared" si="30"/>
        <v>3.9716526174454092</v>
      </c>
      <c r="R130" s="97" t="str">
        <f t="shared" si="31"/>
        <v>n.a.</v>
      </c>
      <c r="S130" s="97" t="str">
        <f t="shared" si="32"/>
        <v>n.a.</v>
      </c>
      <c r="T130" s="97" t="str">
        <f t="shared" si="33"/>
        <v>n.a.</v>
      </c>
      <c r="U130" s="97">
        <f t="shared" si="34"/>
        <v>-2.4559235990491923</v>
      </c>
      <c r="V130" s="97" t="str">
        <f t="shared" si="35"/>
        <v>n.a.</v>
      </c>
      <c r="W130" s="97" t="str">
        <f t="shared" si="36"/>
        <v>n.a.</v>
      </c>
      <c r="X130" s="97" t="str">
        <f t="shared" si="37"/>
        <v>n.a.</v>
      </c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</row>
    <row r="131" spans="1:35">
      <c r="A131" s="103">
        <f t="shared" si="39"/>
        <v>1954</v>
      </c>
      <c r="B131" s="96">
        <v>5970.9</v>
      </c>
      <c r="C131" s="170">
        <v>24806</v>
      </c>
      <c r="D131" s="96">
        <v>22799</v>
      </c>
      <c r="E131" s="170">
        <v>274943</v>
      </c>
      <c r="F131" s="96"/>
      <c r="G131" s="155">
        <f t="shared" si="21"/>
        <v>9.0222336993485914</v>
      </c>
      <c r="H131" s="96"/>
      <c r="I131" s="97">
        <f t="shared" si="41"/>
        <v>26.18930654853283</v>
      </c>
      <c r="J131" s="97">
        <f t="shared" si="40"/>
        <v>-0.15441847145118004</v>
      </c>
      <c r="K131" s="97">
        <f t="shared" si="24"/>
        <v>5.047529534027162</v>
      </c>
      <c r="L131" s="97">
        <f t="shared" si="38"/>
        <v>3.1903194632890042</v>
      </c>
      <c r="M131" s="96">
        <f t="shared" si="26"/>
        <v>1</v>
      </c>
      <c r="N131" s="96">
        <f t="shared" si="27"/>
        <v>0</v>
      </c>
      <c r="O131" s="96">
        <f t="shared" si="28"/>
        <v>0</v>
      </c>
      <c r="P131" s="96">
        <f t="shared" si="29"/>
        <v>0</v>
      </c>
      <c r="Q131" s="97">
        <f t="shared" si="30"/>
        <v>5.047529534027162</v>
      </c>
      <c r="R131" s="97" t="str">
        <f t="shared" si="31"/>
        <v>n.a.</v>
      </c>
      <c r="S131" s="97" t="str">
        <f t="shared" si="32"/>
        <v>n.a.</v>
      </c>
      <c r="T131" s="97" t="str">
        <f t="shared" si="33"/>
        <v>n.a.</v>
      </c>
      <c r="U131" s="97">
        <f t="shared" si="34"/>
        <v>3.1903194632890042</v>
      </c>
      <c r="V131" s="97" t="str">
        <f t="shared" si="35"/>
        <v>n.a.</v>
      </c>
      <c r="W131" s="97" t="str">
        <f t="shared" si="36"/>
        <v>n.a.</v>
      </c>
      <c r="X131" s="97" t="str">
        <f t="shared" si="37"/>
        <v>n.a.</v>
      </c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</row>
    <row r="132" spans="1:35">
      <c r="A132" s="103">
        <f t="shared" si="39"/>
        <v>1955</v>
      </c>
      <c r="B132" s="96">
        <v>6482.5</v>
      </c>
      <c r="C132" s="170">
        <v>26376</v>
      </c>
      <c r="D132" s="96">
        <v>24278</v>
      </c>
      <c r="E132" s="170">
        <v>281013</v>
      </c>
      <c r="F132" s="96"/>
      <c r="G132" s="155">
        <f t="shared" si="21"/>
        <v>9.3860426385967912</v>
      </c>
      <c r="H132" s="96"/>
      <c r="I132" s="97">
        <f t="shared" si="41"/>
        <v>26.701128593788614</v>
      </c>
      <c r="J132" s="97">
        <f t="shared" si="40"/>
        <v>2.9055468843539245</v>
      </c>
      <c r="K132" s="97">
        <f t="shared" si="24"/>
        <v>2.2077303295592099</v>
      </c>
      <c r="L132" s="97">
        <f t="shared" si="38"/>
        <v>4.0323599606433058</v>
      </c>
      <c r="M132" s="96">
        <f t="shared" si="26"/>
        <v>1</v>
      </c>
      <c r="N132" s="96">
        <f t="shared" si="27"/>
        <v>0</v>
      </c>
      <c r="O132" s="96">
        <f t="shared" si="28"/>
        <v>0</v>
      </c>
      <c r="P132" s="96">
        <f t="shared" si="29"/>
        <v>0</v>
      </c>
      <c r="Q132" s="97">
        <f t="shared" si="30"/>
        <v>2.2077303295592099</v>
      </c>
      <c r="R132" s="97" t="str">
        <f t="shared" si="31"/>
        <v>n.a.</v>
      </c>
      <c r="S132" s="97" t="str">
        <f t="shared" si="32"/>
        <v>n.a.</v>
      </c>
      <c r="T132" s="97" t="str">
        <f t="shared" si="33"/>
        <v>n.a.</v>
      </c>
      <c r="U132" s="97">
        <f t="shared" si="34"/>
        <v>4.0323599606433058</v>
      </c>
      <c r="V132" s="97" t="str">
        <f t="shared" si="35"/>
        <v>n.a.</v>
      </c>
      <c r="W132" s="97" t="str">
        <f t="shared" si="36"/>
        <v>n.a.</v>
      </c>
      <c r="X132" s="97" t="str">
        <f t="shared" si="37"/>
        <v>n.a.</v>
      </c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</row>
    <row r="133" spans="1:35">
      <c r="A133" s="103">
        <f t="shared" si="39"/>
        <v>1956</v>
      </c>
      <c r="B133" s="96">
        <v>7376.5</v>
      </c>
      <c r="C133" s="170">
        <v>29747</v>
      </c>
      <c r="D133" s="96">
        <v>27462</v>
      </c>
      <c r="E133" s="170">
        <v>296010</v>
      </c>
      <c r="F133" s="96"/>
      <c r="G133" s="155">
        <f t="shared" si="21"/>
        <v>10.04932265801831</v>
      </c>
      <c r="H133" s="96"/>
      <c r="I133" s="97">
        <f t="shared" si="41"/>
        <v>26.860753040565143</v>
      </c>
      <c r="J133" s="97">
        <f t="shared" si="40"/>
        <v>0.89920542718295238</v>
      </c>
      <c r="K133" s="97">
        <f t="shared" si="24"/>
        <v>5.3367637796116085</v>
      </c>
      <c r="L133" s="97">
        <f t="shared" si="38"/>
        <v>7.0666631823513626</v>
      </c>
      <c r="M133" s="96">
        <f t="shared" si="26"/>
        <v>1</v>
      </c>
      <c r="N133" s="96">
        <f t="shared" si="27"/>
        <v>0</v>
      </c>
      <c r="O133" s="96">
        <f t="shared" si="28"/>
        <v>0</v>
      </c>
      <c r="P133" s="96">
        <f t="shared" si="29"/>
        <v>0</v>
      </c>
      <c r="Q133" s="97">
        <f t="shared" si="30"/>
        <v>5.3367637796116085</v>
      </c>
      <c r="R133" s="97" t="str">
        <f t="shared" si="31"/>
        <v>n.a.</v>
      </c>
      <c r="S133" s="97" t="str">
        <f t="shared" si="32"/>
        <v>n.a.</v>
      </c>
      <c r="T133" s="97" t="str">
        <f t="shared" si="33"/>
        <v>n.a.</v>
      </c>
      <c r="U133" s="97">
        <f t="shared" si="34"/>
        <v>7.0666631823513626</v>
      </c>
      <c r="V133" s="97" t="str">
        <f t="shared" si="35"/>
        <v>n.a.</v>
      </c>
      <c r="W133" s="97" t="str">
        <f t="shared" si="36"/>
        <v>n.a.</v>
      </c>
      <c r="X133" s="97" t="str">
        <f t="shared" si="37"/>
        <v>n.a.</v>
      </c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</row>
    <row r="134" spans="1:35">
      <c r="A134" s="103">
        <f t="shared" si="39"/>
        <v>1957</v>
      </c>
      <c r="B134" s="96">
        <v>8232.3000000000011</v>
      </c>
      <c r="C134" s="170">
        <v>31775</v>
      </c>
      <c r="D134" s="96">
        <v>29248</v>
      </c>
      <c r="E134" s="170">
        <v>304937</v>
      </c>
      <c r="F134" s="96"/>
      <c r="G134" s="155">
        <f t="shared" si="21"/>
        <v>10.420185152998815</v>
      </c>
      <c r="H134" s="96"/>
      <c r="I134" s="97">
        <f t="shared" si="41"/>
        <v>28.14653993435449</v>
      </c>
      <c r="J134" s="97">
        <f t="shared" si="40"/>
        <v>1.9572333858216595</v>
      </c>
      <c r="K134" s="97">
        <f t="shared" si="24"/>
        <v>3.0157764940373699</v>
      </c>
      <c r="L134" s="97">
        <f t="shared" si="38"/>
        <v>3.6904228036164888</v>
      </c>
      <c r="M134" s="96">
        <f t="shared" si="26"/>
        <v>1</v>
      </c>
      <c r="N134" s="96">
        <f t="shared" si="27"/>
        <v>0</v>
      </c>
      <c r="O134" s="96">
        <f t="shared" si="28"/>
        <v>0</v>
      </c>
      <c r="P134" s="96">
        <f t="shared" si="29"/>
        <v>0</v>
      </c>
      <c r="Q134" s="97">
        <f t="shared" si="30"/>
        <v>3.0157764940373699</v>
      </c>
      <c r="R134" s="97" t="str">
        <f t="shared" si="31"/>
        <v>n.a.</v>
      </c>
      <c r="S134" s="97" t="str">
        <f t="shared" si="32"/>
        <v>n.a.</v>
      </c>
      <c r="T134" s="97" t="str">
        <f t="shared" si="33"/>
        <v>n.a.</v>
      </c>
      <c r="U134" s="97">
        <f t="shared" si="34"/>
        <v>3.6904228036164888</v>
      </c>
      <c r="V134" s="97" t="str">
        <f t="shared" si="35"/>
        <v>n.a.</v>
      </c>
      <c r="W134" s="97" t="str">
        <f t="shared" si="36"/>
        <v>n.a.</v>
      </c>
      <c r="X134" s="97" t="str">
        <f t="shared" si="37"/>
        <v>n.a.</v>
      </c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</row>
    <row r="135" spans="1:35">
      <c r="A135" s="103">
        <f t="shared" si="39"/>
        <v>1958</v>
      </c>
      <c r="B135" s="96">
        <v>8312.6</v>
      </c>
      <c r="C135" s="170">
        <v>31919</v>
      </c>
      <c r="D135" s="96">
        <v>29207</v>
      </c>
      <c r="E135" s="170">
        <v>304937</v>
      </c>
      <c r="F135" s="96"/>
      <c r="G135" s="155">
        <f t="shared" si="21"/>
        <v>10.46740802198487</v>
      </c>
      <c r="H135" s="96"/>
      <c r="I135" s="97">
        <f t="shared" si="41"/>
        <v>28.460985380217071</v>
      </c>
      <c r="J135" s="97">
        <f t="shared" si="40"/>
        <v>1.7598567864284576</v>
      </c>
      <c r="K135" s="97">
        <f t="shared" si="24"/>
        <v>0</v>
      </c>
      <c r="L135" s="97">
        <f t="shared" si="38"/>
        <v>0.45318646734855417</v>
      </c>
      <c r="M135" s="96">
        <f t="shared" si="26"/>
        <v>1</v>
      </c>
      <c r="N135" s="96">
        <f t="shared" si="27"/>
        <v>0</v>
      </c>
      <c r="O135" s="96">
        <f t="shared" si="28"/>
        <v>0</v>
      </c>
      <c r="P135" s="96">
        <f t="shared" si="29"/>
        <v>0</v>
      </c>
      <c r="Q135" s="97">
        <f t="shared" si="30"/>
        <v>0</v>
      </c>
      <c r="R135" s="97" t="str">
        <f t="shared" si="31"/>
        <v>n.a.</v>
      </c>
      <c r="S135" s="97" t="str">
        <f t="shared" si="32"/>
        <v>n.a.</v>
      </c>
      <c r="T135" s="97" t="str">
        <f t="shared" si="33"/>
        <v>n.a.</v>
      </c>
      <c r="U135" s="97">
        <f t="shared" si="34"/>
        <v>0.45318646734855417</v>
      </c>
      <c r="V135" s="97" t="str">
        <f t="shared" si="35"/>
        <v>n.a.</v>
      </c>
      <c r="W135" s="97" t="str">
        <f t="shared" si="36"/>
        <v>n.a.</v>
      </c>
      <c r="X135" s="97" t="str">
        <f t="shared" si="37"/>
        <v>n.a.</v>
      </c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</row>
    <row r="136" spans="1:35">
      <c r="A136" s="103">
        <f t="shared" si="39"/>
        <v>1959</v>
      </c>
      <c r="B136" s="96">
        <v>9255.8000000000011</v>
      </c>
      <c r="C136" s="170">
        <v>33946</v>
      </c>
      <c r="D136" s="96">
        <v>30958</v>
      </c>
      <c r="E136" s="170">
        <v>317791</v>
      </c>
      <c r="F136" s="96"/>
      <c r="G136" s="155">
        <f t="shared" ref="G136:G180" si="42">100*C136/E136</f>
        <v>10.681863237159014</v>
      </c>
      <c r="H136" s="96"/>
      <c r="I136" s="97">
        <f t="shared" si="41"/>
        <v>29.897926222624204</v>
      </c>
      <c r="J136" s="97">
        <f t="shared" si="40"/>
        <v>3.0371731820590604</v>
      </c>
      <c r="K136" s="97">
        <f t="shared" ref="K136:K157" si="43">100*(E136/E135-1)</f>
        <v>4.2152969301855858</v>
      </c>
      <c r="L136" s="97">
        <f t="shared" si="38"/>
        <v>2.0487900607649934</v>
      </c>
      <c r="M136" s="96">
        <f t="shared" si="26"/>
        <v>1</v>
      </c>
      <c r="N136" s="96">
        <f t="shared" si="27"/>
        <v>0</v>
      </c>
      <c r="O136" s="96">
        <f t="shared" si="28"/>
        <v>0</v>
      </c>
      <c r="P136" s="96">
        <f t="shared" si="29"/>
        <v>0</v>
      </c>
      <c r="Q136" s="97">
        <f t="shared" si="30"/>
        <v>4.2152969301855858</v>
      </c>
      <c r="R136" s="97" t="str">
        <f t="shared" si="31"/>
        <v>n.a.</v>
      </c>
      <c r="S136" s="97" t="str">
        <f t="shared" si="32"/>
        <v>n.a.</v>
      </c>
      <c r="T136" s="97" t="str">
        <f t="shared" si="33"/>
        <v>n.a.</v>
      </c>
      <c r="U136" s="97">
        <f t="shared" si="34"/>
        <v>2.0487900607649934</v>
      </c>
      <c r="V136" s="97" t="str">
        <f t="shared" si="35"/>
        <v>n.a.</v>
      </c>
      <c r="W136" s="97" t="str">
        <f t="shared" si="36"/>
        <v>n.a.</v>
      </c>
      <c r="X136" s="97" t="str">
        <f t="shared" si="37"/>
        <v>n.a.</v>
      </c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</row>
    <row r="137" spans="1:35">
      <c r="A137" s="103">
        <f t="shared" si="39"/>
        <v>1960</v>
      </c>
      <c r="B137" s="96">
        <v>9739.2000000000007</v>
      </c>
      <c r="C137" s="170">
        <v>33058</v>
      </c>
      <c r="D137" s="96">
        <v>33058</v>
      </c>
      <c r="E137" s="170">
        <v>335672</v>
      </c>
      <c r="F137" s="96"/>
      <c r="G137" s="155">
        <f t="shared" si="42"/>
        <v>9.8483042970518841</v>
      </c>
      <c r="H137" s="96"/>
      <c r="I137" s="97">
        <f t="shared" si="41"/>
        <v>29.460947425736588</v>
      </c>
      <c r="J137" s="97">
        <f t="shared" si="40"/>
        <v>1.3144074913820987</v>
      </c>
      <c r="K137" s="97">
        <f t="shared" si="43"/>
        <v>5.6266539958652162</v>
      </c>
      <c r="L137" s="97">
        <f t="shared" si="38"/>
        <v>-7.803497588392883</v>
      </c>
      <c r="M137" s="96">
        <f t="shared" si="26"/>
        <v>1</v>
      </c>
      <c r="N137" s="96">
        <f t="shared" si="27"/>
        <v>0</v>
      </c>
      <c r="O137" s="96">
        <f t="shared" si="28"/>
        <v>0</v>
      </c>
      <c r="P137" s="96">
        <f t="shared" si="29"/>
        <v>0</v>
      </c>
      <c r="Q137" s="97">
        <f t="shared" si="30"/>
        <v>5.6266539958652162</v>
      </c>
      <c r="R137" s="97" t="str">
        <f t="shared" si="31"/>
        <v>n.a.</v>
      </c>
      <c r="S137" s="97" t="str">
        <f t="shared" si="32"/>
        <v>n.a.</v>
      </c>
      <c r="T137" s="97" t="str">
        <f t="shared" si="33"/>
        <v>n.a.</v>
      </c>
      <c r="U137" s="97">
        <f t="shared" si="34"/>
        <v>-7.803497588392883</v>
      </c>
      <c r="V137" s="97" t="str">
        <f t="shared" si="35"/>
        <v>n.a.</v>
      </c>
      <c r="W137" s="97" t="str">
        <f t="shared" si="36"/>
        <v>n.a.</v>
      </c>
      <c r="X137" s="97" t="str">
        <f t="shared" si="37"/>
        <v>n.a.</v>
      </c>
      <c r="Y137" s="96"/>
      <c r="Z137" s="96"/>
      <c r="AA137" s="96"/>
      <c r="AB137" s="96"/>
      <c r="AC137" s="96"/>
      <c r="AD137" s="96"/>
      <c r="AE137" s="96"/>
      <c r="AF137" s="96"/>
      <c r="AG137" s="96"/>
      <c r="AH137" s="96"/>
      <c r="AI137" s="96"/>
    </row>
    <row r="138" spans="1:35">
      <c r="A138" s="103">
        <f t="shared" si="39"/>
        <v>1961</v>
      </c>
      <c r="B138" s="96">
        <v>9853.0999999999985</v>
      </c>
      <c r="C138" s="170">
        <v>36062</v>
      </c>
      <c r="D138" s="96">
        <v>39245</v>
      </c>
      <c r="E138" s="170">
        <v>356711</v>
      </c>
      <c r="F138" s="96"/>
      <c r="G138" s="155">
        <f t="shared" si="42"/>
        <v>10.109584509588995</v>
      </c>
      <c r="H138" s="96"/>
      <c r="I138" s="97">
        <f t="shared" si="41"/>
        <v>25.106637788253277</v>
      </c>
      <c r="J138" s="97">
        <f t="shared" si="40"/>
        <v>-3.3543475919637942</v>
      </c>
      <c r="K138" s="97">
        <f t="shared" si="43"/>
        <v>6.2677256369312984</v>
      </c>
      <c r="L138" s="97">
        <f t="shared" si="38"/>
        <v>2.6530477192436619</v>
      </c>
      <c r="M138" s="96">
        <f t="shared" si="26"/>
        <v>1</v>
      </c>
      <c r="N138" s="96">
        <f t="shared" si="27"/>
        <v>0</v>
      </c>
      <c r="O138" s="96">
        <f t="shared" si="28"/>
        <v>0</v>
      </c>
      <c r="P138" s="96">
        <f t="shared" si="29"/>
        <v>0</v>
      </c>
      <c r="Q138" s="97">
        <f t="shared" si="30"/>
        <v>6.2677256369312984</v>
      </c>
      <c r="R138" s="97" t="str">
        <f t="shared" si="31"/>
        <v>n.a.</v>
      </c>
      <c r="S138" s="97" t="str">
        <f t="shared" si="32"/>
        <v>n.a.</v>
      </c>
      <c r="T138" s="97" t="str">
        <f t="shared" si="33"/>
        <v>n.a.</v>
      </c>
      <c r="U138" s="97">
        <f t="shared" si="34"/>
        <v>2.6530477192436619</v>
      </c>
      <c r="V138" s="97" t="str">
        <f t="shared" si="35"/>
        <v>n.a.</v>
      </c>
      <c r="W138" s="97" t="str">
        <f t="shared" si="36"/>
        <v>n.a.</v>
      </c>
      <c r="X138" s="97" t="str">
        <f t="shared" si="37"/>
        <v>n.a.</v>
      </c>
      <c r="Y138" s="96"/>
      <c r="Z138" s="96"/>
      <c r="AA138" s="96"/>
      <c r="AB138" s="96"/>
      <c r="AC138" s="96"/>
      <c r="AD138" s="96"/>
      <c r="AE138" s="96"/>
      <c r="AF138" s="96"/>
      <c r="AG138" s="96"/>
      <c r="AH138" s="96"/>
      <c r="AI138" s="96"/>
    </row>
    <row r="139" spans="1:35">
      <c r="A139" s="103">
        <f t="shared" si="39"/>
        <v>1962</v>
      </c>
      <c r="B139" s="96">
        <v>10267.6</v>
      </c>
      <c r="C139" s="170">
        <v>38843</v>
      </c>
      <c r="D139" s="96">
        <v>42295</v>
      </c>
      <c r="E139" s="170">
        <v>366756</v>
      </c>
      <c r="F139" s="96"/>
      <c r="G139" s="155">
        <f t="shared" si="42"/>
        <v>10.590965110318576</v>
      </c>
      <c r="H139" s="96"/>
      <c r="I139" s="97">
        <f t="shared" si="41"/>
        <v>24.276155573944912</v>
      </c>
      <c r="J139" s="97">
        <f t="shared" si="40"/>
        <v>-5.6217706486792913</v>
      </c>
      <c r="K139" s="97">
        <f t="shared" si="43"/>
        <v>2.8160051133831132</v>
      </c>
      <c r="L139" s="97">
        <f t="shared" si="38"/>
        <v>4.7616259626989565</v>
      </c>
      <c r="M139" s="96">
        <f t="shared" si="26"/>
        <v>1</v>
      </c>
      <c r="N139" s="96">
        <f t="shared" si="27"/>
        <v>0</v>
      </c>
      <c r="O139" s="96">
        <f t="shared" si="28"/>
        <v>0</v>
      </c>
      <c r="P139" s="96">
        <f t="shared" si="29"/>
        <v>0</v>
      </c>
      <c r="Q139" s="97">
        <f t="shared" si="30"/>
        <v>2.8160051133831132</v>
      </c>
      <c r="R139" s="97" t="str">
        <f t="shared" si="31"/>
        <v>n.a.</v>
      </c>
      <c r="S139" s="97" t="str">
        <f t="shared" si="32"/>
        <v>n.a.</v>
      </c>
      <c r="T139" s="97" t="str">
        <f t="shared" si="33"/>
        <v>n.a.</v>
      </c>
      <c r="U139" s="97">
        <f t="shared" si="34"/>
        <v>4.7616259626989565</v>
      </c>
      <c r="V139" s="97" t="str">
        <f t="shared" si="35"/>
        <v>n.a.</v>
      </c>
      <c r="W139" s="97" t="str">
        <f t="shared" si="36"/>
        <v>n.a.</v>
      </c>
      <c r="X139" s="97" t="str">
        <f t="shared" si="37"/>
        <v>n.a.</v>
      </c>
      <c r="Y139" s="96"/>
      <c r="Z139" s="96"/>
      <c r="AA139" s="96"/>
      <c r="AB139" s="96"/>
      <c r="AC139" s="96"/>
      <c r="AD139" s="96"/>
      <c r="AE139" s="96"/>
      <c r="AF139" s="96"/>
      <c r="AG139" s="96"/>
      <c r="AH139" s="96"/>
      <c r="AI139" s="96"/>
    </row>
    <row r="140" spans="1:35">
      <c r="A140" s="103">
        <f t="shared" si="39"/>
        <v>1963</v>
      </c>
      <c r="B140" s="96">
        <v>10490.9</v>
      </c>
      <c r="C140" s="170">
        <v>41682</v>
      </c>
      <c r="D140" s="96">
        <v>45661</v>
      </c>
      <c r="E140" s="170">
        <v>380782</v>
      </c>
      <c r="F140" s="96"/>
      <c r="G140" s="155">
        <f t="shared" si="42"/>
        <v>10.94642078669685</v>
      </c>
      <c r="H140" s="96"/>
      <c r="I140" s="97">
        <f t="shared" si="41"/>
        <v>22.975624712555572</v>
      </c>
      <c r="J140" s="97">
        <f t="shared" si="40"/>
        <v>-6.4853227131810165</v>
      </c>
      <c r="K140" s="97">
        <f t="shared" si="43"/>
        <v>3.8243409787433569</v>
      </c>
      <c r="L140" s="97">
        <f t="shared" si="38"/>
        <v>3.3562161018919845</v>
      </c>
      <c r="M140" s="96">
        <f t="shared" si="26"/>
        <v>1</v>
      </c>
      <c r="N140" s="96">
        <f t="shared" si="27"/>
        <v>0</v>
      </c>
      <c r="O140" s="96">
        <f t="shared" si="28"/>
        <v>0</v>
      </c>
      <c r="P140" s="96">
        <f t="shared" si="29"/>
        <v>0</v>
      </c>
      <c r="Q140" s="97">
        <f t="shared" si="30"/>
        <v>3.8243409787433569</v>
      </c>
      <c r="R140" s="97" t="str">
        <f t="shared" si="31"/>
        <v>n.a.</v>
      </c>
      <c r="S140" s="97" t="str">
        <f t="shared" si="32"/>
        <v>n.a.</v>
      </c>
      <c r="T140" s="97" t="str">
        <f t="shared" si="33"/>
        <v>n.a.</v>
      </c>
      <c r="U140" s="97">
        <f t="shared" si="34"/>
        <v>3.3562161018919845</v>
      </c>
      <c r="V140" s="97" t="str">
        <f t="shared" si="35"/>
        <v>n.a.</v>
      </c>
      <c r="W140" s="97" t="str">
        <f t="shared" si="36"/>
        <v>n.a.</v>
      </c>
      <c r="X140" s="97" t="str">
        <f t="shared" si="37"/>
        <v>n.a.</v>
      </c>
      <c r="Y140" s="96"/>
      <c r="Z140" s="96"/>
      <c r="AA140" s="96"/>
      <c r="AB140" s="96"/>
      <c r="AC140" s="96"/>
      <c r="AD140" s="96"/>
      <c r="AE140" s="96"/>
      <c r="AF140" s="96"/>
      <c r="AG140" s="96"/>
      <c r="AH140" s="96"/>
      <c r="AI140" s="96"/>
    </row>
    <row r="141" spans="1:35">
      <c r="A141" s="103">
        <f t="shared" si="39"/>
        <v>1964</v>
      </c>
      <c r="B141" s="96">
        <v>11111.3</v>
      </c>
      <c r="C141" s="170">
        <v>45837</v>
      </c>
      <c r="D141" s="96">
        <v>50334</v>
      </c>
      <c r="E141" s="170">
        <v>399736</v>
      </c>
      <c r="F141" s="96"/>
      <c r="G141" s="155">
        <f t="shared" si="42"/>
        <v>11.466818099945964</v>
      </c>
      <c r="H141" s="96"/>
      <c r="I141" s="97">
        <f t="shared" si="41"/>
        <v>22.075138077641355</v>
      </c>
      <c r="J141" s="97">
        <f t="shared" si="40"/>
        <v>-3.0314997106119215</v>
      </c>
      <c r="K141" s="97">
        <f t="shared" si="43"/>
        <v>4.9776512545235851</v>
      </c>
      <c r="L141" s="97">
        <f t="shared" si="38"/>
        <v>4.7540408265827949</v>
      </c>
      <c r="M141" s="96">
        <f t="shared" si="26"/>
        <v>1</v>
      </c>
      <c r="N141" s="96">
        <f t="shared" si="27"/>
        <v>0</v>
      </c>
      <c r="O141" s="96">
        <f t="shared" si="28"/>
        <v>0</v>
      </c>
      <c r="P141" s="96">
        <f t="shared" si="29"/>
        <v>0</v>
      </c>
      <c r="Q141" s="97">
        <f t="shared" si="30"/>
        <v>4.9776512545235851</v>
      </c>
      <c r="R141" s="97" t="str">
        <f t="shared" si="31"/>
        <v>n.a.</v>
      </c>
      <c r="S141" s="97" t="str">
        <f t="shared" si="32"/>
        <v>n.a.</v>
      </c>
      <c r="T141" s="97" t="str">
        <f t="shared" si="33"/>
        <v>n.a.</v>
      </c>
      <c r="U141" s="97">
        <f t="shared" si="34"/>
        <v>4.7540408265827949</v>
      </c>
      <c r="V141" s="97" t="str">
        <f t="shared" si="35"/>
        <v>n.a.</v>
      </c>
      <c r="W141" s="97" t="str">
        <f t="shared" si="36"/>
        <v>n.a.</v>
      </c>
      <c r="X141" s="97" t="str">
        <f t="shared" si="37"/>
        <v>n.a.</v>
      </c>
      <c r="Y141" s="96"/>
      <c r="Z141" s="96"/>
      <c r="AA141" s="96"/>
      <c r="AB141" s="96"/>
      <c r="AC141" s="96"/>
      <c r="AD141" s="96"/>
      <c r="AE141" s="96"/>
      <c r="AF141" s="96"/>
      <c r="AG141" s="96"/>
      <c r="AH141" s="96"/>
      <c r="AI141" s="96"/>
    </row>
    <row r="142" spans="1:35">
      <c r="A142" s="103">
        <f t="shared" si="39"/>
        <v>1965</v>
      </c>
      <c r="B142" s="174">
        <v>11448</v>
      </c>
      <c r="C142" s="170">
        <v>45837</v>
      </c>
      <c r="D142" s="96">
        <v>55828</v>
      </c>
      <c r="E142" s="170">
        <v>420964</v>
      </c>
      <c r="F142" s="96"/>
      <c r="G142" s="155">
        <f t="shared" si="42"/>
        <v>10.888579545994432</v>
      </c>
      <c r="H142" s="96"/>
      <c r="I142" s="97">
        <f t="shared" si="41"/>
        <v>20.505839363760121</v>
      </c>
      <c r="J142" s="97">
        <f t="shared" si="40"/>
        <v>-3.7703162101847916</v>
      </c>
      <c r="K142" s="97">
        <f t="shared" si="43"/>
        <v>5.3105049332559551</v>
      </c>
      <c r="L142" s="97">
        <f t="shared" si="38"/>
        <v>-5.0427114907688031</v>
      </c>
      <c r="M142" s="96">
        <f t="shared" si="26"/>
        <v>1</v>
      </c>
      <c r="N142" s="96">
        <f t="shared" si="27"/>
        <v>0</v>
      </c>
      <c r="O142" s="96">
        <f t="shared" si="28"/>
        <v>0</v>
      </c>
      <c r="P142" s="96">
        <f t="shared" si="29"/>
        <v>0</v>
      </c>
      <c r="Q142" s="97">
        <f t="shared" si="30"/>
        <v>5.3105049332559551</v>
      </c>
      <c r="R142" s="97" t="str">
        <f t="shared" si="31"/>
        <v>n.a.</v>
      </c>
      <c r="S142" s="97" t="str">
        <f t="shared" si="32"/>
        <v>n.a.</v>
      </c>
      <c r="T142" s="97" t="str">
        <f t="shared" si="33"/>
        <v>n.a.</v>
      </c>
      <c r="U142" s="97">
        <f t="shared" si="34"/>
        <v>-5.0427114907688031</v>
      </c>
      <c r="V142" s="97" t="str">
        <f t="shared" si="35"/>
        <v>n.a.</v>
      </c>
      <c r="W142" s="97" t="str">
        <f t="shared" si="36"/>
        <v>n.a.</v>
      </c>
      <c r="X142" s="97" t="str">
        <f t="shared" si="37"/>
        <v>n.a.</v>
      </c>
      <c r="Y142" s="96"/>
      <c r="Z142" s="96"/>
      <c r="AA142" s="96"/>
      <c r="AB142" s="96"/>
      <c r="AC142" s="96"/>
      <c r="AD142" s="96"/>
      <c r="AE142" s="96"/>
      <c r="AF142" s="96"/>
      <c r="AG142" s="96"/>
      <c r="AH142" s="96"/>
      <c r="AI142" s="96"/>
    </row>
    <row r="143" spans="1:35">
      <c r="A143" s="103">
        <f t="shared" si="39"/>
        <v>1966</v>
      </c>
      <c r="B143" s="96">
        <v>12143</v>
      </c>
      <c r="C143" s="170">
        <v>50563</v>
      </c>
      <c r="D143" s="96">
        <v>54569</v>
      </c>
      <c r="E143" s="170">
        <v>436885</v>
      </c>
      <c r="F143" s="96"/>
      <c r="G143" s="155">
        <f t="shared" si="42"/>
        <v>11.57352621399224</v>
      </c>
      <c r="H143" s="96"/>
      <c r="I143" s="97">
        <f t="shared" si="41"/>
        <v>22.252560977844563</v>
      </c>
      <c r="J143" s="97">
        <f t="shared" si="40"/>
        <v>-0.72306373471100827</v>
      </c>
      <c r="K143" s="97">
        <f t="shared" si="43"/>
        <v>3.7820336180766079</v>
      </c>
      <c r="L143" s="97">
        <f t="shared" si="38"/>
        <v>6.2905052500606295</v>
      </c>
      <c r="M143" s="96">
        <f t="shared" si="26"/>
        <v>1</v>
      </c>
      <c r="N143" s="96">
        <f t="shared" si="27"/>
        <v>0</v>
      </c>
      <c r="O143" s="96">
        <f t="shared" si="28"/>
        <v>0</v>
      </c>
      <c r="P143" s="96">
        <f t="shared" si="29"/>
        <v>0</v>
      </c>
      <c r="Q143" s="97">
        <f t="shared" si="30"/>
        <v>3.7820336180766079</v>
      </c>
      <c r="R143" s="97" t="str">
        <f t="shared" si="31"/>
        <v>n.a.</v>
      </c>
      <c r="S143" s="97" t="str">
        <f t="shared" si="32"/>
        <v>n.a.</v>
      </c>
      <c r="T143" s="97" t="str">
        <f t="shared" si="33"/>
        <v>n.a.</v>
      </c>
      <c r="U143" s="97">
        <f t="shared" si="34"/>
        <v>6.2905052500606295</v>
      </c>
      <c r="V143" s="97" t="str">
        <f t="shared" si="35"/>
        <v>n.a.</v>
      </c>
      <c r="W143" s="97" t="str">
        <f t="shared" si="36"/>
        <v>n.a.</v>
      </c>
      <c r="X143" s="97" t="str">
        <f t="shared" si="37"/>
        <v>n.a.</v>
      </c>
      <c r="Y143" s="96"/>
      <c r="Z143" s="96"/>
      <c r="AA143" s="96"/>
      <c r="AB143" s="96"/>
      <c r="AC143" s="96"/>
      <c r="AD143" s="96"/>
      <c r="AE143" s="96"/>
      <c r="AF143" s="96"/>
      <c r="AG143" s="96"/>
      <c r="AH143" s="96"/>
      <c r="AI143" s="96"/>
    </row>
    <row r="144" spans="1:35">
      <c r="A144" s="103">
        <f t="shared" si="39"/>
        <v>1967</v>
      </c>
      <c r="B144" s="96">
        <v>13792</v>
      </c>
      <c r="C144" s="170">
        <v>54568</v>
      </c>
      <c r="D144" s="96">
        <v>59700</v>
      </c>
      <c r="E144" s="170">
        <v>464179</v>
      </c>
      <c r="F144" s="96"/>
      <c r="G144" s="155">
        <f t="shared" si="42"/>
        <v>11.755809719957172</v>
      </c>
      <c r="H144" s="96"/>
      <c r="I144" s="97">
        <f t="shared" si="41"/>
        <v>23.10217755443886</v>
      </c>
      <c r="J144" s="97">
        <f t="shared" si="40"/>
        <v>1.0270394767975048</v>
      </c>
      <c r="K144" s="97">
        <f t="shared" si="43"/>
        <v>6.2474106458221268</v>
      </c>
      <c r="L144" s="97">
        <f t="shared" si="38"/>
        <v>1.5750040445283942</v>
      </c>
      <c r="M144" s="96">
        <f t="shared" si="26"/>
        <v>1</v>
      </c>
      <c r="N144" s="96">
        <f t="shared" si="27"/>
        <v>0</v>
      </c>
      <c r="O144" s="96">
        <f t="shared" si="28"/>
        <v>0</v>
      </c>
      <c r="P144" s="96">
        <f t="shared" si="29"/>
        <v>0</v>
      </c>
      <c r="Q144" s="97">
        <f t="shared" si="30"/>
        <v>6.2474106458221268</v>
      </c>
      <c r="R144" s="97" t="str">
        <f t="shared" si="31"/>
        <v>n.a.</v>
      </c>
      <c r="S144" s="97" t="str">
        <f t="shared" si="32"/>
        <v>n.a.</v>
      </c>
      <c r="T144" s="97" t="str">
        <f t="shared" si="33"/>
        <v>n.a.</v>
      </c>
      <c r="U144" s="97">
        <f t="shared" si="34"/>
        <v>1.5750040445283942</v>
      </c>
      <c r="V144" s="97" t="str">
        <f t="shared" si="35"/>
        <v>n.a.</v>
      </c>
      <c r="W144" s="97" t="str">
        <f t="shared" si="36"/>
        <v>n.a.</v>
      </c>
      <c r="X144" s="97" t="str">
        <f t="shared" si="37"/>
        <v>n.a.</v>
      </c>
      <c r="Y144" s="96"/>
      <c r="Z144" s="96"/>
      <c r="AA144" s="96"/>
      <c r="AB144" s="96"/>
      <c r="AC144" s="96"/>
      <c r="AD144" s="96"/>
      <c r="AE144" s="96"/>
      <c r="AF144" s="96"/>
      <c r="AG144" s="96"/>
      <c r="AH144" s="96"/>
      <c r="AI144" s="96"/>
    </row>
    <row r="145" spans="1:35">
      <c r="A145" s="103">
        <f t="shared" si="39"/>
        <v>1968</v>
      </c>
      <c r="B145" s="96">
        <v>14722</v>
      </c>
      <c r="C145" s="170">
        <v>63749</v>
      </c>
      <c r="D145" s="96">
        <v>63750</v>
      </c>
      <c r="E145" s="170">
        <v>474603</v>
      </c>
      <c r="F145" s="96"/>
      <c r="G145" s="155">
        <f t="shared" si="42"/>
        <v>13.43206848671416</v>
      </c>
      <c r="H145" s="96"/>
      <c r="I145" s="97">
        <f t="shared" si="41"/>
        <v>23.093333333333334</v>
      </c>
      <c r="J145" s="97">
        <f t="shared" si="40"/>
        <v>2.5874939695732131</v>
      </c>
      <c r="K145" s="97">
        <f t="shared" si="43"/>
        <v>2.2456853929195386</v>
      </c>
      <c r="L145" s="97">
        <f t="shared" si="38"/>
        <v>14.258981785927505</v>
      </c>
      <c r="M145" s="96">
        <f t="shared" si="26"/>
        <v>1</v>
      </c>
      <c r="N145" s="96">
        <f t="shared" si="27"/>
        <v>0</v>
      </c>
      <c r="O145" s="96">
        <f t="shared" si="28"/>
        <v>0</v>
      </c>
      <c r="P145" s="96">
        <f t="shared" si="29"/>
        <v>0</v>
      </c>
      <c r="Q145" s="97">
        <f t="shared" si="30"/>
        <v>2.2456853929195386</v>
      </c>
      <c r="R145" s="97" t="str">
        <f t="shared" si="31"/>
        <v>n.a.</v>
      </c>
      <c r="S145" s="97" t="str">
        <f t="shared" si="32"/>
        <v>n.a.</v>
      </c>
      <c r="T145" s="97" t="str">
        <f t="shared" si="33"/>
        <v>n.a.</v>
      </c>
      <c r="U145" s="97">
        <f t="shared" si="34"/>
        <v>14.258981785927505</v>
      </c>
      <c r="V145" s="97" t="str">
        <f t="shared" si="35"/>
        <v>n.a.</v>
      </c>
      <c r="W145" s="97" t="str">
        <f t="shared" si="36"/>
        <v>n.a.</v>
      </c>
      <c r="X145" s="97" t="str">
        <f t="shared" si="37"/>
        <v>n.a.</v>
      </c>
      <c r="Y145" s="96"/>
      <c r="Z145" s="96"/>
      <c r="AA145" s="96"/>
      <c r="AB145" s="96"/>
      <c r="AC145" s="96"/>
      <c r="AD145" s="96"/>
      <c r="AE145" s="96"/>
      <c r="AF145" s="96"/>
      <c r="AG145" s="96"/>
      <c r="AH145" s="96"/>
      <c r="AI145" s="96"/>
    </row>
    <row r="146" spans="1:35">
      <c r="A146" s="103">
        <f t="shared" si="39"/>
        <v>1969</v>
      </c>
      <c r="B146" s="96">
        <v>15823</v>
      </c>
      <c r="C146" s="170">
        <v>69418</v>
      </c>
      <c r="D146" s="96">
        <v>69418</v>
      </c>
      <c r="E146" s="170">
        <v>496021</v>
      </c>
      <c r="F146" s="96"/>
      <c r="G146" s="155">
        <f t="shared" si="42"/>
        <v>13.994971987073129</v>
      </c>
      <c r="H146" s="96"/>
      <c r="I146" s="97">
        <f t="shared" si="41"/>
        <v>22.793799878993919</v>
      </c>
      <c r="J146" s="97">
        <f t="shared" si="40"/>
        <v>0.54123890114935591</v>
      </c>
      <c r="K146" s="97">
        <f t="shared" si="43"/>
        <v>4.512824402711324</v>
      </c>
      <c r="L146" s="97">
        <f t="shared" si="38"/>
        <v>4.1907432270446243</v>
      </c>
      <c r="M146" s="96">
        <f t="shared" si="26"/>
        <v>1</v>
      </c>
      <c r="N146" s="96">
        <f t="shared" si="27"/>
        <v>0</v>
      </c>
      <c r="O146" s="96">
        <f t="shared" si="28"/>
        <v>0</v>
      </c>
      <c r="P146" s="96">
        <f t="shared" si="29"/>
        <v>0</v>
      </c>
      <c r="Q146" s="97">
        <f t="shared" si="30"/>
        <v>4.512824402711324</v>
      </c>
      <c r="R146" s="97" t="str">
        <f t="shared" si="31"/>
        <v>n.a.</v>
      </c>
      <c r="S146" s="97" t="str">
        <f t="shared" si="32"/>
        <v>n.a.</v>
      </c>
      <c r="T146" s="97" t="str">
        <f t="shared" si="33"/>
        <v>n.a.</v>
      </c>
      <c r="U146" s="97">
        <f t="shared" si="34"/>
        <v>4.1907432270446243</v>
      </c>
      <c r="V146" s="97" t="str">
        <f t="shared" si="35"/>
        <v>n.a.</v>
      </c>
      <c r="W146" s="97" t="str">
        <f t="shared" si="36"/>
        <v>n.a.</v>
      </c>
      <c r="X146" s="97" t="str">
        <f t="shared" si="37"/>
        <v>n.a.</v>
      </c>
      <c r="Y146" s="96"/>
      <c r="Z146" s="96"/>
      <c r="AA146" s="96"/>
      <c r="AB146" s="96"/>
      <c r="AC146" s="96"/>
      <c r="AD146" s="96"/>
      <c r="AE146" s="96"/>
      <c r="AF146" s="96"/>
      <c r="AG146" s="96"/>
      <c r="AH146" s="96"/>
      <c r="AI146" s="96"/>
    </row>
    <row r="147" spans="1:35">
      <c r="A147" s="103">
        <f t="shared" si="39"/>
        <v>1970</v>
      </c>
      <c r="B147" s="96">
        <v>18879</v>
      </c>
      <c r="C147" s="170">
        <v>91100</v>
      </c>
      <c r="D147" s="96">
        <v>79877</v>
      </c>
      <c r="E147" s="170">
        <v>505877</v>
      </c>
      <c r="F147" s="96"/>
      <c r="G147" s="155">
        <f t="shared" si="42"/>
        <v>18.008330088143957</v>
      </c>
      <c r="H147" s="96"/>
      <c r="I147" s="97">
        <f t="shared" si="41"/>
        <v>23.635088949259487</v>
      </c>
      <c r="J147" s="97">
        <f t="shared" si="40"/>
        <v>0.53291139482062633</v>
      </c>
      <c r="K147" s="97">
        <f t="shared" si="43"/>
        <v>1.9870126466419835</v>
      </c>
      <c r="L147" s="97">
        <f t="shared" si="38"/>
        <v>28.677142796554978</v>
      </c>
      <c r="M147" s="96">
        <f t="shared" si="26"/>
        <v>1</v>
      </c>
      <c r="N147" s="96">
        <f t="shared" si="27"/>
        <v>0</v>
      </c>
      <c r="O147" s="96">
        <f t="shared" si="28"/>
        <v>0</v>
      </c>
      <c r="P147" s="96">
        <f t="shared" si="29"/>
        <v>0</v>
      </c>
      <c r="Q147" s="97">
        <f t="shared" si="30"/>
        <v>1.9870126466419835</v>
      </c>
      <c r="R147" s="97" t="str">
        <f t="shared" si="31"/>
        <v>n.a.</v>
      </c>
      <c r="S147" s="97" t="str">
        <f t="shared" si="32"/>
        <v>n.a.</v>
      </c>
      <c r="T147" s="97" t="str">
        <f t="shared" si="33"/>
        <v>n.a.</v>
      </c>
      <c r="U147" s="97">
        <f t="shared" si="34"/>
        <v>28.677142796554978</v>
      </c>
      <c r="V147" s="97" t="str">
        <f t="shared" si="35"/>
        <v>n.a.</v>
      </c>
      <c r="W147" s="97" t="str">
        <f t="shared" si="36"/>
        <v>n.a.</v>
      </c>
      <c r="X147" s="97" t="str">
        <f t="shared" si="37"/>
        <v>n.a.</v>
      </c>
      <c r="Y147" s="96"/>
      <c r="Z147" s="96"/>
      <c r="AA147" s="96"/>
      <c r="AB147" s="96"/>
      <c r="AC147" s="96"/>
      <c r="AD147" s="96"/>
      <c r="AE147" s="96"/>
      <c r="AF147" s="96"/>
      <c r="AG147" s="96"/>
      <c r="AH147" s="96"/>
      <c r="AI147" s="96"/>
    </row>
    <row r="148" spans="1:35">
      <c r="A148" s="103">
        <f t="shared" si="39"/>
        <v>1971</v>
      </c>
      <c r="B148" s="96">
        <v>21653</v>
      </c>
      <c r="C148" s="170">
        <v>101825</v>
      </c>
      <c r="D148" s="96">
        <v>89105</v>
      </c>
      <c r="E148" s="170">
        <v>531831</v>
      </c>
      <c r="F148" s="96"/>
      <c r="G148" s="155">
        <f t="shared" si="42"/>
        <v>19.146119726003185</v>
      </c>
      <c r="H148" s="96"/>
      <c r="I148" s="97">
        <f t="shared" si="41"/>
        <v>24.300544301666573</v>
      </c>
      <c r="J148" s="97">
        <f t="shared" si="40"/>
        <v>1.2072109683332393</v>
      </c>
      <c r="K148" s="97">
        <f t="shared" si="43"/>
        <v>5.1304961482731892</v>
      </c>
      <c r="L148" s="97">
        <f t="shared" si="38"/>
        <v>6.3181296227367012</v>
      </c>
      <c r="M148" s="96">
        <f t="shared" si="26"/>
        <v>1</v>
      </c>
      <c r="N148" s="96">
        <f t="shared" si="27"/>
        <v>0</v>
      </c>
      <c r="O148" s="96">
        <f t="shared" si="28"/>
        <v>0</v>
      </c>
      <c r="P148" s="96">
        <f t="shared" si="29"/>
        <v>0</v>
      </c>
      <c r="Q148" s="97">
        <f t="shared" si="30"/>
        <v>5.1304961482731892</v>
      </c>
      <c r="R148" s="97" t="str">
        <f t="shared" si="31"/>
        <v>n.a.</v>
      </c>
      <c r="S148" s="97" t="str">
        <f t="shared" si="32"/>
        <v>n.a.</v>
      </c>
      <c r="T148" s="97" t="str">
        <f t="shared" si="33"/>
        <v>n.a.</v>
      </c>
      <c r="U148" s="97">
        <f t="shared" si="34"/>
        <v>6.3181296227367012</v>
      </c>
      <c r="V148" s="97" t="str">
        <f t="shared" si="35"/>
        <v>n.a.</v>
      </c>
      <c r="W148" s="97" t="str">
        <f t="shared" si="36"/>
        <v>n.a.</v>
      </c>
      <c r="X148" s="97" t="str">
        <f t="shared" si="37"/>
        <v>n.a.</v>
      </c>
      <c r="Y148" s="96"/>
      <c r="Z148" s="96"/>
      <c r="AA148" s="96"/>
      <c r="AB148" s="96"/>
      <c r="AC148" s="96"/>
      <c r="AD148" s="96"/>
      <c r="AE148" s="96"/>
      <c r="AF148" s="96"/>
      <c r="AG148" s="96"/>
      <c r="AH148" s="96"/>
      <c r="AI148" s="96"/>
    </row>
    <row r="149" spans="1:35">
      <c r="A149" s="103">
        <f t="shared" si="39"/>
        <v>1972</v>
      </c>
      <c r="B149" s="96">
        <v>25672</v>
      </c>
      <c r="C149" s="170">
        <v>112821</v>
      </c>
      <c r="D149" s="96">
        <v>98406</v>
      </c>
      <c r="E149" s="170">
        <v>558918</v>
      </c>
      <c r="F149" s="96"/>
      <c r="G149" s="155">
        <f t="shared" si="42"/>
        <v>20.185608622373945</v>
      </c>
      <c r="H149" s="96"/>
      <c r="I149" s="97">
        <f t="shared" si="41"/>
        <v>26.087840172347214</v>
      </c>
      <c r="J149" s="97">
        <f t="shared" si="40"/>
        <v>3.2940402933532944</v>
      </c>
      <c r="K149" s="97">
        <f t="shared" si="43"/>
        <v>5.0931592930837155</v>
      </c>
      <c r="L149" s="97">
        <f t="shared" si="38"/>
        <v>5.4292405523767018</v>
      </c>
      <c r="M149" s="96">
        <f t="shared" si="26"/>
        <v>1</v>
      </c>
      <c r="N149" s="96">
        <f t="shared" si="27"/>
        <v>0</v>
      </c>
      <c r="O149" s="96">
        <f t="shared" si="28"/>
        <v>0</v>
      </c>
      <c r="P149" s="96">
        <f t="shared" si="29"/>
        <v>0</v>
      </c>
      <c r="Q149" s="97">
        <f t="shared" si="30"/>
        <v>5.0931592930837155</v>
      </c>
      <c r="R149" s="97" t="str">
        <f t="shared" si="31"/>
        <v>n.a.</v>
      </c>
      <c r="S149" s="97" t="str">
        <f t="shared" si="32"/>
        <v>n.a.</v>
      </c>
      <c r="T149" s="97" t="str">
        <f t="shared" si="33"/>
        <v>n.a.</v>
      </c>
      <c r="U149" s="97">
        <f t="shared" si="34"/>
        <v>5.4292405523767018</v>
      </c>
      <c r="V149" s="97" t="str">
        <f t="shared" si="35"/>
        <v>n.a.</v>
      </c>
      <c r="W149" s="97" t="str">
        <f t="shared" si="36"/>
        <v>n.a.</v>
      </c>
      <c r="X149" s="97" t="str">
        <f t="shared" si="37"/>
        <v>n.a.</v>
      </c>
      <c r="Y149" s="96"/>
      <c r="Z149" s="96"/>
      <c r="AA149" s="96"/>
      <c r="AB149" s="96"/>
      <c r="AC149" s="96"/>
      <c r="AD149" s="96"/>
      <c r="AE149" s="96"/>
      <c r="AF149" s="96"/>
      <c r="AG149" s="96"/>
      <c r="AH149" s="96"/>
      <c r="AI149" s="96"/>
    </row>
    <row r="150" spans="1:35">
      <c r="A150" s="103">
        <f t="shared" si="39"/>
        <v>1973</v>
      </c>
      <c r="B150" s="96">
        <v>29521</v>
      </c>
      <c r="C150" s="170">
        <v>127974</v>
      </c>
      <c r="D150" s="96">
        <v>111852</v>
      </c>
      <c r="E150" s="170">
        <v>583584</v>
      </c>
      <c r="F150" s="96"/>
      <c r="G150" s="155">
        <f t="shared" si="42"/>
        <v>21.928976805395624</v>
      </c>
      <c r="H150" s="96"/>
      <c r="I150" s="97">
        <f t="shared" si="41"/>
        <v>26.392912062368129</v>
      </c>
      <c r="J150" s="97">
        <f t="shared" si="40"/>
        <v>2.7578231131086426</v>
      </c>
      <c r="K150" s="97">
        <f t="shared" si="43"/>
        <v>4.4131697315169749</v>
      </c>
      <c r="L150" s="97">
        <f t="shared" si="38"/>
        <v>8.6366887203455978</v>
      </c>
      <c r="M150" s="96">
        <f t="shared" si="26"/>
        <v>1</v>
      </c>
      <c r="N150" s="96">
        <f t="shared" si="27"/>
        <v>0</v>
      </c>
      <c r="O150" s="96">
        <f t="shared" si="28"/>
        <v>0</v>
      </c>
      <c r="P150" s="96">
        <f t="shared" si="29"/>
        <v>0</v>
      </c>
      <c r="Q150" s="97">
        <f t="shared" si="30"/>
        <v>4.4131697315169749</v>
      </c>
      <c r="R150" s="97" t="str">
        <f t="shared" si="31"/>
        <v>n.a.</v>
      </c>
      <c r="S150" s="97" t="str">
        <f t="shared" si="32"/>
        <v>n.a.</v>
      </c>
      <c r="T150" s="97" t="str">
        <f t="shared" si="33"/>
        <v>n.a.</v>
      </c>
      <c r="U150" s="97">
        <f t="shared" si="34"/>
        <v>8.6366887203455978</v>
      </c>
      <c r="V150" s="97" t="str">
        <f t="shared" si="35"/>
        <v>n.a.</v>
      </c>
      <c r="W150" s="97" t="str">
        <f t="shared" si="36"/>
        <v>n.a.</v>
      </c>
      <c r="X150" s="97" t="str">
        <f t="shared" si="37"/>
        <v>n.a.</v>
      </c>
      <c r="Y150" s="96"/>
      <c r="Z150" s="96"/>
      <c r="AA150" s="96"/>
      <c r="AB150" s="96"/>
      <c r="AC150" s="96"/>
      <c r="AD150" s="96"/>
      <c r="AE150" s="96"/>
      <c r="AF150" s="96"/>
      <c r="AG150" s="96"/>
      <c r="AH150" s="96"/>
      <c r="AI150" s="96"/>
    </row>
    <row r="151" spans="1:35">
      <c r="A151" s="103">
        <f t="shared" si="39"/>
        <v>1974</v>
      </c>
      <c r="B151" s="96">
        <v>33943</v>
      </c>
      <c r="C151" s="170">
        <v>148322</v>
      </c>
      <c r="D151" s="96">
        <v>129729.99999999999</v>
      </c>
      <c r="E151" s="170">
        <v>608049</v>
      </c>
      <c r="F151" s="96"/>
      <c r="G151" s="155">
        <f t="shared" si="42"/>
        <v>24.393099898198994</v>
      </c>
      <c r="H151" s="96"/>
      <c r="I151" s="97">
        <f t="shared" si="41"/>
        <v>26.164341324288909</v>
      </c>
      <c r="J151" s="97">
        <f t="shared" si="40"/>
        <v>1.8637970226223359</v>
      </c>
      <c r="K151" s="97">
        <f t="shared" si="43"/>
        <v>4.1921985523934779</v>
      </c>
      <c r="L151" s="97">
        <f t="shared" si="38"/>
        <v>11.236835693113933</v>
      </c>
      <c r="M151" s="96">
        <f t="shared" si="26"/>
        <v>1</v>
      </c>
      <c r="N151" s="96">
        <f t="shared" si="27"/>
        <v>0</v>
      </c>
      <c r="O151" s="96">
        <f t="shared" si="28"/>
        <v>0</v>
      </c>
      <c r="P151" s="96">
        <f t="shared" si="29"/>
        <v>0</v>
      </c>
      <c r="Q151" s="97">
        <f t="shared" si="30"/>
        <v>4.1921985523934779</v>
      </c>
      <c r="R151" s="97" t="str">
        <f t="shared" si="31"/>
        <v>n.a.</v>
      </c>
      <c r="S151" s="97" t="str">
        <f t="shared" si="32"/>
        <v>n.a.</v>
      </c>
      <c r="T151" s="97" t="str">
        <f t="shared" si="33"/>
        <v>n.a.</v>
      </c>
      <c r="U151" s="97">
        <f t="shared" si="34"/>
        <v>11.236835693113933</v>
      </c>
      <c r="V151" s="97" t="str">
        <f t="shared" si="35"/>
        <v>n.a.</v>
      </c>
      <c r="W151" s="97" t="str">
        <f t="shared" si="36"/>
        <v>n.a.</v>
      </c>
      <c r="X151" s="97" t="str">
        <f t="shared" si="37"/>
        <v>n.a.</v>
      </c>
      <c r="Y151" s="96"/>
      <c r="Z151" s="96"/>
      <c r="AA151" s="96"/>
      <c r="AB151" s="96"/>
      <c r="AC151" s="96"/>
      <c r="AD151" s="96"/>
      <c r="AE151" s="96"/>
      <c r="AF151" s="96"/>
      <c r="AG151" s="96"/>
      <c r="AH151" s="96"/>
      <c r="AI151" s="96"/>
    </row>
    <row r="152" spans="1:35">
      <c r="A152" s="103">
        <f t="shared" si="39"/>
        <v>1975</v>
      </c>
      <c r="B152" s="96">
        <v>41082</v>
      </c>
      <c r="C152" s="170">
        <v>169896</v>
      </c>
      <c r="D152" s="96">
        <v>148702</v>
      </c>
      <c r="E152" s="170">
        <v>639837</v>
      </c>
      <c r="F152" s="96"/>
      <c r="G152" s="155">
        <f t="shared" si="42"/>
        <v>26.553012720427233</v>
      </c>
      <c r="H152" s="96"/>
      <c r="I152" s="97">
        <f t="shared" si="41"/>
        <v>27.627066212962838</v>
      </c>
      <c r="J152" s="97">
        <f t="shared" si="40"/>
        <v>1.539226040615624</v>
      </c>
      <c r="K152" s="97">
        <f t="shared" si="43"/>
        <v>5.227868148784065</v>
      </c>
      <c r="L152" s="97">
        <f t="shared" si="38"/>
        <v>8.8546057337620674</v>
      </c>
      <c r="M152" s="96">
        <f t="shared" si="26"/>
        <v>1</v>
      </c>
      <c r="N152" s="96">
        <f t="shared" si="27"/>
        <v>0</v>
      </c>
      <c r="O152" s="96">
        <f t="shared" si="28"/>
        <v>0</v>
      </c>
      <c r="P152" s="96">
        <f t="shared" si="29"/>
        <v>0</v>
      </c>
      <c r="Q152" s="97">
        <f t="shared" si="30"/>
        <v>5.227868148784065</v>
      </c>
      <c r="R152" s="97" t="str">
        <f t="shared" si="31"/>
        <v>n.a.</v>
      </c>
      <c r="S152" s="97" t="str">
        <f t="shared" si="32"/>
        <v>n.a.</v>
      </c>
      <c r="T152" s="97" t="str">
        <f t="shared" si="33"/>
        <v>n.a.</v>
      </c>
      <c r="U152" s="97">
        <f t="shared" si="34"/>
        <v>8.8546057337620674</v>
      </c>
      <c r="V152" s="97" t="str">
        <f t="shared" si="35"/>
        <v>n.a.</v>
      </c>
      <c r="W152" s="97" t="str">
        <f t="shared" si="36"/>
        <v>n.a.</v>
      </c>
      <c r="X152" s="97" t="str">
        <f t="shared" si="37"/>
        <v>n.a.</v>
      </c>
      <c r="Y152" s="96"/>
      <c r="Z152" s="96"/>
      <c r="AA152" s="96"/>
      <c r="AB152" s="96"/>
      <c r="AC152" s="96"/>
      <c r="AD152" s="96"/>
      <c r="AE152" s="96"/>
      <c r="AF152" s="96"/>
      <c r="AG152" s="96"/>
      <c r="AH152" s="96"/>
      <c r="AI152" s="96"/>
    </row>
    <row r="153" spans="1:35">
      <c r="A153" s="103">
        <f t="shared" si="39"/>
        <v>1976</v>
      </c>
      <c r="B153" s="96">
        <v>50229</v>
      </c>
      <c r="C153" s="170">
        <v>193812</v>
      </c>
      <c r="D153" s="96">
        <v>170709</v>
      </c>
      <c r="E153" s="170">
        <v>677351</v>
      </c>
      <c r="F153" s="96"/>
      <c r="G153" s="155">
        <f t="shared" si="42"/>
        <v>28.613230068310227</v>
      </c>
      <c r="H153" s="96"/>
      <c r="I153" s="97">
        <f t="shared" si="41"/>
        <v>29.423756216719681</v>
      </c>
      <c r="J153" s="97">
        <f t="shared" si="40"/>
        <v>3.0308441543515521</v>
      </c>
      <c r="K153" s="97">
        <f t="shared" si="43"/>
        <v>5.8630557470105593</v>
      </c>
      <c r="L153" s="97">
        <f t="shared" si="38"/>
        <v>7.7588835947721702</v>
      </c>
      <c r="M153" s="96">
        <f t="shared" si="26"/>
        <v>1</v>
      </c>
      <c r="N153" s="96">
        <f t="shared" si="27"/>
        <v>0</v>
      </c>
      <c r="O153" s="96">
        <f t="shared" si="28"/>
        <v>0</v>
      </c>
      <c r="P153" s="96">
        <f t="shared" si="29"/>
        <v>0</v>
      </c>
      <c r="Q153" s="97">
        <f t="shared" si="30"/>
        <v>5.8630557470105593</v>
      </c>
      <c r="R153" s="97" t="str">
        <f t="shared" si="31"/>
        <v>n.a.</v>
      </c>
      <c r="S153" s="97" t="str">
        <f t="shared" si="32"/>
        <v>n.a.</v>
      </c>
      <c r="T153" s="97" t="str">
        <f t="shared" si="33"/>
        <v>n.a.</v>
      </c>
      <c r="U153" s="97">
        <f t="shared" si="34"/>
        <v>7.7588835947721702</v>
      </c>
      <c r="V153" s="97" t="str">
        <f t="shared" si="35"/>
        <v>n.a.</v>
      </c>
      <c r="W153" s="97" t="str">
        <f t="shared" si="36"/>
        <v>n.a.</v>
      </c>
      <c r="X153" s="97" t="str">
        <f t="shared" si="37"/>
        <v>n.a.</v>
      </c>
      <c r="Y153" s="96"/>
      <c r="Z153" s="96"/>
      <c r="AA153" s="96"/>
      <c r="AB153" s="96"/>
      <c r="AC153" s="96"/>
      <c r="AD153" s="96"/>
      <c r="AE153" s="96"/>
      <c r="AF153" s="96"/>
      <c r="AG153" s="96"/>
      <c r="AH153" s="96"/>
      <c r="AI153" s="96"/>
    </row>
    <row r="154" spans="1:35">
      <c r="A154" s="103">
        <f t="shared" si="39"/>
        <v>1977</v>
      </c>
      <c r="B154" s="96">
        <v>66748</v>
      </c>
      <c r="C154" s="170">
        <v>218484</v>
      </c>
      <c r="D154" s="96">
        <v>191532</v>
      </c>
      <c r="E154" s="170">
        <v>706257</v>
      </c>
      <c r="F154" s="96"/>
      <c r="G154" s="155">
        <f t="shared" si="42"/>
        <v>30.935480993462718</v>
      </c>
      <c r="H154" s="96"/>
      <c r="I154" s="97">
        <f t="shared" si="41"/>
        <v>34.849529060418099</v>
      </c>
      <c r="J154" s="97">
        <f t="shared" si="40"/>
        <v>8.6851877361291905</v>
      </c>
      <c r="K154" s="97">
        <f t="shared" si="43"/>
        <v>4.2675068022340001</v>
      </c>
      <c r="L154" s="97">
        <f t="shared" si="38"/>
        <v>8.1160040988327076</v>
      </c>
      <c r="M154" s="96">
        <f t="shared" si="26"/>
        <v>0</v>
      </c>
      <c r="N154" s="96">
        <f t="shared" si="27"/>
        <v>1</v>
      </c>
      <c r="O154" s="96">
        <f t="shared" si="28"/>
        <v>0</v>
      </c>
      <c r="P154" s="96">
        <f t="shared" si="29"/>
        <v>0</v>
      </c>
      <c r="Q154" s="97" t="str">
        <f t="shared" si="30"/>
        <v>n.a.</v>
      </c>
      <c r="R154" s="97">
        <f t="shared" si="31"/>
        <v>4.2675068022340001</v>
      </c>
      <c r="S154" s="97" t="str">
        <f t="shared" si="32"/>
        <v>n.a.</v>
      </c>
      <c r="T154" s="97" t="str">
        <f t="shared" si="33"/>
        <v>n.a.</v>
      </c>
      <c r="U154" s="97" t="str">
        <f t="shared" si="34"/>
        <v>n.a.</v>
      </c>
      <c r="V154" s="97">
        <f t="shared" si="35"/>
        <v>8.1160040988327076</v>
      </c>
      <c r="W154" s="97" t="str">
        <f t="shared" si="36"/>
        <v>n.a.</v>
      </c>
      <c r="X154" s="97" t="str">
        <f t="shared" si="37"/>
        <v>n.a.</v>
      </c>
      <c r="Y154" s="96"/>
      <c r="Z154" s="96"/>
      <c r="AA154" s="96"/>
      <c r="AB154" s="96"/>
      <c r="AC154" s="96"/>
      <c r="AD154" s="96"/>
      <c r="AE154" s="96"/>
      <c r="AF154" s="96"/>
      <c r="AG154" s="96"/>
      <c r="AH154" s="96"/>
      <c r="AI154" s="96"/>
    </row>
    <row r="155" spans="1:35">
      <c r="A155" s="103">
        <f t="shared" si="39"/>
        <v>1978</v>
      </c>
      <c r="B155" s="96">
        <v>85979</v>
      </c>
      <c r="C155" s="170">
        <v>239951</v>
      </c>
      <c r="D155" s="96">
        <v>241225</v>
      </c>
      <c r="E155" s="170">
        <v>730889</v>
      </c>
      <c r="F155" s="96"/>
      <c r="G155" s="155">
        <f t="shared" si="42"/>
        <v>32.830019332620957</v>
      </c>
      <c r="H155" s="96"/>
      <c r="I155" s="97">
        <f t="shared" si="41"/>
        <v>35.642657270183442</v>
      </c>
      <c r="J155" s="97">
        <f t="shared" si="40"/>
        <v>8.0155910572206039</v>
      </c>
      <c r="K155" s="97">
        <f t="shared" si="43"/>
        <v>3.4876822459812828</v>
      </c>
      <c r="L155" s="97">
        <f t="shared" si="38"/>
        <v>6.1241599558726545</v>
      </c>
      <c r="M155" s="96">
        <f t="shared" si="26"/>
        <v>0</v>
      </c>
      <c r="N155" s="96">
        <f t="shared" si="27"/>
        <v>1</v>
      </c>
      <c r="O155" s="96">
        <f t="shared" si="28"/>
        <v>0</v>
      </c>
      <c r="P155" s="96">
        <f t="shared" si="29"/>
        <v>0</v>
      </c>
      <c r="Q155" s="97" t="str">
        <f t="shared" si="30"/>
        <v>n.a.</v>
      </c>
      <c r="R155" s="97">
        <f t="shared" si="31"/>
        <v>3.4876822459812828</v>
      </c>
      <c r="S155" s="97" t="str">
        <f t="shared" si="32"/>
        <v>n.a.</v>
      </c>
      <c r="T155" s="97" t="str">
        <f t="shared" si="33"/>
        <v>n.a.</v>
      </c>
      <c r="U155" s="97" t="str">
        <f t="shared" si="34"/>
        <v>n.a.</v>
      </c>
      <c r="V155" s="97">
        <f t="shared" si="35"/>
        <v>6.1241599558726545</v>
      </c>
      <c r="W155" s="97" t="str">
        <f t="shared" si="36"/>
        <v>n.a.</v>
      </c>
      <c r="X155" s="97" t="str">
        <f t="shared" si="37"/>
        <v>n.a.</v>
      </c>
      <c r="Y155" s="96"/>
      <c r="Z155" s="96"/>
      <c r="AA155" s="96"/>
      <c r="AB155" s="96"/>
      <c r="AC155" s="96"/>
      <c r="AD155" s="96"/>
      <c r="AE155" s="96"/>
      <c r="AF155" s="96"/>
      <c r="AG155" s="96"/>
      <c r="AH155" s="96"/>
      <c r="AI155" s="96"/>
    </row>
    <row r="156" spans="1:35">
      <c r="A156" s="103">
        <f t="shared" si="39"/>
        <v>1979</v>
      </c>
      <c r="B156" s="96">
        <v>102740</v>
      </c>
      <c r="C156" s="170">
        <v>264802</v>
      </c>
      <c r="D156" s="96">
        <v>266107</v>
      </c>
      <c r="E156" s="170">
        <v>763642</v>
      </c>
      <c r="F156" s="96"/>
      <c r="G156" s="155">
        <f t="shared" si="42"/>
        <v>34.676196437597724</v>
      </c>
      <c r="H156" s="96"/>
      <c r="I156" s="97">
        <f t="shared" si="41"/>
        <v>38.608529651606311</v>
      </c>
      <c r="J156" s="97">
        <f t="shared" si="40"/>
        <v>9.1847734348866297</v>
      </c>
      <c r="K156" s="97">
        <f t="shared" si="43"/>
        <v>4.4812550195720613</v>
      </c>
      <c r="L156" s="97">
        <f t="shared" si="38"/>
        <v>5.6234420280780961</v>
      </c>
      <c r="M156" s="96">
        <f t="shared" si="26"/>
        <v>0</v>
      </c>
      <c r="N156" s="96">
        <f t="shared" si="27"/>
        <v>1</v>
      </c>
      <c r="O156" s="96">
        <f t="shared" si="28"/>
        <v>0</v>
      </c>
      <c r="P156" s="96">
        <f t="shared" si="29"/>
        <v>0</v>
      </c>
      <c r="Q156" s="97" t="str">
        <f t="shared" si="30"/>
        <v>n.a.</v>
      </c>
      <c r="R156" s="97">
        <f t="shared" si="31"/>
        <v>4.4812550195720613</v>
      </c>
      <c r="S156" s="97" t="str">
        <f t="shared" si="32"/>
        <v>n.a.</v>
      </c>
      <c r="T156" s="97" t="str">
        <f t="shared" si="33"/>
        <v>n.a.</v>
      </c>
      <c r="U156" s="97" t="str">
        <f t="shared" si="34"/>
        <v>n.a.</v>
      </c>
      <c r="V156" s="97">
        <f t="shared" si="35"/>
        <v>5.6234420280780961</v>
      </c>
      <c r="W156" s="97" t="str">
        <f t="shared" si="36"/>
        <v>n.a.</v>
      </c>
      <c r="X156" s="97" t="str">
        <f t="shared" si="37"/>
        <v>n.a.</v>
      </c>
      <c r="Y156" s="96"/>
      <c r="Z156" s="96"/>
      <c r="AA156" s="96"/>
      <c r="AB156" s="96"/>
      <c r="AC156" s="96"/>
      <c r="AD156" s="96"/>
      <c r="AE156" s="96"/>
      <c r="AF156" s="96"/>
      <c r="AG156" s="96"/>
      <c r="AH156" s="96"/>
      <c r="AI156" s="96"/>
    </row>
    <row r="157" spans="1:35">
      <c r="A157" s="103">
        <f t="shared" si="39"/>
        <v>1980</v>
      </c>
      <c r="B157" s="96">
        <v>106903</v>
      </c>
      <c r="C157" s="170">
        <v>314363</v>
      </c>
      <c r="D157" s="96">
        <v>314698</v>
      </c>
      <c r="E157" s="170">
        <v>801438</v>
      </c>
      <c r="F157" s="96">
        <v>1025780</v>
      </c>
      <c r="G157" s="155">
        <f t="shared" si="42"/>
        <v>39.224868299232128</v>
      </c>
      <c r="H157" s="155">
        <f>100*D157/F157</f>
        <v>30.678898009319738</v>
      </c>
      <c r="I157" s="97">
        <f t="shared" si="41"/>
        <v>33.97002840818817</v>
      </c>
      <c r="J157" s="97">
        <f t="shared" si="40"/>
        <v>-0.8795006522299289</v>
      </c>
      <c r="K157" s="97">
        <f t="shared" si="43"/>
        <v>4.9494396588977585</v>
      </c>
      <c r="L157" s="97">
        <f t="shared" si="38"/>
        <v>13.117562849835807</v>
      </c>
      <c r="M157" s="96">
        <f t="shared" si="26"/>
        <v>0</v>
      </c>
      <c r="N157" s="96">
        <f t="shared" si="27"/>
        <v>1</v>
      </c>
      <c r="O157" s="96">
        <f t="shared" si="28"/>
        <v>0</v>
      </c>
      <c r="P157" s="96">
        <f t="shared" si="29"/>
        <v>0</v>
      </c>
      <c r="Q157" s="97" t="str">
        <f t="shared" si="30"/>
        <v>n.a.</v>
      </c>
      <c r="R157" s="97">
        <f t="shared" si="31"/>
        <v>4.9494396588977585</v>
      </c>
      <c r="S157" s="97" t="str">
        <f t="shared" si="32"/>
        <v>n.a.</v>
      </c>
      <c r="T157" s="97" t="str">
        <f t="shared" si="33"/>
        <v>n.a.</v>
      </c>
      <c r="U157" s="97" t="str">
        <f t="shared" si="34"/>
        <v>n.a.</v>
      </c>
      <c r="V157" s="97">
        <f t="shared" si="35"/>
        <v>13.117562849835807</v>
      </c>
      <c r="W157" s="97" t="str">
        <f t="shared" si="36"/>
        <v>n.a.</v>
      </c>
      <c r="X157" s="97" t="str">
        <f t="shared" si="37"/>
        <v>n.a.</v>
      </c>
      <c r="Y157" s="96"/>
      <c r="Z157" s="96"/>
      <c r="AA157" s="96"/>
      <c r="AB157" s="96"/>
      <c r="AC157" s="96"/>
      <c r="AD157" s="96"/>
      <c r="AE157" s="96"/>
      <c r="AF157" s="96"/>
      <c r="AG157" s="96"/>
      <c r="AH157" s="96"/>
      <c r="AI157" s="96"/>
    </row>
    <row r="158" spans="1:35">
      <c r="A158" s="103">
        <f t="shared" si="39"/>
        <v>1981</v>
      </c>
      <c r="B158" s="96">
        <v>107658</v>
      </c>
      <c r="C158" s="170">
        <v>358176</v>
      </c>
      <c r="D158" s="96">
        <v>360827</v>
      </c>
      <c r="E158" s="170">
        <v>809180</v>
      </c>
      <c r="F158" s="96">
        <v>1041654</v>
      </c>
      <c r="G158" s="155">
        <f t="shared" si="42"/>
        <v>44.264069799055832</v>
      </c>
      <c r="H158" s="155">
        <f t="shared" ref="H158:H186" si="44">100*D158/F158</f>
        <v>34.639813220128758</v>
      </c>
      <c r="I158" s="97">
        <f t="shared" si="41"/>
        <v>29.836459023299255</v>
      </c>
      <c r="J158" s="97">
        <f t="shared" si="40"/>
        <v>-5.8061982468841862</v>
      </c>
      <c r="K158" s="97">
        <f>100*(F158/F157-1)</f>
        <v>1.5475053130300953</v>
      </c>
      <c r="L158" s="97">
        <f>100*(H158/H157-1)</f>
        <v>12.910878381634694</v>
      </c>
      <c r="M158" s="96">
        <f t="shared" si="26"/>
        <v>1</v>
      </c>
      <c r="N158" s="96">
        <f t="shared" si="27"/>
        <v>0</v>
      </c>
      <c r="O158" s="96">
        <f t="shared" si="28"/>
        <v>0</v>
      </c>
      <c r="P158" s="96">
        <f t="shared" si="29"/>
        <v>0</v>
      </c>
      <c r="Q158" s="97">
        <f t="shared" si="30"/>
        <v>1.5475053130300953</v>
      </c>
      <c r="R158" s="97" t="str">
        <f t="shared" si="31"/>
        <v>n.a.</v>
      </c>
      <c r="S158" s="97" t="str">
        <f t="shared" si="32"/>
        <v>n.a.</v>
      </c>
      <c r="T158" s="97" t="str">
        <f t="shared" si="33"/>
        <v>n.a.</v>
      </c>
      <c r="U158" s="97">
        <f t="shared" si="34"/>
        <v>12.910878381634694</v>
      </c>
      <c r="V158" s="97" t="str">
        <f t="shared" si="35"/>
        <v>n.a.</v>
      </c>
      <c r="W158" s="97" t="str">
        <f t="shared" si="36"/>
        <v>n.a.</v>
      </c>
      <c r="X158" s="97" t="str">
        <f t="shared" si="37"/>
        <v>n.a.</v>
      </c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</row>
    <row r="159" spans="1:35">
      <c r="A159" s="103">
        <f t="shared" si="39"/>
        <v>1982</v>
      </c>
      <c r="B159" s="96">
        <v>103796</v>
      </c>
      <c r="C159" s="170">
        <v>396186</v>
      </c>
      <c r="D159" s="96">
        <v>399185</v>
      </c>
      <c r="E159" s="170">
        <v>810868</v>
      </c>
      <c r="F159" s="96">
        <v>1042955.9999999999</v>
      </c>
      <c r="G159" s="155">
        <f t="shared" si="42"/>
        <v>48.859493777038928</v>
      </c>
      <c r="H159" s="155">
        <f t="shared" si="44"/>
        <v>38.274385496607721</v>
      </c>
      <c r="I159" s="97">
        <f t="shared" si="41"/>
        <v>26.001979032278268</v>
      </c>
      <c r="J159" s="97">
        <f t="shared" si="40"/>
        <v>-12.606550619328043</v>
      </c>
      <c r="K159" s="97">
        <f t="shared" ref="K159:K186" si="45">100*(F159/F158-1)</f>
        <v>0.12499351992119045</v>
      </c>
      <c r="L159" s="97">
        <f t="shared" ref="L159:L186" si="46">100*(H159/H158-1)</f>
        <v>10.492470768771224</v>
      </c>
      <c r="M159" s="96">
        <f t="shared" si="26"/>
        <v>1</v>
      </c>
      <c r="N159" s="96">
        <f t="shared" si="27"/>
        <v>0</v>
      </c>
      <c r="O159" s="96">
        <f t="shared" si="28"/>
        <v>0</v>
      </c>
      <c r="P159" s="96">
        <f t="shared" si="29"/>
        <v>0</v>
      </c>
      <c r="Q159" s="97">
        <f t="shared" si="30"/>
        <v>0.12499351992119045</v>
      </c>
      <c r="R159" s="97" t="str">
        <f t="shared" si="31"/>
        <v>n.a.</v>
      </c>
      <c r="S159" s="97" t="str">
        <f t="shared" si="32"/>
        <v>n.a.</v>
      </c>
      <c r="T159" s="97" t="str">
        <f t="shared" si="33"/>
        <v>n.a.</v>
      </c>
      <c r="U159" s="97">
        <f t="shared" si="34"/>
        <v>10.492470768771224</v>
      </c>
      <c r="V159" s="97" t="str">
        <f t="shared" si="35"/>
        <v>n.a.</v>
      </c>
      <c r="W159" s="97" t="str">
        <f t="shared" si="36"/>
        <v>n.a.</v>
      </c>
      <c r="X159" s="97" t="str">
        <f t="shared" si="37"/>
        <v>n.a.</v>
      </c>
      <c r="Y159" s="96"/>
      <c r="Z159" s="96"/>
      <c r="AA159" s="96"/>
      <c r="AB159" s="96"/>
      <c r="AC159" s="96"/>
      <c r="AD159" s="96"/>
      <c r="AE159" s="96"/>
      <c r="AF159" s="96"/>
      <c r="AG159" s="96"/>
      <c r="AH159" s="96"/>
      <c r="AI159" s="96"/>
    </row>
    <row r="160" spans="1:35">
      <c r="A160" s="103">
        <f t="shared" si="39"/>
        <v>1983</v>
      </c>
      <c r="B160" s="96">
        <v>92404</v>
      </c>
      <c r="C160" s="170">
        <v>439023</v>
      </c>
      <c r="D160" s="96">
        <v>443475</v>
      </c>
      <c r="E160" s="170">
        <v>839904</v>
      </c>
      <c r="F160" s="96">
        <v>1083286</v>
      </c>
      <c r="G160" s="155">
        <f t="shared" si="42"/>
        <v>52.270616641901931</v>
      </c>
      <c r="H160" s="155">
        <f t="shared" si="44"/>
        <v>40.93794251933469</v>
      </c>
      <c r="I160" s="97">
        <f t="shared" si="41"/>
        <v>20.836349286882012</v>
      </c>
      <c r="J160" s="97">
        <f t="shared" si="40"/>
        <v>-13.133679121306159</v>
      </c>
      <c r="K160" s="97">
        <f t="shared" si="45"/>
        <v>3.8668937136370207</v>
      </c>
      <c r="L160" s="97">
        <f t="shared" si="46"/>
        <v>6.9591111344244672</v>
      </c>
      <c r="M160" s="96">
        <f t="shared" si="26"/>
        <v>1</v>
      </c>
      <c r="N160" s="96">
        <f t="shared" si="27"/>
        <v>0</v>
      </c>
      <c r="O160" s="96">
        <f t="shared" si="28"/>
        <v>0</v>
      </c>
      <c r="P160" s="96">
        <f t="shared" si="29"/>
        <v>0</v>
      </c>
      <c r="Q160" s="97">
        <f t="shared" si="30"/>
        <v>3.8668937136370207</v>
      </c>
      <c r="R160" s="97" t="str">
        <f t="shared" si="31"/>
        <v>n.a.</v>
      </c>
      <c r="S160" s="97" t="str">
        <f t="shared" si="32"/>
        <v>n.a.</v>
      </c>
      <c r="T160" s="97" t="str">
        <f t="shared" si="33"/>
        <v>n.a.</v>
      </c>
      <c r="U160" s="97">
        <f t="shared" si="34"/>
        <v>6.9591111344244672</v>
      </c>
      <c r="V160" s="97" t="str">
        <f t="shared" si="35"/>
        <v>n.a.</v>
      </c>
      <c r="W160" s="97" t="str">
        <f t="shared" si="36"/>
        <v>n.a.</v>
      </c>
      <c r="X160" s="97" t="str">
        <f t="shared" si="37"/>
        <v>n.a.</v>
      </c>
      <c r="Y160" s="96"/>
      <c r="Z160" s="96"/>
      <c r="AA160" s="96"/>
      <c r="AB160" s="96"/>
      <c r="AC160" s="96"/>
      <c r="AD160" s="96"/>
      <c r="AE160" s="96"/>
      <c r="AF160" s="96"/>
      <c r="AG160" s="96"/>
      <c r="AH160" s="96"/>
      <c r="AI160" s="96"/>
    </row>
    <row r="161" spans="1:35">
      <c r="A161" s="103">
        <f t="shared" si="39"/>
        <v>1984</v>
      </c>
      <c r="B161" s="96">
        <v>115802</v>
      </c>
      <c r="C161" s="170">
        <v>494457</v>
      </c>
      <c r="D161" s="96">
        <v>498656</v>
      </c>
      <c r="E161" s="170">
        <v>889515</v>
      </c>
      <c r="F161" s="96">
        <v>1147136</v>
      </c>
      <c r="G161" s="155">
        <f t="shared" si="42"/>
        <v>55.587258224987771</v>
      </c>
      <c r="H161" s="155">
        <f t="shared" si="44"/>
        <v>43.469649631778623</v>
      </c>
      <c r="I161" s="97">
        <f t="shared" si="41"/>
        <v>23.222822948084453</v>
      </c>
      <c r="J161" s="97">
        <f t="shared" si="40"/>
        <v>-6.6136360752148029</v>
      </c>
      <c r="K161" s="97">
        <f t="shared" si="45"/>
        <v>5.8941036808377367</v>
      </c>
      <c r="L161" s="97">
        <f t="shared" si="46"/>
        <v>6.1842558678864457</v>
      </c>
      <c r="M161" s="96">
        <f t="shared" si="26"/>
        <v>1</v>
      </c>
      <c r="N161" s="96">
        <f t="shared" si="27"/>
        <v>0</v>
      </c>
      <c r="O161" s="96">
        <f t="shared" si="28"/>
        <v>0</v>
      </c>
      <c r="P161" s="96">
        <f t="shared" si="29"/>
        <v>0</v>
      </c>
      <c r="Q161" s="97">
        <f t="shared" si="30"/>
        <v>5.8941036808377367</v>
      </c>
      <c r="R161" s="97" t="str">
        <f t="shared" si="31"/>
        <v>n.a.</v>
      </c>
      <c r="S161" s="97" t="str">
        <f t="shared" si="32"/>
        <v>n.a.</v>
      </c>
      <c r="T161" s="97" t="str">
        <f t="shared" si="33"/>
        <v>n.a.</v>
      </c>
      <c r="U161" s="97">
        <f t="shared" si="34"/>
        <v>6.1842558678864457</v>
      </c>
      <c r="V161" s="97" t="str">
        <f t="shared" si="35"/>
        <v>n.a.</v>
      </c>
      <c r="W161" s="97" t="str">
        <f t="shared" si="36"/>
        <v>n.a.</v>
      </c>
      <c r="X161" s="97" t="str">
        <f t="shared" si="37"/>
        <v>n.a.</v>
      </c>
      <c r="Y161" s="96"/>
      <c r="Z161" s="96"/>
      <c r="AA161" s="96"/>
      <c r="AB161" s="96"/>
      <c r="AC161" s="96"/>
      <c r="AD161" s="96"/>
      <c r="AE161" s="96"/>
      <c r="AF161" s="96"/>
      <c r="AG161" s="96"/>
      <c r="AH161" s="96"/>
      <c r="AI161" s="96"/>
    </row>
    <row r="162" spans="1:35">
      <c r="A162" s="103">
        <f t="shared" si="39"/>
        <v>1985</v>
      </c>
      <c r="B162" s="96">
        <v>142390</v>
      </c>
      <c r="C162" s="170">
        <v>547286</v>
      </c>
      <c r="D162" s="96">
        <v>552432</v>
      </c>
      <c r="E162" s="170">
        <v>935763</v>
      </c>
      <c r="F162" s="96">
        <v>1208554</v>
      </c>
      <c r="G162" s="155">
        <f t="shared" si="42"/>
        <v>58.485535333198683</v>
      </c>
      <c r="H162" s="155">
        <f t="shared" si="44"/>
        <v>45.710162723386794</v>
      </c>
      <c r="I162" s="97">
        <f t="shared" si="41"/>
        <v>25.775118023575754</v>
      </c>
      <c r="J162" s="97">
        <f t="shared" si="40"/>
        <v>-0.2268610087025138</v>
      </c>
      <c r="K162" s="97">
        <f t="shared" si="45"/>
        <v>5.3540295135014571</v>
      </c>
      <c r="L162" s="97">
        <f t="shared" si="46"/>
        <v>5.1542009438471315</v>
      </c>
      <c r="M162" s="96">
        <f t="shared" si="26"/>
        <v>1</v>
      </c>
      <c r="N162" s="96">
        <f t="shared" si="27"/>
        <v>0</v>
      </c>
      <c r="O162" s="96">
        <f t="shared" si="28"/>
        <v>0</v>
      </c>
      <c r="P162" s="96">
        <f t="shared" si="29"/>
        <v>0</v>
      </c>
      <c r="Q162" s="97">
        <f t="shared" si="30"/>
        <v>5.3540295135014571</v>
      </c>
      <c r="R162" s="97" t="str">
        <f t="shared" si="31"/>
        <v>n.a.</v>
      </c>
      <c r="S162" s="97" t="str">
        <f t="shared" si="32"/>
        <v>n.a.</v>
      </c>
      <c r="T162" s="97" t="str">
        <f t="shared" si="33"/>
        <v>n.a.</v>
      </c>
      <c r="U162" s="97">
        <f t="shared" si="34"/>
        <v>5.1542009438471315</v>
      </c>
      <c r="V162" s="97" t="str">
        <f t="shared" si="35"/>
        <v>n.a.</v>
      </c>
      <c r="W162" s="97" t="str">
        <f t="shared" si="36"/>
        <v>n.a.</v>
      </c>
      <c r="X162" s="97" t="str">
        <f t="shared" si="37"/>
        <v>n.a.</v>
      </c>
      <c r="Y162" s="96"/>
      <c r="Z162" s="96"/>
      <c r="AA162" s="96"/>
      <c r="AB162" s="96"/>
      <c r="AC162" s="96"/>
      <c r="AD162" s="96"/>
      <c r="AE162" s="96"/>
      <c r="AF162" s="96"/>
      <c r="AG162" s="96"/>
      <c r="AH162" s="96"/>
      <c r="AI162" s="96"/>
    </row>
    <row r="163" spans="1:35">
      <c r="A163" s="103">
        <f t="shared" si="39"/>
        <v>1986</v>
      </c>
      <c r="B163" s="96">
        <v>194284</v>
      </c>
      <c r="C163" s="170">
        <v>561842</v>
      </c>
      <c r="D163" s="96">
        <v>570893</v>
      </c>
      <c r="E163" s="170">
        <v>969447</v>
      </c>
      <c r="F163" s="96">
        <v>1257350</v>
      </c>
      <c r="G163" s="155">
        <f t="shared" si="42"/>
        <v>57.954895935517875</v>
      </c>
      <c r="H163" s="155">
        <f t="shared" si="44"/>
        <v>45.404461764822841</v>
      </c>
      <c r="I163" s="97">
        <f t="shared" si="41"/>
        <v>34.03159611345734</v>
      </c>
      <c r="J163" s="97">
        <f t="shared" si="40"/>
        <v>13.195246826575328</v>
      </c>
      <c r="K163" s="97">
        <f t="shared" si="45"/>
        <v>4.0375523145842029</v>
      </c>
      <c r="L163" s="97">
        <f t="shared" si="46"/>
        <v>-0.66878116451671854</v>
      </c>
      <c r="M163" s="96">
        <f t="shared" si="26"/>
        <v>0</v>
      </c>
      <c r="N163" s="96">
        <f t="shared" si="27"/>
        <v>1</v>
      </c>
      <c r="O163" s="96">
        <f t="shared" si="28"/>
        <v>0</v>
      </c>
      <c r="P163" s="96">
        <f t="shared" si="29"/>
        <v>0</v>
      </c>
      <c r="Q163" s="97" t="str">
        <f t="shared" si="30"/>
        <v>n.a.</v>
      </c>
      <c r="R163" s="97">
        <f t="shared" si="31"/>
        <v>4.0375523145842029</v>
      </c>
      <c r="S163" s="97" t="str">
        <f t="shared" si="32"/>
        <v>n.a.</v>
      </c>
      <c r="T163" s="97" t="str">
        <f t="shared" si="33"/>
        <v>n.a.</v>
      </c>
      <c r="U163" s="97" t="str">
        <f t="shared" si="34"/>
        <v>n.a.</v>
      </c>
      <c r="V163" s="97">
        <f t="shared" si="35"/>
        <v>-0.66878116451671854</v>
      </c>
      <c r="W163" s="97" t="str">
        <f t="shared" si="36"/>
        <v>n.a.</v>
      </c>
      <c r="X163" s="97" t="str">
        <f t="shared" si="37"/>
        <v>n.a.</v>
      </c>
      <c r="Y163" s="96"/>
      <c r="Z163" s="96"/>
      <c r="AA163" s="96"/>
      <c r="AB163" s="96"/>
      <c r="AC163" s="96"/>
      <c r="AD163" s="96"/>
      <c r="AE163" s="96"/>
      <c r="AF163" s="96"/>
      <c r="AG163" s="96"/>
      <c r="AH163" s="96"/>
      <c r="AI163" s="96"/>
    </row>
    <row r="164" spans="1:35">
      <c r="A164" s="103">
        <f t="shared" si="39"/>
        <v>1987</v>
      </c>
      <c r="B164" s="96">
        <v>165246</v>
      </c>
      <c r="C164" s="170">
        <v>613157</v>
      </c>
      <c r="D164" s="96">
        <v>622867</v>
      </c>
      <c r="E164" s="170">
        <v>989371</v>
      </c>
      <c r="F164" s="96">
        <v>1279731</v>
      </c>
      <c r="G164" s="155">
        <f t="shared" si="42"/>
        <v>61.974426175822821</v>
      </c>
      <c r="H164" s="155">
        <f t="shared" si="44"/>
        <v>48.6717130396935</v>
      </c>
      <c r="I164" s="97">
        <f t="shared" si="41"/>
        <v>26.52990124697568</v>
      </c>
      <c r="J164" s="97">
        <f t="shared" si="40"/>
        <v>3.3070782988912271</v>
      </c>
      <c r="K164" s="97">
        <f t="shared" si="45"/>
        <v>1.7800135204994572</v>
      </c>
      <c r="L164" s="97">
        <f t="shared" si="46"/>
        <v>7.1958815232602724</v>
      </c>
      <c r="M164" s="96">
        <f t="shared" si="26"/>
        <v>1</v>
      </c>
      <c r="N164" s="96">
        <f t="shared" si="27"/>
        <v>0</v>
      </c>
      <c r="O164" s="96">
        <f t="shared" si="28"/>
        <v>0</v>
      </c>
      <c r="P164" s="96">
        <f t="shared" si="29"/>
        <v>0</v>
      </c>
      <c r="Q164" s="97">
        <f t="shared" si="30"/>
        <v>1.7800135204994572</v>
      </c>
      <c r="R164" s="97" t="str">
        <f t="shared" si="31"/>
        <v>n.a.</v>
      </c>
      <c r="S164" s="97" t="str">
        <f t="shared" si="32"/>
        <v>n.a.</v>
      </c>
      <c r="T164" s="97" t="str">
        <f t="shared" si="33"/>
        <v>n.a.</v>
      </c>
      <c r="U164" s="97">
        <f t="shared" si="34"/>
        <v>7.1958815232602724</v>
      </c>
      <c r="V164" s="97" t="str">
        <f t="shared" si="35"/>
        <v>n.a.</v>
      </c>
      <c r="W164" s="97" t="str">
        <f t="shared" si="36"/>
        <v>n.a.</v>
      </c>
      <c r="X164" s="97" t="str">
        <f t="shared" si="37"/>
        <v>n.a.</v>
      </c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</row>
    <row r="165" spans="1:35">
      <c r="A165" s="103">
        <f t="shared" si="39"/>
        <v>1988</v>
      </c>
      <c r="B165" s="96">
        <v>166469</v>
      </c>
      <c r="C165" s="170">
        <v>643375</v>
      </c>
      <c r="D165" s="96">
        <v>652073</v>
      </c>
      <c r="E165" s="170">
        <v>988945</v>
      </c>
      <c r="F165" s="96">
        <v>1277519</v>
      </c>
      <c r="G165" s="155">
        <f t="shared" si="42"/>
        <v>65.056701838828246</v>
      </c>
      <c r="H165" s="155">
        <f t="shared" si="44"/>
        <v>51.042137142383012</v>
      </c>
      <c r="I165" s="97">
        <f t="shared" si="41"/>
        <v>25.529196884397912</v>
      </c>
      <c r="J165" s="97">
        <f t="shared" si="40"/>
        <v>-0.24592113917784175</v>
      </c>
      <c r="K165" s="97">
        <f t="shared" si="45"/>
        <v>-0.17284882526092948</v>
      </c>
      <c r="L165" s="97">
        <f t="shared" si="46"/>
        <v>4.8702294508441657</v>
      </c>
      <c r="M165" s="96">
        <f t="shared" si="26"/>
        <v>1</v>
      </c>
      <c r="N165" s="96">
        <f t="shared" si="27"/>
        <v>0</v>
      </c>
      <c r="O165" s="96">
        <f t="shared" si="28"/>
        <v>0</v>
      </c>
      <c r="P165" s="96">
        <f t="shared" si="29"/>
        <v>0</v>
      </c>
      <c r="Q165" s="97">
        <f t="shared" si="30"/>
        <v>-0.17284882526092948</v>
      </c>
      <c r="R165" s="97" t="str">
        <f t="shared" si="31"/>
        <v>n.a.</v>
      </c>
      <c r="S165" s="97" t="str">
        <f t="shared" si="32"/>
        <v>n.a.</v>
      </c>
      <c r="T165" s="97" t="str">
        <f t="shared" si="33"/>
        <v>n.a.</v>
      </c>
      <c r="U165" s="97">
        <f t="shared" si="34"/>
        <v>4.8702294508441657</v>
      </c>
      <c r="V165" s="97" t="str">
        <f t="shared" si="35"/>
        <v>n.a.</v>
      </c>
      <c r="W165" s="97" t="str">
        <f t="shared" si="36"/>
        <v>n.a.</v>
      </c>
      <c r="X165" s="97" t="str">
        <f t="shared" si="37"/>
        <v>n.a.</v>
      </c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</row>
    <row r="166" spans="1:35">
      <c r="A166" s="103">
        <f t="shared" si="39"/>
        <v>1989</v>
      </c>
      <c r="B166" s="96">
        <v>176426</v>
      </c>
      <c r="C166" s="170">
        <v>686034</v>
      </c>
      <c r="D166" s="96">
        <v>695771</v>
      </c>
      <c r="E166" s="170">
        <v>998403</v>
      </c>
      <c r="F166" s="96">
        <v>1290263</v>
      </c>
      <c r="G166" s="155">
        <f t="shared" si="42"/>
        <v>68.713134876397604</v>
      </c>
      <c r="H166" s="155">
        <f t="shared" si="44"/>
        <v>53.92474247498378</v>
      </c>
      <c r="I166" s="97">
        <f t="shared" si="41"/>
        <v>25.356906223455706</v>
      </c>
      <c r="J166" s="97">
        <f t="shared" si="40"/>
        <v>-8.674689890001634</v>
      </c>
      <c r="K166" s="97">
        <f t="shared" si="45"/>
        <v>0.99755854903136321</v>
      </c>
      <c r="L166" s="97">
        <f t="shared" si="46"/>
        <v>5.6475012489380694</v>
      </c>
      <c r="M166" s="96">
        <f t="shared" si="26"/>
        <v>1</v>
      </c>
      <c r="N166" s="96">
        <f t="shared" si="27"/>
        <v>0</v>
      </c>
      <c r="O166" s="96">
        <f t="shared" si="28"/>
        <v>0</v>
      </c>
      <c r="P166" s="96">
        <f t="shared" si="29"/>
        <v>0</v>
      </c>
      <c r="Q166" s="97">
        <f t="shared" si="30"/>
        <v>0.99755854903136321</v>
      </c>
      <c r="R166" s="97" t="str">
        <f t="shared" si="31"/>
        <v>n.a.</v>
      </c>
      <c r="S166" s="97" t="str">
        <f t="shared" si="32"/>
        <v>n.a.</v>
      </c>
      <c r="T166" s="97" t="str">
        <f t="shared" si="33"/>
        <v>n.a.</v>
      </c>
      <c r="U166" s="97">
        <f t="shared" si="34"/>
        <v>5.6475012489380694</v>
      </c>
      <c r="V166" s="97" t="str">
        <f t="shared" si="35"/>
        <v>n.a.</v>
      </c>
      <c r="W166" s="97" t="str">
        <f t="shared" si="36"/>
        <v>n.a.</v>
      </c>
      <c r="X166" s="97" t="str">
        <f t="shared" si="37"/>
        <v>n.a.</v>
      </c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</row>
    <row r="167" spans="1:35">
      <c r="A167" s="103">
        <f t="shared" si="39"/>
        <v>1990</v>
      </c>
      <c r="B167" s="96">
        <v>164867</v>
      </c>
      <c r="C167" s="170">
        <v>726799</v>
      </c>
      <c r="D167" s="96">
        <v>736295</v>
      </c>
      <c r="E167" s="170">
        <v>1019224</v>
      </c>
      <c r="F167" s="96">
        <v>1315133</v>
      </c>
      <c r="G167" s="155">
        <f t="shared" si="42"/>
        <v>71.309054731835204</v>
      </c>
      <c r="H167" s="155">
        <f t="shared" si="44"/>
        <v>55.986352711094618</v>
      </c>
      <c r="I167" s="97">
        <f t="shared" si="41"/>
        <v>22.391432781697553</v>
      </c>
      <c r="J167" s="97">
        <f t="shared" si="40"/>
        <v>-4.1384684652781267</v>
      </c>
      <c r="K167" s="97">
        <f t="shared" si="45"/>
        <v>1.9275140029590965</v>
      </c>
      <c r="L167" s="97">
        <f t="shared" si="46"/>
        <v>3.8231248615925084</v>
      </c>
      <c r="M167" s="96">
        <f t="shared" si="26"/>
        <v>1</v>
      </c>
      <c r="N167" s="96">
        <f t="shared" si="27"/>
        <v>0</v>
      </c>
      <c r="O167" s="96">
        <f t="shared" si="28"/>
        <v>0</v>
      </c>
      <c r="P167" s="96">
        <f t="shared" si="29"/>
        <v>0</v>
      </c>
      <c r="Q167" s="97">
        <f t="shared" si="30"/>
        <v>1.9275140029590965</v>
      </c>
      <c r="R167" s="97" t="str">
        <f t="shared" si="31"/>
        <v>n.a.</v>
      </c>
      <c r="S167" s="97" t="str">
        <f t="shared" si="32"/>
        <v>n.a.</v>
      </c>
      <c r="T167" s="97" t="str">
        <f t="shared" si="33"/>
        <v>n.a.</v>
      </c>
      <c r="U167" s="97">
        <f t="shared" si="34"/>
        <v>3.8231248615925084</v>
      </c>
      <c r="V167" s="97" t="str">
        <f t="shared" si="35"/>
        <v>n.a.</v>
      </c>
      <c r="W167" s="97" t="str">
        <f t="shared" si="36"/>
        <v>n.a.</v>
      </c>
      <c r="X167" s="97" t="str">
        <f t="shared" si="37"/>
        <v>n.a.</v>
      </c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</row>
    <row r="168" spans="1:35">
      <c r="A168" s="103">
        <f t="shared" si="39"/>
        <v>1991</v>
      </c>
      <c r="B168" s="96">
        <v>177961</v>
      </c>
      <c r="C168" s="170">
        <v>769782</v>
      </c>
      <c r="D168" s="96">
        <v>775727</v>
      </c>
      <c r="E168" s="170">
        <v>1056082</v>
      </c>
      <c r="F168" s="96">
        <v>1355963</v>
      </c>
      <c r="G168" s="155">
        <f t="shared" si="42"/>
        <v>72.890362680170668</v>
      </c>
      <c r="H168" s="155">
        <f t="shared" si="44"/>
        <v>57.208566900424273</v>
      </c>
      <c r="I168" s="97">
        <f t="shared" si="41"/>
        <v>22.941189361721328</v>
      </c>
      <c r="J168" s="97">
        <f t="shared" si="40"/>
        <v>-2.588007522676584</v>
      </c>
      <c r="K168" s="97">
        <f t="shared" si="45"/>
        <v>3.1046289614814704</v>
      </c>
      <c r="L168" s="97">
        <f t="shared" si="46"/>
        <v>2.1830573526313124</v>
      </c>
      <c r="M168" s="96">
        <f t="shared" si="26"/>
        <v>1</v>
      </c>
      <c r="N168" s="96">
        <f t="shared" si="27"/>
        <v>0</v>
      </c>
      <c r="O168" s="96">
        <f t="shared" si="28"/>
        <v>0</v>
      </c>
      <c r="P168" s="96">
        <f t="shared" si="29"/>
        <v>0</v>
      </c>
      <c r="Q168" s="97">
        <f t="shared" si="30"/>
        <v>3.1046289614814704</v>
      </c>
      <c r="R168" s="97" t="str">
        <f t="shared" si="31"/>
        <v>n.a.</v>
      </c>
      <c r="S168" s="97" t="str">
        <f t="shared" si="32"/>
        <v>n.a.</v>
      </c>
      <c r="T168" s="97" t="str">
        <f t="shared" si="33"/>
        <v>n.a.</v>
      </c>
      <c r="U168" s="97">
        <f t="shared" si="34"/>
        <v>2.1830573526313124</v>
      </c>
      <c r="V168" s="97" t="str">
        <f t="shared" si="35"/>
        <v>n.a.</v>
      </c>
      <c r="W168" s="97" t="str">
        <f t="shared" si="36"/>
        <v>n.a.</v>
      </c>
      <c r="X168" s="97" t="str">
        <f t="shared" si="37"/>
        <v>n.a.</v>
      </c>
      <c r="Y168" s="96"/>
      <c r="Z168" s="96"/>
      <c r="AA168" s="96"/>
      <c r="AB168" s="96"/>
      <c r="AC168" s="96"/>
      <c r="AD168" s="96"/>
      <c r="AE168" s="96"/>
      <c r="AF168" s="96"/>
      <c r="AG168" s="96"/>
      <c r="AH168" s="96"/>
      <c r="AI168" s="96"/>
    </row>
    <row r="169" spans="1:35">
      <c r="A169" s="103">
        <f t="shared" si="39"/>
        <v>1992</v>
      </c>
      <c r="B169" s="96">
        <v>217023</v>
      </c>
      <c r="C169" s="170">
        <v>790300</v>
      </c>
      <c r="D169" s="96">
        <v>797314</v>
      </c>
      <c r="E169" s="170">
        <v>1090933</v>
      </c>
      <c r="F169" s="96">
        <v>1403735</v>
      </c>
      <c r="G169" s="155">
        <f t="shared" si="42"/>
        <v>72.442578966810984</v>
      </c>
      <c r="H169" s="155">
        <f t="shared" si="44"/>
        <v>56.799467135891035</v>
      </c>
      <c r="I169" s="97">
        <f t="shared" si="41"/>
        <v>27.219263677798207</v>
      </c>
      <c r="J169" s="97">
        <f t="shared" si="40"/>
        <v>1.8623574543425008</v>
      </c>
      <c r="K169" s="97">
        <f t="shared" si="45"/>
        <v>3.5231049814780979</v>
      </c>
      <c r="L169" s="97">
        <f t="shared" si="46"/>
        <v>-0.71510227698118323</v>
      </c>
      <c r="M169" s="96">
        <f t="shared" si="26"/>
        <v>1</v>
      </c>
      <c r="N169" s="96">
        <f t="shared" si="27"/>
        <v>0</v>
      </c>
      <c r="O169" s="96">
        <f t="shared" si="28"/>
        <v>0</v>
      </c>
      <c r="P169" s="96">
        <f t="shared" si="29"/>
        <v>0</v>
      </c>
      <c r="Q169" s="97">
        <f t="shared" si="30"/>
        <v>3.5231049814780979</v>
      </c>
      <c r="R169" s="97" t="str">
        <f t="shared" si="31"/>
        <v>n.a.</v>
      </c>
      <c r="S169" s="97" t="str">
        <f t="shared" si="32"/>
        <v>n.a.</v>
      </c>
      <c r="T169" s="97" t="str">
        <f t="shared" si="33"/>
        <v>n.a.</v>
      </c>
      <c r="U169" s="97">
        <f t="shared" si="34"/>
        <v>-0.71510227698118323</v>
      </c>
      <c r="V169" s="97" t="str">
        <f t="shared" si="35"/>
        <v>n.a.</v>
      </c>
      <c r="W169" s="97" t="str">
        <f t="shared" si="36"/>
        <v>n.a.</v>
      </c>
      <c r="X169" s="97" t="str">
        <f t="shared" si="37"/>
        <v>n.a.</v>
      </c>
      <c r="Y169" s="96"/>
      <c r="Z169" s="96"/>
      <c r="AA169" s="96"/>
      <c r="AB169" s="96"/>
      <c r="AC169" s="96"/>
      <c r="AD169" s="96"/>
      <c r="AE169" s="96"/>
      <c r="AF169" s="96"/>
      <c r="AG169" s="96"/>
      <c r="AH169" s="96"/>
      <c r="AI169" s="96"/>
    </row>
    <row r="170" spans="1:35">
      <c r="A170" s="103">
        <f t="shared" si="39"/>
        <v>1993</v>
      </c>
      <c r="B170" s="96">
        <v>296365</v>
      </c>
      <c r="C170" s="170">
        <v>830416</v>
      </c>
      <c r="D170" s="96">
        <v>838297</v>
      </c>
      <c r="E170" s="170">
        <v>1120664</v>
      </c>
      <c r="F170" s="96">
        <v>1442852</v>
      </c>
      <c r="G170" s="155">
        <f t="shared" si="42"/>
        <v>74.100354789660415</v>
      </c>
      <c r="H170" s="155">
        <f t="shared" si="44"/>
        <v>58.099999168313865</v>
      </c>
      <c r="I170" s="97">
        <f t="shared" si="41"/>
        <v>35.353222068073727</v>
      </c>
      <c r="J170" s="97">
        <f t="shared" si="40"/>
        <v>12.961789286376174</v>
      </c>
      <c r="K170" s="97">
        <f t="shared" si="45"/>
        <v>2.7866370789358497</v>
      </c>
      <c r="L170" s="97">
        <f t="shared" si="46"/>
        <v>2.289690551693635</v>
      </c>
      <c r="M170" s="96">
        <f t="shared" si="26"/>
        <v>0</v>
      </c>
      <c r="N170" s="96">
        <f t="shared" si="27"/>
        <v>1</v>
      </c>
      <c r="O170" s="96">
        <f t="shared" si="28"/>
        <v>0</v>
      </c>
      <c r="P170" s="96">
        <f t="shared" si="29"/>
        <v>0</v>
      </c>
      <c r="Q170" s="97" t="str">
        <f t="shared" si="30"/>
        <v>n.a.</v>
      </c>
      <c r="R170" s="97">
        <f t="shared" si="31"/>
        <v>2.7866370789358497</v>
      </c>
      <c r="S170" s="97" t="str">
        <f t="shared" si="32"/>
        <v>n.a.</v>
      </c>
      <c r="T170" s="97" t="str">
        <f t="shared" si="33"/>
        <v>n.a.</v>
      </c>
      <c r="U170" s="97" t="str">
        <f t="shared" si="34"/>
        <v>n.a.</v>
      </c>
      <c r="V170" s="97">
        <f t="shared" si="35"/>
        <v>2.289690551693635</v>
      </c>
      <c r="W170" s="97" t="str">
        <f t="shared" si="36"/>
        <v>n.a.</v>
      </c>
      <c r="X170" s="97" t="str">
        <f t="shared" si="37"/>
        <v>n.a.</v>
      </c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</row>
    <row r="171" spans="1:35">
      <c r="A171" s="103">
        <f t="shared" si="39"/>
        <v>1994</v>
      </c>
      <c r="B171" s="96">
        <v>290201</v>
      </c>
      <c r="C171" s="170">
        <v>873410</v>
      </c>
      <c r="D171" s="96">
        <v>878806</v>
      </c>
      <c r="E171" s="170">
        <v>1179569</v>
      </c>
      <c r="F171" s="96">
        <v>1515736</v>
      </c>
      <c r="G171" s="155">
        <f t="shared" si="42"/>
        <v>74.04484180238714</v>
      </c>
      <c r="H171" s="155">
        <f t="shared" si="44"/>
        <v>57.97883008650583</v>
      </c>
      <c r="I171" s="97">
        <f t="shared" si="41"/>
        <v>33.022191473430993</v>
      </c>
      <c r="J171" s="97">
        <f t="shared" si="40"/>
        <v>10.081002111709665</v>
      </c>
      <c r="K171" s="97">
        <f t="shared" si="45"/>
        <v>5.0513843415679549</v>
      </c>
      <c r="L171" s="97">
        <f t="shared" si="46"/>
        <v>-0.20855263948801328</v>
      </c>
      <c r="M171" s="96">
        <f t="shared" si="26"/>
        <v>0</v>
      </c>
      <c r="N171" s="96">
        <f t="shared" si="27"/>
        <v>1</v>
      </c>
      <c r="O171" s="96">
        <f t="shared" si="28"/>
        <v>0</v>
      </c>
      <c r="P171" s="96">
        <f t="shared" si="29"/>
        <v>0</v>
      </c>
      <c r="Q171" s="97" t="str">
        <f t="shared" si="30"/>
        <v>n.a.</v>
      </c>
      <c r="R171" s="97">
        <f t="shared" si="31"/>
        <v>5.0513843415679549</v>
      </c>
      <c r="S171" s="97" t="str">
        <f t="shared" si="32"/>
        <v>n.a.</v>
      </c>
      <c r="T171" s="97" t="str">
        <f t="shared" si="33"/>
        <v>n.a.</v>
      </c>
      <c r="U171" s="97" t="str">
        <f t="shared" si="34"/>
        <v>n.a.</v>
      </c>
      <c r="V171" s="97">
        <f t="shared" si="35"/>
        <v>-0.20855263948801328</v>
      </c>
      <c r="W171" s="97" t="str">
        <f t="shared" si="36"/>
        <v>n.a.</v>
      </c>
      <c r="X171" s="97" t="str">
        <f t="shared" si="37"/>
        <v>n.a.</v>
      </c>
      <c r="Y171" s="96"/>
      <c r="Z171" s="96"/>
      <c r="AA171" s="96"/>
      <c r="AB171" s="96"/>
      <c r="AC171" s="96"/>
      <c r="AD171" s="96"/>
      <c r="AE171" s="96"/>
      <c r="AF171" s="96"/>
      <c r="AG171" s="96"/>
      <c r="AH171" s="96"/>
      <c r="AI171" s="96"/>
    </row>
    <row r="172" spans="1:35">
      <c r="A172" s="103">
        <f t="shared" si="39"/>
        <v>1995</v>
      </c>
      <c r="B172" s="96">
        <v>290744</v>
      </c>
      <c r="C172" s="170">
        <v>937445</v>
      </c>
      <c r="D172" s="96">
        <v>943437</v>
      </c>
      <c r="E172" s="170">
        <v>1230967</v>
      </c>
      <c r="F172" s="96">
        <v>1579190</v>
      </c>
      <c r="G172" s="155">
        <f t="shared" si="42"/>
        <v>76.155169066270659</v>
      </c>
      <c r="H172" s="155">
        <f t="shared" si="44"/>
        <v>59.741829672173708</v>
      </c>
      <c r="I172" s="97">
        <f t="shared" si="41"/>
        <v>30.817532066264096</v>
      </c>
      <c r="J172" s="97">
        <f t="shared" si="40"/>
        <v>3.5982683884658897</v>
      </c>
      <c r="K172" s="97">
        <f t="shared" si="45"/>
        <v>4.1863490739812104</v>
      </c>
      <c r="L172" s="97">
        <f t="shared" si="46"/>
        <v>3.0407643324941835</v>
      </c>
      <c r="M172" s="96">
        <f t="shared" si="26"/>
        <v>0</v>
      </c>
      <c r="N172" s="96">
        <f t="shared" si="27"/>
        <v>1</v>
      </c>
      <c r="O172" s="96">
        <f t="shared" si="28"/>
        <v>0</v>
      </c>
      <c r="P172" s="96">
        <f t="shared" si="29"/>
        <v>0</v>
      </c>
      <c r="Q172" s="97" t="str">
        <f t="shared" si="30"/>
        <v>n.a.</v>
      </c>
      <c r="R172" s="97">
        <f t="shared" si="31"/>
        <v>4.1863490739812104</v>
      </c>
      <c r="S172" s="97" t="str">
        <f t="shared" si="32"/>
        <v>n.a.</v>
      </c>
      <c r="T172" s="97" t="str">
        <f t="shared" si="33"/>
        <v>n.a.</v>
      </c>
      <c r="U172" s="97" t="str">
        <f t="shared" si="34"/>
        <v>n.a.</v>
      </c>
      <c r="V172" s="97">
        <f t="shared" si="35"/>
        <v>3.0407643324941835</v>
      </c>
      <c r="W172" s="97" t="str">
        <f t="shared" si="36"/>
        <v>n.a.</v>
      </c>
      <c r="X172" s="97" t="str">
        <f t="shared" si="37"/>
        <v>n.a.</v>
      </c>
      <c r="Y172" s="96"/>
      <c r="Z172" s="96"/>
      <c r="AA172" s="96"/>
      <c r="AB172" s="96"/>
      <c r="AC172" s="96"/>
      <c r="AD172" s="96"/>
      <c r="AE172" s="96"/>
      <c r="AF172" s="96"/>
      <c r="AG172" s="96"/>
      <c r="AH172" s="96"/>
      <c r="AI172" s="96"/>
    </row>
    <row r="173" spans="1:35">
      <c r="A173" s="103">
        <f t="shared" si="39"/>
        <v>1996</v>
      </c>
      <c r="B173" s="96">
        <v>284833</v>
      </c>
      <c r="C173" s="170">
        <v>1026924</v>
      </c>
      <c r="D173" s="96">
        <v>1032990</v>
      </c>
      <c r="E173" s="170">
        <v>1295644</v>
      </c>
      <c r="F173" s="96">
        <v>1659725</v>
      </c>
      <c r="G173" s="155">
        <f t="shared" si="42"/>
        <v>79.259734927186784</v>
      </c>
      <c r="H173" s="155">
        <f t="shared" si="44"/>
        <v>62.238623868411935</v>
      </c>
      <c r="I173" s="97">
        <f t="shared" si="41"/>
        <v>27.573645437032305</v>
      </c>
      <c r="J173" s="97">
        <f t="shared" si="40"/>
        <v>-7.7795766310414223</v>
      </c>
      <c r="K173" s="97">
        <f t="shared" si="45"/>
        <v>5.0997663359063861</v>
      </c>
      <c r="L173" s="97">
        <f t="shared" si="46"/>
        <v>4.179306542734107</v>
      </c>
      <c r="M173" s="96">
        <f t="shared" si="26"/>
        <v>1</v>
      </c>
      <c r="N173" s="96">
        <f t="shared" si="27"/>
        <v>0</v>
      </c>
      <c r="O173" s="96">
        <f t="shared" si="28"/>
        <v>0</v>
      </c>
      <c r="P173" s="96">
        <f t="shared" si="29"/>
        <v>0</v>
      </c>
      <c r="Q173" s="97">
        <f t="shared" si="30"/>
        <v>5.0997663359063861</v>
      </c>
      <c r="R173" s="97" t="str">
        <f t="shared" si="31"/>
        <v>n.a.</v>
      </c>
      <c r="S173" s="97" t="str">
        <f t="shared" si="32"/>
        <v>n.a.</v>
      </c>
      <c r="T173" s="97" t="str">
        <f t="shared" si="33"/>
        <v>n.a.</v>
      </c>
      <c r="U173" s="97">
        <f t="shared" si="34"/>
        <v>4.179306542734107</v>
      </c>
      <c r="V173" s="97" t="str">
        <f t="shared" si="35"/>
        <v>n.a.</v>
      </c>
      <c r="W173" s="97" t="str">
        <f t="shared" si="36"/>
        <v>n.a.</v>
      </c>
      <c r="X173" s="97" t="str">
        <f t="shared" si="37"/>
        <v>n.a.</v>
      </c>
      <c r="Y173" s="96"/>
      <c r="Z173" s="96"/>
      <c r="AA173" s="96"/>
      <c r="AB173" s="96"/>
      <c r="AC173" s="96"/>
      <c r="AD173" s="96"/>
      <c r="AE173" s="96"/>
      <c r="AF173" s="96"/>
      <c r="AG173" s="96"/>
      <c r="AH173" s="96"/>
      <c r="AI173" s="96"/>
    </row>
    <row r="174" spans="1:35">
      <c r="A174" s="103">
        <f t="shared" si="39"/>
        <v>1997</v>
      </c>
      <c r="B174" s="96">
        <v>276179</v>
      </c>
      <c r="C174" s="170">
        <v>1111349</v>
      </c>
      <c r="D174" s="96">
        <v>1119180</v>
      </c>
      <c r="E174" s="170">
        <v>1362871</v>
      </c>
      <c r="F174" s="96">
        <v>1749228</v>
      </c>
      <c r="G174" s="155">
        <f t="shared" si="42"/>
        <v>81.544694985805705</v>
      </c>
      <c r="H174" s="155">
        <f t="shared" si="44"/>
        <v>63.981367780529467</v>
      </c>
      <c r="I174" s="97">
        <f t="shared" si="41"/>
        <v>24.676906306402902</v>
      </c>
      <c r="J174" s="97">
        <f t="shared" si="40"/>
        <v>-8.3452851670280914</v>
      </c>
      <c r="K174" s="97">
        <f t="shared" si="45"/>
        <v>5.392640347045452</v>
      </c>
      <c r="L174" s="97">
        <f t="shared" si="46"/>
        <v>2.8001003296636684</v>
      </c>
      <c r="M174" s="96">
        <f t="shared" si="26"/>
        <v>1</v>
      </c>
      <c r="N174" s="96">
        <f t="shared" si="27"/>
        <v>0</v>
      </c>
      <c r="O174" s="96">
        <f t="shared" si="28"/>
        <v>0</v>
      </c>
      <c r="P174" s="96">
        <f t="shared" si="29"/>
        <v>0</v>
      </c>
      <c r="Q174" s="97">
        <f t="shared" si="30"/>
        <v>5.392640347045452</v>
      </c>
      <c r="R174" s="97" t="str">
        <f t="shared" si="31"/>
        <v>n.a.</v>
      </c>
      <c r="S174" s="97" t="str">
        <f t="shared" si="32"/>
        <v>n.a.</v>
      </c>
      <c r="T174" s="97" t="str">
        <f t="shared" si="33"/>
        <v>n.a.</v>
      </c>
      <c r="U174" s="97">
        <f t="shared" si="34"/>
        <v>2.8001003296636684</v>
      </c>
      <c r="V174" s="97" t="str">
        <f t="shared" si="35"/>
        <v>n.a.</v>
      </c>
      <c r="W174" s="97" t="str">
        <f t="shared" si="36"/>
        <v>n.a.</v>
      </c>
      <c r="X174" s="97" t="str">
        <f t="shared" si="37"/>
        <v>n.a.</v>
      </c>
      <c r="Y174" s="96"/>
      <c r="Z174" s="96"/>
      <c r="AA174" s="96"/>
      <c r="AB174" s="96"/>
      <c r="AC174" s="96"/>
      <c r="AD174" s="96"/>
      <c r="AE174" s="96"/>
      <c r="AF174" s="96"/>
      <c r="AG174" s="96"/>
      <c r="AH174" s="96"/>
      <c r="AI174" s="96"/>
    </row>
    <row r="175" spans="1:35">
      <c r="A175" s="103">
        <f t="shared" si="39"/>
        <v>1998</v>
      </c>
      <c r="B175" s="96">
        <v>253689</v>
      </c>
      <c r="C175" s="170">
        <v>1132134</v>
      </c>
      <c r="D175" s="96">
        <v>1140360</v>
      </c>
      <c r="E175" s="170">
        <v>1398708</v>
      </c>
      <c r="F175" s="96">
        <v>1796156</v>
      </c>
      <c r="G175" s="155">
        <f t="shared" si="42"/>
        <v>80.941411645604376</v>
      </c>
      <c r="H175" s="155">
        <f t="shared" si="44"/>
        <v>63.48891744369643</v>
      </c>
      <c r="I175" s="97">
        <f t="shared" si="41"/>
        <v>22.246395874986845</v>
      </c>
      <c r="J175" s="97">
        <f t="shared" si="40"/>
        <v>-8.571136191277251</v>
      </c>
      <c r="K175" s="97">
        <f t="shared" si="45"/>
        <v>2.682783490774221</v>
      </c>
      <c r="L175" s="97">
        <f t="shared" si="46"/>
        <v>-0.76967772636911125</v>
      </c>
      <c r="M175" s="96">
        <f t="shared" si="26"/>
        <v>1</v>
      </c>
      <c r="N175" s="96">
        <f t="shared" si="27"/>
        <v>0</v>
      </c>
      <c r="O175" s="96">
        <f t="shared" si="28"/>
        <v>0</v>
      </c>
      <c r="P175" s="96">
        <f t="shared" si="29"/>
        <v>0</v>
      </c>
      <c r="Q175" s="97">
        <f t="shared" si="30"/>
        <v>2.682783490774221</v>
      </c>
      <c r="R175" s="97" t="str">
        <f t="shared" si="31"/>
        <v>n.a.</v>
      </c>
      <c r="S175" s="97" t="str">
        <f t="shared" si="32"/>
        <v>n.a.</v>
      </c>
      <c r="T175" s="97" t="str">
        <f t="shared" si="33"/>
        <v>n.a.</v>
      </c>
      <c r="U175" s="97">
        <f t="shared" si="34"/>
        <v>-0.76967772636911125</v>
      </c>
      <c r="V175" s="97" t="str">
        <f t="shared" si="35"/>
        <v>n.a.</v>
      </c>
      <c r="W175" s="97" t="str">
        <f t="shared" si="36"/>
        <v>n.a.</v>
      </c>
      <c r="X175" s="97" t="str">
        <f t="shared" si="37"/>
        <v>n.a.</v>
      </c>
      <c r="Y175" s="96"/>
      <c r="Z175" s="96"/>
      <c r="AA175" s="96"/>
      <c r="AB175" s="96"/>
      <c r="AC175" s="96"/>
      <c r="AD175" s="96"/>
      <c r="AE175" s="96"/>
      <c r="AF175" s="96"/>
      <c r="AG175" s="96"/>
      <c r="AH175" s="96"/>
      <c r="AI175" s="96"/>
    </row>
    <row r="176" spans="1:35">
      <c r="A176" s="103">
        <f t="shared" si="39"/>
        <v>1999</v>
      </c>
      <c r="B176" s="96">
        <v>258785</v>
      </c>
      <c r="C176" s="170">
        <v>1233039</v>
      </c>
      <c r="D176" s="96">
        <v>1240430</v>
      </c>
      <c r="E176" s="170">
        <v>1428546</v>
      </c>
      <c r="F176" s="96">
        <v>1832542</v>
      </c>
      <c r="G176" s="155">
        <f t="shared" si="42"/>
        <v>86.314266393941807</v>
      </c>
      <c r="H176" s="155">
        <f t="shared" si="44"/>
        <v>67.689035230843274</v>
      </c>
      <c r="I176" s="97">
        <f t="shared" si="41"/>
        <v>20.862523479761052</v>
      </c>
      <c r="J176" s="97">
        <f t="shared" si="40"/>
        <v>-6.7111219572712528</v>
      </c>
      <c r="K176" s="97">
        <f t="shared" si="45"/>
        <v>2.0257705900823764</v>
      </c>
      <c r="L176" s="97">
        <f t="shared" si="46"/>
        <v>6.6155133151728718</v>
      </c>
      <c r="M176" s="96">
        <f t="shared" si="26"/>
        <v>1</v>
      </c>
      <c r="N176" s="96">
        <f t="shared" si="27"/>
        <v>0</v>
      </c>
      <c r="O176" s="96">
        <f t="shared" si="28"/>
        <v>0</v>
      </c>
      <c r="P176" s="96">
        <f t="shared" si="29"/>
        <v>0</v>
      </c>
      <c r="Q176" s="97">
        <f t="shared" si="30"/>
        <v>2.0257705900823764</v>
      </c>
      <c r="R176" s="97" t="str">
        <f t="shared" si="31"/>
        <v>n.a.</v>
      </c>
      <c r="S176" s="97" t="str">
        <f t="shared" si="32"/>
        <v>n.a.</v>
      </c>
      <c r="T176" s="97" t="str">
        <f t="shared" si="33"/>
        <v>n.a.</v>
      </c>
      <c r="U176" s="97">
        <f t="shared" si="34"/>
        <v>6.6155133151728718</v>
      </c>
      <c r="V176" s="97" t="str">
        <f t="shared" si="35"/>
        <v>n.a.</v>
      </c>
      <c r="W176" s="97" t="str">
        <f t="shared" si="36"/>
        <v>n.a.</v>
      </c>
      <c r="X176" s="97" t="str">
        <f t="shared" si="37"/>
        <v>n.a.</v>
      </c>
      <c r="Y176" s="96"/>
      <c r="Z176" s="96"/>
      <c r="AA176" s="96"/>
      <c r="AB176" s="96"/>
      <c r="AC176" s="96"/>
      <c r="AD176" s="96"/>
      <c r="AE176" s="96"/>
      <c r="AF176" s="96"/>
      <c r="AG176" s="96"/>
      <c r="AH176" s="96"/>
      <c r="AI176" s="96"/>
    </row>
    <row r="177" spans="1:35">
      <c r="A177" s="103">
        <f t="shared" si="39"/>
        <v>2000</v>
      </c>
      <c r="B177" s="96">
        <v>285908</v>
      </c>
      <c r="C177" s="170">
        <v>1469075</v>
      </c>
      <c r="D177" s="96">
        <v>1481240</v>
      </c>
      <c r="E177" s="170">
        <v>1469075</v>
      </c>
      <c r="F177" s="96">
        <v>1892165</v>
      </c>
      <c r="G177" s="155">
        <f t="shared" si="42"/>
        <v>100</v>
      </c>
      <c r="H177" s="155">
        <f t="shared" si="44"/>
        <v>78.282813602407828</v>
      </c>
      <c r="I177" s="97">
        <f t="shared" si="41"/>
        <v>19.301936215603142</v>
      </c>
      <c r="J177" s="97">
        <f t="shared" si="40"/>
        <v>-5.37497009079976</v>
      </c>
      <c r="K177" s="97">
        <f t="shared" si="45"/>
        <v>3.2535679946216867</v>
      </c>
      <c r="L177" s="97">
        <f t="shared" si="46"/>
        <v>15.650656469598157</v>
      </c>
      <c r="M177" s="96">
        <f t="shared" si="26"/>
        <v>1</v>
      </c>
      <c r="N177" s="96">
        <f t="shared" si="27"/>
        <v>0</v>
      </c>
      <c r="O177" s="96">
        <f t="shared" si="28"/>
        <v>0</v>
      </c>
      <c r="P177" s="96">
        <f t="shared" si="29"/>
        <v>0</v>
      </c>
      <c r="Q177" s="97">
        <f t="shared" si="30"/>
        <v>3.2535679946216867</v>
      </c>
      <c r="R177" s="97" t="str">
        <f t="shared" si="31"/>
        <v>n.a.</v>
      </c>
      <c r="S177" s="97" t="str">
        <f t="shared" si="32"/>
        <v>n.a.</v>
      </c>
      <c r="T177" s="97" t="str">
        <f t="shared" si="33"/>
        <v>n.a.</v>
      </c>
      <c r="U177" s="97">
        <f t="shared" si="34"/>
        <v>15.650656469598157</v>
      </c>
      <c r="V177" s="97" t="str">
        <f t="shared" si="35"/>
        <v>n.a.</v>
      </c>
      <c r="W177" s="97" t="str">
        <f t="shared" si="36"/>
        <v>n.a.</v>
      </c>
      <c r="X177" s="97" t="str">
        <f t="shared" si="37"/>
        <v>n.a.</v>
      </c>
      <c r="Y177" s="96"/>
      <c r="Z177" s="96"/>
      <c r="AA177" s="96"/>
      <c r="AB177" s="96"/>
      <c r="AC177" s="96"/>
      <c r="AD177" s="96"/>
      <c r="AE177" s="96"/>
      <c r="AF177" s="96"/>
      <c r="AG177" s="96"/>
      <c r="AH177" s="96"/>
      <c r="AI177" s="96"/>
    </row>
    <row r="178" spans="1:35">
      <c r="A178" s="103">
        <f t="shared" si="39"/>
        <v>2001</v>
      </c>
      <c r="B178" s="96">
        <v>278681</v>
      </c>
      <c r="C178" s="170">
        <v>1526233</v>
      </c>
      <c r="D178" s="96">
        <v>1536890</v>
      </c>
      <c r="E178" s="170">
        <v>1509127</v>
      </c>
      <c r="F178" s="96">
        <v>1929822</v>
      </c>
      <c r="G178" s="155">
        <f t="shared" si="42"/>
        <v>101.13350301200627</v>
      </c>
      <c r="H178" s="155">
        <f t="shared" si="44"/>
        <v>79.638951157153357</v>
      </c>
      <c r="I178" s="97">
        <f t="shared" si="41"/>
        <v>18.132787642576893</v>
      </c>
      <c r="J178" s="97">
        <f t="shared" si="40"/>
        <v>-4.1136082324099519</v>
      </c>
      <c r="K178" s="97">
        <f t="shared" si="45"/>
        <v>1.99015413560657</v>
      </c>
      <c r="L178" s="97">
        <f t="shared" si="46"/>
        <v>1.7323566851253469</v>
      </c>
      <c r="M178" s="96">
        <f t="shared" si="26"/>
        <v>1</v>
      </c>
      <c r="N178" s="96">
        <f t="shared" si="27"/>
        <v>0</v>
      </c>
      <c r="O178" s="96">
        <f t="shared" si="28"/>
        <v>0</v>
      </c>
      <c r="P178" s="96">
        <f t="shared" si="29"/>
        <v>0</v>
      </c>
      <c r="Q178" s="97">
        <f t="shared" si="30"/>
        <v>1.99015413560657</v>
      </c>
      <c r="R178" s="97" t="str">
        <f t="shared" si="31"/>
        <v>n.a.</v>
      </c>
      <c r="S178" s="97" t="str">
        <f t="shared" si="32"/>
        <v>n.a.</v>
      </c>
      <c r="T178" s="97" t="str">
        <f t="shared" si="33"/>
        <v>n.a.</v>
      </c>
      <c r="U178" s="97">
        <f t="shared" si="34"/>
        <v>1.7323566851253469</v>
      </c>
      <c r="V178" s="97" t="str">
        <f t="shared" si="35"/>
        <v>n.a.</v>
      </c>
      <c r="W178" s="97" t="str">
        <f t="shared" si="36"/>
        <v>n.a.</v>
      </c>
      <c r="X178" s="97" t="str">
        <f t="shared" si="37"/>
        <v>n.a.</v>
      </c>
      <c r="Y178" s="96"/>
      <c r="Z178" s="96"/>
      <c r="AA178" s="96"/>
      <c r="AB178" s="96"/>
      <c r="AC178" s="96"/>
      <c r="AD178" s="96"/>
      <c r="AE178" s="96"/>
      <c r="AF178" s="96"/>
      <c r="AG178" s="96"/>
      <c r="AH178" s="96"/>
      <c r="AI178" s="96"/>
    </row>
    <row r="179" spans="1:35">
      <c r="A179" s="103">
        <f t="shared" si="39"/>
        <v>2002</v>
      </c>
      <c r="B179" s="96">
        <v>291027</v>
      </c>
      <c r="C179" s="170">
        <v>1522176</v>
      </c>
      <c r="D179" s="96">
        <v>1532310</v>
      </c>
      <c r="E179" s="170">
        <v>1529905</v>
      </c>
      <c r="F179" s="96">
        <v>1958809</v>
      </c>
      <c r="G179" s="155">
        <f t="shared" si="42"/>
        <v>99.494805233004669</v>
      </c>
      <c r="H179" s="155">
        <f t="shared" si="44"/>
        <v>78.22661627550211</v>
      </c>
      <c r="I179" s="97">
        <f t="shared" si="41"/>
        <v>18.992697300154667</v>
      </c>
      <c r="J179" s="97">
        <f t="shared" si="40"/>
        <v>-1.8698261796063846</v>
      </c>
      <c r="K179" s="97">
        <f t="shared" si="45"/>
        <v>1.5020556300010979</v>
      </c>
      <c r="L179" s="97">
        <f t="shared" si="46"/>
        <v>-1.7734222527168386</v>
      </c>
      <c r="M179" s="96">
        <f t="shared" si="26"/>
        <v>1</v>
      </c>
      <c r="N179" s="96">
        <f t="shared" si="27"/>
        <v>0</v>
      </c>
      <c r="O179" s="96">
        <f t="shared" si="28"/>
        <v>0</v>
      </c>
      <c r="P179" s="96">
        <f t="shared" si="29"/>
        <v>0</v>
      </c>
      <c r="Q179" s="97">
        <f t="shared" si="30"/>
        <v>1.5020556300010979</v>
      </c>
      <c r="R179" s="97" t="str">
        <f t="shared" si="31"/>
        <v>n.a.</v>
      </c>
      <c r="S179" s="97" t="str">
        <f t="shared" si="32"/>
        <v>n.a.</v>
      </c>
      <c r="T179" s="97" t="str">
        <f t="shared" si="33"/>
        <v>n.a.</v>
      </c>
      <c r="U179" s="97">
        <f t="shared" si="34"/>
        <v>-1.7734222527168386</v>
      </c>
      <c r="V179" s="97" t="str">
        <f t="shared" si="35"/>
        <v>n.a.</v>
      </c>
      <c r="W179" s="97" t="str">
        <f t="shared" si="36"/>
        <v>n.a.</v>
      </c>
      <c r="X179" s="97" t="str">
        <f t="shared" si="37"/>
        <v>n.a.</v>
      </c>
      <c r="Y179" s="96"/>
      <c r="Z179" s="96"/>
      <c r="AA179" s="96"/>
      <c r="AB179" s="96"/>
      <c r="AC179" s="96"/>
      <c r="AD179" s="96"/>
      <c r="AE179" s="96"/>
      <c r="AF179" s="96"/>
      <c r="AG179" s="96"/>
      <c r="AH179" s="96"/>
      <c r="AI179" s="96"/>
    </row>
    <row r="180" spans="1:35">
      <c r="A180" s="103">
        <f t="shared" si="39"/>
        <v>2003</v>
      </c>
      <c r="B180" s="96">
        <v>339832</v>
      </c>
      <c r="C180" s="170">
        <v>1563689</v>
      </c>
      <c r="D180" s="96">
        <v>1593830</v>
      </c>
      <c r="E180" s="170">
        <v>1534486</v>
      </c>
      <c r="F180" s="96">
        <v>1978662</v>
      </c>
      <c r="G180" s="155">
        <f t="shared" si="42"/>
        <v>101.90311283387402</v>
      </c>
      <c r="H180" s="155">
        <f t="shared" si="44"/>
        <v>80.550897525701714</v>
      </c>
      <c r="I180" s="97">
        <f t="shared" si="41"/>
        <v>21.321721890038461</v>
      </c>
      <c r="J180" s="97">
        <f t="shared" si="40"/>
        <v>2.0197856744353189</v>
      </c>
      <c r="K180" s="97">
        <f t="shared" si="45"/>
        <v>1.0135240342473484</v>
      </c>
      <c r="L180" s="97">
        <f t="shared" si="46"/>
        <v>2.9712153751017878</v>
      </c>
      <c r="M180" s="96">
        <f t="shared" si="26"/>
        <v>1</v>
      </c>
      <c r="N180" s="96">
        <f t="shared" si="27"/>
        <v>0</v>
      </c>
      <c r="O180" s="96">
        <f t="shared" si="28"/>
        <v>0</v>
      </c>
      <c r="P180" s="96">
        <f t="shared" si="29"/>
        <v>0</v>
      </c>
      <c r="Q180" s="97">
        <f t="shared" si="30"/>
        <v>1.0135240342473484</v>
      </c>
      <c r="R180" s="97" t="str">
        <f t="shared" si="31"/>
        <v>n.a.</v>
      </c>
      <c r="S180" s="97" t="str">
        <f t="shared" si="32"/>
        <v>n.a.</v>
      </c>
      <c r="T180" s="97" t="str">
        <f t="shared" si="33"/>
        <v>n.a.</v>
      </c>
      <c r="U180" s="97">
        <f t="shared" si="34"/>
        <v>2.9712153751017878</v>
      </c>
      <c r="V180" s="97" t="str">
        <f t="shared" si="35"/>
        <v>n.a.</v>
      </c>
      <c r="W180" s="97" t="str">
        <f t="shared" si="36"/>
        <v>n.a.</v>
      </c>
      <c r="X180" s="97" t="str">
        <f t="shared" si="37"/>
        <v>n.a.</v>
      </c>
      <c r="Y180" s="96"/>
      <c r="Z180" s="96"/>
      <c r="AA180" s="96"/>
      <c r="AB180" s="96"/>
      <c r="AC180" s="96"/>
      <c r="AD180" s="96"/>
      <c r="AE180" s="96"/>
      <c r="AF180" s="96"/>
      <c r="AG180" s="96"/>
      <c r="AH180" s="96"/>
      <c r="AI180" s="96"/>
    </row>
    <row r="181" spans="1:35">
      <c r="A181" s="103">
        <f t="shared" si="39"/>
        <v>2004</v>
      </c>
      <c r="B181" s="96">
        <v>320754</v>
      </c>
      <c r="C181" s="96"/>
      <c r="D181" s="96">
        <v>1743040</v>
      </c>
      <c r="E181" s="96"/>
      <c r="F181" s="96">
        <v>2055120</v>
      </c>
      <c r="G181" s="96"/>
      <c r="H181" s="155">
        <f t="shared" si="44"/>
        <v>84.814512047958274</v>
      </c>
      <c r="I181" s="97">
        <f t="shared" si="41"/>
        <v>18.401987332476594</v>
      </c>
      <c r="J181" s="97">
        <f t="shared" si="40"/>
        <v>0.26919968989970045</v>
      </c>
      <c r="K181" s="97">
        <f t="shared" si="45"/>
        <v>3.8641263641794321</v>
      </c>
      <c r="L181" s="97">
        <f t="shared" si="46"/>
        <v>5.2930689206736048</v>
      </c>
      <c r="M181" s="96">
        <f t="shared" si="26"/>
        <v>1</v>
      </c>
      <c r="N181" s="96">
        <f t="shared" si="27"/>
        <v>0</v>
      </c>
      <c r="O181" s="96">
        <f t="shared" si="28"/>
        <v>0</v>
      </c>
      <c r="P181" s="96">
        <f t="shared" si="29"/>
        <v>0</v>
      </c>
      <c r="Q181" s="97">
        <f t="shared" si="30"/>
        <v>3.8641263641794321</v>
      </c>
      <c r="R181" s="97" t="str">
        <f t="shared" si="31"/>
        <v>n.a.</v>
      </c>
      <c r="S181" s="97" t="str">
        <f t="shared" si="32"/>
        <v>n.a.</v>
      </c>
      <c r="T181" s="97" t="str">
        <f t="shared" si="33"/>
        <v>n.a.</v>
      </c>
      <c r="U181" s="97">
        <f t="shared" si="34"/>
        <v>5.2930689206736048</v>
      </c>
      <c r="V181" s="97" t="str">
        <f t="shared" si="35"/>
        <v>n.a.</v>
      </c>
      <c r="W181" s="97" t="str">
        <f t="shared" si="36"/>
        <v>n.a.</v>
      </c>
      <c r="X181" s="97" t="str">
        <f t="shared" si="37"/>
        <v>n.a.</v>
      </c>
      <c r="Y181" s="96"/>
      <c r="Z181" s="96"/>
      <c r="AA181" s="96"/>
      <c r="AB181" s="96"/>
      <c r="AC181" s="96"/>
      <c r="AD181" s="96"/>
      <c r="AE181" s="96"/>
      <c r="AF181" s="96"/>
      <c r="AG181" s="96"/>
      <c r="AH181" s="96"/>
      <c r="AI181" s="96"/>
    </row>
    <row r="182" spans="1:35">
      <c r="A182" s="103">
        <f t="shared" si="39"/>
        <v>2005</v>
      </c>
      <c r="B182" s="96">
        <v>334132</v>
      </c>
      <c r="C182" s="96"/>
      <c r="D182" s="96">
        <v>1945720</v>
      </c>
      <c r="E182" s="96"/>
      <c r="F182" s="96">
        <v>2111414</v>
      </c>
      <c r="G182" s="96"/>
      <c r="H182" s="155">
        <f t="shared" si="44"/>
        <v>92.152462757185475</v>
      </c>
      <c r="I182" s="97">
        <f t="shared" si="41"/>
        <v>17.172666159570749</v>
      </c>
      <c r="J182" s="97">
        <f t="shared" si="40"/>
        <v>-1.820031140583918</v>
      </c>
      <c r="K182" s="97">
        <f t="shared" si="45"/>
        <v>2.7392074428743918</v>
      </c>
      <c r="L182" s="97">
        <f t="shared" si="46"/>
        <v>8.6517631618018065</v>
      </c>
      <c r="M182" s="96">
        <f t="shared" si="26"/>
        <v>1</v>
      </c>
      <c r="N182" s="96">
        <f t="shared" si="27"/>
        <v>0</v>
      </c>
      <c r="O182" s="96">
        <f t="shared" si="28"/>
        <v>0</v>
      </c>
      <c r="P182" s="96">
        <f t="shared" si="29"/>
        <v>0</v>
      </c>
      <c r="Q182" s="97">
        <f t="shared" si="30"/>
        <v>2.7392074428743918</v>
      </c>
      <c r="R182" s="97" t="str">
        <f t="shared" si="31"/>
        <v>n.a.</v>
      </c>
      <c r="S182" s="97" t="str">
        <f t="shared" si="32"/>
        <v>n.a.</v>
      </c>
      <c r="T182" s="97" t="str">
        <f t="shared" si="33"/>
        <v>n.a.</v>
      </c>
      <c r="U182" s="97">
        <f t="shared" si="34"/>
        <v>8.6517631618018065</v>
      </c>
      <c r="V182" s="97" t="str">
        <f t="shared" si="35"/>
        <v>n.a.</v>
      </c>
      <c r="W182" s="97" t="str">
        <f t="shared" si="36"/>
        <v>n.a.</v>
      </c>
      <c r="X182" s="97" t="str">
        <f t="shared" si="37"/>
        <v>n.a.</v>
      </c>
      <c r="Y182" s="96"/>
      <c r="Z182" s="96"/>
      <c r="AA182" s="96"/>
      <c r="AB182" s="96"/>
      <c r="AC182" s="96"/>
      <c r="AD182" s="96"/>
      <c r="AE182" s="96"/>
      <c r="AF182" s="96"/>
      <c r="AG182" s="96"/>
      <c r="AH182" s="96"/>
      <c r="AI182" s="96"/>
    </row>
    <row r="183" spans="1:35">
      <c r="A183" s="103">
        <f t="shared" si="39"/>
        <v>2006</v>
      </c>
      <c r="B183" s="96">
        <v>269363</v>
      </c>
      <c r="C183" s="96"/>
      <c r="D183" s="96">
        <v>2159570</v>
      </c>
      <c r="E183" s="96"/>
      <c r="F183" s="96">
        <v>2159573</v>
      </c>
      <c r="G183" s="96"/>
      <c r="H183" s="155">
        <f t="shared" si="44"/>
        <v>99.999861083649407</v>
      </c>
      <c r="I183" s="97">
        <f t="shared" si="41"/>
        <v>12.472992308654037</v>
      </c>
      <c r="J183" s="97">
        <f t="shared" si="40"/>
        <v>-8.8487295813844238</v>
      </c>
      <c r="K183" s="97">
        <f t="shared" si="45"/>
        <v>2.2808885419912883</v>
      </c>
      <c r="L183" s="97">
        <f t="shared" si="46"/>
        <v>8.515668590584724</v>
      </c>
      <c r="M183" s="96">
        <f t="shared" si="26"/>
        <v>1</v>
      </c>
      <c r="N183" s="96">
        <f t="shared" si="27"/>
        <v>0</v>
      </c>
      <c r="O183" s="96">
        <f t="shared" si="28"/>
        <v>0</v>
      </c>
      <c r="P183" s="96">
        <f t="shared" si="29"/>
        <v>0</v>
      </c>
      <c r="Q183" s="97">
        <f t="shared" si="30"/>
        <v>2.2808885419912883</v>
      </c>
      <c r="R183" s="97" t="str">
        <f t="shared" si="31"/>
        <v>n.a.</v>
      </c>
      <c r="S183" s="97" t="str">
        <f t="shared" si="32"/>
        <v>n.a.</v>
      </c>
      <c r="T183" s="97" t="str">
        <f t="shared" si="33"/>
        <v>n.a.</v>
      </c>
      <c r="U183" s="97">
        <f t="shared" si="34"/>
        <v>8.515668590584724</v>
      </c>
      <c r="V183" s="97" t="str">
        <f t="shared" si="35"/>
        <v>n.a.</v>
      </c>
      <c r="W183" s="97" t="str">
        <f t="shared" si="36"/>
        <v>n.a.</v>
      </c>
      <c r="X183" s="97" t="str">
        <f t="shared" si="37"/>
        <v>n.a.</v>
      </c>
      <c r="Y183" s="96"/>
      <c r="Z183" s="96"/>
      <c r="AA183" s="96"/>
      <c r="AB183" s="96"/>
      <c r="AC183" s="96"/>
      <c r="AD183" s="96"/>
      <c r="AE183" s="96"/>
      <c r="AF183" s="96"/>
      <c r="AG183" s="96"/>
      <c r="AH183" s="96"/>
      <c r="AI183" s="96"/>
    </row>
    <row r="184" spans="1:35">
      <c r="A184" s="103">
        <f t="shared" si="39"/>
        <v>2007</v>
      </c>
      <c r="B184" s="96">
        <v>265348</v>
      </c>
      <c r="C184" s="96"/>
      <c r="D184" s="96">
        <v>2277110</v>
      </c>
      <c r="E184" s="96"/>
      <c r="F184" s="96">
        <v>2227256</v>
      </c>
      <c r="G184" s="96"/>
      <c r="H184" s="155">
        <f t="shared" si="44"/>
        <v>102.23835966768077</v>
      </c>
      <c r="I184" s="97">
        <f t="shared" si="41"/>
        <v>11.65284066206727</v>
      </c>
      <c r="J184" s="97">
        <f t="shared" si="40"/>
        <v>-6.7491466704093241</v>
      </c>
      <c r="K184" s="97">
        <f t="shared" si="45"/>
        <v>3.1340917857372697</v>
      </c>
      <c r="L184" s="97">
        <f t="shared" si="46"/>
        <v>2.2385016936762314</v>
      </c>
      <c r="M184" s="96">
        <f t="shared" si="26"/>
        <v>1</v>
      </c>
      <c r="N184" s="96">
        <f t="shared" si="27"/>
        <v>0</v>
      </c>
      <c r="O184" s="96">
        <f t="shared" si="28"/>
        <v>0</v>
      </c>
      <c r="P184" s="96">
        <f t="shared" si="29"/>
        <v>0</v>
      </c>
      <c r="Q184" s="97">
        <f t="shared" si="30"/>
        <v>3.1340917857372697</v>
      </c>
      <c r="R184" s="97" t="str">
        <f t="shared" si="31"/>
        <v>n.a.</v>
      </c>
      <c r="S184" s="97" t="str">
        <f t="shared" si="32"/>
        <v>n.a.</v>
      </c>
      <c r="T184" s="97" t="str">
        <f t="shared" si="33"/>
        <v>n.a.</v>
      </c>
      <c r="U184" s="97">
        <f t="shared" si="34"/>
        <v>2.2385016936762314</v>
      </c>
      <c r="V184" s="97" t="str">
        <f t="shared" si="35"/>
        <v>n.a.</v>
      </c>
      <c r="W184" s="97" t="str">
        <f t="shared" si="36"/>
        <v>n.a.</v>
      </c>
      <c r="X184" s="97" t="str">
        <f t="shared" si="37"/>
        <v>n.a.</v>
      </c>
      <c r="Y184" s="96"/>
      <c r="Z184" s="96"/>
      <c r="AA184" s="96"/>
      <c r="AB184" s="96"/>
      <c r="AC184" s="96"/>
      <c r="AD184" s="96"/>
      <c r="AE184" s="96"/>
      <c r="AF184" s="96"/>
      <c r="AG184" s="96"/>
      <c r="AH184" s="96"/>
      <c r="AI184" s="96"/>
    </row>
    <row r="185" spans="1:35">
      <c r="A185" s="103">
        <f t="shared" si="39"/>
        <v>2008</v>
      </c>
      <c r="B185" s="96">
        <v>349973</v>
      </c>
      <c r="C185" s="96"/>
      <c r="D185" s="96">
        <v>2548320</v>
      </c>
      <c r="E185" s="96"/>
      <c r="F185" s="96">
        <v>2274744</v>
      </c>
      <c r="G185" s="96"/>
      <c r="H185" s="155">
        <f t="shared" si="44"/>
        <v>112.02667201232315</v>
      </c>
      <c r="I185" s="97">
        <f t="shared" si="41"/>
        <v>13.733479311860362</v>
      </c>
      <c r="J185" s="97">
        <f t="shared" si="40"/>
        <v>-3.4391868477103866</v>
      </c>
      <c r="K185" s="97">
        <f t="shared" si="45"/>
        <v>2.1321302984479651</v>
      </c>
      <c r="L185" s="97">
        <f t="shared" si="46"/>
        <v>9.5740115319324914</v>
      </c>
      <c r="M185" s="96">
        <f t="shared" si="26"/>
        <v>1</v>
      </c>
      <c r="N185" s="96">
        <f t="shared" si="27"/>
        <v>0</v>
      </c>
      <c r="O185" s="96">
        <f t="shared" si="28"/>
        <v>0</v>
      </c>
      <c r="P185" s="96">
        <f t="shared" si="29"/>
        <v>0</v>
      </c>
      <c r="Q185" s="97">
        <f t="shared" si="30"/>
        <v>2.1321302984479651</v>
      </c>
      <c r="R185" s="97" t="str">
        <f t="shared" si="31"/>
        <v>n.a.</v>
      </c>
      <c r="S185" s="97" t="str">
        <f t="shared" si="32"/>
        <v>n.a.</v>
      </c>
      <c r="T185" s="97" t="str">
        <f t="shared" si="33"/>
        <v>n.a.</v>
      </c>
      <c r="U185" s="97">
        <f t="shared" si="34"/>
        <v>9.5740115319324914</v>
      </c>
      <c r="V185" s="97" t="str">
        <f t="shared" si="35"/>
        <v>n.a.</v>
      </c>
      <c r="W185" s="97" t="str">
        <f t="shared" si="36"/>
        <v>n.a.</v>
      </c>
      <c r="X185" s="97" t="str">
        <f t="shared" si="37"/>
        <v>n.a.</v>
      </c>
      <c r="Y185" s="96"/>
      <c r="Z185" s="96"/>
      <c r="AA185" s="96"/>
      <c r="AB185" s="96"/>
      <c r="AC185" s="96"/>
      <c r="AD185" s="96"/>
      <c r="AE185" s="96"/>
      <c r="AF185" s="96"/>
      <c r="AG185" s="96"/>
      <c r="AH185" s="96"/>
      <c r="AI185" s="96"/>
    </row>
    <row r="186" spans="1:35">
      <c r="A186" s="103">
        <v>2009</v>
      </c>
      <c r="B186" s="96">
        <v>515352</v>
      </c>
      <c r="C186" s="96"/>
      <c r="D186" s="96">
        <v>2379940</v>
      </c>
      <c r="E186" s="96"/>
      <c r="F186" s="96">
        <v>2231372</v>
      </c>
      <c r="G186" s="96"/>
      <c r="H186" s="155">
        <f t="shared" si="44"/>
        <v>106.65814575068613</v>
      </c>
      <c r="I186" s="97">
        <f t="shared" si="41"/>
        <v>21.65399127709102</v>
      </c>
      <c r="J186" s="97">
        <f t="shared" si="40"/>
        <v>9.1809989684369828</v>
      </c>
      <c r="K186" s="97">
        <f t="shared" si="45"/>
        <v>-1.9066760919030923</v>
      </c>
      <c r="L186" s="97">
        <f t="shared" si="46"/>
        <v>-4.7921857939745571</v>
      </c>
      <c r="M186" s="96">
        <f>IF(AND(I186&gt;0,I186&lt;30),1,0)</f>
        <v>1</v>
      </c>
      <c r="N186" s="96">
        <f>IF(AND($I186&gt;30,$I186&lt;60),1,0)</f>
        <v>0</v>
      </c>
      <c r="O186" s="96">
        <f>IF(AND($I186&gt;60,$I186&lt;90),1,0)</f>
        <v>0</v>
      </c>
      <c r="P186" s="96">
        <f>IF($I186&gt;90,1,0)</f>
        <v>0</v>
      </c>
      <c r="Q186" s="97">
        <f>IF(M186=1,$K186,"n.a.")</f>
        <v>-1.9066760919030923</v>
      </c>
      <c r="R186" s="97" t="str">
        <f>IF(N186=1,$K186,"n.a.")</f>
        <v>n.a.</v>
      </c>
      <c r="S186" s="97" t="str">
        <f>IF(O186=1,$K186,"n.a.")</f>
        <v>n.a.</v>
      </c>
      <c r="T186" s="97" t="str">
        <f>IF(P186=1,$K186,"n.a.")</f>
        <v>n.a.</v>
      </c>
      <c r="U186" s="97">
        <f>IF(M186=1,$L186,"n.a.")</f>
        <v>-4.7921857939745571</v>
      </c>
      <c r="V186" s="97" t="str">
        <f>IF(N186=1,$L186,"n.a.")</f>
        <v>n.a.</v>
      </c>
      <c r="W186" s="97" t="str">
        <f>IF(O186=1,$L186,"n.a.")</f>
        <v>n.a.</v>
      </c>
      <c r="X186" s="97" t="str">
        <f>IF(P186=1,$L186,"n.a.")</f>
        <v>n.a.</v>
      </c>
      <c r="Y186" s="96"/>
      <c r="Z186" s="96"/>
      <c r="AA186" s="96"/>
      <c r="AB186" s="96"/>
      <c r="AC186" s="96"/>
      <c r="AD186" s="96"/>
      <c r="AE186" s="96"/>
      <c r="AF186" s="96"/>
      <c r="AG186" s="96"/>
      <c r="AH186" s="96"/>
      <c r="AI186" s="96"/>
    </row>
    <row r="187" spans="1:35">
      <c r="A187" s="103">
        <v>2010</v>
      </c>
      <c r="B187" s="96"/>
      <c r="C187" s="96"/>
      <c r="D187" s="96"/>
      <c r="E187" s="96"/>
      <c r="F187" s="96">
        <v>2259793</v>
      </c>
      <c r="G187" s="96"/>
      <c r="H187" s="96"/>
      <c r="I187" s="96"/>
      <c r="J187" s="96"/>
      <c r="K187" s="97" t="s">
        <v>7</v>
      </c>
      <c r="L187" s="96"/>
      <c r="M187" s="96"/>
      <c r="N187" s="96"/>
      <c r="O187" s="96"/>
      <c r="P187" s="96"/>
      <c r="Q187" s="96"/>
      <c r="R187" s="96"/>
      <c r="S187" s="96"/>
      <c r="T187" s="96"/>
      <c r="U187" s="96"/>
      <c r="V187" s="96"/>
      <c r="W187" s="96"/>
      <c r="X187" s="96"/>
      <c r="Y187" s="96"/>
      <c r="Z187" s="96"/>
      <c r="AA187" s="96"/>
      <c r="AB187" s="96"/>
      <c r="AC187" s="96"/>
      <c r="AD187" s="96"/>
      <c r="AE187" s="96"/>
      <c r="AF187" s="96"/>
      <c r="AG187" s="96"/>
      <c r="AH187" s="96"/>
      <c r="AI187" s="96"/>
    </row>
    <row r="188" spans="1:35">
      <c r="A188" s="102" t="s">
        <v>27</v>
      </c>
      <c r="B188" s="96"/>
      <c r="C188" s="96"/>
      <c r="D188" s="96"/>
      <c r="E188" s="96"/>
      <c r="F188" s="96"/>
      <c r="G188" s="96"/>
      <c r="H188" s="96"/>
      <c r="I188" s="96"/>
      <c r="J188" s="96"/>
      <c r="K188" s="96" t="s">
        <v>31</v>
      </c>
      <c r="L188" s="96"/>
      <c r="M188" s="96">
        <f>SUM(M57:M186)</f>
        <v>98</v>
      </c>
      <c r="N188" s="96">
        <f>SUM(N57:N186)</f>
        <v>25</v>
      </c>
      <c r="O188" s="96">
        <f>SUM(O57:O186)</f>
        <v>1</v>
      </c>
      <c r="P188" s="96">
        <f>SUM(P57:P186)</f>
        <v>0</v>
      </c>
      <c r="Q188" s="97">
        <f>AVERAGE(Q57:Q186)</f>
        <v>2.9117588473711122</v>
      </c>
      <c r="R188" s="97">
        <f t="shared" ref="R188:W188" si="47">AVERAGE(R57:R186)</f>
        <v>4.3925500043501895</v>
      </c>
      <c r="S188" s="97">
        <f t="shared" si="47"/>
        <v>10.201269992359997</v>
      </c>
      <c r="T188" s="97" t="s">
        <v>6</v>
      </c>
      <c r="U188" s="97">
        <f t="shared" si="47"/>
        <v>4.3568438964690595</v>
      </c>
      <c r="V188" s="97">
        <f t="shared" si="47"/>
        <v>-5.816806251516457E-2</v>
      </c>
      <c r="W188" s="97">
        <f t="shared" si="47"/>
        <v>0</v>
      </c>
      <c r="X188" s="97" t="s">
        <v>6</v>
      </c>
      <c r="Y188" s="96"/>
      <c r="Z188" s="96"/>
      <c r="AA188" s="96"/>
      <c r="AB188" s="96"/>
      <c r="AC188" s="96"/>
      <c r="AD188" s="96"/>
      <c r="AE188" s="96"/>
      <c r="AF188" s="96"/>
      <c r="AG188" s="96"/>
      <c r="AH188" s="96"/>
      <c r="AI188" s="96"/>
    </row>
    <row r="189" spans="1:35">
      <c r="A189" s="102" t="s">
        <v>28</v>
      </c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7">
        <f>MEDIAN(Q57:Q186)</f>
        <v>3.0481044715241268</v>
      </c>
      <c r="R189" s="97">
        <f t="shared" ref="R189:W189" si="48">MEDIAN(R57:R186)</f>
        <v>4.4054212005677273</v>
      </c>
      <c r="S189" s="97">
        <f t="shared" si="48"/>
        <v>10.201269992359997</v>
      </c>
      <c r="T189" s="97" t="s">
        <v>6</v>
      </c>
      <c r="U189" s="97">
        <f t="shared" si="48"/>
        <v>3.3737427150819843</v>
      </c>
      <c r="V189" s="97">
        <f t="shared" si="48"/>
        <v>1.6345958508089842</v>
      </c>
      <c r="W189" s="97">
        <f t="shared" si="48"/>
        <v>0</v>
      </c>
      <c r="X189" s="97" t="s">
        <v>6</v>
      </c>
      <c r="Y189" s="96"/>
      <c r="Z189" s="96"/>
      <c r="AA189" s="96"/>
      <c r="AB189" s="96"/>
      <c r="AC189" s="96"/>
      <c r="AD189" s="96"/>
      <c r="AE189" s="96"/>
      <c r="AF189" s="96"/>
      <c r="AG189" s="96"/>
      <c r="AH189" s="96"/>
      <c r="AI189" s="96"/>
    </row>
    <row r="190" spans="1:35">
      <c r="A190" s="102" t="s">
        <v>223</v>
      </c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>
        <f>SUM(M124:M186)</f>
        <v>51</v>
      </c>
      <c r="N190" s="96">
        <f>SUM(N124:N186)</f>
        <v>12</v>
      </c>
      <c r="O190" s="96">
        <f>SUM(O124:O186)</f>
        <v>0</v>
      </c>
      <c r="P190" s="96">
        <f>SUM(P124:P186)</f>
        <v>0</v>
      </c>
      <c r="Q190" s="97">
        <f>AVERAGE(Q124:Q186)</f>
        <v>3.4001217818948271</v>
      </c>
      <c r="R190" s="97">
        <f>AVERAGE(R124:R186)</f>
        <v>5.1082894538621781</v>
      </c>
      <c r="S190" s="97" t="s">
        <v>6</v>
      </c>
      <c r="T190" s="97" t="s">
        <v>6</v>
      </c>
      <c r="U190" s="97">
        <f>AVERAGE(U124:U186)</f>
        <v>5.3767619859143352</v>
      </c>
      <c r="V190" s="97">
        <f>AVERAGE(V124:V186)</f>
        <v>4.4209670401441237</v>
      </c>
      <c r="W190" s="97" t="s">
        <v>6</v>
      </c>
      <c r="X190" s="97" t="s">
        <v>6</v>
      </c>
      <c r="Y190" s="96"/>
      <c r="Z190" s="96"/>
      <c r="AA190" s="96"/>
      <c r="AB190" s="96"/>
      <c r="AC190" s="96"/>
      <c r="AD190" s="96"/>
      <c r="AE190" s="96"/>
      <c r="AF190" s="96"/>
      <c r="AG190" s="96"/>
      <c r="AH190" s="96"/>
      <c r="AI190" s="96"/>
    </row>
    <row r="191" spans="1:35">
      <c r="A191" s="102" t="s">
        <v>224</v>
      </c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7">
        <f>MEDIAN(Q124:Q186)</f>
        <v>3.5243703837739115</v>
      </c>
      <c r="R191" s="97">
        <f>MEDIAN(R124:R186)</f>
        <v>4.3743809109030307</v>
      </c>
      <c r="S191" s="97" t="s">
        <v>6</v>
      </c>
      <c r="T191" s="97" t="s">
        <v>6</v>
      </c>
      <c r="U191" s="97">
        <f>MEDIAN(U124:U186)</f>
        <v>4.8702294508441657</v>
      </c>
      <c r="V191" s="97">
        <f>MEDIAN(V124:V186)</f>
        <v>4.07605489444488</v>
      </c>
      <c r="W191" s="97" t="s">
        <v>6</v>
      </c>
      <c r="X191" s="97" t="s">
        <v>6</v>
      </c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</row>
    <row r="192" spans="1:35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</row>
    <row r="193" spans="1:35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</row>
    <row r="194" spans="1:35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</row>
    <row r="195" spans="1:35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</row>
    <row r="196" spans="1:35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</row>
    <row r="197" spans="1:35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</row>
    <row r="198" spans="1:35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</row>
    <row r="199" spans="1:35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</row>
    <row r="200" spans="1:35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</row>
    <row r="201" spans="1:35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  <c r="V201" s="96"/>
      <c r="W201" s="96"/>
      <c r="X201" s="96"/>
      <c r="Y201" s="96"/>
      <c r="Z201" s="96"/>
      <c r="AA201" s="96"/>
      <c r="AB201" s="96"/>
      <c r="AC201" s="96"/>
      <c r="AD201" s="96"/>
      <c r="AE201" s="96"/>
      <c r="AF201" s="96"/>
      <c r="AG201" s="96"/>
      <c r="AH201" s="96"/>
      <c r="AI201" s="96"/>
    </row>
    <row r="202" spans="1:35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</row>
    <row r="203" spans="1:35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  <c r="V203" s="96"/>
      <c r="W203" s="96"/>
      <c r="X203" s="96"/>
      <c r="Y203" s="96"/>
      <c r="Z203" s="96"/>
      <c r="AA203" s="96"/>
      <c r="AB203" s="96"/>
      <c r="AC203" s="96"/>
      <c r="AD203" s="96"/>
      <c r="AE203" s="96"/>
      <c r="AF203" s="96"/>
      <c r="AG203" s="96"/>
      <c r="AH203" s="96"/>
      <c r="AI203" s="96"/>
    </row>
    <row r="204" spans="1:35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</row>
    <row r="205" spans="1:35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  <c r="V205" s="96"/>
      <c r="W205" s="96"/>
      <c r="X205" s="96"/>
      <c r="Y205" s="96"/>
      <c r="Z205" s="96"/>
      <c r="AA205" s="96"/>
      <c r="AB205" s="96"/>
      <c r="AC205" s="96"/>
      <c r="AD205" s="96"/>
      <c r="AE205" s="96"/>
      <c r="AF205" s="96"/>
      <c r="AG205" s="96"/>
      <c r="AH205" s="96"/>
      <c r="AI205" s="96"/>
    </row>
    <row r="206" spans="1:35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</row>
    <row r="207" spans="1:35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  <c r="V207" s="96"/>
      <c r="W207" s="96"/>
      <c r="X207" s="96"/>
      <c r="Y207" s="96"/>
      <c r="Z207" s="96"/>
      <c r="AA207" s="96"/>
      <c r="AB207" s="96"/>
      <c r="AC207" s="96"/>
      <c r="AD207" s="96"/>
      <c r="AE207" s="96"/>
      <c r="AF207" s="96"/>
      <c r="AG207" s="96"/>
      <c r="AH207" s="96"/>
      <c r="AI207" s="96"/>
    </row>
    <row r="208" spans="1:35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</row>
    <row r="209" spans="1:35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  <c r="V209" s="96"/>
      <c r="W209" s="96"/>
      <c r="X209" s="96"/>
      <c r="Y209" s="96"/>
      <c r="Z209" s="96"/>
      <c r="AA209" s="96"/>
      <c r="AB209" s="96"/>
      <c r="AC209" s="96"/>
      <c r="AD209" s="96"/>
      <c r="AE209" s="96"/>
      <c r="AF209" s="96"/>
      <c r="AG209" s="96"/>
      <c r="AH209" s="96"/>
      <c r="AI209" s="96"/>
    </row>
    <row r="210" spans="1:35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</row>
    <row r="211" spans="1:35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  <c r="V211" s="96"/>
      <c r="W211" s="96"/>
      <c r="X211" s="96"/>
      <c r="Y211" s="96"/>
      <c r="Z211" s="96"/>
      <c r="AA211" s="96"/>
      <c r="AB211" s="96"/>
      <c r="AC211" s="96"/>
      <c r="AD211" s="96"/>
      <c r="AE211" s="96"/>
      <c r="AF211" s="96"/>
      <c r="AG211" s="96"/>
      <c r="AH211" s="96"/>
      <c r="AI211" s="96"/>
    </row>
    <row r="212" spans="1:35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</row>
    <row r="213" spans="1:35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  <c r="V213" s="96"/>
      <c r="W213" s="96"/>
      <c r="X213" s="96"/>
      <c r="Y213" s="96"/>
      <c r="Z213" s="96"/>
      <c r="AA213" s="96"/>
      <c r="AB213" s="96"/>
      <c r="AC213" s="96"/>
      <c r="AD213" s="96"/>
      <c r="AE213" s="96"/>
      <c r="AF213" s="96"/>
      <c r="AG213" s="96"/>
      <c r="AH213" s="96"/>
      <c r="AI213" s="96"/>
    </row>
    <row r="214" spans="1:35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</row>
    <row r="215" spans="1:35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  <c r="V215" s="96"/>
      <c r="W215" s="96"/>
      <c r="X215" s="96"/>
      <c r="Y215" s="96"/>
      <c r="Z215" s="96"/>
      <c r="AA215" s="96"/>
      <c r="AB215" s="96"/>
      <c r="AC215" s="96"/>
      <c r="AD215" s="96"/>
      <c r="AE215" s="96"/>
      <c r="AF215" s="96"/>
      <c r="AG215" s="96"/>
      <c r="AH215" s="96"/>
      <c r="AI215" s="96"/>
    </row>
    <row r="216" spans="1:35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</row>
    <row r="217" spans="1:35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6"/>
      <c r="Z217" s="96"/>
      <c r="AA217" s="96"/>
      <c r="AB217" s="96"/>
      <c r="AC217" s="96"/>
      <c r="AD217" s="96"/>
      <c r="AE217" s="96"/>
      <c r="AF217" s="96"/>
      <c r="AG217" s="96"/>
      <c r="AH217" s="96"/>
      <c r="AI217" s="96"/>
    </row>
    <row r="218" spans="1:35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</row>
    <row r="219" spans="1:35">
      <c r="A219" s="96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6"/>
      <c r="M219" s="96"/>
      <c r="N219" s="96"/>
      <c r="O219" s="96"/>
      <c r="P219" s="96"/>
      <c r="Q219" s="96"/>
      <c r="R219" s="96"/>
      <c r="S219" s="96"/>
      <c r="T219" s="96"/>
      <c r="U219" s="96"/>
      <c r="V219" s="96"/>
      <c r="W219" s="96"/>
      <c r="X219" s="96"/>
      <c r="Y219" s="96"/>
      <c r="Z219" s="96"/>
      <c r="AA219" s="96"/>
      <c r="AB219" s="96"/>
      <c r="AC219" s="96"/>
      <c r="AD219" s="96"/>
      <c r="AE219" s="96"/>
      <c r="AF219" s="96"/>
      <c r="AG219" s="96"/>
      <c r="AH219" s="96"/>
      <c r="AI219" s="96"/>
    </row>
    <row r="220" spans="1:35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</row>
    <row r="221" spans="1:35">
      <c r="A221" s="96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6"/>
      <c r="M221" s="96"/>
      <c r="N221" s="96"/>
      <c r="O221" s="96"/>
      <c r="P221" s="96"/>
      <c r="Q221" s="96"/>
      <c r="R221" s="96"/>
      <c r="S221" s="96"/>
      <c r="T221" s="96"/>
      <c r="U221" s="96"/>
      <c r="V221" s="96"/>
      <c r="W221" s="96"/>
      <c r="X221" s="96"/>
      <c r="Y221" s="96"/>
      <c r="Z221" s="96"/>
      <c r="AA221" s="96"/>
      <c r="AB221" s="96"/>
      <c r="AC221" s="96"/>
      <c r="AD221" s="96"/>
      <c r="AE221" s="96"/>
      <c r="AF221" s="96"/>
      <c r="AG221" s="96"/>
      <c r="AH221" s="96"/>
      <c r="AI221" s="96"/>
    </row>
    <row r="222" spans="1:35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</row>
    <row r="223" spans="1:35">
      <c r="A223" s="96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6"/>
      <c r="Z223" s="96"/>
      <c r="AA223" s="96"/>
      <c r="AB223" s="96"/>
      <c r="AC223" s="96"/>
      <c r="AD223" s="96"/>
      <c r="AE223" s="96"/>
      <c r="AF223" s="96"/>
      <c r="AG223" s="96"/>
      <c r="AH223" s="96"/>
      <c r="AI223" s="96"/>
    </row>
    <row r="224" spans="1:35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</row>
    <row r="225" spans="1:35">
      <c r="A225" s="96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6"/>
      <c r="Z225" s="96"/>
      <c r="AA225" s="96"/>
      <c r="AB225" s="96"/>
      <c r="AC225" s="96"/>
      <c r="AD225" s="96"/>
      <c r="AE225" s="96"/>
      <c r="AF225" s="96"/>
      <c r="AG225" s="96"/>
      <c r="AH225" s="96"/>
      <c r="AI225" s="96"/>
    </row>
    <row r="226" spans="1:35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</row>
    <row r="227" spans="1:35">
      <c r="A227" s="96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6"/>
      <c r="Z227" s="96"/>
      <c r="AA227" s="96"/>
      <c r="AB227" s="96"/>
      <c r="AC227" s="96"/>
      <c r="AD227" s="96"/>
      <c r="AE227" s="96"/>
      <c r="AF227" s="96"/>
      <c r="AG227" s="96"/>
      <c r="AH227" s="96"/>
      <c r="AI227" s="96"/>
    </row>
    <row r="228" spans="1:35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</row>
    <row r="229" spans="1:35">
      <c r="A229" s="96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6"/>
      <c r="Z229" s="96"/>
      <c r="AA229" s="96"/>
      <c r="AB229" s="96"/>
      <c r="AC229" s="96"/>
      <c r="AD229" s="96"/>
      <c r="AE229" s="96"/>
      <c r="AF229" s="96"/>
      <c r="AG229" s="96"/>
      <c r="AH229" s="96"/>
      <c r="AI229" s="96"/>
    </row>
    <row r="230" spans="1:35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</row>
    <row r="231" spans="1:35">
      <c r="A231" s="96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6"/>
      <c r="Z231" s="96"/>
      <c r="AA231" s="96"/>
      <c r="AB231" s="96"/>
      <c r="AC231" s="96"/>
      <c r="AD231" s="96"/>
      <c r="AE231" s="96"/>
      <c r="AF231" s="96"/>
      <c r="AG231" s="96"/>
      <c r="AH231" s="96"/>
      <c r="AI231" s="96"/>
    </row>
    <row r="232" spans="1:35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</row>
    <row r="233" spans="1:35">
      <c r="A233" s="96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6"/>
      <c r="Z233" s="96"/>
      <c r="AA233" s="96"/>
      <c r="AB233" s="96"/>
      <c r="AC233" s="96"/>
      <c r="AD233" s="96"/>
      <c r="AE233" s="96"/>
      <c r="AF233" s="96"/>
      <c r="AG233" s="96"/>
      <c r="AH233" s="96"/>
      <c r="AI233" s="96"/>
    </row>
    <row r="234" spans="1:35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</row>
    <row r="235" spans="1:35">
      <c r="A235" s="96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6"/>
      <c r="Z235" s="96"/>
      <c r="AA235" s="96"/>
      <c r="AB235" s="96"/>
      <c r="AC235" s="96"/>
      <c r="AD235" s="96"/>
      <c r="AE235" s="96"/>
      <c r="AF235" s="96"/>
      <c r="AG235" s="96"/>
      <c r="AH235" s="96"/>
      <c r="AI235" s="96"/>
    </row>
    <row r="236" spans="1:35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</row>
    <row r="237" spans="1:35">
      <c r="A237" s="96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6"/>
      <c r="Z237" s="96"/>
      <c r="AA237" s="96"/>
      <c r="AB237" s="96"/>
      <c r="AC237" s="96"/>
      <c r="AD237" s="96"/>
      <c r="AE237" s="96"/>
      <c r="AF237" s="96"/>
      <c r="AG237" s="96"/>
      <c r="AH237" s="96"/>
      <c r="AI237" s="96"/>
    </row>
    <row r="238" spans="1:35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</row>
    <row r="239" spans="1:35">
      <c r="A239" s="96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6"/>
      <c r="Z239" s="96"/>
      <c r="AA239" s="96"/>
      <c r="AB239" s="96"/>
      <c r="AC239" s="96"/>
      <c r="AD239" s="96"/>
      <c r="AE239" s="96"/>
      <c r="AF239" s="96"/>
      <c r="AG239" s="96"/>
      <c r="AH239" s="96"/>
      <c r="AI239" s="96"/>
    </row>
    <row r="240" spans="1:35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</row>
    <row r="241" spans="1:35">
      <c r="A241" s="96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6"/>
      <c r="Z241" s="96"/>
      <c r="AA241" s="96"/>
      <c r="AB241" s="96"/>
      <c r="AC241" s="96"/>
      <c r="AD241" s="96"/>
      <c r="AE241" s="96"/>
      <c r="AF241" s="96"/>
      <c r="AG241" s="96"/>
      <c r="AH241" s="96"/>
      <c r="AI241" s="96"/>
    </row>
    <row r="242" spans="1:35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</row>
    <row r="243" spans="1:35">
      <c r="A243" s="96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6"/>
      <c r="Z243" s="96"/>
      <c r="AA243" s="96"/>
      <c r="AB243" s="96"/>
      <c r="AC243" s="96"/>
      <c r="AD243" s="96"/>
      <c r="AE243" s="96"/>
      <c r="AF243" s="96"/>
      <c r="AG243" s="96"/>
      <c r="AH243" s="96"/>
      <c r="AI243" s="96"/>
    </row>
    <row r="244" spans="1:35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</row>
    <row r="245" spans="1:35">
      <c r="A245" s="96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6"/>
      <c r="Z245" s="96"/>
      <c r="AA245" s="96"/>
      <c r="AB245" s="96"/>
      <c r="AC245" s="96"/>
      <c r="AD245" s="96"/>
      <c r="AE245" s="96"/>
      <c r="AF245" s="96"/>
      <c r="AG245" s="96"/>
      <c r="AH245" s="96"/>
      <c r="AI245" s="96"/>
    </row>
    <row r="246" spans="1:35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</row>
    <row r="247" spans="1:35">
      <c r="A247" s="96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6"/>
      <c r="Z247" s="96"/>
      <c r="AA247" s="96"/>
      <c r="AB247" s="96"/>
      <c r="AC247" s="96"/>
      <c r="AD247" s="96"/>
      <c r="AE247" s="96"/>
      <c r="AF247" s="96"/>
      <c r="AG247" s="96"/>
      <c r="AH247" s="96"/>
      <c r="AI247" s="96"/>
    </row>
    <row r="248" spans="1:35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</row>
    <row r="249" spans="1:35">
      <c r="A249" s="96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6"/>
      <c r="Z249" s="96"/>
      <c r="AA249" s="96"/>
      <c r="AB249" s="96"/>
      <c r="AC249" s="96"/>
      <c r="AD249" s="96"/>
      <c r="AE249" s="96"/>
      <c r="AF249" s="96"/>
      <c r="AG249" s="96"/>
      <c r="AH249" s="96"/>
      <c r="AI249" s="96"/>
    </row>
    <row r="250" spans="1:35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</row>
    <row r="251" spans="1:35">
      <c r="A251" s="96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6"/>
      <c r="Z251" s="96"/>
      <c r="AA251" s="96"/>
      <c r="AB251" s="96"/>
      <c r="AC251" s="96"/>
      <c r="AD251" s="96"/>
      <c r="AE251" s="96"/>
      <c r="AF251" s="96"/>
      <c r="AG251" s="96"/>
      <c r="AH251" s="96"/>
      <c r="AI251" s="96"/>
    </row>
    <row r="252" spans="1:35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</row>
    <row r="253" spans="1:35">
      <c r="A253" s="96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6"/>
      <c r="Z253" s="96"/>
      <c r="AA253" s="96"/>
      <c r="AB253" s="96"/>
      <c r="AC253" s="96"/>
      <c r="AD253" s="96"/>
      <c r="AE253" s="96"/>
      <c r="AF253" s="96"/>
      <c r="AG253" s="96"/>
      <c r="AH253" s="96"/>
      <c r="AI253" s="96"/>
    </row>
    <row r="254" spans="1:35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</row>
    <row r="255" spans="1:35">
      <c r="A255" s="96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6"/>
      <c r="Z255" s="96"/>
      <c r="AA255" s="96"/>
      <c r="AB255" s="96"/>
      <c r="AC255" s="96"/>
      <c r="AD255" s="96"/>
      <c r="AE255" s="96"/>
      <c r="AF255" s="96"/>
      <c r="AG255" s="96"/>
      <c r="AH255" s="96"/>
      <c r="AI255" s="96"/>
    </row>
    <row r="256" spans="1:35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</row>
    <row r="257" spans="1:35">
      <c r="A257" s="96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6"/>
      <c r="Z257" s="96"/>
      <c r="AA257" s="96"/>
      <c r="AB257" s="96"/>
      <c r="AC257" s="96"/>
      <c r="AD257" s="96"/>
      <c r="AE257" s="96"/>
      <c r="AF257" s="96"/>
      <c r="AG257" s="96"/>
      <c r="AH257" s="96"/>
      <c r="AI257" s="96"/>
    </row>
    <row r="258" spans="1:35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</row>
    <row r="259" spans="1:35">
      <c r="A259" s="96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6"/>
      <c r="Z259" s="96"/>
      <c r="AA259" s="96"/>
      <c r="AB259" s="96"/>
      <c r="AC259" s="96"/>
      <c r="AD259" s="96"/>
      <c r="AE259" s="96"/>
      <c r="AF259" s="96"/>
      <c r="AG259" s="96"/>
      <c r="AH259" s="96"/>
      <c r="AI259" s="96"/>
    </row>
    <row r="260" spans="1:35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</row>
    <row r="261" spans="1:35">
      <c r="A261" s="96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6"/>
      <c r="Z261" s="96"/>
      <c r="AA261" s="96"/>
      <c r="AB261" s="96"/>
      <c r="AC261" s="96"/>
      <c r="AD261" s="96"/>
      <c r="AE261" s="96"/>
      <c r="AF261" s="96"/>
      <c r="AG261" s="96"/>
      <c r="AH261" s="96"/>
      <c r="AI261" s="96"/>
    </row>
    <row r="262" spans="1:35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</row>
    <row r="263" spans="1:35">
      <c r="A263" s="96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6"/>
      <c r="Z263" s="96"/>
      <c r="AA263" s="96"/>
      <c r="AB263" s="96"/>
      <c r="AC263" s="96"/>
      <c r="AD263" s="96"/>
      <c r="AE263" s="96"/>
      <c r="AF263" s="96"/>
      <c r="AG263" s="96"/>
      <c r="AH263" s="96"/>
      <c r="AI263" s="96"/>
    </row>
    <row r="264" spans="1:35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</row>
    <row r="265" spans="1:35">
      <c r="A265" s="96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6"/>
      <c r="Z265" s="96"/>
      <c r="AA265" s="96"/>
      <c r="AB265" s="96"/>
      <c r="AC265" s="96"/>
      <c r="AD265" s="96"/>
      <c r="AE265" s="96"/>
      <c r="AF265" s="96"/>
      <c r="AG265" s="96"/>
      <c r="AH265" s="96"/>
      <c r="AI265" s="96"/>
    </row>
    <row r="266" spans="1:35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</row>
    <row r="267" spans="1:35">
      <c r="A267" s="96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6"/>
      <c r="Z267" s="96"/>
      <c r="AA267" s="96"/>
      <c r="AB267" s="96"/>
      <c r="AC267" s="96"/>
      <c r="AD267" s="96"/>
      <c r="AE267" s="96"/>
      <c r="AF267" s="96"/>
      <c r="AG267" s="96"/>
      <c r="AH267" s="96"/>
      <c r="AI267" s="96"/>
    </row>
    <row r="268" spans="1:35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</row>
    <row r="269" spans="1:35">
      <c r="A269" s="96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6"/>
      <c r="Z269" s="96"/>
      <c r="AA269" s="96"/>
      <c r="AB269" s="96"/>
      <c r="AC269" s="96"/>
      <c r="AD269" s="96"/>
      <c r="AE269" s="96"/>
      <c r="AF269" s="96"/>
      <c r="AG269" s="96"/>
      <c r="AH269" s="96"/>
      <c r="AI269" s="96"/>
    </row>
    <row r="270" spans="1:35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</row>
    <row r="271" spans="1:35">
      <c r="A271" s="96"/>
      <c r="B271" s="96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6"/>
      <c r="Z271" s="96"/>
      <c r="AA271" s="96"/>
      <c r="AB271" s="96"/>
      <c r="AC271" s="96"/>
      <c r="AD271" s="96"/>
      <c r="AE271" s="96"/>
      <c r="AF271" s="96"/>
      <c r="AG271" s="96"/>
      <c r="AH271" s="96"/>
      <c r="AI271" s="96"/>
    </row>
    <row r="272" spans="1:35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</row>
    <row r="273" spans="1:35">
      <c r="A273" s="96"/>
      <c r="B273" s="96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6"/>
      <c r="Z273" s="96"/>
      <c r="AA273" s="96"/>
      <c r="AB273" s="96"/>
      <c r="AC273" s="96"/>
      <c r="AD273" s="96"/>
      <c r="AE273" s="96"/>
      <c r="AF273" s="96"/>
      <c r="AG273" s="96"/>
      <c r="AH273" s="96"/>
      <c r="AI273" s="96"/>
    </row>
    <row r="274" spans="1:35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</row>
    <row r="275" spans="1:35">
      <c r="A275" s="96"/>
      <c r="B275" s="96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6"/>
      <c r="Z275" s="96"/>
      <c r="AA275" s="96"/>
      <c r="AB275" s="96"/>
      <c r="AC275" s="96"/>
      <c r="AD275" s="96"/>
      <c r="AE275" s="96"/>
      <c r="AF275" s="96"/>
      <c r="AG275" s="96"/>
      <c r="AH275" s="96"/>
      <c r="AI275" s="96"/>
    </row>
    <row r="276" spans="1:35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</row>
    <row r="277" spans="1:35">
      <c r="A277" s="96"/>
      <c r="B277" s="96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6"/>
      <c r="Z277" s="96"/>
      <c r="AA277" s="96"/>
      <c r="AB277" s="96"/>
      <c r="AC277" s="96"/>
      <c r="AD277" s="96"/>
      <c r="AE277" s="96"/>
      <c r="AF277" s="96"/>
      <c r="AG277" s="96"/>
      <c r="AH277" s="96"/>
      <c r="AI277" s="96"/>
    </row>
    <row r="278" spans="1:35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</row>
    <row r="279" spans="1:35">
      <c r="A279" s="96"/>
      <c r="B279" s="96"/>
      <c r="C279" s="96"/>
      <c r="D279" s="96"/>
      <c r="E279" s="96"/>
      <c r="F279" s="96"/>
      <c r="G279" s="96"/>
      <c r="H279" s="96"/>
      <c r="I279" s="96"/>
      <c r="J279" s="96"/>
      <c r="K279" s="96"/>
      <c r="L279" s="96"/>
      <c r="M279" s="96"/>
      <c r="N279" s="96"/>
      <c r="O279" s="96"/>
      <c r="P279" s="96"/>
      <c r="Q279" s="96"/>
      <c r="R279" s="96"/>
      <c r="S279" s="96"/>
      <c r="T279" s="96"/>
      <c r="U279" s="96"/>
      <c r="V279" s="96"/>
      <c r="W279" s="96"/>
      <c r="X279" s="96"/>
      <c r="Y279" s="96"/>
      <c r="Z279" s="96"/>
      <c r="AA279" s="96"/>
      <c r="AB279" s="96"/>
      <c r="AC279" s="96"/>
      <c r="AD279" s="96"/>
      <c r="AE279" s="96"/>
      <c r="AF279" s="96"/>
      <c r="AG279" s="96"/>
      <c r="AH279" s="96"/>
      <c r="AI279" s="96"/>
    </row>
    <row r="280" spans="1:35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</row>
    <row r="281" spans="1:35">
      <c r="A281" s="96"/>
      <c r="B281" s="96"/>
      <c r="C281" s="96"/>
      <c r="D281" s="96"/>
      <c r="E281" s="96"/>
      <c r="F281" s="96"/>
      <c r="G281" s="96"/>
      <c r="H281" s="96"/>
      <c r="I281" s="96"/>
      <c r="J281" s="96"/>
      <c r="K281" s="96"/>
      <c r="L281" s="96"/>
      <c r="M281" s="96"/>
      <c r="N281" s="96"/>
      <c r="O281" s="96"/>
      <c r="P281" s="96"/>
      <c r="Q281" s="96"/>
      <c r="R281" s="96"/>
      <c r="S281" s="96"/>
      <c r="T281" s="96"/>
      <c r="U281" s="96"/>
      <c r="V281" s="96"/>
      <c r="W281" s="96"/>
      <c r="X281" s="96"/>
      <c r="Y281" s="96"/>
      <c r="Z281" s="96"/>
      <c r="AA281" s="96"/>
      <c r="AB281" s="96"/>
      <c r="AC281" s="96"/>
      <c r="AD281" s="96"/>
      <c r="AE281" s="96"/>
      <c r="AF281" s="96"/>
      <c r="AG281" s="96"/>
      <c r="AH281" s="96"/>
      <c r="AI281" s="96"/>
    </row>
    <row r="282" spans="1:35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</row>
    <row r="283" spans="1:35">
      <c r="A283" s="96"/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  <c r="M283" s="96"/>
      <c r="N283" s="96"/>
      <c r="O283" s="96"/>
      <c r="P283" s="96"/>
      <c r="Q283" s="96"/>
      <c r="R283" s="96"/>
      <c r="S283" s="96"/>
      <c r="T283" s="96"/>
      <c r="U283" s="96"/>
      <c r="V283" s="96"/>
      <c r="W283" s="96"/>
      <c r="X283" s="96"/>
      <c r="Y283" s="96"/>
      <c r="Z283" s="96"/>
      <c r="AA283" s="96"/>
      <c r="AB283" s="96"/>
      <c r="AC283" s="96"/>
      <c r="AD283" s="96"/>
      <c r="AE283" s="96"/>
      <c r="AF283" s="96"/>
      <c r="AG283" s="96"/>
      <c r="AH283" s="96"/>
      <c r="AI283" s="96"/>
    </row>
    <row r="284" spans="1:35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</row>
    <row r="285" spans="1:35">
      <c r="A285" s="96"/>
      <c r="B285" s="96"/>
      <c r="C285" s="96"/>
      <c r="D285" s="96"/>
      <c r="E285" s="96"/>
      <c r="F285" s="96"/>
      <c r="G285" s="96"/>
      <c r="H285" s="96"/>
      <c r="I285" s="96"/>
      <c r="J285" s="96"/>
      <c r="K285" s="96"/>
      <c r="L285" s="96"/>
      <c r="M285" s="96"/>
      <c r="N285" s="96"/>
      <c r="O285" s="96"/>
      <c r="P285" s="96"/>
      <c r="Q285" s="96"/>
      <c r="R285" s="96"/>
      <c r="S285" s="96"/>
      <c r="T285" s="96"/>
      <c r="U285" s="96"/>
      <c r="V285" s="96"/>
      <c r="W285" s="96"/>
      <c r="X285" s="96"/>
      <c r="Y285" s="96"/>
      <c r="Z285" s="96"/>
      <c r="AA285" s="96"/>
      <c r="AB285" s="96"/>
      <c r="AC285" s="96"/>
      <c r="AD285" s="96"/>
      <c r="AE285" s="96"/>
      <c r="AF285" s="96"/>
      <c r="AG285" s="96"/>
      <c r="AH285" s="96"/>
      <c r="AI285" s="96"/>
    </row>
    <row r="286" spans="1:35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</row>
    <row r="287" spans="1:35">
      <c r="A287" s="96"/>
      <c r="B287" s="96"/>
      <c r="C287" s="96"/>
      <c r="D287" s="96"/>
      <c r="E287" s="96"/>
      <c r="F287" s="96"/>
      <c r="G287" s="96"/>
      <c r="H287" s="96"/>
      <c r="I287" s="96"/>
      <c r="J287" s="96"/>
      <c r="K287" s="96"/>
      <c r="L287" s="96"/>
      <c r="M287" s="96"/>
      <c r="N287" s="96"/>
      <c r="O287" s="96"/>
      <c r="P287" s="96"/>
      <c r="Q287" s="96"/>
      <c r="R287" s="96"/>
      <c r="S287" s="96"/>
      <c r="T287" s="96"/>
      <c r="U287" s="96"/>
      <c r="V287" s="96"/>
      <c r="W287" s="96"/>
      <c r="X287" s="96"/>
      <c r="Y287" s="96"/>
      <c r="Z287" s="96"/>
      <c r="AA287" s="96"/>
      <c r="AB287" s="96"/>
      <c r="AC287" s="96"/>
      <c r="AD287" s="96"/>
      <c r="AE287" s="96"/>
      <c r="AF287" s="96"/>
      <c r="AG287" s="96"/>
      <c r="AH287" s="96"/>
      <c r="AI287" s="96"/>
    </row>
    <row r="288" spans="1:35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</row>
    <row r="289" spans="1:35">
      <c r="A289" s="96"/>
      <c r="B289" s="96"/>
      <c r="C289" s="96"/>
      <c r="D289" s="96"/>
      <c r="E289" s="96"/>
      <c r="F289" s="96"/>
      <c r="G289" s="96"/>
      <c r="H289" s="96"/>
      <c r="I289" s="96"/>
      <c r="J289" s="96"/>
      <c r="K289" s="96"/>
      <c r="L289" s="96"/>
      <c r="M289" s="96"/>
      <c r="N289" s="96"/>
      <c r="O289" s="96"/>
      <c r="P289" s="96"/>
      <c r="Q289" s="96"/>
      <c r="R289" s="96"/>
      <c r="S289" s="96"/>
      <c r="T289" s="96"/>
      <c r="U289" s="96"/>
      <c r="V289" s="96"/>
      <c r="W289" s="96"/>
      <c r="X289" s="96"/>
      <c r="Y289" s="96"/>
      <c r="Z289" s="96"/>
      <c r="AA289" s="96"/>
      <c r="AB289" s="96"/>
      <c r="AC289" s="96"/>
      <c r="AD289" s="96"/>
      <c r="AE289" s="96"/>
      <c r="AF289" s="96"/>
      <c r="AG289" s="96"/>
      <c r="AH289" s="96"/>
      <c r="AI289" s="96"/>
    </row>
    <row r="290" spans="1:35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</row>
    <row r="291" spans="1:35">
      <c r="A291" s="96"/>
      <c r="B291" s="96"/>
      <c r="C291" s="96"/>
      <c r="D291" s="96"/>
      <c r="E291" s="96"/>
      <c r="F291" s="96"/>
      <c r="G291" s="96"/>
      <c r="H291" s="96"/>
      <c r="I291" s="96"/>
      <c r="J291" s="96"/>
      <c r="K291" s="96"/>
      <c r="L291" s="96"/>
      <c r="M291" s="96"/>
      <c r="N291" s="96"/>
      <c r="O291" s="96"/>
      <c r="P291" s="96"/>
      <c r="Q291" s="96"/>
      <c r="R291" s="96"/>
      <c r="S291" s="96"/>
      <c r="T291" s="96"/>
      <c r="U291" s="96"/>
      <c r="V291" s="96"/>
      <c r="W291" s="96"/>
      <c r="X291" s="96"/>
      <c r="Y291" s="96"/>
      <c r="Z291" s="96"/>
      <c r="AA291" s="96"/>
      <c r="AB291" s="96"/>
      <c r="AC291" s="96"/>
      <c r="AD291" s="96"/>
      <c r="AE291" s="96"/>
      <c r="AF291" s="96"/>
      <c r="AG291" s="96"/>
      <c r="AH291" s="96"/>
      <c r="AI291" s="96"/>
    </row>
    <row r="292" spans="1:35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</row>
    <row r="293" spans="1:35">
      <c r="A293" s="96"/>
      <c r="B293" s="96"/>
      <c r="C293" s="96"/>
      <c r="D293" s="96"/>
      <c r="E293" s="96"/>
      <c r="F293" s="96"/>
      <c r="G293" s="96"/>
      <c r="H293" s="96"/>
      <c r="I293" s="96"/>
      <c r="J293" s="96"/>
      <c r="K293" s="96"/>
      <c r="L293" s="96"/>
      <c r="M293" s="96"/>
      <c r="N293" s="96"/>
      <c r="O293" s="96"/>
      <c r="P293" s="96"/>
      <c r="Q293" s="96"/>
      <c r="R293" s="96"/>
      <c r="S293" s="96"/>
      <c r="T293" s="96"/>
      <c r="U293" s="96"/>
      <c r="V293" s="96"/>
      <c r="W293" s="96"/>
      <c r="X293" s="96"/>
      <c r="Y293" s="96"/>
      <c r="Z293" s="96"/>
      <c r="AA293" s="96"/>
      <c r="AB293" s="96"/>
      <c r="AC293" s="96"/>
      <c r="AD293" s="96"/>
      <c r="AE293" s="96"/>
      <c r="AF293" s="96"/>
      <c r="AG293" s="96"/>
      <c r="AH293" s="96"/>
      <c r="AI293" s="96"/>
    </row>
    <row r="294" spans="1:35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</row>
    <row r="295" spans="1:35">
      <c r="A295" s="96"/>
      <c r="B295" s="96"/>
      <c r="C295" s="96"/>
      <c r="D295" s="96"/>
      <c r="E295" s="96"/>
      <c r="F295" s="96"/>
      <c r="G295" s="96"/>
      <c r="H295" s="96"/>
      <c r="I295" s="96"/>
      <c r="J295" s="96"/>
      <c r="K295" s="96"/>
      <c r="L295" s="96"/>
      <c r="M295" s="96"/>
      <c r="N295" s="96"/>
      <c r="O295" s="96"/>
      <c r="P295" s="96"/>
      <c r="Q295" s="96"/>
      <c r="R295" s="96"/>
      <c r="S295" s="96"/>
      <c r="T295" s="96"/>
      <c r="U295" s="96"/>
      <c r="V295" s="96"/>
      <c r="W295" s="96"/>
      <c r="X295" s="96"/>
      <c r="Y295" s="96"/>
      <c r="Z295" s="96"/>
      <c r="AA295" s="96"/>
      <c r="AB295" s="96"/>
      <c r="AC295" s="96"/>
      <c r="AD295" s="96"/>
      <c r="AE295" s="96"/>
      <c r="AF295" s="96"/>
      <c r="AG295" s="96"/>
      <c r="AH295" s="96"/>
      <c r="AI295" s="96"/>
    </row>
    <row r="296" spans="1:35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</row>
    <row r="297" spans="1:35">
      <c r="A297" s="96"/>
      <c r="B297" s="96"/>
      <c r="C297" s="96"/>
      <c r="D297" s="96"/>
      <c r="E297" s="96"/>
      <c r="F297" s="96"/>
      <c r="G297" s="96"/>
      <c r="H297" s="96"/>
      <c r="I297" s="96"/>
      <c r="J297" s="96"/>
      <c r="K297" s="96"/>
      <c r="L297" s="96"/>
      <c r="M297" s="96"/>
      <c r="N297" s="96"/>
      <c r="O297" s="96"/>
      <c r="P297" s="96"/>
      <c r="Q297" s="96"/>
      <c r="R297" s="96"/>
      <c r="S297" s="96"/>
      <c r="T297" s="96"/>
      <c r="U297" s="96"/>
      <c r="V297" s="96"/>
      <c r="W297" s="96"/>
      <c r="X297" s="96"/>
      <c r="Y297" s="96"/>
      <c r="Z297" s="96"/>
      <c r="AA297" s="96"/>
      <c r="AB297" s="96"/>
      <c r="AC297" s="96"/>
      <c r="AD297" s="96"/>
      <c r="AE297" s="96"/>
      <c r="AF297" s="96"/>
      <c r="AG297" s="96"/>
      <c r="AH297" s="96"/>
      <c r="AI297" s="96"/>
    </row>
    <row r="298" spans="1:35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</row>
    <row r="299" spans="1:35">
      <c r="A299" s="96"/>
      <c r="B299" s="96"/>
      <c r="C299" s="96"/>
      <c r="D299" s="96"/>
      <c r="E299" s="96"/>
      <c r="F299" s="96"/>
      <c r="G299" s="96"/>
      <c r="H299" s="96"/>
      <c r="I299" s="96"/>
      <c r="J299" s="96"/>
      <c r="K299" s="96"/>
      <c r="L299" s="96"/>
      <c r="M299" s="96"/>
      <c r="N299" s="96"/>
      <c r="O299" s="96"/>
      <c r="P299" s="96"/>
      <c r="Q299" s="96"/>
      <c r="R299" s="96"/>
      <c r="S299" s="96"/>
      <c r="T299" s="96"/>
      <c r="U299" s="96"/>
      <c r="V299" s="96"/>
      <c r="W299" s="96"/>
      <c r="X299" s="96"/>
      <c r="Y299" s="96"/>
      <c r="Z299" s="96"/>
      <c r="AA299" s="96"/>
      <c r="AB299" s="96"/>
      <c r="AC299" s="96"/>
      <c r="AD299" s="96"/>
      <c r="AE299" s="96"/>
      <c r="AF299" s="96"/>
      <c r="AG299" s="96"/>
      <c r="AH299" s="96"/>
      <c r="AI299" s="96"/>
    </row>
    <row r="300" spans="1:35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</row>
    <row r="301" spans="1:35">
      <c r="A301" s="96"/>
      <c r="B301" s="96"/>
      <c r="C301" s="96"/>
      <c r="D301" s="96"/>
      <c r="E301" s="96"/>
      <c r="F301" s="96"/>
      <c r="G301" s="96"/>
      <c r="H301" s="96"/>
      <c r="I301" s="96"/>
      <c r="J301" s="96"/>
      <c r="K301" s="96"/>
      <c r="L301" s="96"/>
      <c r="M301" s="96"/>
      <c r="N301" s="96"/>
      <c r="O301" s="96"/>
      <c r="P301" s="96"/>
      <c r="Q301" s="96"/>
      <c r="R301" s="96"/>
      <c r="S301" s="96"/>
      <c r="T301" s="96"/>
      <c r="U301" s="96"/>
      <c r="V301" s="96"/>
      <c r="W301" s="96"/>
      <c r="X301" s="96"/>
      <c r="Y301" s="96"/>
      <c r="Z301" s="96"/>
      <c r="AA301" s="96"/>
      <c r="AB301" s="96"/>
      <c r="AC301" s="96"/>
      <c r="AD301" s="96"/>
      <c r="AE301" s="96"/>
      <c r="AF301" s="96"/>
      <c r="AG301" s="96"/>
      <c r="AH301" s="96"/>
      <c r="AI301" s="96"/>
    </row>
    <row r="302" spans="1:35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</row>
    <row r="303" spans="1:35">
      <c r="A303" s="96"/>
      <c r="B303" s="96"/>
      <c r="C303" s="96"/>
      <c r="D303" s="96"/>
      <c r="E303" s="96"/>
      <c r="F303" s="96"/>
      <c r="G303" s="96"/>
      <c r="H303" s="96"/>
      <c r="I303" s="96"/>
      <c r="J303" s="96"/>
      <c r="K303" s="96"/>
      <c r="L303" s="96"/>
      <c r="M303" s="96"/>
      <c r="N303" s="96"/>
      <c r="O303" s="96"/>
      <c r="P303" s="96"/>
      <c r="Q303" s="96"/>
      <c r="R303" s="96"/>
      <c r="S303" s="96"/>
      <c r="T303" s="96"/>
      <c r="U303" s="96"/>
      <c r="V303" s="96"/>
      <c r="W303" s="96"/>
      <c r="X303" s="96"/>
      <c r="Y303" s="96"/>
      <c r="Z303" s="96"/>
      <c r="AA303" s="96"/>
      <c r="AB303" s="96"/>
      <c r="AC303" s="96"/>
      <c r="AD303" s="96"/>
      <c r="AE303" s="96"/>
      <c r="AF303" s="96"/>
      <c r="AG303" s="96"/>
      <c r="AH303" s="96"/>
      <c r="AI303" s="96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X270"/>
  <sheetViews>
    <sheetView workbookViewId="0">
      <pane xSplit="1" ySplit="7" topLeftCell="B144" activePane="bottomRight" state="frozen"/>
      <selection pane="topRight" activeCell="B1" sqref="B1"/>
      <selection pane="bottomLeft" activeCell="A8" sqref="A8"/>
      <selection pane="bottomRight" activeCell="D157" sqref="D157"/>
    </sheetView>
  </sheetViews>
  <sheetFormatPr defaultRowHeight="15"/>
  <sheetData>
    <row r="1" spans="1:24">
      <c r="A1" s="81" t="s">
        <v>195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</row>
    <row r="2" spans="1:24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</row>
    <row r="3" spans="1:24"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</row>
    <row r="4" spans="1:24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196</v>
      </c>
      <c r="H4" s="9" t="s">
        <v>10</v>
      </c>
      <c r="I4" s="9"/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>
      <c r="B5" s="3"/>
      <c r="C5" s="9" t="s">
        <v>3</v>
      </c>
      <c r="D5" s="9" t="s">
        <v>50</v>
      </c>
      <c r="E5" s="9" t="s">
        <v>3</v>
      </c>
      <c r="F5" s="9" t="s">
        <v>3</v>
      </c>
      <c r="G5" s="9" t="s">
        <v>7</v>
      </c>
      <c r="H5" s="9" t="s">
        <v>7</v>
      </c>
      <c r="I5" s="9"/>
      <c r="J5" s="9"/>
      <c r="K5" s="9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>
      <c r="B6" s="3"/>
      <c r="C6" s="9"/>
      <c r="D6" s="9" t="s">
        <v>9</v>
      </c>
      <c r="E6" s="9">
        <v>1913</v>
      </c>
      <c r="F6" s="9" t="s">
        <v>33</v>
      </c>
      <c r="G6" s="9"/>
      <c r="H6" s="9"/>
      <c r="I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>
      <c r="A7" s="4" t="s">
        <v>7</v>
      </c>
      <c r="D7" s="9" t="s">
        <v>183</v>
      </c>
    </row>
    <row r="8" spans="1:24">
      <c r="A8" s="4">
        <v>1807</v>
      </c>
      <c r="C8">
        <v>490.29843127405002</v>
      </c>
      <c r="E8">
        <v>381.94309315386016</v>
      </c>
      <c r="G8" s="23">
        <f t="shared" ref="G8:G30" si="0">100*C8/E8</f>
        <v>128.36949798606267</v>
      </c>
      <c r="K8" s="7" t="s">
        <v>7</v>
      </c>
    </row>
    <row r="9" spans="1:24">
      <c r="A9" s="4">
        <f t="shared" ref="A9:A65" si="1">A8+1</f>
        <v>1808</v>
      </c>
      <c r="C9">
        <v>436.24452204617086</v>
      </c>
      <c r="E9">
        <v>339.30406093109752</v>
      </c>
      <c r="G9" s="23">
        <f t="shared" si="0"/>
        <v>128.57038045729698</v>
      </c>
      <c r="K9" s="7">
        <f t="shared" ref="K9:K31" si="2">100*(E9/E8-1)</f>
        <v>-11.163713387425</v>
      </c>
      <c r="L9" s="7">
        <f t="shared" ref="L9:L31" si="3">100*(G9/G8-1)</f>
        <v>0.15648769714446953</v>
      </c>
    </row>
    <row r="10" spans="1:24">
      <c r="A10" s="4">
        <f t="shared" si="1"/>
        <v>1809</v>
      </c>
      <c r="C10">
        <v>407.88208277709191</v>
      </c>
      <c r="E10">
        <v>334.83381053014654</v>
      </c>
      <c r="G10" s="23">
        <f t="shared" si="0"/>
        <v>121.81627719473346</v>
      </c>
      <c r="K10" s="7">
        <f t="shared" si="2"/>
        <v>-1.3174762449597588</v>
      </c>
      <c r="L10" s="7">
        <f t="shared" si="3"/>
        <v>-5.2532342507976111</v>
      </c>
    </row>
    <row r="11" spans="1:24">
      <c r="A11" s="4">
        <f t="shared" si="1"/>
        <v>1810</v>
      </c>
      <c r="C11" t="s">
        <v>182</v>
      </c>
      <c r="E11" t="s">
        <v>182</v>
      </c>
    </row>
    <row r="12" spans="1:24">
      <c r="A12" s="4">
        <f t="shared" si="1"/>
        <v>1811</v>
      </c>
      <c r="C12" t="s">
        <v>182</v>
      </c>
      <c r="E12" t="s">
        <v>182</v>
      </c>
    </row>
    <row r="13" spans="1:24">
      <c r="A13" s="4">
        <f t="shared" si="1"/>
        <v>1812</v>
      </c>
      <c r="C13" t="s">
        <v>182</v>
      </c>
      <c r="E13" t="s">
        <v>182</v>
      </c>
    </row>
    <row r="14" spans="1:24">
      <c r="A14" s="4">
        <f t="shared" si="1"/>
        <v>1813</v>
      </c>
      <c r="C14" t="s">
        <v>182</v>
      </c>
      <c r="E14" t="s">
        <v>182</v>
      </c>
    </row>
    <row r="15" spans="1:24">
      <c r="A15" s="4">
        <f t="shared" si="1"/>
        <v>1814</v>
      </c>
      <c r="C15" t="s">
        <v>182</v>
      </c>
      <c r="E15" t="s">
        <v>182</v>
      </c>
    </row>
    <row r="16" spans="1:24">
      <c r="A16" s="4">
        <f t="shared" si="1"/>
        <v>1815</v>
      </c>
      <c r="C16">
        <v>470.9536069012575</v>
      </c>
      <c r="E16">
        <v>399.37785002038868</v>
      </c>
      <c r="G16" s="23">
        <f t="shared" si="0"/>
        <v>117.92181436131594</v>
      </c>
    </row>
    <row r="17" spans="1:12">
      <c r="A17" s="4">
        <f t="shared" si="1"/>
        <v>1816</v>
      </c>
      <c r="C17">
        <v>508.27616644512972</v>
      </c>
      <c r="E17">
        <v>385.7764285017933</v>
      </c>
      <c r="G17" s="23">
        <f t="shared" si="0"/>
        <v>131.75407539000713</v>
      </c>
      <c r="K17" s="7">
        <f t="shared" si="2"/>
        <v>-3.405652446148677</v>
      </c>
      <c r="L17" s="7">
        <f t="shared" si="3"/>
        <v>11.730027309712799</v>
      </c>
    </row>
    <row r="18" spans="1:12">
      <c r="A18" s="4">
        <f t="shared" si="1"/>
        <v>1817</v>
      </c>
      <c r="C18">
        <v>551.0714973089373</v>
      </c>
      <c r="E18">
        <v>392.58127441469532</v>
      </c>
      <c r="G18" s="23">
        <f t="shared" si="0"/>
        <v>140.37131499217256</v>
      </c>
      <c r="K18" s="7">
        <f t="shared" si="2"/>
        <v>1.7639351215234633</v>
      </c>
      <c r="L18" s="7">
        <f t="shared" si="3"/>
        <v>6.5403970060564864</v>
      </c>
    </row>
    <row r="19" spans="1:12">
      <c r="A19" s="4">
        <f t="shared" si="1"/>
        <v>1818</v>
      </c>
      <c r="C19">
        <v>524.65669703338176</v>
      </c>
      <c r="E19">
        <v>403.19259809870385</v>
      </c>
      <c r="G19" s="23">
        <f t="shared" si="0"/>
        <v>130.12557757941352</v>
      </c>
      <c r="K19" s="7">
        <f t="shared" si="2"/>
        <v>2.7029622591727254</v>
      </c>
      <c r="L19" s="7">
        <f t="shared" si="3"/>
        <v>-7.2990250275352668</v>
      </c>
    </row>
    <row r="20" spans="1:12">
      <c r="A20" s="4">
        <f t="shared" si="1"/>
        <v>1819</v>
      </c>
      <c r="C20">
        <v>454.61185268473025</v>
      </c>
      <c r="E20">
        <v>389.40569275958478</v>
      </c>
      <c r="G20" s="23">
        <f t="shared" si="0"/>
        <v>116.74504536979204</v>
      </c>
      <c r="K20" s="7">
        <f t="shared" si="2"/>
        <v>-3.4194341374649828</v>
      </c>
      <c r="L20" s="7">
        <f t="shared" si="3"/>
        <v>-10.282784106341857</v>
      </c>
    </row>
    <row r="21" spans="1:12">
      <c r="A21" s="4">
        <f t="shared" si="1"/>
        <v>1820</v>
      </c>
      <c r="C21">
        <v>445.70577713678847</v>
      </c>
      <c r="E21">
        <v>421.95207818254266</v>
      </c>
      <c r="G21" s="23">
        <f t="shared" si="0"/>
        <v>105.62947789155564</v>
      </c>
      <c r="K21" s="7">
        <f t="shared" si="2"/>
        <v>8.3579634371323088</v>
      </c>
      <c r="L21" s="7">
        <f t="shared" si="3"/>
        <v>-9.5212327367107044</v>
      </c>
    </row>
    <row r="22" spans="1:12">
      <c r="A22" s="4">
        <f t="shared" si="1"/>
        <v>1821</v>
      </c>
      <c r="C22">
        <v>410.09823694022896</v>
      </c>
      <c r="E22">
        <v>419.99653684304263</v>
      </c>
      <c r="G22" s="23">
        <f t="shared" si="0"/>
        <v>97.643242494994013</v>
      </c>
      <c r="K22" s="7">
        <f t="shared" si="2"/>
        <v>-0.46345105063188008</v>
      </c>
      <c r="L22" s="7">
        <f t="shared" si="3"/>
        <v>-7.5606123934084835</v>
      </c>
    </row>
    <row r="23" spans="1:12">
      <c r="A23" s="4">
        <f t="shared" si="1"/>
        <v>1822</v>
      </c>
      <c r="C23">
        <v>405.94418813148769</v>
      </c>
      <c r="E23">
        <v>429.8507991314259</v>
      </c>
      <c r="G23" s="23">
        <f t="shared" si="0"/>
        <v>94.438393263838307</v>
      </c>
      <c r="K23" s="7">
        <f t="shared" si="2"/>
        <v>2.3462722722558782</v>
      </c>
      <c r="L23" s="7">
        <f t="shared" si="3"/>
        <v>-3.2822027917805086</v>
      </c>
    </row>
    <row r="24" spans="1:12">
      <c r="A24" s="4">
        <f t="shared" si="1"/>
        <v>1823</v>
      </c>
      <c r="C24">
        <v>444.54465169173886</v>
      </c>
      <c r="E24">
        <v>457.69914963617839</v>
      </c>
      <c r="G24" s="23">
        <f t="shared" si="0"/>
        <v>97.125950975679999</v>
      </c>
      <c r="K24" s="7">
        <f t="shared" si="2"/>
        <v>6.4786085220788214</v>
      </c>
      <c r="L24" s="7">
        <f t="shared" si="3"/>
        <v>2.8458316781537096</v>
      </c>
    </row>
    <row r="25" spans="1:12">
      <c r="A25" s="4">
        <f t="shared" si="1"/>
        <v>1824</v>
      </c>
      <c r="C25">
        <v>412.63901691952469</v>
      </c>
      <c r="E25">
        <v>462.47088948705783</v>
      </c>
      <c r="G25" s="23">
        <f t="shared" si="0"/>
        <v>89.224862861573115</v>
      </c>
      <c r="K25" s="7">
        <f t="shared" si="2"/>
        <v>1.0425494245887235</v>
      </c>
      <c r="L25" s="7">
        <f t="shared" si="3"/>
        <v>-8.1348888064790117</v>
      </c>
    </row>
    <row r="26" spans="1:12">
      <c r="A26" s="4">
        <f t="shared" si="1"/>
        <v>1825</v>
      </c>
      <c r="C26">
        <v>441.63458397735712</v>
      </c>
      <c r="E26">
        <v>457.63664188529879</v>
      </c>
      <c r="G26" s="23">
        <f t="shared" si="0"/>
        <v>96.50332677863841</v>
      </c>
      <c r="K26" s="7">
        <f t="shared" si="2"/>
        <v>-1.0453085181471367</v>
      </c>
      <c r="L26" s="7">
        <f t="shared" si="3"/>
        <v>8.1574391751740638</v>
      </c>
    </row>
    <row r="27" spans="1:12">
      <c r="A27" s="4">
        <f t="shared" si="1"/>
        <v>1826</v>
      </c>
      <c r="C27">
        <v>436.13007253759292</v>
      </c>
      <c r="E27">
        <v>468.4436314499834</v>
      </c>
      <c r="G27" s="23">
        <f t="shared" si="0"/>
        <v>93.101932283214182</v>
      </c>
      <c r="K27" s="7">
        <f t="shared" si="2"/>
        <v>2.3614782068506868</v>
      </c>
      <c r="L27" s="7">
        <f t="shared" si="3"/>
        <v>-3.5246396253534651</v>
      </c>
    </row>
    <row r="28" spans="1:12">
      <c r="A28" s="4">
        <f t="shared" si="1"/>
        <v>1827</v>
      </c>
      <c r="C28">
        <v>475.32636942897147</v>
      </c>
      <c r="E28">
        <v>499.2807008707648</v>
      </c>
      <c r="G28" s="23">
        <f t="shared" si="0"/>
        <v>95.202231650449122</v>
      </c>
      <c r="K28" s="7">
        <f t="shared" si="2"/>
        <v>6.5828772877818409</v>
      </c>
      <c r="L28" s="7">
        <f t="shared" si="3"/>
        <v>2.2559138309244497</v>
      </c>
    </row>
    <row r="29" spans="1:12">
      <c r="A29" s="4">
        <f t="shared" si="1"/>
        <v>1828</v>
      </c>
      <c r="C29">
        <v>467.64888563854879</v>
      </c>
      <c r="E29">
        <v>516.00267712629227</v>
      </c>
      <c r="G29" s="23">
        <f t="shared" si="0"/>
        <v>90.629158794866328</v>
      </c>
      <c r="K29" s="7">
        <f t="shared" si="2"/>
        <v>3.3492134237040894</v>
      </c>
      <c r="L29" s="7">
        <f t="shared" si="3"/>
        <v>-4.803535354479493</v>
      </c>
    </row>
    <row r="30" spans="1:12">
      <c r="A30" s="4">
        <f t="shared" si="1"/>
        <v>1829</v>
      </c>
      <c r="C30">
        <v>479.09747229186519</v>
      </c>
      <c r="E30">
        <v>521.08388353224564</v>
      </c>
      <c r="G30" s="23">
        <f t="shared" si="0"/>
        <v>91.942485160782709</v>
      </c>
      <c r="K30" s="7">
        <f t="shared" si="2"/>
        <v>0.98472481465627926</v>
      </c>
      <c r="L30" s="7">
        <f t="shared" si="3"/>
        <v>1.4491212137244025</v>
      </c>
    </row>
    <row r="31" spans="1:12">
      <c r="A31" s="4">
        <f t="shared" si="1"/>
        <v>1830</v>
      </c>
      <c r="C31" s="21">
        <v>458.84571379228669</v>
      </c>
      <c r="E31" s="22">
        <v>480.64777223549913</v>
      </c>
      <c r="G31" s="23">
        <f>100*C31/E31</f>
        <v>95.464025903665217</v>
      </c>
      <c r="K31" s="7">
        <f t="shared" si="2"/>
        <v>-7.7600003712730903</v>
      </c>
      <c r="L31" s="7">
        <f t="shared" si="3"/>
        <v>3.8301561424234798</v>
      </c>
    </row>
    <row r="32" spans="1:12">
      <c r="A32" s="4">
        <f t="shared" si="1"/>
        <v>1831</v>
      </c>
      <c r="C32" s="21">
        <v>514.15253723270382</v>
      </c>
      <c r="E32" s="22">
        <v>519.19965486301339</v>
      </c>
      <c r="G32" s="23">
        <f t="shared" ref="G32:G95" si="4">100*C32/E32</f>
        <v>99.027904278626451</v>
      </c>
      <c r="K32" s="7">
        <f t="shared" ref="K32:K95" si="5">100*(E32/E31-1)</f>
        <v>8.0208179158324011</v>
      </c>
      <c r="L32" s="7">
        <f t="shared" ref="L32:L95" si="6">100*(G32/G31-1)</f>
        <v>3.7332160897526112</v>
      </c>
    </row>
    <row r="33" spans="1:12">
      <c r="A33" s="4">
        <f t="shared" si="1"/>
        <v>1832</v>
      </c>
      <c r="C33" s="21">
        <v>535.32492056024705</v>
      </c>
      <c r="E33" s="22">
        <v>545.6359294890342</v>
      </c>
      <c r="G33" s="23">
        <f t="shared" si="4"/>
        <v>98.110276766699911</v>
      </c>
      <c r="K33" s="7">
        <f t="shared" si="5"/>
        <v>5.0917357857250156</v>
      </c>
      <c r="L33" s="7">
        <f t="shared" si="6"/>
        <v>-0.92663529397197797</v>
      </c>
    </row>
    <row r="34" spans="1:12">
      <c r="A34" s="4">
        <f t="shared" si="1"/>
        <v>1833</v>
      </c>
      <c r="C34" s="21">
        <v>470.72408888194138</v>
      </c>
      <c r="E34" s="22">
        <v>538.29907556610442</v>
      </c>
      <c r="G34" s="23">
        <f t="shared" si="4"/>
        <v>87.446572035610956</v>
      </c>
      <c r="K34" s="7">
        <f t="shared" si="5"/>
        <v>-1.3446427418737694</v>
      </c>
      <c r="L34" s="7">
        <f t="shared" si="6"/>
        <v>-10.869100651348251</v>
      </c>
    </row>
    <row r="35" spans="1:12">
      <c r="A35" s="4">
        <f t="shared" si="1"/>
        <v>1834</v>
      </c>
      <c r="C35" s="21">
        <v>470.45925131984342</v>
      </c>
      <c r="E35" s="22">
        <v>547.84442607293852</v>
      </c>
      <c r="G35" s="23">
        <f t="shared" si="4"/>
        <v>85.874607631256197</v>
      </c>
      <c r="K35" s="7">
        <f t="shared" si="5"/>
        <v>1.7732429684735651</v>
      </c>
      <c r="L35" s="7">
        <f t="shared" si="6"/>
        <v>-1.797628389269057</v>
      </c>
    </row>
    <row r="36" spans="1:12">
      <c r="A36" s="4">
        <f t="shared" si="1"/>
        <v>1835</v>
      </c>
      <c r="C36" s="21">
        <v>485.19706715545902</v>
      </c>
      <c r="E36" s="22">
        <v>551.87892436324614</v>
      </c>
      <c r="G36" s="23">
        <f t="shared" si="4"/>
        <v>87.91730318661395</v>
      </c>
      <c r="K36" s="7">
        <f t="shared" si="5"/>
        <v>0.73643138422119225</v>
      </c>
      <c r="L36" s="7">
        <f t="shared" si="6"/>
        <v>2.3786956490433608</v>
      </c>
    </row>
    <row r="37" spans="1:12">
      <c r="A37" s="4">
        <f t="shared" si="1"/>
        <v>1836</v>
      </c>
      <c r="C37" s="21">
        <v>545.58923787512549</v>
      </c>
      <c r="E37" s="22">
        <v>576.67291455333748</v>
      </c>
      <c r="G37" s="23">
        <f t="shared" si="4"/>
        <v>94.609825449789355</v>
      </c>
      <c r="K37" s="7">
        <f t="shared" si="5"/>
        <v>4.4926503070756851</v>
      </c>
      <c r="L37" s="7">
        <f t="shared" si="6"/>
        <v>7.6122924846429907</v>
      </c>
    </row>
    <row r="38" spans="1:12">
      <c r="A38" s="4">
        <f t="shared" si="1"/>
        <v>1837</v>
      </c>
      <c r="C38" s="21">
        <v>529.25371941082767</v>
      </c>
      <c r="E38" s="22">
        <v>595.83166357872017</v>
      </c>
      <c r="G38" s="23">
        <f t="shared" si="4"/>
        <v>88.826047986773986</v>
      </c>
      <c r="K38" s="7">
        <f t="shared" si="5"/>
        <v>3.322290425278962</v>
      </c>
      <c r="L38" s="7">
        <f t="shared" si="6"/>
        <v>-6.1132947191461557</v>
      </c>
    </row>
    <row r="39" spans="1:12">
      <c r="A39" s="4">
        <f t="shared" si="1"/>
        <v>1838</v>
      </c>
      <c r="C39" s="21">
        <v>568.60710939812486</v>
      </c>
      <c r="E39" s="22">
        <v>608.92578377118605</v>
      </c>
      <c r="G39" s="23">
        <f t="shared" si="4"/>
        <v>93.378721110582575</v>
      </c>
      <c r="K39" s="7">
        <f t="shared" si="5"/>
        <v>2.1976207363366917</v>
      </c>
      <c r="L39" s="7">
        <f t="shared" si="6"/>
        <v>5.125380704189908</v>
      </c>
    </row>
    <row r="40" spans="1:12">
      <c r="A40" s="4">
        <f t="shared" si="1"/>
        <v>1839</v>
      </c>
      <c r="C40" s="21">
        <v>609.95845192389856</v>
      </c>
      <c r="E40" s="22">
        <v>615.57950610819535</v>
      </c>
      <c r="G40" s="23">
        <f t="shared" si="4"/>
        <v>99.086867881643087</v>
      </c>
      <c r="K40" s="7">
        <f t="shared" si="5"/>
        <v>1.092698406659931</v>
      </c>
      <c r="L40" s="7">
        <f t="shared" si="6"/>
        <v>6.1128988522992422</v>
      </c>
    </row>
    <row r="41" spans="1:12">
      <c r="A41" s="4">
        <f t="shared" si="1"/>
        <v>1840</v>
      </c>
      <c r="C41" s="21">
        <v>601.08414340447098</v>
      </c>
      <c r="E41" s="22">
        <v>628.8362224397232</v>
      </c>
      <c r="G41" s="23">
        <f t="shared" si="4"/>
        <v>95.586755653549773</v>
      </c>
      <c r="K41" s="7">
        <f t="shared" si="5"/>
        <v>2.1535343850771049</v>
      </c>
      <c r="L41" s="7">
        <f t="shared" si="6"/>
        <v>-3.5323674094473456</v>
      </c>
    </row>
    <row r="42" spans="1:12">
      <c r="A42" s="4">
        <f t="shared" si="1"/>
        <v>1841</v>
      </c>
      <c r="C42" s="21">
        <v>602.87467840490353</v>
      </c>
      <c r="E42" s="22">
        <v>643.01551928977926</v>
      </c>
      <c r="G42" s="23">
        <f t="shared" si="4"/>
        <v>93.757407141710686</v>
      </c>
      <c r="K42" s="7">
        <f t="shared" si="5"/>
        <v>2.2548473424517379</v>
      </c>
      <c r="L42" s="7">
        <f t="shared" si="6"/>
        <v>-1.9138096060812848</v>
      </c>
    </row>
    <row r="43" spans="1:12">
      <c r="A43" s="4">
        <f t="shared" si="1"/>
        <v>1842</v>
      </c>
      <c r="C43" s="21">
        <v>582.98378151755401</v>
      </c>
      <c r="E43" s="22">
        <v>632.82713092894869</v>
      </c>
      <c r="G43" s="23">
        <f t="shared" si="4"/>
        <v>92.123702196802483</v>
      </c>
      <c r="K43" s="7">
        <f t="shared" si="5"/>
        <v>-1.5844700563500846</v>
      </c>
      <c r="L43" s="7">
        <f t="shared" si="6"/>
        <v>-1.742480935334445</v>
      </c>
    </row>
    <row r="44" spans="1:12">
      <c r="A44" s="4">
        <f t="shared" si="1"/>
        <v>1843</v>
      </c>
      <c r="C44" s="21">
        <v>550.98700432602232</v>
      </c>
      <c r="E44" s="22">
        <v>628.70530528048414</v>
      </c>
      <c r="G44" s="23">
        <f t="shared" si="4"/>
        <v>87.638357700864418</v>
      </c>
      <c r="K44" s="7">
        <f t="shared" si="5"/>
        <v>-0.65133516674830139</v>
      </c>
      <c r="L44" s="7">
        <f t="shared" si="6"/>
        <v>-4.868827879231441</v>
      </c>
    </row>
    <row r="45" spans="1:12">
      <c r="A45" s="4">
        <f t="shared" si="1"/>
        <v>1844</v>
      </c>
      <c r="C45" s="21">
        <v>529.81833765574686</v>
      </c>
      <c r="E45" s="22">
        <v>641.38115863456267</v>
      </c>
      <c r="G45" s="23">
        <f t="shared" si="4"/>
        <v>82.605846854572079</v>
      </c>
      <c r="K45" s="7">
        <f t="shared" si="5"/>
        <v>2.0161836153781865</v>
      </c>
      <c r="L45" s="7">
        <f t="shared" si="6"/>
        <v>-5.7423609687778265</v>
      </c>
    </row>
    <row r="46" spans="1:12">
      <c r="A46" s="4">
        <f t="shared" si="1"/>
        <v>1845</v>
      </c>
      <c r="C46" s="21">
        <v>574.41869094125013</v>
      </c>
      <c r="E46" s="22">
        <v>644.02533633265523</v>
      </c>
      <c r="G46" s="23">
        <f t="shared" si="4"/>
        <v>89.191939902896678</v>
      </c>
      <c r="K46" s="7">
        <f t="shared" si="5"/>
        <v>0.41226307672050932</v>
      </c>
      <c r="L46" s="7">
        <f t="shared" si="6"/>
        <v>7.9729139027161722</v>
      </c>
    </row>
    <row r="47" spans="1:12">
      <c r="A47" s="4">
        <f t="shared" si="1"/>
        <v>1846</v>
      </c>
      <c r="C47" s="21">
        <v>615.10001893785557</v>
      </c>
      <c r="E47" s="22">
        <v>647.17018931043958</v>
      </c>
      <c r="G47" s="23">
        <f t="shared" si="4"/>
        <v>95.044553827988466</v>
      </c>
      <c r="K47" s="7">
        <f t="shared" si="5"/>
        <v>0.48831199649572721</v>
      </c>
      <c r="L47" s="7">
        <f t="shared" si="6"/>
        <v>6.5618192983172285</v>
      </c>
    </row>
    <row r="48" spans="1:12">
      <c r="A48" s="4">
        <f t="shared" si="1"/>
        <v>1847</v>
      </c>
      <c r="C48" s="21">
        <v>680.25115472151265</v>
      </c>
      <c r="E48" s="22">
        <v>650.0872238845725</v>
      </c>
      <c r="G48" s="23">
        <f t="shared" si="4"/>
        <v>104.63998210220109</v>
      </c>
      <c r="K48" s="7">
        <f t="shared" si="5"/>
        <v>0.45073685752445858</v>
      </c>
      <c r="L48" s="7">
        <f t="shared" si="6"/>
        <v>10.095716048684311</v>
      </c>
    </row>
    <row r="49" spans="1:12">
      <c r="A49" s="4">
        <f t="shared" si="1"/>
        <v>1848</v>
      </c>
      <c r="C49" s="21">
        <v>561.85712925955283</v>
      </c>
      <c r="E49" s="22">
        <v>661.59544692115765</v>
      </c>
      <c r="G49" s="23">
        <f t="shared" si="4"/>
        <v>84.924576170263364</v>
      </c>
      <c r="K49" s="7">
        <f t="shared" si="5"/>
        <v>1.7702582997737082</v>
      </c>
      <c r="L49" s="7">
        <f t="shared" si="6"/>
        <v>-18.841178616297771</v>
      </c>
    </row>
    <row r="50" spans="1:12">
      <c r="A50" s="4">
        <f t="shared" si="1"/>
        <v>1849</v>
      </c>
      <c r="C50" s="21">
        <v>558.57576602300264</v>
      </c>
      <c r="E50" s="22">
        <v>683.43435126703025</v>
      </c>
      <c r="G50" s="23">
        <f t="shared" si="4"/>
        <v>81.730712684758942</v>
      </c>
      <c r="K50" s="7">
        <f t="shared" si="5"/>
        <v>3.3009453809731415</v>
      </c>
      <c r="L50" s="7">
        <f t="shared" si="6"/>
        <v>-3.7608235796209533</v>
      </c>
    </row>
    <row r="51" spans="1:12">
      <c r="A51" s="4">
        <f t="shared" si="1"/>
        <v>1850</v>
      </c>
      <c r="C51" s="21">
        <v>561.00288018587821</v>
      </c>
      <c r="E51" s="22">
        <v>704.05337624443177</v>
      </c>
      <c r="G51" s="23">
        <f t="shared" si="4"/>
        <v>79.681867755309284</v>
      </c>
      <c r="K51" s="7">
        <f t="shared" si="5"/>
        <v>3.0169722869761495</v>
      </c>
      <c r="L51" s="7">
        <f t="shared" si="6"/>
        <v>-2.5068237656903802</v>
      </c>
    </row>
    <row r="52" spans="1:12">
      <c r="A52" s="4">
        <f t="shared" si="1"/>
        <v>1851</v>
      </c>
      <c r="C52" s="21">
        <v>575.024816597469</v>
      </c>
      <c r="E52" s="22">
        <v>722.18207071556742</v>
      </c>
      <c r="G52" s="23">
        <f t="shared" si="4"/>
        <v>79.623247365821612</v>
      </c>
      <c r="K52" s="7">
        <f t="shared" si="5"/>
        <v>2.5749034210783783</v>
      </c>
      <c r="L52" s="7">
        <f t="shared" si="6"/>
        <v>-7.3568041436589127E-2</v>
      </c>
    </row>
    <row r="53" spans="1:12">
      <c r="A53" s="4">
        <f t="shared" si="1"/>
        <v>1852</v>
      </c>
      <c r="C53" s="21">
        <v>605.87178274029088</v>
      </c>
      <c r="E53" s="22">
        <v>721.2402321846032</v>
      </c>
      <c r="G53" s="23">
        <f t="shared" si="4"/>
        <v>84.004157797067606</v>
      </c>
      <c r="K53" s="7">
        <f t="shared" si="5"/>
        <v>-0.13041566235935109</v>
      </c>
      <c r="L53" s="7">
        <f t="shared" si="6"/>
        <v>5.5020494342792992</v>
      </c>
    </row>
    <row r="54" spans="1:12">
      <c r="A54" s="4">
        <f t="shared" si="1"/>
        <v>1853</v>
      </c>
      <c r="C54" s="21">
        <v>617.1824666743762</v>
      </c>
      <c r="E54" s="22">
        <v>710.2109598162159</v>
      </c>
      <c r="G54" s="23">
        <f t="shared" si="4"/>
        <v>86.901287306814709</v>
      </c>
      <c r="K54" s="7">
        <f t="shared" si="5"/>
        <v>-1.5292092532026569</v>
      </c>
      <c r="L54" s="7">
        <f t="shared" si="6"/>
        <v>3.448792995158434</v>
      </c>
    </row>
    <row r="55" spans="1:12">
      <c r="A55" s="4">
        <f t="shared" si="1"/>
        <v>1854</v>
      </c>
      <c r="C55" s="21">
        <v>706.913231752927</v>
      </c>
      <c r="E55" s="22">
        <v>759.26854143540902</v>
      </c>
      <c r="G55" s="23">
        <f t="shared" si="4"/>
        <v>93.104506926692423</v>
      </c>
      <c r="K55" s="7">
        <f t="shared" si="5"/>
        <v>6.9074661466626663</v>
      </c>
      <c r="L55" s="7">
        <f t="shared" si="6"/>
        <v>7.1382367420824933</v>
      </c>
    </row>
    <row r="56" spans="1:12">
      <c r="A56" s="4">
        <f t="shared" si="1"/>
        <v>1855</v>
      </c>
      <c r="C56" s="21">
        <v>702.09528665687503</v>
      </c>
      <c r="E56" s="22">
        <v>740.61176902961756</v>
      </c>
      <c r="G56" s="23">
        <f t="shared" si="4"/>
        <v>94.799369388470765</v>
      </c>
      <c r="K56" s="7">
        <f t="shared" si="5"/>
        <v>-2.4572033987501407</v>
      </c>
      <c r="L56" s="7">
        <f t="shared" si="6"/>
        <v>1.8203871302522767</v>
      </c>
    </row>
    <row r="57" spans="1:12">
      <c r="A57" s="4">
        <f t="shared" si="1"/>
        <v>1856</v>
      </c>
      <c r="C57" s="21">
        <v>764.3769252248743</v>
      </c>
      <c r="E57" s="22">
        <v>776.53285004660313</v>
      </c>
      <c r="G57" s="23">
        <f t="shared" si="4"/>
        <v>98.434589750968129</v>
      </c>
      <c r="K57" s="7">
        <f t="shared" si="5"/>
        <v>4.8501904127247419</v>
      </c>
      <c r="L57" s="7">
        <f t="shared" si="6"/>
        <v>3.8346461436899348</v>
      </c>
    </row>
    <row r="58" spans="1:12">
      <c r="A58" s="4">
        <f t="shared" si="1"/>
        <v>1857</v>
      </c>
      <c r="C58" s="21">
        <v>754.56233936625654</v>
      </c>
      <c r="E58" s="22">
        <v>768.21550164106543</v>
      </c>
      <c r="G58" s="23">
        <f t="shared" si="4"/>
        <v>98.222743195673218</v>
      </c>
      <c r="K58" s="7">
        <f t="shared" si="5"/>
        <v>-1.0710877724024903</v>
      </c>
      <c r="L58" s="7">
        <f t="shared" si="6"/>
        <v>-0.21521556175615464</v>
      </c>
    </row>
    <row r="59" spans="1:12">
      <c r="A59" s="4">
        <f t="shared" si="1"/>
        <v>1858</v>
      </c>
      <c r="C59" s="21">
        <v>700.18650943809212</v>
      </c>
      <c r="E59" s="22">
        <v>749.75796305653409</v>
      </c>
      <c r="G59" s="23">
        <f t="shared" si="4"/>
        <v>93.388339162633997</v>
      </c>
      <c r="K59" s="7">
        <f t="shared" si="5"/>
        <v>-2.4026511499836034</v>
      </c>
      <c r="L59" s="7">
        <f t="shared" si="6"/>
        <v>-4.9218784527412573</v>
      </c>
    </row>
    <row r="60" spans="1:12">
      <c r="A60" s="4">
        <f t="shared" si="1"/>
        <v>1859</v>
      </c>
      <c r="C60" s="21">
        <v>660.39397245282237</v>
      </c>
      <c r="E60" s="22">
        <v>724.99386017211361</v>
      </c>
      <c r="G60" s="23">
        <f t="shared" si="4"/>
        <v>91.089595199612418</v>
      </c>
      <c r="K60" s="7">
        <f t="shared" si="5"/>
        <v>-3.3029462979579205</v>
      </c>
      <c r="L60" s="7">
        <f t="shared" si="6"/>
        <v>-2.4614892861713256</v>
      </c>
    </row>
    <row r="61" spans="1:12">
      <c r="A61" s="4">
        <f t="shared" si="1"/>
        <v>1860</v>
      </c>
      <c r="C61" s="21">
        <v>730.23990004842858</v>
      </c>
      <c r="E61" s="22">
        <v>763.62432569498765</v>
      </c>
      <c r="G61" s="23">
        <f t="shared" si="4"/>
        <v>95.628161057313704</v>
      </c>
      <c r="K61" s="7">
        <f t="shared" si="5"/>
        <v>5.3283851967661056</v>
      </c>
      <c r="L61" s="7">
        <f t="shared" si="6"/>
        <v>4.9825293962011186</v>
      </c>
    </row>
    <row r="62" spans="1:12">
      <c r="A62" s="4">
        <f t="shared" si="1"/>
        <v>1861</v>
      </c>
      <c r="C62" s="21">
        <v>739.82306683059801</v>
      </c>
      <c r="E62" s="22">
        <v>748.83590729731577</v>
      </c>
      <c r="G62" s="23">
        <f t="shared" si="4"/>
        <v>98.79641983258432</v>
      </c>
      <c r="K62" s="7">
        <f t="shared" si="5"/>
        <v>-1.9366091283449682</v>
      </c>
      <c r="L62" s="7">
        <f t="shared" si="6"/>
        <v>3.3131022705453317</v>
      </c>
    </row>
    <row r="63" spans="1:12">
      <c r="A63" s="4">
        <f t="shared" si="1"/>
        <v>1862</v>
      </c>
      <c r="C63" s="21">
        <v>823.47117403290849</v>
      </c>
      <c r="E63" s="22">
        <v>784.33121518566406</v>
      </c>
      <c r="G63" s="23">
        <f t="shared" si="4"/>
        <v>104.99023347400235</v>
      </c>
      <c r="K63" s="7">
        <f t="shared" si="5"/>
        <v>4.7400648850369986</v>
      </c>
      <c r="L63" s="7">
        <f t="shared" si="6"/>
        <v>6.2692693236392261</v>
      </c>
    </row>
    <row r="64" spans="1:12">
      <c r="A64" s="4">
        <f t="shared" si="1"/>
        <v>1863</v>
      </c>
      <c r="C64" s="21">
        <v>830.9386520259809</v>
      </c>
      <c r="E64" s="22">
        <v>807.5600238592632</v>
      </c>
      <c r="G64" s="23">
        <f t="shared" si="4"/>
        <v>102.8949709589379</v>
      </c>
      <c r="K64" s="7">
        <f t="shared" si="5"/>
        <v>2.9616070639366887</v>
      </c>
      <c r="L64" s="7">
        <f t="shared" si="6"/>
        <v>-1.9956737362464061</v>
      </c>
    </row>
    <row r="65" spans="1:12">
      <c r="A65" s="4">
        <f t="shared" si="1"/>
        <v>1864</v>
      </c>
      <c r="C65" s="21">
        <v>872.25902535062573</v>
      </c>
      <c r="E65" s="22">
        <v>846.86986343095327</v>
      </c>
      <c r="G65" s="23">
        <f t="shared" si="4"/>
        <v>102.99800040313308</v>
      </c>
      <c r="K65" s="7">
        <f t="shared" si="5"/>
        <v>4.8677297551000143</v>
      </c>
      <c r="L65" s="7">
        <f t="shared" si="6"/>
        <v>0.10013068980434525</v>
      </c>
    </row>
    <row r="66" spans="1:12">
      <c r="A66" s="4">
        <f t="shared" ref="A66:A113" si="7">A65+1</f>
        <v>1865</v>
      </c>
      <c r="C66" s="21">
        <v>866.45315292942814</v>
      </c>
      <c r="E66" s="22">
        <v>855.70578148417735</v>
      </c>
      <c r="G66" s="23">
        <f t="shared" si="4"/>
        <v>101.25596573937014</v>
      </c>
      <c r="K66" s="7">
        <f t="shared" si="5"/>
        <v>1.0433619656067039</v>
      </c>
      <c r="L66" s="7">
        <f t="shared" si="6"/>
        <v>-1.6913286247739134</v>
      </c>
    </row>
    <row r="67" spans="1:12">
      <c r="A67" s="4">
        <f t="shared" si="7"/>
        <v>1866</v>
      </c>
      <c r="C67" s="21">
        <v>911.68141633255686</v>
      </c>
      <c r="E67" s="22">
        <v>892.16549083732582</v>
      </c>
      <c r="G67" s="23">
        <f t="shared" si="4"/>
        <v>102.18747818601622</v>
      </c>
      <c r="K67" s="7">
        <f t="shared" si="5"/>
        <v>4.2607763254691289</v>
      </c>
      <c r="L67" s="7">
        <f t="shared" si="6"/>
        <v>0.91995808824121283</v>
      </c>
    </row>
    <row r="68" spans="1:12">
      <c r="A68" s="4">
        <f t="shared" si="7"/>
        <v>1867</v>
      </c>
      <c r="C68" s="21">
        <v>877.37835087213489</v>
      </c>
      <c r="E68" s="22">
        <v>870.58606974079748</v>
      </c>
      <c r="G68" s="23">
        <f t="shared" si="4"/>
        <v>100.78019639498248</v>
      </c>
      <c r="K68" s="7">
        <f t="shared" si="5"/>
        <v>-2.4187688627448911</v>
      </c>
      <c r="L68" s="7">
        <f t="shared" si="6"/>
        <v>-1.377156786736633</v>
      </c>
    </row>
    <row r="69" spans="1:12">
      <c r="A69" s="4">
        <f t="shared" si="7"/>
        <v>1868</v>
      </c>
      <c r="C69" s="21">
        <v>879.54334756579942</v>
      </c>
      <c r="E69" s="22">
        <v>883.36796040027286</v>
      </c>
      <c r="G69" s="23">
        <f t="shared" si="4"/>
        <v>99.56704193428746</v>
      </c>
      <c r="K69" s="7">
        <f t="shared" si="5"/>
        <v>1.4681937953912927</v>
      </c>
      <c r="L69" s="7">
        <f t="shared" si="6"/>
        <v>-1.2037627471377155</v>
      </c>
    </row>
    <row r="70" spans="1:12">
      <c r="A70" s="4">
        <f t="shared" si="7"/>
        <v>1869</v>
      </c>
      <c r="C70" s="21">
        <v>915.95417216953456</v>
      </c>
      <c r="E70" s="22">
        <v>920.94349004028811</v>
      </c>
      <c r="G70" s="23">
        <f t="shared" si="4"/>
        <v>99.458238434310957</v>
      </c>
      <c r="K70" s="7">
        <f t="shared" si="5"/>
        <v>4.2536667984866661</v>
      </c>
      <c r="L70" s="7">
        <f t="shared" si="6"/>
        <v>-0.10927662192506959</v>
      </c>
    </row>
    <row r="71" spans="1:12">
      <c r="A71" s="4">
        <f t="shared" si="7"/>
        <v>1870</v>
      </c>
      <c r="C71" s="21">
        <v>931.40755854216843</v>
      </c>
      <c r="E71" s="22">
        <v>959.03511053478962</v>
      </c>
      <c r="G71" s="23">
        <f t="shared" si="4"/>
        <v>97.119234563037509</v>
      </c>
      <c r="K71" s="7">
        <f t="shared" si="5"/>
        <v>4.136151773311858</v>
      </c>
      <c r="L71" s="7">
        <f t="shared" si="6"/>
        <v>-2.3517447202911046</v>
      </c>
    </row>
    <row r="72" spans="1:12">
      <c r="A72" s="4">
        <f t="shared" si="7"/>
        <v>1871</v>
      </c>
      <c r="C72" s="21">
        <v>972.09183615380505</v>
      </c>
      <c r="E72" s="22">
        <v>957.9796603672454</v>
      </c>
      <c r="G72" s="23">
        <f t="shared" si="4"/>
        <v>101.47311851914995</v>
      </c>
      <c r="K72" s="7">
        <f t="shared" si="5"/>
        <v>-0.11005333964839714</v>
      </c>
      <c r="L72" s="7">
        <f t="shared" si="6"/>
        <v>4.4830295210846804</v>
      </c>
    </row>
    <row r="73" spans="1:12">
      <c r="A73" s="4">
        <f t="shared" si="7"/>
        <v>1872</v>
      </c>
      <c r="C73" s="21">
        <v>1093.8014976277377</v>
      </c>
      <c r="E73" s="22">
        <v>977.58332553418995</v>
      </c>
      <c r="G73" s="23">
        <f t="shared" si="4"/>
        <v>111.8883136667702</v>
      </c>
      <c r="K73" s="7">
        <f t="shared" si="5"/>
        <v>2.0463550509443484</v>
      </c>
      <c r="L73" s="7">
        <f t="shared" si="6"/>
        <v>10.263994346103299</v>
      </c>
    </row>
    <row r="74" spans="1:12">
      <c r="A74" s="4">
        <f t="shared" si="7"/>
        <v>1873</v>
      </c>
      <c r="C74" s="21">
        <v>1181.0007249544224</v>
      </c>
      <c r="E74" s="22">
        <v>1008.8784449684448</v>
      </c>
      <c r="G74" s="23">
        <f t="shared" si="4"/>
        <v>117.06075502399707</v>
      </c>
      <c r="K74" s="7">
        <f t="shared" si="5"/>
        <v>3.2012738573618638</v>
      </c>
      <c r="L74" s="7">
        <f t="shared" si="6"/>
        <v>4.6228611261687425</v>
      </c>
    </row>
    <row r="75" spans="1:12">
      <c r="A75" s="4">
        <f t="shared" si="7"/>
        <v>1874</v>
      </c>
      <c r="C75" s="21">
        <v>1148.7040148651577</v>
      </c>
      <c r="E75" s="22">
        <v>984.14777342471075</v>
      </c>
      <c r="G75" s="23">
        <f t="shared" si="4"/>
        <v>116.72068421877457</v>
      </c>
      <c r="K75" s="7">
        <f t="shared" si="5"/>
        <v>-2.4513033921056304</v>
      </c>
      <c r="L75" s="7">
        <f t="shared" si="6"/>
        <v>-0.29050795473922753</v>
      </c>
    </row>
    <row r="76" spans="1:12">
      <c r="A76" s="4">
        <f t="shared" si="7"/>
        <v>1875</v>
      </c>
      <c r="C76" s="21">
        <v>1115.881852630966</v>
      </c>
      <c r="E76" s="22">
        <v>1051.0371113987528</v>
      </c>
      <c r="G76" s="23">
        <f t="shared" si="4"/>
        <v>106.16959577630098</v>
      </c>
      <c r="K76" s="7">
        <f t="shared" si="5"/>
        <v>6.7966762492664756</v>
      </c>
      <c r="L76" s="7">
        <f t="shared" si="6"/>
        <v>-9.0396046879722132</v>
      </c>
    </row>
    <row r="77" spans="1:12">
      <c r="A77" s="4">
        <f t="shared" si="7"/>
        <v>1876</v>
      </c>
      <c r="C77" s="21">
        <v>1118.8565883197846</v>
      </c>
      <c r="E77" s="22">
        <v>1067.196570495418</v>
      </c>
      <c r="G77" s="23">
        <f t="shared" si="4"/>
        <v>104.84072187379546</v>
      </c>
      <c r="K77" s="7">
        <f t="shared" si="5"/>
        <v>1.5374774992635176</v>
      </c>
      <c r="L77" s="7">
        <f t="shared" si="6"/>
        <v>-1.2516520316282032</v>
      </c>
    </row>
    <row r="78" spans="1:12">
      <c r="A78" s="4">
        <f t="shared" si="7"/>
        <v>1877</v>
      </c>
      <c r="C78" s="21">
        <v>1152.1396789002802</v>
      </c>
      <c r="E78" s="22">
        <v>1094.7987722839055</v>
      </c>
      <c r="G78" s="23">
        <f t="shared" si="4"/>
        <v>105.23757498346052</v>
      </c>
      <c r="K78" s="7">
        <f t="shared" si="5"/>
        <v>2.5864215226697906</v>
      </c>
      <c r="L78" s="7">
        <f t="shared" si="6"/>
        <v>0.37852954708075259</v>
      </c>
    </row>
    <row r="79" spans="1:12">
      <c r="A79" s="4">
        <f t="shared" si="7"/>
        <v>1878</v>
      </c>
      <c r="C79" s="21">
        <v>1094.9703266424999</v>
      </c>
      <c r="E79" s="22">
        <v>1105.3890395759536</v>
      </c>
      <c r="G79" s="23">
        <f t="shared" si="4"/>
        <v>99.057461892561321</v>
      </c>
      <c r="K79" s="7">
        <f t="shared" si="5"/>
        <v>0.96732546292095378</v>
      </c>
      <c r="L79" s="7">
        <f t="shared" si="6"/>
        <v>-5.8725346834250791</v>
      </c>
    </row>
    <row r="80" spans="1:12">
      <c r="A80" s="4">
        <f t="shared" si="7"/>
        <v>1879</v>
      </c>
      <c r="C80" s="21">
        <v>1037.5085556204385</v>
      </c>
      <c r="E80" s="22">
        <v>1066.3891584026189</v>
      </c>
      <c r="G80" s="23">
        <f t="shared" si="4"/>
        <v>97.291738897135673</v>
      </c>
      <c r="K80" s="7">
        <f t="shared" si="5"/>
        <v>-3.5281588451696266</v>
      </c>
      <c r="L80" s="7">
        <f t="shared" si="6"/>
        <v>-1.782523963051641</v>
      </c>
    </row>
    <row r="81" spans="1:24">
      <c r="A81" s="4">
        <f t="shared" si="7"/>
        <v>1880</v>
      </c>
      <c r="B81" s="6">
        <v>942</v>
      </c>
      <c r="C81" s="21">
        <v>1120.4649357961518</v>
      </c>
      <c r="E81" s="22">
        <v>1139.1529471414599</v>
      </c>
      <c r="G81" s="23">
        <f t="shared" si="4"/>
        <v>98.359481806880893</v>
      </c>
      <c r="I81" s="24">
        <f>100*B81/C81</f>
        <v>84.072242682958858</v>
      </c>
      <c r="K81" s="7">
        <f t="shared" si="5"/>
        <v>6.8233803921859293</v>
      </c>
      <c r="L81" s="7">
        <f t="shared" si="6"/>
        <v>1.0974651310057482</v>
      </c>
      <c r="M81" s="18">
        <f>IF(AND(I81&gt;0,I81&lt;30),1,0)</f>
        <v>0</v>
      </c>
      <c r="N81" s="18">
        <f>IF(AND($I81&gt;30,$I81&lt;60),1,0)</f>
        <v>0</v>
      </c>
      <c r="O81" s="18">
        <f>IF(AND($I81&gt;60,$I81&lt;90),1,0)</f>
        <v>1</v>
      </c>
      <c r="P81" s="18">
        <f>IF($I81&gt;90,1,0)</f>
        <v>0</v>
      </c>
      <c r="Q81" s="15" t="str">
        <f>IF(M81=1,$K81,"n.a.")</f>
        <v>n.a.</v>
      </c>
      <c r="R81" s="15" t="str">
        <f>IF(N81=1,$K81,"n.a.")</f>
        <v>n.a.</v>
      </c>
      <c r="S81" s="15">
        <f>IF(O81=1,$K81,"n.a.")</f>
        <v>6.8233803921859293</v>
      </c>
      <c r="T81" s="15" t="str">
        <f>IF(P81=1,$K81,"n.a.")</f>
        <v>n.a.</v>
      </c>
      <c r="U81" s="15" t="str">
        <f>IF(M81=1,$L81,"n.a.")</f>
        <v>n.a.</v>
      </c>
      <c r="V81" s="15" t="str">
        <f>IF(N81=1,$L81,"n.a.")</f>
        <v>n.a.</v>
      </c>
      <c r="W81" s="15">
        <f>IF(O81=1,$L81,"n.a.")</f>
        <v>1.0974651310057482</v>
      </c>
      <c r="X81" s="15" t="str">
        <f>IF(P81=1,$L81,"n.a.")</f>
        <v>n.a.</v>
      </c>
    </row>
    <row r="82" spans="1:24">
      <c r="A82" s="4">
        <f t="shared" si="7"/>
        <v>1881</v>
      </c>
      <c r="B82" s="6">
        <v>941</v>
      </c>
      <c r="C82" s="21">
        <v>1134.1663222596746</v>
      </c>
      <c r="E82" s="22">
        <v>1159.6311576315043</v>
      </c>
      <c r="G82" s="23">
        <f t="shared" si="4"/>
        <v>97.804057332864318</v>
      </c>
      <c r="I82" s="24">
        <f t="shared" ref="I82:I140" si="8">100*B82/C82</f>
        <v>82.968430778757693</v>
      </c>
      <c r="K82" s="7">
        <f t="shared" si="5"/>
        <v>1.7976699741181879</v>
      </c>
      <c r="L82" s="7">
        <f t="shared" si="6"/>
        <v>-0.56468828811755412</v>
      </c>
      <c r="M82" s="18">
        <f t="shared" ref="M82:M145" si="9">IF(AND(I82&gt;0,I82&lt;30),1,0)</f>
        <v>0</v>
      </c>
      <c r="N82" s="18">
        <f t="shared" ref="N82:N145" si="10">IF(AND($I82&gt;30,$I82&lt;60),1,0)</f>
        <v>0</v>
      </c>
      <c r="O82" s="18">
        <f t="shared" ref="O82:O145" si="11">IF(AND($I82&gt;60,$I82&lt;90),1,0)</f>
        <v>1</v>
      </c>
      <c r="P82" s="18">
        <f t="shared" ref="P82:P145" si="12">IF($I82&gt;90,1,0)</f>
        <v>0</v>
      </c>
      <c r="Q82" s="15" t="str">
        <f t="shared" ref="Q82:T145" si="13">IF(M82=1,$K82,"n.a.")</f>
        <v>n.a.</v>
      </c>
      <c r="R82" s="15" t="str">
        <f t="shared" si="13"/>
        <v>n.a.</v>
      </c>
      <c r="S82" s="15">
        <f t="shared" si="13"/>
        <v>1.7976699741181879</v>
      </c>
      <c r="T82" s="15" t="str">
        <f t="shared" si="13"/>
        <v>n.a.</v>
      </c>
      <c r="U82" s="15" t="str">
        <f t="shared" ref="U82:X145" si="14">IF(M82=1,$L82,"n.a.")</f>
        <v>n.a.</v>
      </c>
      <c r="V82" s="15" t="str">
        <f t="shared" si="14"/>
        <v>n.a.</v>
      </c>
      <c r="W82" s="15">
        <f t="shared" si="14"/>
        <v>-0.56468828811755412</v>
      </c>
      <c r="X82" s="15" t="str">
        <f t="shared" si="14"/>
        <v>n.a.</v>
      </c>
    </row>
    <row r="83" spans="1:24">
      <c r="A83" s="4">
        <f t="shared" si="7"/>
        <v>1882</v>
      </c>
      <c r="B83" s="6">
        <v>999</v>
      </c>
      <c r="C83" s="21">
        <v>1190.919906650523</v>
      </c>
      <c r="E83" s="22">
        <v>1190.9765219354147</v>
      </c>
      <c r="G83" s="23">
        <f t="shared" si="4"/>
        <v>99.995246313940797</v>
      </c>
      <c r="I83" s="24">
        <f t="shared" si="8"/>
        <v>83.884734348735506</v>
      </c>
      <c r="K83" s="7">
        <f t="shared" si="5"/>
        <v>2.7030460588806537</v>
      </c>
      <c r="L83" s="7">
        <f t="shared" si="6"/>
        <v>2.2403865860278538</v>
      </c>
      <c r="M83" s="18">
        <f t="shared" si="9"/>
        <v>0</v>
      </c>
      <c r="N83" s="18">
        <f t="shared" si="10"/>
        <v>0</v>
      </c>
      <c r="O83" s="18">
        <f t="shared" si="11"/>
        <v>1</v>
      </c>
      <c r="P83" s="18">
        <f t="shared" si="12"/>
        <v>0</v>
      </c>
      <c r="Q83" s="15" t="str">
        <f t="shared" si="13"/>
        <v>n.a.</v>
      </c>
      <c r="R83" s="15" t="str">
        <f t="shared" si="13"/>
        <v>n.a.</v>
      </c>
      <c r="S83" s="15">
        <f t="shared" si="13"/>
        <v>2.7030460588806537</v>
      </c>
      <c r="T83" s="15" t="str">
        <f t="shared" si="13"/>
        <v>n.a.</v>
      </c>
      <c r="U83" s="15" t="str">
        <f t="shared" si="14"/>
        <v>n.a.</v>
      </c>
      <c r="V83" s="15" t="str">
        <f t="shared" si="14"/>
        <v>n.a.</v>
      </c>
      <c r="W83" s="15">
        <f t="shared" si="14"/>
        <v>2.2403865860278538</v>
      </c>
      <c r="X83" s="15" t="str">
        <f t="shared" si="14"/>
        <v>n.a.</v>
      </c>
    </row>
    <row r="84" spans="1:24">
      <c r="A84" s="4">
        <f t="shared" si="7"/>
        <v>1883</v>
      </c>
      <c r="B84" s="6">
        <v>1004</v>
      </c>
      <c r="C84" s="21">
        <v>1170.2997768488808</v>
      </c>
      <c r="E84" s="22">
        <v>1278.654202699511</v>
      </c>
      <c r="G84" s="23">
        <f t="shared" si="4"/>
        <v>91.525900777405582</v>
      </c>
      <c r="I84" s="24">
        <f t="shared" si="8"/>
        <v>85.789984742485785</v>
      </c>
      <c r="J84" s="15">
        <f>I84-I81</f>
        <v>1.7177420595269268</v>
      </c>
      <c r="K84" s="7">
        <f t="shared" si="5"/>
        <v>7.3618311653712798</v>
      </c>
      <c r="L84" s="7">
        <f t="shared" si="6"/>
        <v>-8.4697481617728272</v>
      </c>
      <c r="M84" s="18">
        <f t="shared" si="9"/>
        <v>0</v>
      </c>
      <c r="N84" s="18">
        <f t="shared" si="10"/>
        <v>0</v>
      </c>
      <c r="O84" s="18">
        <f t="shared" si="11"/>
        <v>1</v>
      </c>
      <c r="P84" s="18">
        <f t="shared" si="12"/>
        <v>0</v>
      </c>
      <c r="Q84" s="15" t="str">
        <f t="shared" si="13"/>
        <v>n.a.</v>
      </c>
      <c r="R84" s="15" t="str">
        <f t="shared" si="13"/>
        <v>n.a.</v>
      </c>
      <c r="S84" s="15">
        <f t="shared" si="13"/>
        <v>7.3618311653712798</v>
      </c>
      <c r="T84" s="15" t="str">
        <f t="shared" si="13"/>
        <v>n.a.</v>
      </c>
      <c r="U84" s="15" t="str">
        <f t="shared" si="14"/>
        <v>n.a.</v>
      </c>
      <c r="V84" s="15" t="str">
        <f t="shared" si="14"/>
        <v>n.a.</v>
      </c>
      <c r="W84" s="15">
        <f t="shared" si="14"/>
        <v>-8.4697481617728272</v>
      </c>
      <c r="X84" s="15" t="str">
        <f t="shared" si="14"/>
        <v>n.a.</v>
      </c>
    </row>
    <row r="85" spans="1:24">
      <c r="A85" s="4">
        <f t="shared" si="7"/>
        <v>1884</v>
      </c>
      <c r="B85" s="6">
        <v>1018.9925500000001</v>
      </c>
      <c r="C85" s="21">
        <v>1158.2267596716783</v>
      </c>
      <c r="E85" s="22">
        <v>1301.4090980067463</v>
      </c>
      <c r="G85" s="23">
        <f t="shared" si="4"/>
        <v>88.997899388104187</v>
      </c>
      <c r="I85" s="24">
        <f t="shared" si="8"/>
        <v>87.978674425451288</v>
      </c>
      <c r="J85" s="15">
        <f t="shared" ref="J85:J140" si="15">I85-I82</f>
        <v>5.0102436466935956</v>
      </c>
      <c r="K85" s="7">
        <f t="shared" si="5"/>
        <v>1.779597271818667</v>
      </c>
      <c r="L85" s="7">
        <f t="shared" si="6"/>
        <v>-2.7620611956058028</v>
      </c>
      <c r="M85" s="18">
        <f t="shared" si="9"/>
        <v>0</v>
      </c>
      <c r="N85" s="18">
        <f t="shared" si="10"/>
        <v>0</v>
      </c>
      <c r="O85" s="18">
        <f t="shared" si="11"/>
        <v>1</v>
      </c>
      <c r="P85" s="18">
        <f t="shared" si="12"/>
        <v>0</v>
      </c>
      <c r="Q85" s="15" t="str">
        <f t="shared" si="13"/>
        <v>n.a.</v>
      </c>
      <c r="R85" s="15" t="str">
        <f t="shared" si="13"/>
        <v>n.a.</v>
      </c>
      <c r="S85" s="15">
        <f t="shared" si="13"/>
        <v>1.779597271818667</v>
      </c>
      <c r="T85" s="15" t="str">
        <f t="shared" si="13"/>
        <v>n.a.</v>
      </c>
      <c r="U85" s="15" t="str">
        <f t="shared" si="14"/>
        <v>n.a.</v>
      </c>
      <c r="V85" s="15" t="str">
        <f t="shared" si="14"/>
        <v>n.a.</v>
      </c>
      <c r="W85" s="15">
        <f t="shared" si="14"/>
        <v>-2.7620611956058028</v>
      </c>
      <c r="X85" s="15" t="str">
        <f t="shared" si="14"/>
        <v>n.a.</v>
      </c>
    </row>
    <row r="86" spans="1:24">
      <c r="A86" s="4">
        <f t="shared" si="7"/>
        <v>1885</v>
      </c>
      <c r="B86" s="6">
        <v>1080.7076</v>
      </c>
      <c r="C86" s="21">
        <v>1109.8255890164028</v>
      </c>
      <c r="E86" s="22">
        <v>1330.4157718522524</v>
      </c>
      <c r="G86" s="23">
        <f t="shared" si="4"/>
        <v>83.419455218218275</v>
      </c>
      <c r="I86" s="24">
        <f t="shared" si="8"/>
        <v>97.376345499277136</v>
      </c>
      <c r="J86" s="15">
        <f t="shared" si="15"/>
        <v>13.49161115054163</v>
      </c>
      <c r="K86" s="7">
        <f t="shared" si="5"/>
        <v>2.2288666868806484</v>
      </c>
      <c r="L86" s="7">
        <f t="shared" si="6"/>
        <v>-6.2680627388285837</v>
      </c>
      <c r="M86" s="18">
        <f t="shared" si="9"/>
        <v>0</v>
      </c>
      <c r="N86" s="18">
        <f t="shared" si="10"/>
        <v>0</v>
      </c>
      <c r="O86" s="18">
        <f t="shared" si="11"/>
        <v>0</v>
      </c>
      <c r="P86" s="18">
        <f t="shared" si="12"/>
        <v>1</v>
      </c>
      <c r="Q86" s="15" t="str">
        <f t="shared" si="13"/>
        <v>n.a.</v>
      </c>
      <c r="R86" s="15" t="str">
        <f t="shared" si="13"/>
        <v>n.a.</v>
      </c>
      <c r="S86" s="15" t="str">
        <f t="shared" si="13"/>
        <v>n.a.</v>
      </c>
      <c r="T86" s="15">
        <f t="shared" si="13"/>
        <v>2.2288666868806484</v>
      </c>
      <c r="U86" s="15" t="str">
        <f t="shared" si="14"/>
        <v>n.a.</v>
      </c>
      <c r="V86" s="15" t="str">
        <f t="shared" si="14"/>
        <v>n.a.</v>
      </c>
      <c r="W86" s="15" t="str">
        <f t="shared" si="14"/>
        <v>n.a.</v>
      </c>
      <c r="X86" s="15">
        <f t="shared" si="14"/>
        <v>-6.2680627388285837</v>
      </c>
    </row>
    <row r="87" spans="1:24">
      <c r="A87" s="4">
        <f t="shared" si="7"/>
        <v>1886</v>
      </c>
      <c r="B87" s="6">
        <v>1079.31915</v>
      </c>
      <c r="C87" s="21">
        <v>1094.3514448544602</v>
      </c>
      <c r="E87" s="22">
        <v>1350.4463259311599</v>
      </c>
      <c r="G87" s="23">
        <f t="shared" si="4"/>
        <v>81.036278439269537</v>
      </c>
      <c r="I87" s="24">
        <f t="shared" si="8"/>
        <v>98.626374102657735</v>
      </c>
      <c r="J87" s="15">
        <f t="shared" si="15"/>
        <v>12.83638936017195</v>
      </c>
      <c r="K87" s="7">
        <f t="shared" si="5"/>
        <v>1.5055860357864104</v>
      </c>
      <c r="L87" s="7">
        <f t="shared" si="6"/>
        <v>-2.8568596770556121</v>
      </c>
      <c r="M87" s="18">
        <f t="shared" si="9"/>
        <v>0</v>
      </c>
      <c r="N87" s="18">
        <f t="shared" si="10"/>
        <v>0</v>
      </c>
      <c r="O87" s="18">
        <f t="shared" si="11"/>
        <v>0</v>
      </c>
      <c r="P87" s="18">
        <f t="shared" si="12"/>
        <v>1</v>
      </c>
      <c r="Q87" s="15" t="str">
        <f t="shared" si="13"/>
        <v>n.a.</v>
      </c>
      <c r="R87" s="15" t="str">
        <f t="shared" si="13"/>
        <v>n.a.</v>
      </c>
      <c r="S87" s="15" t="str">
        <f t="shared" si="13"/>
        <v>n.a.</v>
      </c>
      <c r="T87" s="15">
        <f t="shared" si="13"/>
        <v>1.5055860357864104</v>
      </c>
      <c r="U87" s="15" t="str">
        <f t="shared" si="14"/>
        <v>n.a.</v>
      </c>
      <c r="V87" s="15" t="str">
        <f t="shared" si="14"/>
        <v>n.a.</v>
      </c>
      <c r="W87" s="15" t="str">
        <f t="shared" si="14"/>
        <v>n.a.</v>
      </c>
      <c r="X87" s="15">
        <f t="shared" si="14"/>
        <v>-2.8568596770556121</v>
      </c>
    </row>
    <row r="88" spans="1:24">
      <c r="A88" s="4">
        <f t="shared" si="7"/>
        <v>1887</v>
      </c>
      <c r="B88" s="6">
        <v>1097.5641499999999</v>
      </c>
      <c r="C88" s="21">
        <v>1141.0273636605307</v>
      </c>
      <c r="E88" s="22">
        <v>1385.5503066567951</v>
      </c>
      <c r="G88" s="23">
        <f t="shared" si="4"/>
        <v>82.351926031016831</v>
      </c>
      <c r="I88" s="24">
        <f t="shared" si="8"/>
        <v>96.190870171500848</v>
      </c>
      <c r="J88" s="15">
        <f t="shared" si="15"/>
        <v>8.2121957460495594</v>
      </c>
      <c r="K88" s="7">
        <f t="shared" si="5"/>
        <v>2.5994354645254347</v>
      </c>
      <c r="L88" s="7">
        <f t="shared" si="6"/>
        <v>1.6235291366857085</v>
      </c>
      <c r="M88" s="18">
        <f t="shared" si="9"/>
        <v>0</v>
      </c>
      <c r="N88" s="18">
        <f t="shared" si="10"/>
        <v>0</v>
      </c>
      <c r="O88" s="18">
        <f t="shared" si="11"/>
        <v>0</v>
      </c>
      <c r="P88" s="18">
        <f t="shared" si="12"/>
        <v>1</v>
      </c>
      <c r="Q88" s="15" t="str">
        <f t="shared" si="13"/>
        <v>n.a.</v>
      </c>
      <c r="R88" s="15" t="str">
        <f t="shared" si="13"/>
        <v>n.a.</v>
      </c>
      <c r="S88" s="15" t="str">
        <f t="shared" si="13"/>
        <v>n.a.</v>
      </c>
      <c r="T88" s="15">
        <f t="shared" si="13"/>
        <v>2.5994354645254347</v>
      </c>
      <c r="U88" s="15" t="str">
        <f t="shared" si="14"/>
        <v>n.a.</v>
      </c>
      <c r="V88" s="15" t="str">
        <f t="shared" si="14"/>
        <v>n.a.</v>
      </c>
      <c r="W88" s="15" t="str">
        <f t="shared" si="14"/>
        <v>n.a.</v>
      </c>
      <c r="X88" s="15">
        <f t="shared" si="14"/>
        <v>1.6235291366857085</v>
      </c>
    </row>
    <row r="89" spans="1:24">
      <c r="A89" s="4">
        <f t="shared" si="7"/>
        <v>1888</v>
      </c>
      <c r="B89" s="6">
        <v>1095.15335</v>
      </c>
      <c r="C89" s="21">
        <v>1178.3581562956065</v>
      </c>
      <c r="E89" s="22">
        <v>1404.3769644262961</v>
      </c>
      <c r="G89" s="23">
        <f t="shared" si="4"/>
        <v>83.906115390961219</v>
      </c>
      <c r="I89" s="24">
        <f t="shared" si="8"/>
        <v>92.938920492800207</v>
      </c>
      <c r="J89" s="15">
        <f t="shared" si="15"/>
        <v>-4.4374250064769285</v>
      </c>
      <c r="K89" s="7">
        <f t="shared" si="5"/>
        <v>1.3587855799280124</v>
      </c>
      <c r="L89" s="7">
        <f t="shared" si="6"/>
        <v>1.8872532008043397</v>
      </c>
      <c r="M89" s="18">
        <f t="shared" si="9"/>
        <v>0</v>
      </c>
      <c r="N89" s="18">
        <f t="shared" si="10"/>
        <v>0</v>
      </c>
      <c r="O89" s="18">
        <f t="shared" si="11"/>
        <v>0</v>
      </c>
      <c r="P89" s="18">
        <f t="shared" si="12"/>
        <v>1</v>
      </c>
      <c r="Q89" s="15" t="str">
        <f t="shared" si="13"/>
        <v>n.a.</v>
      </c>
      <c r="R89" s="15" t="str">
        <f t="shared" si="13"/>
        <v>n.a.</v>
      </c>
      <c r="S89" s="15" t="str">
        <f t="shared" si="13"/>
        <v>n.a.</v>
      </c>
      <c r="T89" s="15">
        <f t="shared" si="13"/>
        <v>1.3587855799280124</v>
      </c>
      <c r="U89" s="15" t="str">
        <f t="shared" si="14"/>
        <v>n.a.</v>
      </c>
      <c r="V89" s="15" t="str">
        <f t="shared" si="14"/>
        <v>n.a.</v>
      </c>
      <c r="W89" s="15" t="str">
        <f t="shared" si="14"/>
        <v>n.a.</v>
      </c>
      <c r="X89" s="15">
        <f t="shared" si="14"/>
        <v>1.8872532008043397</v>
      </c>
    </row>
    <row r="90" spans="1:24">
      <c r="A90" s="4">
        <f t="shared" si="7"/>
        <v>1889</v>
      </c>
      <c r="B90" s="6">
        <v>1093.1994500000001</v>
      </c>
      <c r="C90" s="21">
        <v>1237.2104444629576</v>
      </c>
      <c r="E90" s="22">
        <v>1453.2688477829088</v>
      </c>
      <c r="G90" s="23">
        <f t="shared" si="4"/>
        <v>85.132936438459581</v>
      </c>
      <c r="I90" s="24">
        <f t="shared" si="8"/>
        <v>88.360024350952742</v>
      </c>
      <c r="J90" s="15">
        <f t="shared" si="15"/>
        <v>-10.266349751704993</v>
      </c>
      <c r="K90" s="7">
        <f t="shared" si="5"/>
        <v>3.4813931440826229</v>
      </c>
      <c r="L90" s="7">
        <f t="shared" si="6"/>
        <v>1.4621354376638473</v>
      </c>
      <c r="M90" s="18">
        <f t="shared" si="9"/>
        <v>0</v>
      </c>
      <c r="N90" s="18">
        <f t="shared" si="10"/>
        <v>0</v>
      </c>
      <c r="O90" s="18">
        <f t="shared" si="11"/>
        <v>1</v>
      </c>
      <c r="P90" s="18">
        <f t="shared" si="12"/>
        <v>0</v>
      </c>
      <c r="Q90" s="15" t="str">
        <f t="shared" si="13"/>
        <v>n.a.</v>
      </c>
      <c r="R90" s="15" t="str">
        <f t="shared" si="13"/>
        <v>n.a.</v>
      </c>
      <c r="S90" s="15">
        <f t="shared" si="13"/>
        <v>3.4813931440826229</v>
      </c>
      <c r="T90" s="15" t="str">
        <f t="shared" si="13"/>
        <v>n.a.</v>
      </c>
      <c r="U90" s="15" t="str">
        <f t="shared" si="14"/>
        <v>n.a.</v>
      </c>
      <c r="V90" s="15" t="str">
        <f t="shared" si="14"/>
        <v>n.a.</v>
      </c>
      <c r="W90" s="15">
        <f t="shared" si="14"/>
        <v>1.4621354376638473</v>
      </c>
      <c r="X90" s="15" t="str">
        <f t="shared" si="14"/>
        <v>n.a.</v>
      </c>
    </row>
    <row r="91" spans="1:24">
      <c r="A91" s="4">
        <f t="shared" si="7"/>
        <v>1890</v>
      </c>
      <c r="B91" s="6">
        <v>1088.5098499999999</v>
      </c>
      <c r="C91" s="21">
        <v>1240.9433862744522</v>
      </c>
      <c r="E91" s="22">
        <v>1394.1915263144103</v>
      </c>
      <c r="G91" s="23">
        <f t="shared" si="4"/>
        <v>89.00809988100599</v>
      </c>
      <c r="I91" s="24">
        <f t="shared" si="8"/>
        <v>87.716318249449984</v>
      </c>
      <c r="J91" s="15">
        <f t="shared" si="15"/>
        <v>-8.4745519220508641</v>
      </c>
      <c r="K91" s="7">
        <f t="shared" si="5"/>
        <v>-4.0651336852521203</v>
      </c>
      <c r="L91" s="7">
        <f t="shared" si="6"/>
        <v>4.5518968388311931</v>
      </c>
      <c r="M91" s="18">
        <f t="shared" si="9"/>
        <v>0</v>
      </c>
      <c r="N91" s="18">
        <f t="shared" si="10"/>
        <v>0</v>
      </c>
      <c r="O91" s="18">
        <f t="shared" si="11"/>
        <v>1</v>
      </c>
      <c r="P91" s="18">
        <f t="shared" si="12"/>
        <v>0</v>
      </c>
      <c r="Q91" s="15" t="str">
        <f t="shared" si="13"/>
        <v>n.a.</v>
      </c>
      <c r="R91" s="15" t="str">
        <f t="shared" si="13"/>
        <v>n.a.</v>
      </c>
      <c r="S91" s="15">
        <f t="shared" si="13"/>
        <v>-4.0651336852521203</v>
      </c>
      <c r="T91" s="15" t="str">
        <f t="shared" si="13"/>
        <v>n.a.</v>
      </c>
      <c r="U91" s="15" t="str">
        <f t="shared" si="14"/>
        <v>n.a.</v>
      </c>
      <c r="V91" s="15" t="str">
        <f t="shared" si="14"/>
        <v>n.a.</v>
      </c>
      <c r="W91" s="15">
        <f t="shared" si="14"/>
        <v>4.5518968388311931</v>
      </c>
      <c r="X91" s="15" t="str">
        <f t="shared" si="14"/>
        <v>n.a.</v>
      </c>
    </row>
    <row r="92" spans="1:24">
      <c r="A92" s="4">
        <f t="shared" si="7"/>
        <v>1891</v>
      </c>
      <c r="B92" s="6">
        <v>1111.5171600000001</v>
      </c>
      <c r="C92" s="21">
        <v>1259.5451382933043</v>
      </c>
      <c r="E92" s="22">
        <v>1397.7073548194039</v>
      </c>
      <c r="G92" s="23">
        <f t="shared" si="4"/>
        <v>90.115082670939259</v>
      </c>
      <c r="I92" s="24">
        <f t="shared" si="8"/>
        <v>88.247505087917418</v>
      </c>
      <c r="J92" s="15">
        <f t="shared" si="15"/>
        <v>-4.6914154048827896</v>
      </c>
      <c r="K92" s="7">
        <f t="shared" si="5"/>
        <v>0.25217686656637817</v>
      </c>
      <c r="L92" s="7">
        <f t="shared" si="6"/>
        <v>1.2436876996736013</v>
      </c>
      <c r="M92" s="18">
        <f t="shared" si="9"/>
        <v>0</v>
      </c>
      <c r="N92" s="18">
        <f t="shared" si="10"/>
        <v>0</v>
      </c>
      <c r="O92" s="18">
        <f t="shared" si="11"/>
        <v>1</v>
      </c>
      <c r="P92" s="18">
        <f t="shared" si="12"/>
        <v>0</v>
      </c>
      <c r="Q92" s="15" t="str">
        <f t="shared" si="13"/>
        <v>n.a.</v>
      </c>
      <c r="R92" s="15" t="str">
        <f t="shared" si="13"/>
        <v>n.a.</v>
      </c>
      <c r="S92" s="15">
        <f t="shared" si="13"/>
        <v>0.25217686656637817</v>
      </c>
      <c r="T92" s="15" t="str">
        <f t="shared" si="13"/>
        <v>n.a.</v>
      </c>
      <c r="U92" s="15" t="str">
        <f t="shared" si="14"/>
        <v>n.a.</v>
      </c>
      <c r="V92" s="15" t="str">
        <f t="shared" si="14"/>
        <v>n.a.</v>
      </c>
      <c r="W92" s="15">
        <f t="shared" si="14"/>
        <v>1.2436876996736013</v>
      </c>
      <c r="X92" s="15" t="str">
        <f t="shared" si="14"/>
        <v>n.a.</v>
      </c>
    </row>
    <row r="93" spans="1:24">
      <c r="A93" s="4">
        <f t="shared" si="7"/>
        <v>1892</v>
      </c>
      <c r="B93" s="6">
        <v>1106.447073</v>
      </c>
      <c r="C93" s="21">
        <v>1209.1350045709999</v>
      </c>
      <c r="E93" s="22">
        <v>1437.6135071711799</v>
      </c>
      <c r="G93" s="23">
        <f t="shared" si="4"/>
        <v>84.107098224907361</v>
      </c>
      <c r="I93" s="24">
        <f t="shared" si="8"/>
        <v>91.50732290581287</v>
      </c>
      <c r="J93" s="15">
        <f t="shared" si="15"/>
        <v>3.1472985548601287</v>
      </c>
      <c r="K93" s="7">
        <f t="shared" si="5"/>
        <v>2.855115000588393</v>
      </c>
      <c r="L93" s="7">
        <f t="shared" si="6"/>
        <v>-6.6670131879814409</v>
      </c>
      <c r="M93" s="18">
        <f t="shared" si="9"/>
        <v>0</v>
      </c>
      <c r="N93" s="18">
        <f t="shared" si="10"/>
        <v>0</v>
      </c>
      <c r="O93" s="18">
        <f t="shared" si="11"/>
        <v>0</v>
      </c>
      <c r="P93" s="18">
        <f t="shared" si="12"/>
        <v>1</v>
      </c>
      <c r="Q93" s="15" t="str">
        <f t="shared" si="13"/>
        <v>n.a.</v>
      </c>
      <c r="R93" s="15" t="str">
        <f t="shared" si="13"/>
        <v>n.a.</v>
      </c>
      <c r="S93" s="15" t="str">
        <f t="shared" si="13"/>
        <v>n.a.</v>
      </c>
      <c r="T93" s="15">
        <f t="shared" si="13"/>
        <v>2.855115000588393</v>
      </c>
      <c r="U93" s="15" t="str">
        <f t="shared" si="14"/>
        <v>n.a.</v>
      </c>
      <c r="V93" s="15" t="str">
        <f t="shared" si="14"/>
        <v>n.a.</v>
      </c>
      <c r="W93" s="15" t="str">
        <f t="shared" si="14"/>
        <v>n.a.</v>
      </c>
      <c r="X93" s="15">
        <f t="shared" si="14"/>
        <v>-6.6670131879814409</v>
      </c>
    </row>
    <row r="94" spans="1:24">
      <c r="A94" s="4">
        <f t="shared" si="7"/>
        <v>1893</v>
      </c>
      <c r="B94" s="6">
        <v>1122.200443</v>
      </c>
      <c r="C94" s="21">
        <v>1186.0697006263949</v>
      </c>
      <c r="E94" s="22">
        <v>1424.8668335130922</v>
      </c>
      <c r="G94" s="23">
        <f t="shared" si="4"/>
        <v>83.240740308487005</v>
      </c>
      <c r="I94" s="24">
        <f t="shared" si="8"/>
        <v>94.615050229116889</v>
      </c>
      <c r="J94" s="15">
        <f t="shared" si="15"/>
        <v>6.8987319796669055</v>
      </c>
      <c r="K94" s="7">
        <f t="shared" si="5"/>
        <v>-0.88665511241401429</v>
      </c>
      <c r="L94" s="7">
        <f t="shared" si="6"/>
        <v>-1.0300651606166</v>
      </c>
      <c r="M94" s="18">
        <f t="shared" si="9"/>
        <v>0</v>
      </c>
      <c r="N94" s="18">
        <f t="shared" si="10"/>
        <v>0</v>
      </c>
      <c r="O94" s="18">
        <f t="shared" si="11"/>
        <v>0</v>
      </c>
      <c r="P94" s="18">
        <f t="shared" si="12"/>
        <v>1</v>
      </c>
      <c r="Q94" s="15" t="str">
        <f t="shared" si="13"/>
        <v>n.a.</v>
      </c>
      <c r="R94" s="15" t="str">
        <f t="shared" si="13"/>
        <v>n.a.</v>
      </c>
      <c r="S94" s="15" t="str">
        <f t="shared" si="13"/>
        <v>n.a.</v>
      </c>
      <c r="T94" s="15">
        <f t="shared" si="13"/>
        <v>-0.88665511241401429</v>
      </c>
      <c r="U94" s="15" t="str">
        <f t="shared" si="14"/>
        <v>n.a.</v>
      </c>
      <c r="V94" s="15" t="str">
        <f t="shared" si="14"/>
        <v>n.a.</v>
      </c>
      <c r="W94" s="15" t="str">
        <f t="shared" si="14"/>
        <v>n.a.</v>
      </c>
      <c r="X94" s="15">
        <f t="shared" si="14"/>
        <v>-1.0300651606166</v>
      </c>
    </row>
    <row r="95" spans="1:24">
      <c r="A95" s="4">
        <f t="shared" si="7"/>
        <v>1894</v>
      </c>
      <c r="B95" s="6">
        <v>1116.1202430000001</v>
      </c>
      <c r="C95" s="21">
        <v>1229.4706899097901</v>
      </c>
      <c r="E95" s="22">
        <v>1508.0194635816738</v>
      </c>
      <c r="G95" s="23">
        <f t="shared" si="4"/>
        <v>81.528834315552743</v>
      </c>
      <c r="I95" s="24">
        <f t="shared" si="8"/>
        <v>90.780549073674393</v>
      </c>
      <c r="J95" s="15">
        <f t="shared" si="15"/>
        <v>2.5330439857569758</v>
      </c>
      <c r="K95" s="7">
        <f t="shared" si="5"/>
        <v>5.835817643643515</v>
      </c>
      <c r="L95" s="7">
        <f t="shared" si="6"/>
        <v>-2.0565722825025445</v>
      </c>
      <c r="M95" s="18">
        <f t="shared" si="9"/>
        <v>0</v>
      </c>
      <c r="N95" s="18">
        <f t="shared" si="10"/>
        <v>0</v>
      </c>
      <c r="O95" s="18">
        <f t="shared" si="11"/>
        <v>0</v>
      </c>
      <c r="P95" s="18">
        <f t="shared" si="12"/>
        <v>1</v>
      </c>
      <c r="Q95" s="15" t="str">
        <f t="shared" si="13"/>
        <v>n.a.</v>
      </c>
      <c r="R95" s="15" t="str">
        <f t="shared" si="13"/>
        <v>n.a.</v>
      </c>
      <c r="S95" s="15" t="str">
        <f t="shared" si="13"/>
        <v>n.a.</v>
      </c>
      <c r="T95" s="15">
        <f t="shared" si="13"/>
        <v>5.835817643643515</v>
      </c>
      <c r="U95" s="15" t="str">
        <f t="shared" si="14"/>
        <v>n.a.</v>
      </c>
      <c r="V95" s="15" t="str">
        <f t="shared" si="14"/>
        <v>n.a.</v>
      </c>
      <c r="W95" s="15" t="str">
        <f t="shared" si="14"/>
        <v>n.a.</v>
      </c>
      <c r="X95" s="15">
        <f t="shared" si="14"/>
        <v>-2.0565722825025445</v>
      </c>
    </row>
    <row r="96" spans="1:24">
      <c r="A96" s="4">
        <f t="shared" si="7"/>
        <v>1895</v>
      </c>
      <c r="B96" s="6">
        <v>1104.3517429999999</v>
      </c>
      <c r="C96" s="21">
        <v>1209.4224999424309</v>
      </c>
      <c r="E96" s="22">
        <v>1516.7418795526721</v>
      </c>
      <c r="G96" s="23">
        <f t="shared" ref="G96:G140" si="16">100*C96/E96</f>
        <v>79.738188563707496</v>
      </c>
      <c r="I96" s="24">
        <f t="shared" si="8"/>
        <v>91.312319975241707</v>
      </c>
      <c r="J96" s="15">
        <f t="shared" si="15"/>
        <v>-0.1950029305711638</v>
      </c>
      <c r="K96" s="7">
        <f t="shared" ref="K96:K159" si="17">100*(E96/E95-1)</f>
        <v>0.57840208177961649</v>
      </c>
      <c r="L96" s="7">
        <f t="shared" ref="L96:L140" si="18">100*(G96/G95-1)</f>
        <v>-2.1963342992427082</v>
      </c>
      <c r="M96" s="18">
        <f t="shared" si="9"/>
        <v>0</v>
      </c>
      <c r="N96" s="18">
        <f t="shared" si="10"/>
        <v>0</v>
      </c>
      <c r="O96" s="18">
        <f t="shared" si="11"/>
        <v>0</v>
      </c>
      <c r="P96" s="18">
        <f t="shared" si="12"/>
        <v>1</v>
      </c>
      <c r="Q96" s="15" t="str">
        <f t="shared" si="13"/>
        <v>n.a.</v>
      </c>
      <c r="R96" s="15" t="str">
        <f t="shared" si="13"/>
        <v>n.a.</v>
      </c>
      <c r="S96" s="15" t="str">
        <f t="shared" si="13"/>
        <v>n.a.</v>
      </c>
      <c r="T96" s="15">
        <f t="shared" si="13"/>
        <v>0.57840208177961649</v>
      </c>
      <c r="U96" s="15" t="str">
        <f t="shared" si="14"/>
        <v>n.a.</v>
      </c>
      <c r="V96" s="15" t="str">
        <f t="shared" si="14"/>
        <v>n.a.</v>
      </c>
      <c r="W96" s="15" t="str">
        <f t="shared" si="14"/>
        <v>n.a.</v>
      </c>
      <c r="X96" s="15">
        <f t="shared" si="14"/>
        <v>-2.1963342992427082</v>
      </c>
    </row>
    <row r="97" spans="1:24">
      <c r="A97" s="4">
        <f t="shared" si="7"/>
        <v>1896</v>
      </c>
      <c r="B97" s="6">
        <v>1110.7476429999999</v>
      </c>
      <c r="C97" s="21">
        <v>1279.5745680760401</v>
      </c>
      <c r="E97" s="22">
        <v>1581.2335629242086</v>
      </c>
      <c r="G97" s="23">
        <f t="shared" si="16"/>
        <v>80.922553004104969</v>
      </c>
      <c r="I97" s="24">
        <f t="shared" si="8"/>
        <v>86.806011209656404</v>
      </c>
      <c r="J97" s="15">
        <f t="shared" si="15"/>
        <v>-7.8090390194604851</v>
      </c>
      <c r="K97" s="7">
        <f t="shared" si="17"/>
        <v>4.2519880436450386</v>
      </c>
      <c r="L97" s="7">
        <f t="shared" si="18"/>
        <v>1.4853164609467173</v>
      </c>
      <c r="M97" s="18">
        <f t="shared" si="9"/>
        <v>0</v>
      </c>
      <c r="N97" s="18">
        <f t="shared" si="10"/>
        <v>0</v>
      </c>
      <c r="O97" s="18">
        <f t="shared" si="11"/>
        <v>1</v>
      </c>
      <c r="P97" s="18">
        <f t="shared" si="12"/>
        <v>0</v>
      </c>
      <c r="Q97" s="15" t="str">
        <f t="shared" si="13"/>
        <v>n.a.</v>
      </c>
      <c r="R97" s="15" t="str">
        <f t="shared" si="13"/>
        <v>n.a.</v>
      </c>
      <c r="S97" s="15">
        <f t="shared" si="13"/>
        <v>4.2519880436450386</v>
      </c>
      <c r="T97" s="15" t="str">
        <f t="shared" si="13"/>
        <v>n.a.</v>
      </c>
      <c r="U97" s="15" t="str">
        <f t="shared" si="14"/>
        <v>n.a.</v>
      </c>
      <c r="V97" s="15" t="str">
        <f t="shared" si="14"/>
        <v>n.a.</v>
      </c>
      <c r="W97" s="15">
        <f t="shared" si="14"/>
        <v>1.4853164609467173</v>
      </c>
      <c r="X97" s="15" t="str">
        <f t="shared" si="14"/>
        <v>n.a.</v>
      </c>
    </row>
    <row r="98" spans="1:24">
      <c r="A98" s="4">
        <f t="shared" si="7"/>
        <v>1897</v>
      </c>
      <c r="B98" s="6">
        <v>1094.6163429999999</v>
      </c>
      <c r="C98" s="21">
        <v>1288.1720276336246</v>
      </c>
      <c r="E98" s="22">
        <v>1621.9046762441269</v>
      </c>
      <c r="G98" s="23">
        <f t="shared" si="16"/>
        <v>79.423411653061336</v>
      </c>
      <c r="I98" s="24">
        <f t="shared" si="8"/>
        <v>84.974391581131684</v>
      </c>
      <c r="J98" s="15">
        <f t="shared" si="15"/>
        <v>-5.8061574925427095</v>
      </c>
      <c r="K98" s="7">
        <f t="shared" si="17"/>
        <v>2.5721129549453936</v>
      </c>
      <c r="L98" s="7">
        <f t="shared" si="18"/>
        <v>-1.8525630932177628</v>
      </c>
      <c r="M98" s="18">
        <f t="shared" si="9"/>
        <v>0</v>
      </c>
      <c r="N98" s="18">
        <f t="shared" si="10"/>
        <v>0</v>
      </c>
      <c r="O98" s="18">
        <f t="shared" si="11"/>
        <v>1</v>
      </c>
      <c r="P98" s="18">
        <f t="shared" si="12"/>
        <v>0</v>
      </c>
      <c r="Q98" s="15" t="str">
        <f t="shared" si="13"/>
        <v>n.a.</v>
      </c>
      <c r="R98" s="15" t="str">
        <f t="shared" si="13"/>
        <v>n.a.</v>
      </c>
      <c r="S98" s="15">
        <f t="shared" si="13"/>
        <v>2.5721129549453936</v>
      </c>
      <c r="T98" s="15" t="str">
        <f t="shared" si="13"/>
        <v>n.a.</v>
      </c>
      <c r="U98" s="15" t="str">
        <f t="shared" si="14"/>
        <v>n.a.</v>
      </c>
      <c r="V98" s="15" t="str">
        <f t="shared" si="14"/>
        <v>n.a.</v>
      </c>
      <c r="W98" s="15">
        <f t="shared" si="14"/>
        <v>-1.8525630932177628</v>
      </c>
      <c r="X98" s="15" t="str">
        <f t="shared" si="14"/>
        <v>n.a.</v>
      </c>
    </row>
    <row r="99" spans="1:24">
      <c r="A99" s="4">
        <f t="shared" si="7"/>
        <v>1898</v>
      </c>
      <c r="B99" s="6">
        <v>1106.5418930000001</v>
      </c>
      <c r="C99" s="21">
        <v>1361.6516992243585</v>
      </c>
      <c r="E99" s="22">
        <v>1646.7998594309706</v>
      </c>
      <c r="G99" s="23">
        <f t="shared" si="16"/>
        <v>82.684710678494895</v>
      </c>
      <c r="I99" s="24">
        <f t="shared" si="8"/>
        <v>81.264679773125735</v>
      </c>
      <c r="J99" s="15">
        <f t="shared" si="15"/>
        <v>-10.047640202115971</v>
      </c>
      <c r="K99" s="7">
        <f t="shared" si="17"/>
        <v>1.534935039739449</v>
      </c>
      <c r="L99" s="7">
        <f t="shared" si="18"/>
        <v>4.1062187553458696</v>
      </c>
      <c r="M99" s="18">
        <f t="shared" si="9"/>
        <v>0</v>
      </c>
      <c r="N99" s="18">
        <f t="shared" si="10"/>
        <v>0</v>
      </c>
      <c r="O99" s="18">
        <f t="shared" si="11"/>
        <v>1</v>
      </c>
      <c r="P99" s="18">
        <f t="shared" si="12"/>
        <v>0</v>
      </c>
      <c r="Q99" s="15" t="str">
        <f t="shared" si="13"/>
        <v>n.a.</v>
      </c>
      <c r="R99" s="15" t="str">
        <f t="shared" si="13"/>
        <v>n.a.</v>
      </c>
      <c r="S99" s="15">
        <f t="shared" si="13"/>
        <v>1.534935039739449</v>
      </c>
      <c r="T99" s="15" t="str">
        <f t="shared" si="13"/>
        <v>n.a.</v>
      </c>
      <c r="U99" s="15" t="str">
        <f t="shared" si="14"/>
        <v>n.a.</v>
      </c>
      <c r="V99" s="15" t="str">
        <f t="shared" si="14"/>
        <v>n.a.</v>
      </c>
      <c r="W99" s="15">
        <f t="shared" si="14"/>
        <v>4.1062187553458696</v>
      </c>
      <c r="X99" s="15" t="str">
        <f t="shared" si="14"/>
        <v>n.a.</v>
      </c>
    </row>
    <row r="100" spans="1:24">
      <c r="A100" s="4">
        <f t="shared" si="7"/>
        <v>1899</v>
      </c>
      <c r="B100" s="6">
        <v>1148.5609549999999</v>
      </c>
      <c r="C100" s="21">
        <v>1393.8239902493681</v>
      </c>
      <c r="E100" s="22">
        <v>1670.613397189398</v>
      </c>
      <c r="G100" s="23">
        <f t="shared" si="16"/>
        <v>83.431869551286127</v>
      </c>
      <c r="I100" s="24">
        <f t="shared" si="8"/>
        <v>82.403586323299805</v>
      </c>
      <c r="J100" s="15">
        <f t="shared" si="15"/>
        <v>-4.4024248863565987</v>
      </c>
      <c r="K100" s="7">
        <f t="shared" si="17"/>
        <v>1.4460492950646664</v>
      </c>
      <c r="L100" s="7">
        <f t="shared" si="18"/>
        <v>0.90362397916154968</v>
      </c>
      <c r="M100" s="18">
        <f t="shared" si="9"/>
        <v>0</v>
      </c>
      <c r="N100" s="18">
        <f t="shared" si="10"/>
        <v>0</v>
      </c>
      <c r="O100" s="18">
        <f t="shared" si="11"/>
        <v>1</v>
      </c>
      <c r="P100" s="18">
        <f t="shared" si="12"/>
        <v>0</v>
      </c>
      <c r="Q100" s="15" t="str">
        <f t="shared" si="13"/>
        <v>n.a.</v>
      </c>
      <c r="R100" s="15" t="str">
        <f t="shared" si="13"/>
        <v>n.a.</v>
      </c>
      <c r="S100" s="15">
        <f t="shared" si="13"/>
        <v>1.4460492950646664</v>
      </c>
      <c r="T100" s="15" t="str">
        <f t="shared" si="13"/>
        <v>n.a.</v>
      </c>
      <c r="U100" s="15" t="str">
        <f t="shared" si="14"/>
        <v>n.a.</v>
      </c>
      <c r="V100" s="15" t="str">
        <f t="shared" si="14"/>
        <v>n.a.</v>
      </c>
      <c r="W100" s="15">
        <f t="shared" si="14"/>
        <v>0.90362397916154968</v>
      </c>
      <c r="X100" s="15" t="str">
        <f t="shared" si="14"/>
        <v>n.a.</v>
      </c>
    </row>
    <row r="101" spans="1:24">
      <c r="A101" s="4">
        <f t="shared" si="7"/>
        <v>1900</v>
      </c>
      <c r="B101" s="6">
        <v>1145.2467999999999</v>
      </c>
      <c r="C101" s="21">
        <v>1466.6157312332809</v>
      </c>
      <c r="E101" s="22">
        <v>1654.7379724495163</v>
      </c>
      <c r="G101" s="23">
        <f t="shared" si="16"/>
        <v>88.631297259846093</v>
      </c>
      <c r="I101" s="24">
        <f t="shared" si="8"/>
        <v>78.087720976302293</v>
      </c>
      <c r="J101" s="15">
        <f t="shared" si="15"/>
        <v>-6.8866706048293906</v>
      </c>
      <c r="K101" s="7">
        <f t="shared" si="17"/>
        <v>-0.95027519631951662</v>
      </c>
      <c r="L101" s="7">
        <f t="shared" si="18"/>
        <v>6.2319443835114452</v>
      </c>
      <c r="M101" s="18">
        <f t="shared" si="9"/>
        <v>0</v>
      </c>
      <c r="N101" s="18">
        <f t="shared" si="10"/>
        <v>0</v>
      </c>
      <c r="O101" s="18">
        <f t="shared" si="11"/>
        <v>1</v>
      </c>
      <c r="P101" s="18">
        <f t="shared" si="12"/>
        <v>0</v>
      </c>
      <c r="Q101" s="15" t="str">
        <f t="shared" si="13"/>
        <v>n.a.</v>
      </c>
      <c r="R101" s="15" t="str">
        <f t="shared" si="13"/>
        <v>n.a.</v>
      </c>
      <c r="S101" s="15">
        <f t="shared" si="13"/>
        <v>-0.95027519631951662</v>
      </c>
      <c r="T101" s="15" t="str">
        <f t="shared" si="13"/>
        <v>n.a.</v>
      </c>
      <c r="U101" s="15" t="str">
        <f t="shared" si="14"/>
        <v>n.a.</v>
      </c>
      <c r="V101" s="15" t="str">
        <f t="shared" si="14"/>
        <v>n.a.</v>
      </c>
      <c r="W101" s="15">
        <f t="shared" si="14"/>
        <v>6.2319443835114452</v>
      </c>
      <c r="X101" s="15" t="str">
        <f t="shared" si="14"/>
        <v>n.a.</v>
      </c>
    </row>
    <row r="102" spans="1:24">
      <c r="A102" s="4">
        <f t="shared" si="7"/>
        <v>1901</v>
      </c>
      <c r="B102" s="6">
        <v>1158.7354499999999</v>
      </c>
      <c r="C102" s="21">
        <v>1500.7918894719051</v>
      </c>
      <c r="E102" s="22">
        <v>1737.8868800720081</v>
      </c>
      <c r="G102" s="23">
        <f t="shared" si="16"/>
        <v>86.357282898051494</v>
      </c>
      <c r="I102" s="24">
        <f t="shared" si="8"/>
        <v>77.20826972270838</v>
      </c>
      <c r="J102" s="15">
        <f t="shared" si="15"/>
        <v>-4.0564100504173553</v>
      </c>
      <c r="K102" s="7">
        <f t="shared" si="17"/>
        <v>5.0248987457153893</v>
      </c>
      <c r="L102" s="7">
        <f t="shared" si="18"/>
        <v>-2.5657013178174815</v>
      </c>
      <c r="M102" s="18">
        <f t="shared" si="9"/>
        <v>0</v>
      </c>
      <c r="N102" s="18">
        <f t="shared" si="10"/>
        <v>0</v>
      </c>
      <c r="O102" s="18">
        <f t="shared" si="11"/>
        <v>1</v>
      </c>
      <c r="P102" s="18">
        <f t="shared" si="12"/>
        <v>0</v>
      </c>
      <c r="Q102" s="15" t="str">
        <f t="shared" si="13"/>
        <v>n.a.</v>
      </c>
      <c r="R102" s="15" t="str">
        <f t="shared" si="13"/>
        <v>n.a.</v>
      </c>
      <c r="S102" s="15">
        <f t="shared" si="13"/>
        <v>5.0248987457153893</v>
      </c>
      <c r="T102" s="15" t="str">
        <f t="shared" si="13"/>
        <v>n.a.</v>
      </c>
      <c r="U102" s="15" t="str">
        <f t="shared" si="14"/>
        <v>n.a.</v>
      </c>
      <c r="V102" s="15" t="str">
        <f t="shared" si="14"/>
        <v>n.a.</v>
      </c>
      <c r="W102" s="15">
        <f t="shared" si="14"/>
        <v>-2.5657013178174815</v>
      </c>
      <c r="X102" s="15" t="str">
        <f t="shared" si="14"/>
        <v>n.a.</v>
      </c>
    </row>
    <row r="103" spans="1:24">
      <c r="A103" s="4">
        <f t="shared" si="7"/>
        <v>1902</v>
      </c>
      <c r="B103" s="6">
        <v>1140.3904500000001</v>
      </c>
      <c r="C103" s="21">
        <v>1532.5947647258308</v>
      </c>
      <c r="E103" s="22">
        <v>1812.7366541618012</v>
      </c>
      <c r="G103" s="23">
        <f t="shared" si="16"/>
        <v>84.545913561531279</v>
      </c>
      <c r="I103" s="24">
        <f t="shared" si="8"/>
        <v>74.409131248990462</v>
      </c>
      <c r="J103" s="15">
        <f t="shared" si="15"/>
        <v>-7.994455074309343</v>
      </c>
      <c r="K103" s="7">
        <f t="shared" si="17"/>
        <v>4.3069416627790957</v>
      </c>
      <c r="L103" s="7">
        <f t="shared" si="18"/>
        <v>-2.0975293290070418</v>
      </c>
      <c r="M103" s="18">
        <f t="shared" si="9"/>
        <v>0</v>
      </c>
      <c r="N103" s="18">
        <f t="shared" si="10"/>
        <v>0</v>
      </c>
      <c r="O103" s="18">
        <f t="shared" si="11"/>
        <v>1</v>
      </c>
      <c r="P103" s="18">
        <f t="shared" si="12"/>
        <v>0</v>
      </c>
      <c r="Q103" s="15" t="str">
        <f t="shared" si="13"/>
        <v>n.a.</v>
      </c>
      <c r="R103" s="15" t="str">
        <f t="shared" si="13"/>
        <v>n.a.</v>
      </c>
      <c r="S103" s="15">
        <f t="shared" si="13"/>
        <v>4.3069416627790957</v>
      </c>
      <c r="T103" s="15" t="str">
        <f t="shared" si="13"/>
        <v>n.a.</v>
      </c>
      <c r="U103" s="15" t="str">
        <f t="shared" si="14"/>
        <v>n.a.</v>
      </c>
      <c r="V103" s="15" t="str">
        <f t="shared" si="14"/>
        <v>n.a.</v>
      </c>
      <c r="W103" s="15">
        <f t="shared" si="14"/>
        <v>-2.0975293290070418</v>
      </c>
      <c r="X103" s="15" t="str">
        <f t="shared" si="14"/>
        <v>n.a.</v>
      </c>
    </row>
    <row r="104" spans="1:24">
      <c r="A104" s="4">
        <f t="shared" si="7"/>
        <v>1903</v>
      </c>
      <c r="B104" s="6">
        <v>1151.8726999999999</v>
      </c>
      <c r="C104" s="21">
        <v>1561.7602399106318</v>
      </c>
      <c r="E104" s="22">
        <v>1812.8414408306205</v>
      </c>
      <c r="G104" s="23">
        <f t="shared" si="16"/>
        <v>86.149853193727381</v>
      </c>
      <c r="I104" s="24">
        <f t="shared" si="8"/>
        <v>73.754771735379379</v>
      </c>
      <c r="J104" s="15">
        <f t="shared" si="15"/>
        <v>-4.3329492409229147</v>
      </c>
      <c r="K104" s="7">
        <f t="shared" si="17"/>
        <v>5.780578694580818E-3</v>
      </c>
      <c r="L104" s="7">
        <f t="shared" si="18"/>
        <v>1.8971225983959394</v>
      </c>
      <c r="M104" s="18">
        <f t="shared" si="9"/>
        <v>0</v>
      </c>
      <c r="N104" s="18">
        <f t="shared" si="10"/>
        <v>0</v>
      </c>
      <c r="O104" s="18">
        <f t="shared" si="11"/>
        <v>1</v>
      </c>
      <c r="P104" s="18">
        <f t="shared" si="12"/>
        <v>0</v>
      </c>
      <c r="Q104" s="15" t="str">
        <f t="shared" si="13"/>
        <v>n.a.</v>
      </c>
      <c r="R104" s="15" t="str">
        <f t="shared" si="13"/>
        <v>n.a.</v>
      </c>
      <c r="S104" s="15">
        <f t="shared" si="13"/>
        <v>5.780578694580818E-3</v>
      </c>
      <c r="T104" s="15" t="str">
        <f t="shared" si="13"/>
        <v>n.a.</v>
      </c>
      <c r="U104" s="15" t="str">
        <f t="shared" si="14"/>
        <v>n.a.</v>
      </c>
      <c r="V104" s="15" t="str">
        <f t="shared" si="14"/>
        <v>n.a.</v>
      </c>
      <c r="W104" s="15">
        <f t="shared" si="14"/>
        <v>1.8971225983959394</v>
      </c>
      <c r="X104" s="15" t="str">
        <f t="shared" si="14"/>
        <v>n.a.</v>
      </c>
    </row>
    <row r="105" spans="1:24">
      <c r="A105" s="4">
        <f t="shared" si="7"/>
        <v>1904</v>
      </c>
      <c r="B105" s="6">
        <v>1133.4155559999999</v>
      </c>
      <c r="C105" s="21">
        <v>1642.1540568816611</v>
      </c>
      <c r="E105" s="22">
        <v>1838.0549735848795</v>
      </c>
      <c r="G105" s="23">
        <f t="shared" si="16"/>
        <v>89.341944636120431</v>
      </c>
      <c r="I105" s="24">
        <f t="shared" si="8"/>
        <v>69.0200502961506</v>
      </c>
      <c r="J105" s="15">
        <f t="shared" si="15"/>
        <v>-8.1882194265577795</v>
      </c>
      <c r="K105" s="7">
        <f t="shared" si="17"/>
        <v>1.3908294562543944</v>
      </c>
      <c r="L105" s="7">
        <f t="shared" si="18"/>
        <v>3.7052778664809827</v>
      </c>
      <c r="M105" s="18">
        <f t="shared" si="9"/>
        <v>0</v>
      </c>
      <c r="N105" s="18">
        <f t="shared" si="10"/>
        <v>0</v>
      </c>
      <c r="O105" s="18">
        <f t="shared" si="11"/>
        <v>1</v>
      </c>
      <c r="P105" s="18">
        <f t="shared" si="12"/>
        <v>0</v>
      </c>
      <c r="Q105" s="15" t="str">
        <f t="shared" si="13"/>
        <v>n.a.</v>
      </c>
      <c r="R105" s="15" t="str">
        <f t="shared" si="13"/>
        <v>n.a.</v>
      </c>
      <c r="S105" s="15">
        <f t="shared" si="13"/>
        <v>1.3908294562543944</v>
      </c>
      <c r="T105" s="15" t="str">
        <f t="shared" si="13"/>
        <v>n.a.</v>
      </c>
      <c r="U105" s="15" t="str">
        <f t="shared" si="14"/>
        <v>n.a.</v>
      </c>
      <c r="V105" s="15" t="str">
        <f t="shared" si="14"/>
        <v>n.a.</v>
      </c>
      <c r="W105" s="15">
        <f t="shared" si="14"/>
        <v>3.7052778664809827</v>
      </c>
      <c r="X105" s="15" t="str">
        <f t="shared" si="14"/>
        <v>n.a.</v>
      </c>
    </row>
    <row r="106" spans="1:24">
      <c r="A106" s="4">
        <f t="shared" si="7"/>
        <v>1905</v>
      </c>
      <c r="B106" s="6">
        <v>1106.2681</v>
      </c>
      <c r="C106" s="21">
        <v>1710.9686442513873</v>
      </c>
      <c r="E106" s="22">
        <v>1930.6563659668541</v>
      </c>
      <c r="G106" s="23">
        <f t="shared" si="16"/>
        <v>88.621086300593475</v>
      </c>
      <c r="I106" s="24">
        <f t="shared" si="8"/>
        <v>64.657415185071002</v>
      </c>
      <c r="J106" s="15">
        <f t="shared" si="15"/>
        <v>-9.75171606391946</v>
      </c>
      <c r="K106" s="7">
        <f t="shared" si="17"/>
        <v>5.0380099459902405</v>
      </c>
      <c r="L106" s="7">
        <f t="shared" si="18"/>
        <v>-0.80685319584539172</v>
      </c>
      <c r="M106" s="18">
        <f t="shared" si="9"/>
        <v>0</v>
      </c>
      <c r="N106" s="18">
        <f t="shared" si="10"/>
        <v>0</v>
      </c>
      <c r="O106" s="18">
        <f t="shared" si="11"/>
        <v>1</v>
      </c>
      <c r="P106" s="18">
        <f t="shared" si="12"/>
        <v>0</v>
      </c>
      <c r="Q106" s="15" t="str">
        <f t="shared" si="13"/>
        <v>n.a.</v>
      </c>
      <c r="R106" s="15" t="str">
        <f t="shared" si="13"/>
        <v>n.a.</v>
      </c>
      <c r="S106" s="15">
        <f t="shared" si="13"/>
        <v>5.0380099459902405</v>
      </c>
      <c r="T106" s="15" t="str">
        <f t="shared" si="13"/>
        <v>n.a.</v>
      </c>
      <c r="U106" s="15" t="str">
        <f t="shared" si="14"/>
        <v>n.a.</v>
      </c>
      <c r="V106" s="15" t="str">
        <f t="shared" si="14"/>
        <v>n.a.</v>
      </c>
      <c r="W106" s="15">
        <f t="shared" si="14"/>
        <v>-0.80685319584539172</v>
      </c>
      <c r="X106" s="15" t="str">
        <f t="shared" si="14"/>
        <v>n.a.</v>
      </c>
    </row>
    <row r="107" spans="1:24">
      <c r="A107" s="4">
        <f t="shared" si="7"/>
        <v>1906</v>
      </c>
      <c r="B107" s="6">
        <v>1144.7574500000001</v>
      </c>
      <c r="C107" s="21">
        <v>1822.9273188677166</v>
      </c>
      <c r="E107" s="22">
        <v>1970.7255423654929</v>
      </c>
      <c r="G107" s="23">
        <f t="shared" si="16"/>
        <v>92.500314208117899</v>
      </c>
      <c r="I107" s="24">
        <f t="shared" si="8"/>
        <v>62.797756013171643</v>
      </c>
      <c r="J107" s="15">
        <f t="shared" si="15"/>
        <v>-10.957015722207736</v>
      </c>
      <c r="K107" s="7">
        <f t="shared" si="17"/>
        <v>2.0754173091062977</v>
      </c>
      <c r="L107" s="7">
        <f t="shared" si="18"/>
        <v>4.3773192921225279</v>
      </c>
      <c r="M107" s="18">
        <f t="shared" si="9"/>
        <v>0</v>
      </c>
      <c r="N107" s="18">
        <f t="shared" si="10"/>
        <v>0</v>
      </c>
      <c r="O107" s="18">
        <f t="shared" si="11"/>
        <v>1</v>
      </c>
      <c r="P107" s="18">
        <f t="shared" si="12"/>
        <v>0</v>
      </c>
      <c r="Q107" s="15" t="str">
        <f t="shared" si="13"/>
        <v>n.a.</v>
      </c>
      <c r="R107" s="15" t="str">
        <f t="shared" si="13"/>
        <v>n.a.</v>
      </c>
      <c r="S107" s="15">
        <f t="shared" si="13"/>
        <v>2.0754173091062977</v>
      </c>
      <c r="T107" s="15" t="str">
        <f t="shared" si="13"/>
        <v>n.a.</v>
      </c>
      <c r="U107" s="15" t="str">
        <f t="shared" si="14"/>
        <v>n.a.</v>
      </c>
      <c r="V107" s="15" t="str">
        <f t="shared" si="14"/>
        <v>n.a.</v>
      </c>
      <c r="W107" s="15">
        <f t="shared" si="14"/>
        <v>4.3773192921225279</v>
      </c>
      <c r="X107" s="15" t="str">
        <f t="shared" si="14"/>
        <v>n.a.</v>
      </c>
    </row>
    <row r="108" spans="1:24">
      <c r="A108" s="4">
        <f t="shared" si="7"/>
        <v>1907</v>
      </c>
      <c r="B108" s="6">
        <v>1139.6796260000001</v>
      </c>
      <c r="C108" s="21">
        <v>1811.6056625000265</v>
      </c>
      <c r="E108" s="22">
        <v>1935.1617200699429</v>
      </c>
      <c r="G108" s="23">
        <f t="shared" si="16"/>
        <v>93.615207644483036</v>
      </c>
      <c r="I108" s="24">
        <f t="shared" si="8"/>
        <v>62.90991740593455</v>
      </c>
      <c r="J108" s="15">
        <f t="shared" si="15"/>
        <v>-6.1101328902160503</v>
      </c>
      <c r="K108" s="7">
        <f t="shared" si="17"/>
        <v>-1.8046055389763782</v>
      </c>
      <c r="L108" s="7">
        <f t="shared" si="18"/>
        <v>1.2052861073063248</v>
      </c>
      <c r="M108" s="18">
        <f t="shared" si="9"/>
        <v>0</v>
      </c>
      <c r="N108" s="18">
        <f t="shared" si="10"/>
        <v>0</v>
      </c>
      <c r="O108" s="18">
        <f t="shared" si="11"/>
        <v>1</v>
      </c>
      <c r="P108" s="18">
        <f t="shared" si="12"/>
        <v>0</v>
      </c>
      <c r="Q108" s="15" t="str">
        <f t="shared" si="13"/>
        <v>n.a.</v>
      </c>
      <c r="R108" s="15" t="str">
        <f t="shared" si="13"/>
        <v>n.a.</v>
      </c>
      <c r="S108" s="15">
        <f t="shared" si="13"/>
        <v>-1.8046055389763782</v>
      </c>
      <c r="T108" s="15" t="str">
        <f t="shared" si="13"/>
        <v>n.a.</v>
      </c>
      <c r="U108" s="15" t="str">
        <f t="shared" si="14"/>
        <v>n.a.</v>
      </c>
      <c r="V108" s="15" t="str">
        <f t="shared" si="14"/>
        <v>n.a.</v>
      </c>
      <c r="W108" s="15">
        <f t="shared" si="14"/>
        <v>1.2052861073063248</v>
      </c>
      <c r="X108" s="15" t="str">
        <f t="shared" si="14"/>
        <v>n.a.</v>
      </c>
    </row>
    <row r="109" spans="1:24">
      <c r="A109" s="4">
        <f t="shared" si="7"/>
        <v>1908</v>
      </c>
      <c r="B109" s="6">
        <v>1133.84845</v>
      </c>
      <c r="C109" s="21">
        <v>1778.1688901779917</v>
      </c>
      <c r="E109" s="22">
        <v>1973.976678753748</v>
      </c>
      <c r="G109" s="23">
        <f t="shared" si="16"/>
        <v>90.080541949493664</v>
      </c>
      <c r="I109" s="24">
        <f t="shared" si="8"/>
        <v>63.7649469779276</v>
      </c>
      <c r="J109" s="15">
        <f t="shared" si="15"/>
        <v>-0.89246820714340203</v>
      </c>
      <c r="K109" s="7">
        <f t="shared" si="17"/>
        <v>2.005773382206133</v>
      </c>
      <c r="L109" s="7">
        <f t="shared" si="18"/>
        <v>-3.7757387757048622</v>
      </c>
      <c r="M109" s="18">
        <f t="shared" si="9"/>
        <v>0</v>
      </c>
      <c r="N109" s="18">
        <f t="shared" si="10"/>
        <v>0</v>
      </c>
      <c r="O109" s="18">
        <f t="shared" si="11"/>
        <v>1</v>
      </c>
      <c r="P109" s="18">
        <f t="shared" si="12"/>
        <v>0</v>
      </c>
      <c r="Q109" s="15" t="str">
        <f t="shared" si="13"/>
        <v>n.a.</v>
      </c>
      <c r="R109" s="15" t="str">
        <f t="shared" si="13"/>
        <v>n.a.</v>
      </c>
      <c r="S109" s="15">
        <f t="shared" si="13"/>
        <v>2.005773382206133</v>
      </c>
      <c r="T109" s="15" t="str">
        <f t="shared" si="13"/>
        <v>n.a.</v>
      </c>
      <c r="U109" s="15" t="str">
        <f t="shared" si="14"/>
        <v>n.a.</v>
      </c>
      <c r="V109" s="15" t="str">
        <f t="shared" si="14"/>
        <v>n.a.</v>
      </c>
      <c r="W109" s="15">
        <f t="shared" si="14"/>
        <v>-3.7757387757048622</v>
      </c>
      <c r="X109" s="15" t="str">
        <f t="shared" si="14"/>
        <v>n.a.</v>
      </c>
    </row>
    <row r="110" spans="1:24">
      <c r="A110" s="4">
        <f t="shared" si="7"/>
        <v>1909</v>
      </c>
      <c r="B110" s="6">
        <v>1128.1793</v>
      </c>
      <c r="C110" s="21">
        <v>1880.3282381828283</v>
      </c>
      <c r="E110" s="22">
        <v>2078.2885256272971</v>
      </c>
      <c r="G110" s="23">
        <f t="shared" si="16"/>
        <v>90.474840956708945</v>
      </c>
      <c r="I110" s="24">
        <f t="shared" si="8"/>
        <v>59.999061711176878</v>
      </c>
      <c r="J110" s="15">
        <f t="shared" si="15"/>
        <v>-2.7986943019947645</v>
      </c>
      <c r="K110" s="7">
        <f t="shared" si="17"/>
        <v>5.2843505192475382</v>
      </c>
      <c r="L110" s="7">
        <f t="shared" si="18"/>
        <v>0.43771828930199153</v>
      </c>
      <c r="M110" s="18">
        <f t="shared" si="9"/>
        <v>0</v>
      </c>
      <c r="N110" s="18">
        <f t="shared" si="10"/>
        <v>1</v>
      </c>
      <c r="O110" s="18">
        <f t="shared" si="11"/>
        <v>0</v>
      </c>
      <c r="P110" s="18">
        <f t="shared" si="12"/>
        <v>0</v>
      </c>
      <c r="Q110" s="15" t="str">
        <f t="shared" si="13"/>
        <v>n.a.</v>
      </c>
      <c r="R110" s="15">
        <f t="shared" si="13"/>
        <v>5.2843505192475382</v>
      </c>
      <c r="S110" s="15" t="str">
        <f t="shared" si="13"/>
        <v>n.a.</v>
      </c>
      <c r="T110" s="15" t="str">
        <f t="shared" si="13"/>
        <v>n.a.</v>
      </c>
      <c r="U110" s="15" t="str">
        <f t="shared" si="14"/>
        <v>n.a.</v>
      </c>
      <c r="V110" s="15">
        <f t="shared" si="14"/>
        <v>0.43771828930199153</v>
      </c>
      <c r="W110" s="15" t="str">
        <f t="shared" si="14"/>
        <v>n.a.</v>
      </c>
      <c r="X110" s="15" t="str">
        <f t="shared" si="14"/>
        <v>n.a.</v>
      </c>
    </row>
    <row r="111" spans="1:24">
      <c r="A111" s="4">
        <f t="shared" si="7"/>
        <v>1910</v>
      </c>
      <c r="B111" s="6">
        <v>1122.4337499999999</v>
      </c>
      <c r="C111" s="21">
        <v>2000.4905895384513</v>
      </c>
      <c r="E111" s="22">
        <v>2158.6165869278689</v>
      </c>
      <c r="G111" s="23">
        <f t="shared" si="16"/>
        <v>92.674660319623442</v>
      </c>
      <c r="I111" s="24">
        <f t="shared" si="8"/>
        <v>56.107924519603223</v>
      </c>
      <c r="J111" s="15">
        <f t="shared" si="15"/>
        <v>-6.8019928863313268</v>
      </c>
      <c r="K111" s="7">
        <f t="shared" si="17"/>
        <v>3.8651063271557096</v>
      </c>
      <c r="L111" s="7">
        <f t="shared" si="18"/>
        <v>2.4314155622191969</v>
      </c>
      <c r="M111" s="18">
        <f t="shared" si="9"/>
        <v>0</v>
      </c>
      <c r="N111" s="18">
        <f t="shared" si="10"/>
        <v>1</v>
      </c>
      <c r="O111" s="18">
        <f t="shared" si="11"/>
        <v>0</v>
      </c>
      <c r="P111" s="18">
        <f t="shared" si="12"/>
        <v>0</v>
      </c>
      <c r="Q111" s="15" t="str">
        <f t="shared" si="13"/>
        <v>n.a.</v>
      </c>
      <c r="R111" s="15">
        <f t="shared" si="13"/>
        <v>3.8651063271557096</v>
      </c>
      <c r="S111" s="15" t="str">
        <f t="shared" si="13"/>
        <v>n.a.</v>
      </c>
      <c r="T111" s="15" t="str">
        <f t="shared" si="13"/>
        <v>n.a.</v>
      </c>
      <c r="U111" s="15" t="str">
        <f t="shared" si="14"/>
        <v>n.a.</v>
      </c>
      <c r="V111" s="15">
        <f t="shared" si="14"/>
        <v>2.4314155622191969</v>
      </c>
      <c r="W111" s="15" t="str">
        <f t="shared" si="14"/>
        <v>n.a.</v>
      </c>
      <c r="X111" s="15" t="str">
        <f t="shared" si="14"/>
        <v>n.a.</v>
      </c>
    </row>
    <row r="112" spans="1:24">
      <c r="A112" s="4">
        <f t="shared" si="7"/>
        <v>1911</v>
      </c>
      <c r="B112" s="6">
        <v>1116.6523500000001</v>
      </c>
      <c r="C112" s="21">
        <v>2201.9429473949822</v>
      </c>
      <c r="E112" s="22">
        <v>2232.6544727097444</v>
      </c>
      <c r="G112" s="23">
        <f t="shared" si="16"/>
        <v>98.624438949682713</v>
      </c>
      <c r="I112" s="24">
        <f t="shared" si="8"/>
        <v>50.712138174200213</v>
      </c>
      <c r="J112" s="15">
        <f t="shared" si="15"/>
        <v>-13.052808803727387</v>
      </c>
      <c r="K112" s="7">
        <f t="shared" si="17"/>
        <v>3.4298766270135062</v>
      </c>
      <c r="L112" s="7">
        <f t="shared" si="18"/>
        <v>6.4200706099587723</v>
      </c>
      <c r="M112" s="18">
        <f t="shared" si="9"/>
        <v>0</v>
      </c>
      <c r="N112" s="18">
        <f t="shared" si="10"/>
        <v>1</v>
      </c>
      <c r="O112" s="18">
        <f t="shared" si="11"/>
        <v>0</v>
      </c>
      <c r="P112" s="18">
        <f t="shared" si="12"/>
        <v>0</v>
      </c>
      <c r="Q112" s="15" t="str">
        <f t="shared" si="13"/>
        <v>n.a.</v>
      </c>
      <c r="R112" s="15">
        <f t="shared" si="13"/>
        <v>3.4298766270135062</v>
      </c>
      <c r="S112" s="15" t="str">
        <f t="shared" si="13"/>
        <v>n.a.</v>
      </c>
      <c r="T112" s="15" t="str">
        <f t="shared" si="13"/>
        <v>n.a.</v>
      </c>
      <c r="U112" s="15" t="str">
        <f t="shared" si="14"/>
        <v>n.a.</v>
      </c>
      <c r="V112" s="15">
        <f t="shared" si="14"/>
        <v>6.4200706099587723</v>
      </c>
      <c r="W112" s="15" t="str">
        <f t="shared" si="14"/>
        <v>n.a.</v>
      </c>
      <c r="X112" s="15" t="str">
        <f t="shared" si="14"/>
        <v>n.a.</v>
      </c>
    </row>
    <row r="113" spans="1:24">
      <c r="A113" s="4">
        <f t="shared" si="7"/>
        <v>1912</v>
      </c>
      <c r="B113" s="6">
        <v>1163.2377080000001</v>
      </c>
      <c r="C113" s="21">
        <v>2309.9660589620798</v>
      </c>
      <c r="E113" s="22">
        <v>2299.1789924161676</v>
      </c>
      <c r="G113" s="23">
        <f t="shared" si="16"/>
        <v>100.46917036827028</v>
      </c>
      <c r="I113" s="24">
        <f t="shared" si="8"/>
        <v>50.357350641016311</v>
      </c>
      <c r="J113" s="15">
        <f t="shared" si="15"/>
        <v>-9.6417110701605679</v>
      </c>
      <c r="K113" s="7">
        <f t="shared" si="17"/>
        <v>2.979615543720171</v>
      </c>
      <c r="L113" s="7">
        <f t="shared" si="18"/>
        <v>1.8704607480999114</v>
      </c>
      <c r="M113" s="18">
        <f t="shared" si="9"/>
        <v>0</v>
      </c>
      <c r="N113" s="18">
        <f t="shared" si="10"/>
        <v>1</v>
      </c>
      <c r="O113" s="18">
        <f t="shared" si="11"/>
        <v>0</v>
      </c>
      <c r="P113" s="18">
        <f t="shared" si="12"/>
        <v>0</v>
      </c>
      <c r="Q113" s="15" t="str">
        <f t="shared" si="13"/>
        <v>n.a.</v>
      </c>
      <c r="R113" s="15">
        <f t="shared" si="13"/>
        <v>2.979615543720171</v>
      </c>
      <c r="S113" s="15" t="str">
        <f t="shared" si="13"/>
        <v>n.a.</v>
      </c>
      <c r="T113" s="15" t="str">
        <f t="shared" si="13"/>
        <v>n.a.</v>
      </c>
      <c r="U113" s="15" t="str">
        <f t="shared" si="14"/>
        <v>n.a.</v>
      </c>
      <c r="V113" s="15">
        <f t="shared" si="14"/>
        <v>1.8704607480999114</v>
      </c>
      <c r="W113" s="15" t="str">
        <f t="shared" si="14"/>
        <v>n.a.</v>
      </c>
      <c r="X113" s="15" t="str">
        <f t="shared" si="14"/>
        <v>n.a.</v>
      </c>
    </row>
    <row r="114" spans="1:24">
      <c r="A114" s="4">
        <v>1913</v>
      </c>
      <c r="B114" s="85">
        <v>1156.25845</v>
      </c>
      <c r="C114" s="21">
        <v>2414.3895450757727</v>
      </c>
      <c r="E114" s="22">
        <v>2414.3895450757727</v>
      </c>
      <c r="G114" s="23">
        <f t="shared" si="16"/>
        <v>100</v>
      </c>
      <c r="I114" s="24">
        <f t="shared" si="8"/>
        <v>47.890302223940097</v>
      </c>
      <c r="J114" s="15">
        <f t="shared" si="15"/>
        <v>-8.2176222956631264</v>
      </c>
      <c r="K114" s="7">
        <f t="shared" si="17"/>
        <v>5.0109431688279527</v>
      </c>
      <c r="L114" s="7">
        <f t="shared" si="18"/>
        <v>-0.46697943911603312</v>
      </c>
      <c r="M114" s="18">
        <f t="shared" si="9"/>
        <v>0</v>
      </c>
      <c r="N114" s="18">
        <f t="shared" si="10"/>
        <v>1</v>
      </c>
      <c r="O114" s="18">
        <f t="shared" si="11"/>
        <v>0</v>
      </c>
      <c r="P114" s="18">
        <f t="shared" si="12"/>
        <v>0</v>
      </c>
      <c r="Q114" s="15" t="str">
        <f t="shared" si="13"/>
        <v>n.a.</v>
      </c>
      <c r="R114" s="15">
        <f t="shared" si="13"/>
        <v>5.0109431688279527</v>
      </c>
      <c r="S114" s="15" t="str">
        <f t="shared" si="13"/>
        <v>n.a.</v>
      </c>
      <c r="T114" s="15" t="str">
        <f t="shared" si="13"/>
        <v>n.a.</v>
      </c>
      <c r="U114" s="15" t="str">
        <f t="shared" si="14"/>
        <v>n.a.</v>
      </c>
      <c r="V114" s="15">
        <f t="shared" si="14"/>
        <v>-0.46697943911603312</v>
      </c>
      <c r="W114" s="15" t="str">
        <f t="shared" si="14"/>
        <v>n.a.</v>
      </c>
      <c r="X114" s="15" t="str">
        <f t="shared" si="14"/>
        <v>n.a.</v>
      </c>
    </row>
    <row r="115" spans="1:24">
      <c r="A115" s="4">
        <v>1914</v>
      </c>
      <c r="B115" s="86">
        <v>1317.3</v>
      </c>
      <c r="C115" s="21" t="s">
        <v>182</v>
      </c>
      <c r="E115" s="22">
        <v>2349.2052143814285</v>
      </c>
      <c r="J115" s="15">
        <f t="shared" si="15"/>
        <v>-50.712138174200213</v>
      </c>
      <c r="K115" s="7">
        <f t="shared" si="17"/>
        <v>-2.6998265804824118</v>
      </c>
      <c r="M115" s="18">
        <f t="shared" si="9"/>
        <v>0</v>
      </c>
      <c r="N115" s="18">
        <f t="shared" si="10"/>
        <v>0</v>
      </c>
      <c r="O115" s="18">
        <f t="shared" si="11"/>
        <v>0</v>
      </c>
      <c r="P115" s="18">
        <f t="shared" si="12"/>
        <v>0</v>
      </c>
      <c r="Q115" s="15" t="str">
        <f t="shared" si="13"/>
        <v>n.a.</v>
      </c>
      <c r="R115" s="15" t="str">
        <f t="shared" si="13"/>
        <v>n.a.</v>
      </c>
      <c r="S115" s="15" t="str">
        <f t="shared" si="13"/>
        <v>n.a.</v>
      </c>
      <c r="T115" s="15" t="str">
        <f t="shared" si="13"/>
        <v>n.a.</v>
      </c>
      <c r="U115" s="15" t="str">
        <f t="shared" si="14"/>
        <v>n.a.</v>
      </c>
      <c r="V115" s="15" t="str">
        <f t="shared" si="14"/>
        <v>n.a.</v>
      </c>
      <c r="W115" s="15" t="str">
        <f t="shared" si="14"/>
        <v>n.a.</v>
      </c>
      <c r="X115" s="15" t="str">
        <f t="shared" si="14"/>
        <v>n.a.</v>
      </c>
    </row>
    <row r="116" spans="1:24">
      <c r="A116" s="4">
        <v>1915</v>
      </c>
      <c r="B116">
        <v>1574.3</v>
      </c>
      <c r="C116" s="21" t="s">
        <v>182</v>
      </c>
      <c r="E116" s="22">
        <v>2428.853805317437</v>
      </c>
      <c r="J116" s="15">
        <f t="shared" si="15"/>
        <v>-50.357350641016311</v>
      </c>
      <c r="K116" s="7">
        <f t="shared" si="17"/>
        <v>3.3904484141450641</v>
      </c>
      <c r="M116" s="18">
        <f t="shared" si="9"/>
        <v>0</v>
      </c>
      <c r="N116" s="18">
        <f t="shared" si="10"/>
        <v>0</v>
      </c>
      <c r="O116" s="18">
        <f t="shared" si="11"/>
        <v>0</v>
      </c>
      <c r="P116" s="18">
        <f t="shared" si="12"/>
        <v>0</v>
      </c>
      <c r="Q116" s="15" t="str">
        <f t="shared" si="13"/>
        <v>n.a.</v>
      </c>
      <c r="R116" s="15" t="str">
        <f t="shared" si="13"/>
        <v>n.a.</v>
      </c>
      <c r="S116" s="15" t="str">
        <f t="shared" si="13"/>
        <v>n.a.</v>
      </c>
      <c r="T116" s="15" t="str">
        <f t="shared" si="13"/>
        <v>n.a.</v>
      </c>
      <c r="U116" s="15" t="str">
        <f t="shared" si="14"/>
        <v>n.a.</v>
      </c>
      <c r="V116" s="15" t="str">
        <f t="shared" si="14"/>
        <v>n.a.</v>
      </c>
      <c r="W116" s="15" t="str">
        <f t="shared" si="14"/>
        <v>n.a.</v>
      </c>
      <c r="X116" s="15" t="str">
        <f t="shared" si="14"/>
        <v>n.a.</v>
      </c>
    </row>
    <row r="117" spans="1:24">
      <c r="A117" s="4">
        <v>1916</v>
      </c>
      <c r="B117">
        <v>1759.4</v>
      </c>
      <c r="C117" s="21" t="s">
        <v>182</v>
      </c>
      <c r="E117" s="22">
        <v>2494.0857158152085</v>
      </c>
      <c r="J117" s="15">
        <f t="shared" si="15"/>
        <v>-47.890302223940097</v>
      </c>
      <c r="K117" s="7">
        <f t="shared" si="17"/>
        <v>2.6857075693465182</v>
      </c>
      <c r="M117" s="18">
        <f t="shared" si="9"/>
        <v>0</v>
      </c>
      <c r="N117" s="18">
        <f t="shared" si="10"/>
        <v>0</v>
      </c>
      <c r="O117" s="18">
        <f t="shared" si="11"/>
        <v>0</v>
      </c>
      <c r="P117" s="18">
        <f t="shared" si="12"/>
        <v>0</v>
      </c>
      <c r="Q117" s="15" t="str">
        <f t="shared" si="13"/>
        <v>n.a.</v>
      </c>
      <c r="R117" s="15" t="str">
        <f t="shared" si="13"/>
        <v>n.a.</v>
      </c>
      <c r="S117" s="15" t="str">
        <f t="shared" si="13"/>
        <v>n.a.</v>
      </c>
      <c r="T117" s="15" t="str">
        <f t="shared" si="13"/>
        <v>n.a.</v>
      </c>
      <c r="U117" s="15" t="str">
        <f t="shared" si="14"/>
        <v>n.a.</v>
      </c>
      <c r="V117" s="15" t="str">
        <f t="shared" si="14"/>
        <v>n.a.</v>
      </c>
      <c r="W117" s="15" t="str">
        <f t="shared" si="14"/>
        <v>n.a.</v>
      </c>
      <c r="X117" s="15" t="str">
        <f t="shared" si="14"/>
        <v>n.a.</v>
      </c>
    </row>
    <row r="118" spans="1:24">
      <c r="A118" s="4">
        <v>1917</v>
      </c>
      <c r="B118">
        <v>1944.2</v>
      </c>
      <c r="C118" s="21" t="s">
        <v>182</v>
      </c>
      <c r="E118" s="22">
        <v>2334.6933743363375</v>
      </c>
      <c r="K118" s="7">
        <f t="shared" si="17"/>
        <v>-6.3908124916537856</v>
      </c>
      <c r="M118" s="18">
        <f t="shared" si="9"/>
        <v>0</v>
      </c>
      <c r="N118" s="18">
        <f t="shared" si="10"/>
        <v>0</v>
      </c>
      <c r="O118" s="18">
        <f t="shared" si="11"/>
        <v>0</v>
      </c>
      <c r="P118" s="18">
        <f t="shared" si="12"/>
        <v>0</v>
      </c>
      <c r="Q118" s="15" t="str">
        <f t="shared" si="13"/>
        <v>n.a.</v>
      </c>
      <c r="R118" s="15" t="str">
        <f t="shared" si="13"/>
        <v>n.a.</v>
      </c>
      <c r="S118" s="15" t="str">
        <f t="shared" si="13"/>
        <v>n.a.</v>
      </c>
      <c r="T118" s="15" t="str">
        <f t="shared" si="13"/>
        <v>n.a.</v>
      </c>
      <c r="U118" s="15" t="str">
        <f t="shared" si="14"/>
        <v>n.a.</v>
      </c>
      <c r="V118" s="15" t="str">
        <f t="shared" si="14"/>
        <v>n.a.</v>
      </c>
      <c r="W118" s="15" t="str">
        <f t="shared" si="14"/>
        <v>n.a.</v>
      </c>
      <c r="X118" s="15" t="str">
        <f t="shared" si="14"/>
        <v>n.a.</v>
      </c>
    </row>
    <row r="119" spans="1:24">
      <c r="A119" s="4">
        <v>1918</v>
      </c>
      <c r="B119">
        <v>2464.6</v>
      </c>
      <c r="C119" s="21" t="s">
        <v>182</v>
      </c>
      <c r="E119" s="22">
        <v>2189.8604527059838</v>
      </c>
      <c r="K119" s="7">
        <f t="shared" si="17"/>
        <v>-6.2035093439850142</v>
      </c>
      <c r="M119" s="18">
        <f t="shared" si="9"/>
        <v>0</v>
      </c>
      <c r="N119" s="18">
        <f t="shared" si="10"/>
        <v>0</v>
      </c>
      <c r="O119" s="18">
        <f t="shared" si="11"/>
        <v>0</v>
      </c>
      <c r="P119" s="18">
        <f t="shared" si="12"/>
        <v>0</v>
      </c>
      <c r="Q119" s="15" t="str">
        <f t="shared" si="13"/>
        <v>n.a.</v>
      </c>
      <c r="R119" s="15" t="str">
        <f t="shared" si="13"/>
        <v>n.a.</v>
      </c>
      <c r="S119" s="15" t="str">
        <f t="shared" si="13"/>
        <v>n.a.</v>
      </c>
      <c r="T119" s="15" t="str">
        <f t="shared" si="13"/>
        <v>n.a.</v>
      </c>
      <c r="U119" s="15" t="str">
        <f t="shared" si="14"/>
        <v>n.a.</v>
      </c>
      <c r="V119" s="15" t="str">
        <f t="shared" si="14"/>
        <v>n.a.</v>
      </c>
      <c r="W119" s="15" t="str">
        <f t="shared" si="14"/>
        <v>n.a.</v>
      </c>
      <c r="X119" s="15" t="str">
        <f t="shared" si="14"/>
        <v>n.a.</v>
      </c>
    </row>
    <row r="120" spans="1:24">
      <c r="A120" s="4">
        <v>1919</v>
      </c>
      <c r="B120">
        <v>2826.1</v>
      </c>
      <c r="C120" s="21" t="s">
        <v>182</v>
      </c>
      <c r="E120" s="22">
        <v>2713.7616682354915</v>
      </c>
      <c r="K120" s="7">
        <f t="shared" si="17"/>
        <v>23.92395437262358</v>
      </c>
      <c r="M120" s="18">
        <f t="shared" si="9"/>
        <v>0</v>
      </c>
      <c r="N120" s="18">
        <f t="shared" si="10"/>
        <v>0</v>
      </c>
      <c r="O120" s="18">
        <f t="shared" si="11"/>
        <v>0</v>
      </c>
      <c r="P120" s="18">
        <f t="shared" si="12"/>
        <v>0</v>
      </c>
      <c r="Q120" s="15" t="str">
        <f t="shared" si="13"/>
        <v>n.a.</v>
      </c>
      <c r="R120" s="15" t="str">
        <f t="shared" si="13"/>
        <v>n.a.</v>
      </c>
      <c r="S120" s="15" t="str">
        <f t="shared" si="13"/>
        <v>n.a.</v>
      </c>
      <c r="T120" s="15" t="str">
        <f t="shared" si="13"/>
        <v>n.a.</v>
      </c>
      <c r="U120" s="15" t="str">
        <f t="shared" si="14"/>
        <v>n.a.</v>
      </c>
      <c r="V120" s="15" t="str">
        <f t="shared" si="14"/>
        <v>n.a.</v>
      </c>
      <c r="W120" s="15" t="str">
        <f t="shared" si="14"/>
        <v>n.a.</v>
      </c>
      <c r="X120" s="15" t="str">
        <f t="shared" si="14"/>
        <v>n.a.</v>
      </c>
    </row>
    <row r="121" spans="1:24">
      <c r="A121" s="4">
        <v>1920</v>
      </c>
      <c r="B121">
        <v>3071.2</v>
      </c>
      <c r="C121" s="21" t="s">
        <v>182</v>
      </c>
      <c r="E121" s="22">
        <v>2795.8844089496797</v>
      </c>
      <c r="K121" s="7">
        <f t="shared" si="17"/>
        <v>3.0261589171751035</v>
      </c>
      <c r="M121" s="18">
        <f t="shared" si="9"/>
        <v>0</v>
      </c>
      <c r="N121" s="18">
        <f t="shared" si="10"/>
        <v>0</v>
      </c>
      <c r="O121" s="18">
        <f t="shared" si="11"/>
        <v>0</v>
      </c>
      <c r="P121" s="18">
        <f t="shared" si="12"/>
        <v>0</v>
      </c>
      <c r="Q121" s="15" t="str">
        <f t="shared" si="13"/>
        <v>n.a.</v>
      </c>
      <c r="R121" s="15" t="str">
        <f t="shared" si="13"/>
        <v>n.a.</v>
      </c>
      <c r="S121" s="15" t="str">
        <f t="shared" si="13"/>
        <v>n.a.</v>
      </c>
      <c r="T121" s="15" t="str">
        <f t="shared" si="13"/>
        <v>n.a.</v>
      </c>
      <c r="U121" s="15" t="str">
        <f t="shared" si="14"/>
        <v>n.a.</v>
      </c>
      <c r="V121" s="15" t="str">
        <f t="shared" si="14"/>
        <v>n.a.</v>
      </c>
      <c r="W121" s="15" t="str">
        <f t="shared" si="14"/>
        <v>n.a.</v>
      </c>
      <c r="X121" s="15" t="str">
        <f t="shared" si="14"/>
        <v>n.a.</v>
      </c>
    </row>
    <row r="122" spans="1:24">
      <c r="A122" s="4">
        <v>1921</v>
      </c>
      <c r="B122">
        <v>3348.9</v>
      </c>
      <c r="C122" s="21">
        <v>5792</v>
      </c>
      <c r="E122" s="22">
        <v>2967.2668608920367</v>
      </c>
      <c r="G122" s="23">
        <f t="shared" si="16"/>
        <v>195.19646434021024</v>
      </c>
      <c r="I122" s="24">
        <f t="shared" si="8"/>
        <v>57.819406077348063</v>
      </c>
      <c r="K122" s="7">
        <f t="shared" si="17"/>
        <v>6.1298117831251719</v>
      </c>
      <c r="M122" s="18">
        <f t="shared" si="9"/>
        <v>0</v>
      </c>
      <c r="N122" s="18">
        <f t="shared" si="10"/>
        <v>1</v>
      </c>
      <c r="O122" s="18">
        <f t="shared" si="11"/>
        <v>0</v>
      </c>
      <c r="P122" s="18">
        <f t="shared" si="12"/>
        <v>0</v>
      </c>
      <c r="Q122" s="15" t="str">
        <f t="shared" si="13"/>
        <v>n.a.</v>
      </c>
      <c r="R122" s="15">
        <f t="shared" si="13"/>
        <v>6.1298117831251719</v>
      </c>
      <c r="S122" s="15" t="str">
        <f t="shared" si="13"/>
        <v>n.a.</v>
      </c>
      <c r="T122" s="15" t="str">
        <f t="shared" si="13"/>
        <v>n.a.</v>
      </c>
      <c r="U122" s="15" t="str">
        <f t="shared" si="14"/>
        <v>n.a.</v>
      </c>
      <c r="V122" s="15">
        <f t="shared" si="14"/>
        <v>0</v>
      </c>
      <c r="W122" s="15" t="str">
        <f t="shared" si="14"/>
        <v>n.a.</v>
      </c>
      <c r="X122" s="15" t="str">
        <f t="shared" si="14"/>
        <v>n.a.</v>
      </c>
    </row>
    <row r="123" spans="1:24">
      <c r="A123" s="4">
        <v>1922</v>
      </c>
      <c r="B123">
        <v>3556.1</v>
      </c>
      <c r="C123" s="21">
        <v>5523</v>
      </c>
      <c r="E123" s="22">
        <v>3129.0381925422334</v>
      </c>
      <c r="G123" s="23">
        <f t="shared" si="16"/>
        <v>176.50791266030399</v>
      </c>
      <c r="I123" s="24">
        <f t="shared" si="8"/>
        <v>64.387108455549523</v>
      </c>
      <c r="K123" s="7">
        <f t="shared" si="17"/>
        <v>5.4518632544416468</v>
      </c>
      <c r="L123" s="7">
        <f t="shared" si="18"/>
        <v>-9.5742265327786633</v>
      </c>
      <c r="M123" s="18">
        <f t="shared" si="9"/>
        <v>0</v>
      </c>
      <c r="N123" s="18">
        <f t="shared" si="10"/>
        <v>0</v>
      </c>
      <c r="O123" s="18">
        <f t="shared" si="11"/>
        <v>1</v>
      </c>
      <c r="P123" s="18">
        <f t="shared" si="12"/>
        <v>0</v>
      </c>
      <c r="Q123" s="15" t="str">
        <f t="shared" si="13"/>
        <v>n.a.</v>
      </c>
      <c r="R123" s="15" t="str">
        <f t="shared" si="13"/>
        <v>n.a.</v>
      </c>
      <c r="S123" s="15">
        <f t="shared" si="13"/>
        <v>5.4518632544416468</v>
      </c>
      <c r="T123" s="15" t="str">
        <f t="shared" si="13"/>
        <v>n.a.</v>
      </c>
      <c r="U123" s="15" t="str">
        <f t="shared" si="14"/>
        <v>n.a.</v>
      </c>
      <c r="V123" s="15" t="str">
        <f t="shared" si="14"/>
        <v>n.a.</v>
      </c>
      <c r="W123" s="15">
        <f t="shared" si="14"/>
        <v>-9.5742265327786633</v>
      </c>
      <c r="X123" s="15" t="str">
        <f t="shared" si="14"/>
        <v>n.a.</v>
      </c>
    </row>
    <row r="124" spans="1:24">
      <c r="A124" s="4">
        <v>1923</v>
      </c>
      <c r="B124">
        <v>3445.9</v>
      </c>
      <c r="C124" s="21">
        <v>5323</v>
      </c>
      <c r="E124" s="22">
        <v>3206.3077933069162</v>
      </c>
      <c r="G124" s="23">
        <f t="shared" si="16"/>
        <v>166.016500696272</v>
      </c>
      <c r="I124" s="24">
        <f t="shared" si="8"/>
        <v>64.736051099004314</v>
      </c>
      <c r="K124" s="7">
        <f t="shared" si="17"/>
        <v>2.4694361656833586</v>
      </c>
      <c r="L124" s="7">
        <f t="shared" si="18"/>
        <v>-5.9438762862847323</v>
      </c>
      <c r="M124" s="18">
        <f t="shared" si="9"/>
        <v>0</v>
      </c>
      <c r="N124" s="18">
        <f t="shared" si="10"/>
        <v>0</v>
      </c>
      <c r="O124" s="18">
        <f t="shared" si="11"/>
        <v>1</v>
      </c>
      <c r="P124" s="18">
        <f t="shared" si="12"/>
        <v>0</v>
      </c>
      <c r="Q124" s="15" t="str">
        <f t="shared" si="13"/>
        <v>n.a.</v>
      </c>
      <c r="R124" s="15" t="str">
        <f t="shared" si="13"/>
        <v>n.a.</v>
      </c>
      <c r="S124" s="15">
        <f t="shared" si="13"/>
        <v>2.4694361656833586</v>
      </c>
      <c r="T124" s="15" t="str">
        <f t="shared" si="13"/>
        <v>n.a.</v>
      </c>
      <c r="U124" s="15" t="str">
        <f t="shared" si="14"/>
        <v>n.a.</v>
      </c>
      <c r="V124" s="15" t="str">
        <f t="shared" si="14"/>
        <v>n.a.</v>
      </c>
      <c r="W124" s="15">
        <f t="shared" si="14"/>
        <v>-5.9438762862847323</v>
      </c>
      <c r="X124" s="15" t="str">
        <f t="shared" si="14"/>
        <v>n.a.</v>
      </c>
    </row>
    <row r="125" spans="1:24">
      <c r="A125" s="4">
        <v>1924</v>
      </c>
      <c r="B125">
        <v>3276</v>
      </c>
      <c r="C125" s="21">
        <v>5598</v>
      </c>
      <c r="E125" s="22">
        <v>3440.4955857722903</v>
      </c>
      <c r="G125" s="23">
        <f t="shared" si="16"/>
        <v>162.70911734779668</v>
      </c>
      <c r="I125" s="24">
        <f t="shared" si="8"/>
        <v>58.520900321543408</v>
      </c>
      <c r="J125" s="15">
        <f t="shared" si="15"/>
        <v>0.70149424419534512</v>
      </c>
      <c r="K125" s="7">
        <f t="shared" si="17"/>
        <v>7.3039710334183994</v>
      </c>
      <c r="L125" s="7">
        <f t="shared" si="18"/>
        <v>-1.9922015791226655</v>
      </c>
      <c r="M125" s="18">
        <f t="shared" si="9"/>
        <v>0</v>
      </c>
      <c r="N125" s="18">
        <f t="shared" si="10"/>
        <v>1</v>
      </c>
      <c r="O125" s="18">
        <f t="shared" si="11"/>
        <v>0</v>
      </c>
      <c r="P125" s="18">
        <f t="shared" si="12"/>
        <v>0</v>
      </c>
      <c r="Q125" s="15" t="str">
        <f t="shared" si="13"/>
        <v>n.a.</v>
      </c>
      <c r="R125" s="15">
        <f t="shared" si="13"/>
        <v>7.3039710334183994</v>
      </c>
      <c r="S125" s="15" t="str">
        <f t="shared" si="13"/>
        <v>n.a.</v>
      </c>
      <c r="T125" s="15" t="str">
        <f t="shared" si="13"/>
        <v>n.a.</v>
      </c>
      <c r="U125" s="15" t="str">
        <f t="shared" si="14"/>
        <v>n.a.</v>
      </c>
      <c r="V125" s="15">
        <f t="shared" si="14"/>
        <v>-1.9922015791226655</v>
      </c>
      <c r="W125" s="15" t="str">
        <f t="shared" si="14"/>
        <v>n.a.</v>
      </c>
      <c r="X125" s="15" t="str">
        <f t="shared" si="14"/>
        <v>n.a.</v>
      </c>
    </row>
    <row r="126" spans="1:24">
      <c r="A126" s="4">
        <v>1925</v>
      </c>
      <c r="B126">
        <v>3182.8</v>
      </c>
      <c r="C126" s="21">
        <v>5733</v>
      </c>
      <c r="E126" s="22">
        <v>3585.3760872060707</v>
      </c>
      <c r="G126" s="23">
        <f t="shared" si="16"/>
        <v>159.89954360596744</v>
      </c>
      <c r="I126" s="24">
        <f t="shared" si="8"/>
        <v>55.517181231466942</v>
      </c>
      <c r="J126" s="15">
        <f t="shared" si="15"/>
        <v>-8.8699272240825806</v>
      </c>
      <c r="K126" s="7">
        <f t="shared" si="17"/>
        <v>4.2110358180058149</v>
      </c>
      <c r="L126" s="7">
        <f t="shared" si="18"/>
        <v>-1.726746348100261</v>
      </c>
      <c r="M126" s="18">
        <f t="shared" si="9"/>
        <v>0</v>
      </c>
      <c r="N126" s="18">
        <f t="shared" si="10"/>
        <v>1</v>
      </c>
      <c r="O126" s="18">
        <f t="shared" si="11"/>
        <v>0</v>
      </c>
      <c r="P126" s="18">
        <f t="shared" si="12"/>
        <v>0</v>
      </c>
      <c r="Q126" s="15" t="str">
        <f t="shared" si="13"/>
        <v>n.a.</v>
      </c>
      <c r="R126" s="15">
        <f t="shared" si="13"/>
        <v>4.2110358180058149</v>
      </c>
      <c r="S126" s="15" t="str">
        <f t="shared" si="13"/>
        <v>n.a.</v>
      </c>
      <c r="T126" s="15" t="str">
        <f t="shared" si="13"/>
        <v>n.a.</v>
      </c>
      <c r="U126" s="15" t="str">
        <f t="shared" si="14"/>
        <v>n.a.</v>
      </c>
      <c r="V126" s="15">
        <f t="shared" si="14"/>
        <v>-1.726746348100261</v>
      </c>
      <c r="W126" s="15" t="str">
        <f t="shared" si="14"/>
        <v>n.a.</v>
      </c>
      <c r="X126" s="15" t="str">
        <f t="shared" si="14"/>
        <v>n.a.</v>
      </c>
    </row>
    <row r="127" spans="1:24">
      <c r="A127" s="4">
        <v>1926</v>
      </c>
      <c r="B127">
        <v>3028.7</v>
      </c>
      <c r="C127" s="21">
        <v>5849</v>
      </c>
      <c r="E127" s="22">
        <v>3872.6629402954509</v>
      </c>
      <c r="G127" s="23">
        <f t="shared" si="16"/>
        <v>151.03302534131132</v>
      </c>
      <c r="I127" s="24">
        <f t="shared" si="8"/>
        <v>51.781501111301075</v>
      </c>
      <c r="J127" s="15">
        <f t="shared" si="15"/>
        <v>-12.954549987703238</v>
      </c>
      <c r="K127" s="7">
        <f t="shared" si="17"/>
        <v>8.0127396987591979</v>
      </c>
      <c r="L127" s="7">
        <f t="shared" si="18"/>
        <v>-5.5450553920938344</v>
      </c>
      <c r="M127" s="18">
        <f t="shared" si="9"/>
        <v>0</v>
      </c>
      <c r="N127" s="18">
        <f t="shared" si="10"/>
        <v>1</v>
      </c>
      <c r="O127" s="18">
        <f t="shared" si="11"/>
        <v>0</v>
      </c>
      <c r="P127" s="18">
        <f t="shared" si="12"/>
        <v>0</v>
      </c>
      <c r="Q127" s="15" t="str">
        <f t="shared" si="13"/>
        <v>n.a.</v>
      </c>
      <c r="R127" s="15">
        <f t="shared" si="13"/>
        <v>8.0127396987591979</v>
      </c>
      <c r="S127" s="15" t="str">
        <f t="shared" si="13"/>
        <v>n.a.</v>
      </c>
      <c r="T127" s="15" t="str">
        <f t="shared" si="13"/>
        <v>n.a.</v>
      </c>
      <c r="U127" s="15" t="str">
        <f t="shared" si="14"/>
        <v>n.a.</v>
      </c>
      <c r="V127" s="15">
        <f t="shared" si="14"/>
        <v>-5.5450553920938344</v>
      </c>
      <c r="W127" s="15" t="str">
        <f t="shared" si="14"/>
        <v>n.a.</v>
      </c>
      <c r="X127" s="15" t="str">
        <f t="shared" si="14"/>
        <v>n.a.</v>
      </c>
    </row>
    <row r="128" spans="1:24">
      <c r="A128" s="4">
        <v>1927</v>
      </c>
      <c r="B128">
        <v>2956.6</v>
      </c>
      <c r="C128" s="21">
        <v>6032</v>
      </c>
      <c r="E128" s="22">
        <v>4034.4342719456481</v>
      </c>
      <c r="G128" s="23">
        <f t="shared" si="16"/>
        <v>149.51290796692061</v>
      </c>
      <c r="I128" s="24">
        <f t="shared" si="8"/>
        <v>49.015251989389924</v>
      </c>
      <c r="J128" s="15">
        <f t="shared" si="15"/>
        <v>-9.5056483321534841</v>
      </c>
      <c r="K128" s="7">
        <f t="shared" si="17"/>
        <v>4.1772634010295739</v>
      </c>
      <c r="L128" s="7">
        <f t="shared" si="18"/>
        <v>-1.006480119798614</v>
      </c>
      <c r="M128" s="18">
        <f t="shared" si="9"/>
        <v>0</v>
      </c>
      <c r="N128" s="18">
        <f t="shared" si="10"/>
        <v>1</v>
      </c>
      <c r="O128" s="18">
        <f t="shared" si="11"/>
        <v>0</v>
      </c>
      <c r="P128" s="18">
        <f t="shared" si="12"/>
        <v>0</v>
      </c>
      <c r="Q128" s="15" t="str">
        <f t="shared" si="13"/>
        <v>n.a.</v>
      </c>
      <c r="R128" s="15">
        <f t="shared" si="13"/>
        <v>4.1772634010295739</v>
      </c>
      <c r="S128" s="15" t="str">
        <f t="shared" si="13"/>
        <v>n.a.</v>
      </c>
      <c r="T128" s="15" t="str">
        <f t="shared" si="13"/>
        <v>n.a.</v>
      </c>
      <c r="U128" s="15" t="str">
        <f t="shared" si="14"/>
        <v>n.a.</v>
      </c>
      <c r="V128" s="15">
        <f t="shared" si="14"/>
        <v>-1.006480119798614</v>
      </c>
      <c r="W128" s="15" t="str">
        <f t="shared" si="14"/>
        <v>n.a.</v>
      </c>
      <c r="X128" s="15" t="str">
        <f t="shared" si="14"/>
        <v>n.a.</v>
      </c>
    </row>
    <row r="129" spans="1:24">
      <c r="A129" s="4">
        <v>1928</v>
      </c>
      <c r="B129">
        <v>2837.6</v>
      </c>
      <c r="C129" s="21">
        <v>6308</v>
      </c>
      <c r="E129" s="22">
        <v>4249.3046642198524</v>
      </c>
      <c r="G129" s="23">
        <f t="shared" si="16"/>
        <v>148.44781672434195</v>
      </c>
      <c r="I129" s="24">
        <f t="shared" si="8"/>
        <v>44.984147114774892</v>
      </c>
      <c r="J129" s="15">
        <f t="shared" si="15"/>
        <v>-10.53303411669205</v>
      </c>
      <c r="K129" s="7">
        <f t="shared" si="17"/>
        <v>5.3259113370207611</v>
      </c>
      <c r="L129" s="7">
        <f t="shared" si="18"/>
        <v>-0.71237410673218315</v>
      </c>
      <c r="M129" s="18">
        <f t="shared" si="9"/>
        <v>0</v>
      </c>
      <c r="N129" s="18">
        <f t="shared" si="10"/>
        <v>1</v>
      </c>
      <c r="O129" s="18">
        <f t="shared" si="11"/>
        <v>0</v>
      </c>
      <c r="P129" s="18">
        <f t="shared" si="12"/>
        <v>0</v>
      </c>
      <c r="Q129" s="15" t="str">
        <f t="shared" si="13"/>
        <v>n.a.</v>
      </c>
      <c r="R129" s="15">
        <f t="shared" si="13"/>
        <v>5.3259113370207611</v>
      </c>
      <c r="S129" s="15" t="str">
        <f t="shared" si="13"/>
        <v>n.a.</v>
      </c>
      <c r="T129" s="15" t="str">
        <f t="shared" si="13"/>
        <v>n.a.</v>
      </c>
      <c r="U129" s="15" t="str">
        <f t="shared" si="14"/>
        <v>n.a.</v>
      </c>
      <c r="V129" s="15">
        <f t="shared" si="14"/>
        <v>-0.71237410673218315</v>
      </c>
      <c r="W129" s="15" t="str">
        <f t="shared" si="14"/>
        <v>n.a.</v>
      </c>
      <c r="X129" s="15" t="str">
        <f t="shared" si="14"/>
        <v>n.a.</v>
      </c>
    </row>
    <row r="130" spans="1:24">
      <c r="A130" s="4">
        <v>1929</v>
      </c>
      <c r="B130">
        <v>2727.1</v>
      </c>
      <c r="C130" s="21">
        <v>6489</v>
      </c>
      <c r="E130" s="22">
        <v>4283.1339044561146</v>
      </c>
      <c r="G130" s="23">
        <f t="shared" si="16"/>
        <v>151.50121721034526</v>
      </c>
      <c r="I130" s="24">
        <f t="shared" si="8"/>
        <v>42.026506395438432</v>
      </c>
      <c r="J130" s="15">
        <f t="shared" si="15"/>
        <v>-9.7549947158626438</v>
      </c>
      <c r="K130" s="7">
        <f t="shared" si="17"/>
        <v>0.79611237389289879</v>
      </c>
      <c r="L130" s="7">
        <f t="shared" si="18"/>
        <v>2.0568847379367483</v>
      </c>
      <c r="M130" s="18">
        <f t="shared" si="9"/>
        <v>0</v>
      </c>
      <c r="N130" s="18">
        <f t="shared" si="10"/>
        <v>1</v>
      </c>
      <c r="O130" s="18">
        <f t="shared" si="11"/>
        <v>0</v>
      </c>
      <c r="P130" s="18">
        <f t="shared" si="12"/>
        <v>0</v>
      </c>
      <c r="Q130" s="15" t="str">
        <f t="shared" si="13"/>
        <v>n.a.</v>
      </c>
      <c r="R130" s="15">
        <f t="shared" si="13"/>
        <v>0.79611237389289879</v>
      </c>
      <c r="S130" s="15" t="str">
        <f t="shared" si="13"/>
        <v>n.a.</v>
      </c>
      <c r="T130" s="15" t="str">
        <f t="shared" si="13"/>
        <v>n.a.</v>
      </c>
      <c r="U130" s="15" t="str">
        <f t="shared" si="14"/>
        <v>n.a.</v>
      </c>
      <c r="V130" s="15">
        <f t="shared" si="14"/>
        <v>2.0568847379367483</v>
      </c>
      <c r="W130" s="15" t="str">
        <f t="shared" si="14"/>
        <v>n.a.</v>
      </c>
      <c r="X130" s="15" t="str">
        <f t="shared" si="14"/>
        <v>n.a.</v>
      </c>
    </row>
    <row r="131" spans="1:24">
      <c r="A131" s="4">
        <v>1930</v>
      </c>
      <c r="B131">
        <v>2682.7</v>
      </c>
      <c r="C131" s="21">
        <v>6248</v>
      </c>
      <c r="E131" s="22">
        <v>4273.4752043605286</v>
      </c>
      <c r="G131" s="23">
        <f t="shared" si="16"/>
        <v>146.20419450719461</v>
      </c>
      <c r="I131" s="24">
        <f t="shared" si="8"/>
        <v>42.936939820742637</v>
      </c>
      <c r="J131" s="15">
        <f t="shared" si="15"/>
        <v>-6.0783121686472867</v>
      </c>
      <c r="K131" s="7">
        <f t="shared" si="17"/>
        <v>-0.22550544323485244</v>
      </c>
      <c r="L131" s="7">
        <f t="shared" si="18"/>
        <v>-3.4963565314437228</v>
      </c>
      <c r="M131" s="18">
        <f t="shared" si="9"/>
        <v>0</v>
      </c>
      <c r="N131" s="18">
        <f t="shared" si="10"/>
        <v>1</v>
      </c>
      <c r="O131" s="18">
        <f t="shared" si="11"/>
        <v>0</v>
      </c>
      <c r="P131" s="18">
        <f t="shared" si="12"/>
        <v>0</v>
      </c>
      <c r="Q131" s="15" t="str">
        <f t="shared" si="13"/>
        <v>n.a.</v>
      </c>
      <c r="R131" s="15">
        <f t="shared" si="13"/>
        <v>-0.22550544323485244</v>
      </c>
      <c r="S131" s="15" t="str">
        <f t="shared" si="13"/>
        <v>n.a.</v>
      </c>
      <c r="T131" s="15" t="str">
        <f t="shared" si="13"/>
        <v>n.a.</v>
      </c>
      <c r="U131" s="15" t="str">
        <f t="shared" si="14"/>
        <v>n.a.</v>
      </c>
      <c r="V131" s="15">
        <f t="shared" si="14"/>
        <v>-3.4963565314437228</v>
      </c>
      <c r="W131" s="15" t="str">
        <f t="shared" si="14"/>
        <v>n.a.</v>
      </c>
      <c r="X131" s="15" t="str">
        <f t="shared" si="14"/>
        <v>n.a.</v>
      </c>
    </row>
    <row r="132" spans="1:24">
      <c r="A132" s="4">
        <v>1931</v>
      </c>
      <c r="B132">
        <v>2867.1</v>
      </c>
      <c r="C132" s="21">
        <v>5774</v>
      </c>
      <c r="E132" s="22">
        <v>4012.7378815831512</v>
      </c>
      <c r="G132" s="23">
        <f t="shared" si="16"/>
        <v>143.89178088357906</v>
      </c>
      <c r="I132" s="24">
        <f t="shared" si="8"/>
        <v>49.655351576030483</v>
      </c>
      <c r="J132" s="15">
        <f t="shared" si="15"/>
        <v>4.6712044612555914</v>
      </c>
      <c r="K132" s="7">
        <f t="shared" si="17"/>
        <v>-6.1012948550942525</v>
      </c>
      <c r="L132" s="7">
        <f t="shared" si="18"/>
        <v>-1.5816328877635288</v>
      </c>
      <c r="M132" s="18">
        <f t="shared" si="9"/>
        <v>0</v>
      </c>
      <c r="N132" s="18">
        <f t="shared" si="10"/>
        <v>1</v>
      </c>
      <c r="O132" s="18">
        <f t="shared" si="11"/>
        <v>0</v>
      </c>
      <c r="P132" s="18">
        <f t="shared" si="12"/>
        <v>0</v>
      </c>
      <c r="Q132" s="15" t="str">
        <f t="shared" si="13"/>
        <v>n.a.</v>
      </c>
      <c r="R132" s="15">
        <f t="shared" si="13"/>
        <v>-6.1012948550942525</v>
      </c>
      <c r="S132" s="15" t="str">
        <f t="shared" si="13"/>
        <v>n.a.</v>
      </c>
      <c r="T132" s="15" t="str">
        <f t="shared" si="13"/>
        <v>n.a.</v>
      </c>
      <c r="U132" s="15" t="str">
        <f t="shared" si="14"/>
        <v>n.a.</v>
      </c>
      <c r="V132" s="15">
        <f t="shared" si="14"/>
        <v>-1.5816328877635288</v>
      </c>
      <c r="W132" s="15" t="str">
        <f t="shared" si="14"/>
        <v>n.a.</v>
      </c>
      <c r="X132" s="15" t="str">
        <f t="shared" si="14"/>
        <v>n.a.</v>
      </c>
    </row>
    <row r="133" spans="1:24">
      <c r="A133" s="4">
        <v>1932</v>
      </c>
      <c r="B133">
        <v>3092.2</v>
      </c>
      <c r="C133" s="21">
        <v>5233</v>
      </c>
      <c r="E133" s="22">
        <v>3957.1646711809658</v>
      </c>
      <c r="G133" s="23">
        <f t="shared" si="16"/>
        <v>132.24114826735976</v>
      </c>
      <c r="I133" s="24">
        <f t="shared" si="8"/>
        <v>59.090387922797632</v>
      </c>
      <c r="J133" s="15">
        <f t="shared" si="15"/>
        <v>17.0638815273592</v>
      </c>
      <c r="K133" s="7">
        <f t="shared" si="17"/>
        <v>-1.3849200232400882</v>
      </c>
      <c r="L133" s="7">
        <f t="shared" si="18"/>
        <v>-8.0968020165416377</v>
      </c>
      <c r="M133" s="18">
        <f t="shared" si="9"/>
        <v>0</v>
      </c>
      <c r="N133" s="18">
        <f t="shared" si="10"/>
        <v>1</v>
      </c>
      <c r="O133" s="18">
        <f t="shared" si="11"/>
        <v>0</v>
      </c>
      <c r="P133" s="18">
        <f t="shared" si="12"/>
        <v>0</v>
      </c>
      <c r="Q133" s="15" t="str">
        <f t="shared" si="13"/>
        <v>n.a.</v>
      </c>
      <c r="R133" s="15">
        <f t="shared" si="13"/>
        <v>-1.3849200232400882</v>
      </c>
      <c r="S133" s="15" t="str">
        <f t="shared" si="13"/>
        <v>n.a.</v>
      </c>
      <c r="T133" s="15" t="str">
        <f t="shared" si="13"/>
        <v>n.a.</v>
      </c>
      <c r="U133" s="15" t="str">
        <f t="shared" si="14"/>
        <v>n.a.</v>
      </c>
      <c r="V133" s="15">
        <f t="shared" si="14"/>
        <v>-8.0968020165416377</v>
      </c>
      <c r="W133" s="15" t="str">
        <f t="shared" si="14"/>
        <v>n.a.</v>
      </c>
      <c r="X133" s="15" t="str">
        <f t="shared" si="14"/>
        <v>n.a.</v>
      </c>
    </row>
    <row r="134" spans="1:24">
      <c r="A134" s="4">
        <v>1933</v>
      </c>
      <c r="B134">
        <v>3371.4</v>
      </c>
      <c r="C134" s="21">
        <v>5044</v>
      </c>
      <c r="E134" s="22">
        <v>3949.9325410601336</v>
      </c>
      <c r="G134" s="23">
        <f t="shared" si="16"/>
        <v>127.69838339178892</v>
      </c>
      <c r="I134" s="24">
        <f t="shared" si="8"/>
        <v>66.839809674861215</v>
      </c>
      <c r="J134" s="15">
        <f t="shared" si="15"/>
        <v>23.902869854118578</v>
      </c>
      <c r="K134" s="7">
        <f t="shared" si="17"/>
        <v>-0.18276040351572487</v>
      </c>
      <c r="L134" s="7">
        <f t="shared" si="18"/>
        <v>-3.4352128177127295</v>
      </c>
      <c r="M134" s="18">
        <f t="shared" si="9"/>
        <v>0</v>
      </c>
      <c r="N134" s="18">
        <f t="shared" si="10"/>
        <v>0</v>
      </c>
      <c r="O134" s="18">
        <f t="shared" si="11"/>
        <v>1</v>
      </c>
      <c r="P134" s="18">
        <f t="shared" si="12"/>
        <v>0</v>
      </c>
      <c r="Q134" s="15" t="str">
        <f t="shared" si="13"/>
        <v>n.a.</v>
      </c>
      <c r="R134" s="15" t="str">
        <f t="shared" si="13"/>
        <v>n.a.</v>
      </c>
      <c r="S134" s="15">
        <f t="shared" si="13"/>
        <v>-0.18276040351572487</v>
      </c>
      <c r="T134" s="15" t="str">
        <f t="shared" si="13"/>
        <v>n.a.</v>
      </c>
      <c r="U134" s="15" t="str">
        <f t="shared" si="14"/>
        <v>n.a.</v>
      </c>
      <c r="V134" s="15" t="str">
        <f t="shared" si="14"/>
        <v>n.a.</v>
      </c>
      <c r="W134" s="15">
        <f t="shared" si="14"/>
        <v>-3.4352128177127295</v>
      </c>
      <c r="X134" s="15" t="str">
        <f t="shared" si="14"/>
        <v>n.a.</v>
      </c>
    </row>
    <row r="135" spans="1:24">
      <c r="A135" s="4">
        <v>1934</v>
      </c>
      <c r="B135">
        <v>3362.3</v>
      </c>
      <c r="C135" s="21">
        <v>4959</v>
      </c>
      <c r="E135" s="22">
        <v>3877.5160802449568</v>
      </c>
      <c r="G135" s="23">
        <f t="shared" si="16"/>
        <v>127.89115241236399</v>
      </c>
      <c r="I135" s="24">
        <f t="shared" si="8"/>
        <v>67.80197620488002</v>
      </c>
      <c r="J135" s="15">
        <f t="shared" si="15"/>
        <v>18.146624628849537</v>
      </c>
      <c r="K135" s="7">
        <f t="shared" si="17"/>
        <v>-1.8333594324054125</v>
      </c>
      <c r="L135" s="7">
        <f t="shared" si="18"/>
        <v>0.15095650818353068</v>
      </c>
      <c r="M135" s="18">
        <f t="shared" si="9"/>
        <v>0</v>
      </c>
      <c r="N135" s="18">
        <f t="shared" si="10"/>
        <v>0</v>
      </c>
      <c r="O135" s="18">
        <f t="shared" si="11"/>
        <v>1</v>
      </c>
      <c r="P135" s="18">
        <f t="shared" si="12"/>
        <v>0</v>
      </c>
      <c r="Q135" s="15" t="str">
        <f t="shared" si="13"/>
        <v>n.a.</v>
      </c>
      <c r="R135" s="15" t="str">
        <f t="shared" si="13"/>
        <v>n.a.</v>
      </c>
      <c r="S135" s="15">
        <f t="shared" si="13"/>
        <v>-1.8333594324054125</v>
      </c>
      <c r="T135" s="15" t="str">
        <f t="shared" si="13"/>
        <v>n.a.</v>
      </c>
      <c r="U135" s="15" t="str">
        <f t="shared" si="14"/>
        <v>n.a.</v>
      </c>
      <c r="V135" s="15" t="str">
        <f t="shared" si="14"/>
        <v>n.a.</v>
      </c>
      <c r="W135" s="15">
        <f t="shared" si="14"/>
        <v>0.15095650818353068</v>
      </c>
      <c r="X135" s="15" t="str">
        <f t="shared" si="14"/>
        <v>n.a.</v>
      </c>
    </row>
    <row r="136" spans="1:24">
      <c r="A136" s="4">
        <v>1935</v>
      </c>
      <c r="B136">
        <v>3459</v>
      </c>
      <c r="C136" s="21">
        <v>4886</v>
      </c>
      <c r="E136" s="22">
        <v>4022.3490018753105</v>
      </c>
      <c r="G136" s="23">
        <f t="shared" si="16"/>
        <v>121.47130936977462</v>
      </c>
      <c r="I136" s="24">
        <f t="shared" si="8"/>
        <v>70.794105607859194</v>
      </c>
      <c r="J136" s="15">
        <f t="shared" si="15"/>
        <v>11.703717685061562</v>
      </c>
      <c r="K136" s="7">
        <f t="shared" si="17"/>
        <v>3.7351984784342651</v>
      </c>
      <c r="L136" s="7">
        <f t="shared" si="18"/>
        <v>-5.0197710486567848</v>
      </c>
      <c r="M136" s="18">
        <f t="shared" si="9"/>
        <v>0</v>
      </c>
      <c r="N136" s="18">
        <f t="shared" si="10"/>
        <v>0</v>
      </c>
      <c r="O136" s="18">
        <f t="shared" si="11"/>
        <v>1</v>
      </c>
      <c r="P136" s="18">
        <f t="shared" si="12"/>
        <v>0</v>
      </c>
      <c r="Q136" s="15" t="str">
        <f t="shared" si="13"/>
        <v>n.a.</v>
      </c>
      <c r="R136" s="15" t="str">
        <f t="shared" si="13"/>
        <v>n.a.</v>
      </c>
      <c r="S136" s="15">
        <f t="shared" si="13"/>
        <v>3.7351984784342651</v>
      </c>
      <c r="T136" s="15" t="str">
        <f t="shared" si="13"/>
        <v>n.a.</v>
      </c>
      <c r="U136" s="15" t="str">
        <f t="shared" si="14"/>
        <v>n.a.</v>
      </c>
      <c r="V136" s="15" t="str">
        <f t="shared" si="14"/>
        <v>n.a.</v>
      </c>
      <c r="W136" s="15">
        <f t="shared" si="14"/>
        <v>-5.0197710486567848</v>
      </c>
      <c r="X136" s="15" t="str">
        <f t="shared" si="14"/>
        <v>n.a.</v>
      </c>
    </row>
    <row r="137" spans="1:24">
      <c r="A137" s="4">
        <v>1936</v>
      </c>
      <c r="B137">
        <v>3544.5</v>
      </c>
      <c r="C137" s="21">
        <v>4955</v>
      </c>
      <c r="E137" s="22">
        <v>4275.9017743352815</v>
      </c>
      <c r="G137" s="23">
        <f t="shared" si="16"/>
        <v>115.88198844371931</v>
      </c>
      <c r="I137" s="24">
        <f t="shared" si="8"/>
        <v>71.53380423814329</v>
      </c>
      <c r="J137" s="15">
        <f t="shared" si="15"/>
        <v>4.6939945632820752</v>
      </c>
      <c r="K137" s="7">
        <f t="shared" si="17"/>
        <v>6.303599522114034</v>
      </c>
      <c r="L137" s="7">
        <f t="shared" si="18"/>
        <v>-4.6013506852393249</v>
      </c>
      <c r="M137" s="18">
        <f t="shared" si="9"/>
        <v>0</v>
      </c>
      <c r="N137" s="18">
        <f t="shared" si="10"/>
        <v>0</v>
      </c>
      <c r="O137" s="18">
        <f t="shared" si="11"/>
        <v>1</v>
      </c>
      <c r="P137" s="18">
        <f t="shared" si="12"/>
        <v>0</v>
      </c>
      <c r="Q137" s="15" t="str">
        <f t="shared" si="13"/>
        <v>n.a.</v>
      </c>
      <c r="R137" s="15" t="str">
        <f t="shared" si="13"/>
        <v>n.a.</v>
      </c>
      <c r="S137" s="15">
        <f t="shared" si="13"/>
        <v>6.303599522114034</v>
      </c>
      <c r="T137" s="15" t="str">
        <f t="shared" si="13"/>
        <v>n.a.</v>
      </c>
      <c r="U137" s="15" t="str">
        <f t="shared" si="14"/>
        <v>n.a.</v>
      </c>
      <c r="V137" s="15" t="str">
        <f t="shared" si="14"/>
        <v>n.a.</v>
      </c>
      <c r="W137" s="15">
        <f t="shared" si="14"/>
        <v>-4.6013506852393249</v>
      </c>
      <c r="X137" s="15" t="str">
        <f t="shared" si="14"/>
        <v>n.a.</v>
      </c>
    </row>
    <row r="138" spans="1:24">
      <c r="A138" s="4">
        <v>1937</v>
      </c>
      <c r="B138">
        <v>4058.3</v>
      </c>
      <c r="C138" s="21">
        <v>5409</v>
      </c>
      <c r="E138" s="22">
        <v>4519.7482668962402</v>
      </c>
      <c r="G138" s="23">
        <f t="shared" si="16"/>
        <v>119.67480666162008</v>
      </c>
      <c r="I138" s="24">
        <f t="shared" si="8"/>
        <v>75.028655943797375</v>
      </c>
      <c r="J138" s="15">
        <f t="shared" si="15"/>
        <v>7.2266797389173547</v>
      </c>
      <c r="K138" s="7">
        <f t="shared" si="17"/>
        <v>5.7028085636711356</v>
      </c>
      <c r="L138" s="7">
        <f t="shared" si="18"/>
        <v>3.2730006352478469</v>
      </c>
      <c r="M138" s="18">
        <f t="shared" si="9"/>
        <v>0</v>
      </c>
      <c r="N138" s="18">
        <f t="shared" si="10"/>
        <v>0</v>
      </c>
      <c r="O138" s="18">
        <f t="shared" si="11"/>
        <v>1</v>
      </c>
      <c r="P138" s="18">
        <f t="shared" si="12"/>
        <v>0</v>
      </c>
      <c r="Q138" s="15" t="str">
        <f t="shared" si="13"/>
        <v>n.a.</v>
      </c>
      <c r="R138" s="15" t="str">
        <f t="shared" si="13"/>
        <v>n.a.</v>
      </c>
      <c r="S138" s="15">
        <f t="shared" si="13"/>
        <v>5.7028085636711356</v>
      </c>
      <c r="T138" s="15" t="str">
        <f t="shared" si="13"/>
        <v>n.a.</v>
      </c>
      <c r="U138" s="15" t="str">
        <f t="shared" si="14"/>
        <v>n.a.</v>
      </c>
      <c r="V138" s="15" t="str">
        <f t="shared" si="14"/>
        <v>n.a.</v>
      </c>
      <c r="W138" s="15">
        <f t="shared" si="14"/>
        <v>3.2730006352478469</v>
      </c>
      <c r="X138" s="15" t="str">
        <f t="shared" si="14"/>
        <v>n.a.</v>
      </c>
    </row>
    <row r="139" spans="1:24">
      <c r="A139" s="4">
        <v>1938</v>
      </c>
      <c r="B139">
        <v>3986</v>
      </c>
      <c r="C139" s="21">
        <v>5506</v>
      </c>
      <c r="E139" s="22">
        <v>4411.0759958700501</v>
      </c>
      <c r="G139" s="23">
        <f t="shared" si="16"/>
        <v>124.82215235364552</v>
      </c>
      <c r="I139" s="24">
        <f t="shared" si="8"/>
        <v>72.39375227025063</v>
      </c>
      <c r="J139" s="15">
        <f t="shared" si="15"/>
        <v>1.5996466623914358</v>
      </c>
      <c r="K139" s="7">
        <f t="shared" si="17"/>
        <v>-2.4043876917246187</v>
      </c>
      <c r="L139" s="7">
        <f t="shared" si="18"/>
        <v>4.3011105140779771</v>
      </c>
      <c r="M139" s="18">
        <f t="shared" si="9"/>
        <v>0</v>
      </c>
      <c r="N139" s="18">
        <f t="shared" si="10"/>
        <v>0</v>
      </c>
      <c r="O139" s="18">
        <f t="shared" si="11"/>
        <v>1</v>
      </c>
      <c r="P139" s="18">
        <f t="shared" si="12"/>
        <v>0</v>
      </c>
      <c r="Q139" s="15" t="str">
        <f t="shared" si="13"/>
        <v>n.a.</v>
      </c>
      <c r="R139" s="15" t="str">
        <f t="shared" si="13"/>
        <v>n.a.</v>
      </c>
      <c r="S139" s="15">
        <f t="shared" si="13"/>
        <v>-2.4043876917246187</v>
      </c>
      <c r="T139" s="15" t="str">
        <f t="shared" si="13"/>
        <v>n.a.</v>
      </c>
      <c r="U139" s="15" t="str">
        <f t="shared" si="14"/>
        <v>n.a.</v>
      </c>
      <c r="V139" s="15" t="str">
        <f t="shared" si="14"/>
        <v>n.a.</v>
      </c>
      <c r="W139" s="15">
        <f t="shared" si="14"/>
        <v>4.3011105140779771</v>
      </c>
      <c r="X139" s="15" t="str">
        <f t="shared" si="14"/>
        <v>n.a.</v>
      </c>
    </row>
    <row r="140" spans="1:24">
      <c r="A140" s="4">
        <v>1939</v>
      </c>
      <c r="B140">
        <v>4217.6000000000004</v>
      </c>
      <c r="C140" s="87">
        <v>6061</v>
      </c>
      <c r="E140" s="88">
        <v>4710.495698833196</v>
      </c>
      <c r="G140" s="23">
        <f t="shared" si="16"/>
        <v>128.67011005872118</v>
      </c>
      <c r="I140" s="24">
        <f t="shared" si="8"/>
        <v>69.585876918000338</v>
      </c>
      <c r="J140" s="15">
        <f t="shared" si="15"/>
        <v>-1.9479273201429521</v>
      </c>
      <c r="K140" s="7">
        <f t="shared" si="17"/>
        <v>6.7879062442697258</v>
      </c>
      <c r="L140" s="7">
        <f t="shared" si="18"/>
        <v>3.0827522459103696</v>
      </c>
      <c r="M140" s="18">
        <f t="shared" si="9"/>
        <v>0</v>
      </c>
      <c r="N140" s="18">
        <f t="shared" si="10"/>
        <v>0</v>
      </c>
      <c r="O140" s="18">
        <f t="shared" si="11"/>
        <v>1</v>
      </c>
      <c r="P140" s="18">
        <f t="shared" si="12"/>
        <v>0</v>
      </c>
      <c r="Q140" s="15" t="str">
        <f t="shared" si="13"/>
        <v>n.a.</v>
      </c>
      <c r="R140" s="15" t="str">
        <f t="shared" si="13"/>
        <v>n.a.</v>
      </c>
      <c r="S140" s="15">
        <f t="shared" si="13"/>
        <v>6.7879062442697258</v>
      </c>
      <c r="T140" s="15" t="str">
        <f t="shared" si="13"/>
        <v>n.a.</v>
      </c>
      <c r="U140" s="15" t="str">
        <f t="shared" si="14"/>
        <v>n.a.</v>
      </c>
      <c r="V140" s="15" t="str">
        <f t="shared" si="14"/>
        <v>n.a.</v>
      </c>
      <c r="W140" s="15">
        <f t="shared" si="14"/>
        <v>3.0827522459103696</v>
      </c>
      <c r="X140" s="15" t="str">
        <f t="shared" si="14"/>
        <v>n.a.</v>
      </c>
    </row>
    <row r="141" spans="1:24">
      <c r="A141" s="4">
        <v>1940</v>
      </c>
      <c r="B141">
        <v>5329.4</v>
      </c>
      <c r="C141" s="21"/>
      <c r="E141" s="49">
        <v>42897.644999999997</v>
      </c>
      <c r="K141" s="7" t="s">
        <v>7</v>
      </c>
      <c r="L141" s="83">
        <v>14.593878873977634</v>
      </c>
      <c r="M141" s="18">
        <f t="shared" si="9"/>
        <v>0</v>
      </c>
      <c r="N141" s="18">
        <f t="shared" si="10"/>
        <v>0</v>
      </c>
      <c r="O141" s="18">
        <f t="shared" si="11"/>
        <v>0</v>
      </c>
      <c r="P141" s="18">
        <f t="shared" si="12"/>
        <v>0</v>
      </c>
      <c r="Q141" s="15" t="str">
        <f t="shared" si="13"/>
        <v>n.a.</v>
      </c>
      <c r="R141" s="15" t="str">
        <f t="shared" si="13"/>
        <v>n.a.</v>
      </c>
      <c r="S141" s="15" t="str">
        <f t="shared" si="13"/>
        <v>n.a.</v>
      </c>
      <c r="T141" s="15" t="str">
        <f t="shared" si="13"/>
        <v>n.a.</v>
      </c>
      <c r="U141" s="15" t="str">
        <f t="shared" si="14"/>
        <v>n.a.</v>
      </c>
      <c r="V141" s="15" t="str">
        <f t="shared" si="14"/>
        <v>n.a.</v>
      </c>
      <c r="W141" s="15" t="str">
        <f t="shared" si="14"/>
        <v>n.a.</v>
      </c>
      <c r="X141" s="15" t="str">
        <f t="shared" si="14"/>
        <v>n.a.</v>
      </c>
    </row>
    <row r="142" spans="1:24">
      <c r="A142" s="4">
        <v>1941</v>
      </c>
      <c r="B142">
        <v>6857.6</v>
      </c>
      <c r="C142" s="21"/>
      <c r="E142" s="49">
        <v>40626.74</v>
      </c>
      <c r="K142" s="89">
        <f t="shared" si="17"/>
        <v>-5.2937754508435075</v>
      </c>
      <c r="L142" s="24">
        <v>7.3684463916036735</v>
      </c>
      <c r="M142" s="18">
        <f t="shared" si="9"/>
        <v>0</v>
      </c>
      <c r="N142" s="18">
        <f t="shared" si="10"/>
        <v>0</v>
      </c>
      <c r="O142" s="18">
        <f t="shared" si="11"/>
        <v>0</v>
      </c>
      <c r="P142" s="18">
        <f t="shared" si="12"/>
        <v>0</v>
      </c>
      <c r="Q142" s="15" t="str">
        <f t="shared" si="13"/>
        <v>n.a.</v>
      </c>
      <c r="R142" s="15" t="str">
        <f t="shared" si="13"/>
        <v>n.a.</v>
      </c>
      <c r="S142" s="15" t="str">
        <f t="shared" si="13"/>
        <v>n.a.</v>
      </c>
      <c r="T142" s="15" t="str">
        <f t="shared" si="13"/>
        <v>n.a.</v>
      </c>
      <c r="U142" s="15" t="str">
        <f t="shared" si="14"/>
        <v>n.a.</v>
      </c>
      <c r="V142" s="15" t="str">
        <f t="shared" si="14"/>
        <v>n.a.</v>
      </c>
      <c r="W142" s="15" t="str">
        <f t="shared" si="14"/>
        <v>n.a.</v>
      </c>
      <c r="X142" s="15" t="str">
        <f t="shared" si="14"/>
        <v>n.a.</v>
      </c>
    </row>
    <row r="143" spans="1:24">
      <c r="A143" s="4">
        <v>1942</v>
      </c>
      <c r="B143">
        <v>8509.6</v>
      </c>
      <c r="C143" s="21"/>
      <c r="E143" s="49">
        <v>37133.040000000001</v>
      </c>
      <c r="K143" s="7">
        <f t="shared" si="17"/>
        <v>-8.5995085995085869</v>
      </c>
      <c r="L143" s="24">
        <v>3.9223819025626065</v>
      </c>
      <c r="M143" s="18">
        <f t="shared" si="9"/>
        <v>0</v>
      </c>
      <c r="N143" s="18">
        <f t="shared" si="10"/>
        <v>0</v>
      </c>
      <c r="O143" s="18">
        <f t="shared" si="11"/>
        <v>0</v>
      </c>
      <c r="P143" s="18">
        <f t="shared" si="12"/>
        <v>0</v>
      </c>
      <c r="Q143" s="15" t="str">
        <f t="shared" si="13"/>
        <v>n.a.</v>
      </c>
      <c r="R143" s="15" t="str">
        <f t="shared" si="13"/>
        <v>n.a.</v>
      </c>
      <c r="S143" s="15" t="str">
        <f t="shared" si="13"/>
        <v>n.a.</v>
      </c>
      <c r="T143" s="15" t="str">
        <f t="shared" si="13"/>
        <v>n.a.</v>
      </c>
      <c r="U143" s="15" t="str">
        <f t="shared" si="14"/>
        <v>n.a.</v>
      </c>
      <c r="V143" s="15" t="str">
        <f t="shared" si="14"/>
        <v>n.a.</v>
      </c>
      <c r="W143" s="15" t="str">
        <f t="shared" si="14"/>
        <v>n.a.</v>
      </c>
      <c r="X143" s="15" t="str">
        <f t="shared" si="14"/>
        <v>n.a.</v>
      </c>
    </row>
    <row r="144" spans="1:24">
      <c r="A144" s="4">
        <v>1943</v>
      </c>
      <c r="B144">
        <v>10303.200000000001</v>
      </c>
      <c r="C144" s="21"/>
      <c r="E144" s="49">
        <v>36234.660000000003</v>
      </c>
      <c r="K144" s="7">
        <f t="shared" si="17"/>
        <v>-2.4193548387096753</v>
      </c>
      <c r="L144" s="24">
        <v>2.8294051022059192</v>
      </c>
      <c r="M144" s="18">
        <f t="shared" si="9"/>
        <v>0</v>
      </c>
      <c r="N144" s="18">
        <f t="shared" si="10"/>
        <v>0</v>
      </c>
      <c r="O144" s="18">
        <f t="shared" si="11"/>
        <v>0</v>
      </c>
      <c r="P144" s="18">
        <f t="shared" si="12"/>
        <v>0</v>
      </c>
      <c r="Q144" s="15" t="str">
        <f t="shared" si="13"/>
        <v>n.a.</v>
      </c>
      <c r="R144" s="15" t="str">
        <f t="shared" si="13"/>
        <v>n.a.</v>
      </c>
      <c r="S144" s="15" t="str">
        <f t="shared" si="13"/>
        <v>n.a.</v>
      </c>
      <c r="T144" s="15" t="str">
        <f t="shared" si="13"/>
        <v>n.a.</v>
      </c>
      <c r="U144" s="15" t="str">
        <f t="shared" si="14"/>
        <v>n.a.</v>
      </c>
      <c r="V144" s="15" t="str">
        <f t="shared" si="14"/>
        <v>n.a.</v>
      </c>
      <c r="W144" s="15" t="str">
        <f t="shared" si="14"/>
        <v>n.a.</v>
      </c>
      <c r="X144" s="15" t="str">
        <f t="shared" si="14"/>
        <v>n.a.</v>
      </c>
    </row>
    <row r="145" spans="1:24">
      <c r="A145" s="4">
        <v>1944</v>
      </c>
      <c r="B145">
        <v>12618.7</v>
      </c>
      <c r="C145" s="21"/>
      <c r="E145" s="49">
        <v>24306.17</v>
      </c>
      <c r="K145" s="7">
        <f t="shared" si="17"/>
        <v>-32.920110192837484</v>
      </c>
      <c r="L145" s="24">
        <v>9.254363880496804</v>
      </c>
      <c r="M145" s="18">
        <f t="shared" si="9"/>
        <v>0</v>
      </c>
      <c r="N145" s="18">
        <f t="shared" si="10"/>
        <v>0</v>
      </c>
      <c r="O145" s="18">
        <f t="shared" si="11"/>
        <v>0</v>
      </c>
      <c r="P145" s="18">
        <f t="shared" si="12"/>
        <v>0</v>
      </c>
      <c r="Q145" s="15" t="str">
        <f t="shared" si="13"/>
        <v>n.a.</v>
      </c>
      <c r="R145" s="15" t="str">
        <f t="shared" si="13"/>
        <v>n.a.</v>
      </c>
      <c r="S145" s="15" t="str">
        <f t="shared" si="13"/>
        <v>n.a.</v>
      </c>
      <c r="T145" s="15" t="str">
        <f t="shared" ref="T145:T208" si="19">IF(P145=1,$K145,"n.a.")</f>
        <v>n.a.</v>
      </c>
      <c r="U145" s="15" t="str">
        <f t="shared" si="14"/>
        <v>n.a.</v>
      </c>
      <c r="V145" s="15" t="str">
        <f t="shared" si="14"/>
        <v>n.a.</v>
      </c>
      <c r="W145" s="15" t="str">
        <f t="shared" si="14"/>
        <v>n.a.</v>
      </c>
      <c r="X145" s="15" t="str">
        <f t="shared" ref="X145:X208" si="20">IF(P145=1,$L145,"n.a.")</f>
        <v>n.a.</v>
      </c>
    </row>
    <row r="146" spans="1:24">
      <c r="A146" s="4">
        <v>1945</v>
      </c>
      <c r="B146" s="20">
        <v>7.1</v>
      </c>
      <c r="C146" s="21"/>
      <c r="E146" s="49">
        <v>24880.134999999998</v>
      </c>
      <c r="K146" s="7">
        <f t="shared" si="17"/>
        <v>2.3613963039014418</v>
      </c>
      <c r="L146" s="24">
        <v>17.546807489198279</v>
      </c>
      <c r="M146" s="18">
        <f t="shared" ref="M146:M209" si="21">IF(AND(I146&gt;0,I146&lt;30),1,0)</f>
        <v>0</v>
      </c>
      <c r="N146" s="18">
        <f t="shared" ref="N146:N209" si="22">IF(AND($I146&gt;30,$I146&lt;60),1,0)</f>
        <v>0</v>
      </c>
      <c r="O146" s="18">
        <f t="shared" ref="O146:O209" si="23">IF(AND($I146&gt;60,$I146&lt;90),1,0)</f>
        <v>0</v>
      </c>
      <c r="P146" s="18">
        <f t="shared" ref="P146:P209" si="24">IF($I146&gt;90,1,0)</f>
        <v>0</v>
      </c>
      <c r="Q146" s="15" t="str">
        <f t="shared" ref="Q146:T209" si="25">IF(M146=1,$K146,"n.a.")</f>
        <v>n.a.</v>
      </c>
      <c r="R146" s="15" t="str">
        <f t="shared" si="25"/>
        <v>n.a.</v>
      </c>
      <c r="S146" s="15" t="str">
        <f t="shared" si="25"/>
        <v>n.a.</v>
      </c>
      <c r="T146" s="15" t="str">
        <f t="shared" si="19"/>
        <v>n.a.</v>
      </c>
      <c r="U146" s="15" t="str">
        <f t="shared" ref="U146:X209" si="26">IF(M146=1,$L146,"n.a.")</f>
        <v>n.a.</v>
      </c>
      <c r="V146" s="15" t="str">
        <f t="shared" si="26"/>
        <v>n.a.</v>
      </c>
      <c r="W146" s="15" t="str">
        <f t="shared" si="26"/>
        <v>n.a.</v>
      </c>
      <c r="X146" s="15" t="str">
        <f t="shared" si="20"/>
        <v>n.a.</v>
      </c>
    </row>
    <row r="147" spans="1:24">
      <c r="A147" s="4">
        <v>1946</v>
      </c>
      <c r="B147">
        <v>6.6</v>
      </c>
      <c r="E147" s="49">
        <v>41999.264999999999</v>
      </c>
      <c r="K147" s="7">
        <f t="shared" si="17"/>
        <v>68.806419257773328</v>
      </c>
      <c r="L147" s="24">
        <v>9.5372677149275074</v>
      </c>
      <c r="M147" s="18">
        <f t="shared" si="21"/>
        <v>0</v>
      </c>
      <c r="N147" s="18">
        <f t="shared" si="22"/>
        <v>0</v>
      </c>
      <c r="O147" s="18">
        <f t="shared" si="23"/>
        <v>0</v>
      </c>
      <c r="P147" s="18">
        <f t="shared" si="24"/>
        <v>0</v>
      </c>
      <c r="Q147" s="15" t="str">
        <f t="shared" si="25"/>
        <v>n.a.</v>
      </c>
      <c r="R147" s="15" t="str">
        <f t="shared" si="25"/>
        <v>n.a.</v>
      </c>
      <c r="S147" s="15" t="str">
        <f t="shared" si="25"/>
        <v>n.a.</v>
      </c>
      <c r="T147" s="15" t="str">
        <f t="shared" si="19"/>
        <v>n.a.</v>
      </c>
      <c r="U147" s="15" t="str">
        <f t="shared" si="26"/>
        <v>n.a.</v>
      </c>
      <c r="V147" s="15" t="str">
        <f t="shared" si="26"/>
        <v>n.a.</v>
      </c>
      <c r="W147" s="15" t="str">
        <f t="shared" si="26"/>
        <v>n.a.</v>
      </c>
      <c r="X147" s="15" t="str">
        <f t="shared" si="20"/>
        <v>n.a.</v>
      </c>
    </row>
    <row r="148" spans="1:24">
      <c r="A148" s="4">
        <v>1947</v>
      </c>
      <c r="B148">
        <v>9</v>
      </c>
      <c r="E148" s="49">
        <v>48613</v>
      </c>
      <c r="K148" s="7">
        <f t="shared" si="17"/>
        <v>15.747263672352375</v>
      </c>
      <c r="L148" s="7">
        <v>2.5383852469407437</v>
      </c>
      <c r="M148" s="18">
        <f t="shared" si="21"/>
        <v>0</v>
      </c>
      <c r="N148" s="18">
        <f t="shared" si="22"/>
        <v>0</v>
      </c>
      <c r="O148" s="18">
        <f t="shared" si="23"/>
        <v>0</v>
      </c>
      <c r="P148" s="18">
        <f t="shared" si="24"/>
        <v>0</v>
      </c>
      <c r="Q148" s="15" t="str">
        <f t="shared" si="25"/>
        <v>n.a.</v>
      </c>
      <c r="R148" s="15" t="str">
        <f t="shared" si="25"/>
        <v>n.a.</v>
      </c>
      <c r="S148" s="15" t="str">
        <f t="shared" si="25"/>
        <v>n.a.</v>
      </c>
      <c r="T148" s="15" t="str">
        <f t="shared" si="19"/>
        <v>n.a.</v>
      </c>
      <c r="U148" s="15" t="str">
        <f t="shared" si="26"/>
        <v>n.a.</v>
      </c>
      <c r="V148" s="15" t="str">
        <f t="shared" si="26"/>
        <v>n.a.</v>
      </c>
      <c r="W148" s="15" t="str">
        <f t="shared" si="26"/>
        <v>n.a.</v>
      </c>
      <c r="X148" s="15" t="str">
        <f t="shared" si="20"/>
        <v>n.a.</v>
      </c>
    </row>
    <row r="149" spans="1:24">
      <c r="A149" s="4">
        <f t="shared" ref="A149:A209" si="27">A148+1</f>
        <v>1948</v>
      </c>
      <c r="B149">
        <v>8.8999999999999986</v>
      </c>
      <c r="E149" s="49">
        <v>53804</v>
      </c>
      <c r="K149" s="7">
        <f t="shared" si="17"/>
        <v>10.678213646555456</v>
      </c>
      <c r="L149" s="7">
        <v>5.9408748772771798</v>
      </c>
      <c r="M149" s="18">
        <f t="shared" si="21"/>
        <v>0</v>
      </c>
      <c r="N149" s="18">
        <f t="shared" si="22"/>
        <v>0</v>
      </c>
      <c r="O149" s="18">
        <f t="shared" si="23"/>
        <v>0</v>
      </c>
      <c r="P149" s="18">
        <f t="shared" si="24"/>
        <v>0</v>
      </c>
      <c r="Q149" s="15" t="str">
        <f t="shared" si="25"/>
        <v>n.a.</v>
      </c>
      <c r="R149" s="15" t="str">
        <f t="shared" si="25"/>
        <v>n.a.</v>
      </c>
      <c r="S149" s="15" t="str">
        <f t="shared" si="25"/>
        <v>n.a.</v>
      </c>
      <c r="T149" s="15" t="str">
        <f t="shared" si="19"/>
        <v>n.a.</v>
      </c>
      <c r="U149" s="15" t="str">
        <f t="shared" si="26"/>
        <v>n.a.</v>
      </c>
      <c r="V149" s="15" t="str">
        <f t="shared" si="26"/>
        <v>n.a.</v>
      </c>
      <c r="W149" s="15" t="str">
        <f t="shared" si="26"/>
        <v>n.a.</v>
      </c>
      <c r="X149" s="15" t="str">
        <f t="shared" si="20"/>
        <v>n.a.</v>
      </c>
    </row>
    <row r="150" spans="1:24">
      <c r="A150" s="4">
        <f t="shared" si="27"/>
        <v>1949</v>
      </c>
      <c r="B150">
        <v>9.6000000000000014</v>
      </c>
      <c r="E150" s="49">
        <v>58546</v>
      </c>
      <c r="K150" s="7">
        <f t="shared" si="17"/>
        <v>8.8134711173890388</v>
      </c>
      <c r="L150" s="7">
        <v>5.6070403778299545</v>
      </c>
      <c r="M150" s="18">
        <f t="shared" si="21"/>
        <v>0</v>
      </c>
      <c r="N150" s="18">
        <f t="shared" si="22"/>
        <v>0</v>
      </c>
      <c r="O150" s="18">
        <f t="shared" si="23"/>
        <v>0</v>
      </c>
      <c r="P150" s="18">
        <f t="shared" si="24"/>
        <v>0</v>
      </c>
      <c r="Q150" s="15" t="str">
        <f t="shared" si="25"/>
        <v>n.a.</v>
      </c>
      <c r="R150" s="15" t="str">
        <f t="shared" si="25"/>
        <v>n.a.</v>
      </c>
      <c r="S150" s="15" t="str">
        <f t="shared" si="25"/>
        <v>n.a.</v>
      </c>
      <c r="T150" s="15" t="str">
        <f t="shared" si="19"/>
        <v>n.a.</v>
      </c>
      <c r="U150" s="15" t="str">
        <f t="shared" si="26"/>
        <v>n.a.</v>
      </c>
      <c r="V150" s="15" t="str">
        <f t="shared" si="26"/>
        <v>n.a.</v>
      </c>
      <c r="W150" s="15" t="str">
        <f t="shared" si="26"/>
        <v>n.a.</v>
      </c>
      <c r="X150" s="15" t="str">
        <f t="shared" si="20"/>
        <v>n.a.</v>
      </c>
    </row>
    <row r="151" spans="1:24">
      <c r="A151" s="4">
        <f t="shared" si="27"/>
        <v>1950</v>
      </c>
      <c r="B151">
        <v>9.1999999999999993</v>
      </c>
      <c r="E151" s="49">
        <v>60642</v>
      </c>
      <c r="K151" s="7">
        <f t="shared" si="17"/>
        <v>3.5800908687186217</v>
      </c>
      <c r="L151" s="7">
        <v>9.2920008840238744</v>
      </c>
      <c r="M151" s="18">
        <f t="shared" si="21"/>
        <v>0</v>
      </c>
      <c r="N151" s="18">
        <f t="shared" si="22"/>
        <v>0</v>
      </c>
      <c r="O151" s="18">
        <f t="shared" si="23"/>
        <v>0</v>
      </c>
      <c r="P151" s="18">
        <f t="shared" si="24"/>
        <v>0</v>
      </c>
      <c r="Q151" s="15" t="str">
        <f t="shared" si="25"/>
        <v>n.a.</v>
      </c>
      <c r="R151" s="15" t="str">
        <f t="shared" si="25"/>
        <v>n.a.</v>
      </c>
      <c r="S151" s="15" t="str">
        <f t="shared" si="25"/>
        <v>n.a.</v>
      </c>
      <c r="T151" s="15" t="str">
        <f t="shared" si="19"/>
        <v>n.a.</v>
      </c>
      <c r="U151" s="15" t="str">
        <f t="shared" si="26"/>
        <v>n.a.</v>
      </c>
      <c r="V151" s="15" t="str">
        <f t="shared" si="26"/>
        <v>n.a.</v>
      </c>
      <c r="W151" s="15" t="str">
        <f t="shared" si="26"/>
        <v>n.a.</v>
      </c>
      <c r="X151" s="15" t="str">
        <f t="shared" si="20"/>
        <v>n.a.</v>
      </c>
    </row>
    <row r="152" spans="1:24">
      <c r="A152" s="4">
        <f t="shared" si="27"/>
        <v>1951</v>
      </c>
      <c r="B152">
        <v>8.8000000000000007</v>
      </c>
      <c r="E152" s="49">
        <v>61914</v>
      </c>
      <c r="K152" s="7">
        <f t="shared" si="17"/>
        <v>2.0975561492035277</v>
      </c>
      <c r="L152" s="7">
        <v>5.5145506343041637</v>
      </c>
      <c r="M152" s="18">
        <f t="shared" si="21"/>
        <v>0</v>
      </c>
      <c r="N152" s="18">
        <f t="shared" si="22"/>
        <v>0</v>
      </c>
      <c r="O152" s="18">
        <f t="shared" si="23"/>
        <v>0</v>
      </c>
      <c r="P152" s="18">
        <f t="shared" si="24"/>
        <v>0</v>
      </c>
      <c r="Q152" s="15" t="str">
        <f t="shared" si="25"/>
        <v>n.a.</v>
      </c>
      <c r="R152" s="15" t="str">
        <f t="shared" si="25"/>
        <v>n.a.</v>
      </c>
      <c r="S152" s="15" t="str">
        <f t="shared" si="25"/>
        <v>n.a.</v>
      </c>
      <c r="T152" s="15" t="str">
        <f t="shared" si="19"/>
        <v>n.a.</v>
      </c>
      <c r="U152" s="15" t="str">
        <f t="shared" si="26"/>
        <v>n.a.</v>
      </c>
      <c r="V152" s="15" t="str">
        <f t="shared" si="26"/>
        <v>n.a.</v>
      </c>
      <c r="W152" s="15" t="str">
        <f t="shared" si="26"/>
        <v>n.a.</v>
      </c>
      <c r="X152" s="15" t="str">
        <f t="shared" si="20"/>
        <v>n.a.</v>
      </c>
    </row>
    <row r="153" spans="1:24">
      <c r="A153" s="4">
        <f t="shared" si="27"/>
        <v>1952</v>
      </c>
      <c r="B153">
        <v>8.3000000000000007</v>
      </c>
      <c r="E153" s="49">
        <v>63162</v>
      </c>
      <c r="K153" s="7">
        <f t="shared" si="17"/>
        <v>2.0156991956584935</v>
      </c>
      <c r="L153" s="7">
        <v>2.5207289370888666</v>
      </c>
      <c r="M153" s="18">
        <f t="shared" si="21"/>
        <v>0</v>
      </c>
      <c r="N153" s="18">
        <f t="shared" si="22"/>
        <v>0</v>
      </c>
      <c r="O153" s="18">
        <f t="shared" si="23"/>
        <v>0</v>
      </c>
      <c r="P153" s="18">
        <f t="shared" si="24"/>
        <v>0</v>
      </c>
      <c r="Q153" s="15" t="str">
        <f t="shared" si="25"/>
        <v>n.a.</v>
      </c>
      <c r="R153" s="15" t="str">
        <f t="shared" si="25"/>
        <v>n.a.</v>
      </c>
      <c r="S153" s="15" t="str">
        <f t="shared" si="25"/>
        <v>n.a.</v>
      </c>
      <c r="T153" s="15" t="str">
        <f t="shared" si="19"/>
        <v>n.a.</v>
      </c>
      <c r="U153" s="15" t="str">
        <f t="shared" si="26"/>
        <v>n.a.</v>
      </c>
      <c r="V153" s="15" t="str">
        <f t="shared" si="26"/>
        <v>n.a.</v>
      </c>
      <c r="W153" s="15" t="str">
        <f t="shared" si="26"/>
        <v>n.a.</v>
      </c>
      <c r="X153" s="15" t="str">
        <f t="shared" si="20"/>
        <v>n.a.</v>
      </c>
    </row>
    <row r="154" spans="1:24">
      <c r="A154" s="4">
        <f t="shared" si="27"/>
        <v>1953</v>
      </c>
      <c r="B154">
        <v>7.8000000000000007</v>
      </c>
      <c r="E154" s="49">
        <v>68652</v>
      </c>
      <c r="K154" s="7">
        <f t="shared" si="17"/>
        <v>8.6919350242234295</v>
      </c>
      <c r="L154" s="7">
        <v>0</v>
      </c>
      <c r="M154" s="18">
        <f t="shared" si="21"/>
        <v>0</v>
      </c>
      <c r="N154" s="18">
        <f t="shared" si="22"/>
        <v>0</v>
      </c>
      <c r="O154" s="18">
        <f t="shared" si="23"/>
        <v>0</v>
      </c>
      <c r="P154" s="18">
        <f t="shared" si="24"/>
        <v>0</v>
      </c>
      <c r="Q154" s="15" t="str">
        <f t="shared" si="25"/>
        <v>n.a.</v>
      </c>
      <c r="R154" s="15" t="str">
        <f t="shared" si="25"/>
        <v>n.a.</v>
      </c>
      <c r="S154" s="15" t="str">
        <f t="shared" si="25"/>
        <v>n.a.</v>
      </c>
      <c r="T154" s="15" t="str">
        <f t="shared" si="19"/>
        <v>n.a.</v>
      </c>
      <c r="U154" s="15" t="str">
        <f t="shared" si="26"/>
        <v>n.a.</v>
      </c>
      <c r="V154" s="15" t="str">
        <f t="shared" si="26"/>
        <v>n.a.</v>
      </c>
      <c r="W154" s="15" t="str">
        <f t="shared" si="26"/>
        <v>n.a.</v>
      </c>
      <c r="X154" s="15" t="str">
        <f t="shared" si="20"/>
        <v>n.a.</v>
      </c>
    </row>
    <row r="155" spans="1:24">
      <c r="A155" s="4">
        <f t="shared" si="27"/>
        <v>1954</v>
      </c>
      <c r="B155">
        <v>7.4</v>
      </c>
      <c r="E155" s="49">
        <v>73319</v>
      </c>
      <c r="K155" s="7">
        <f t="shared" si="17"/>
        <v>6.7980539532715767</v>
      </c>
      <c r="L155" s="7">
        <v>8.6699545307096511</v>
      </c>
      <c r="M155" s="18">
        <f t="shared" si="21"/>
        <v>0</v>
      </c>
      <c r="N155" s="18">
        <f t="shared" si="22"/>
        <v>0</v>
      </c>
      <c r="O155" s="18">
        <f t="shared" si="23"/>
        <v>0</v>
      </c>
      <c r="P155" s="18">
        <f t="shared" si="24"/>
        <v>0</v>
      </c>
      <c r="Q155" s="15" t="str">
        <f t="shared" si="25"/>
        <v>n.a.</v>
      </c>
      <c r="R155" s="15" t="str">
        <f t="shared" si="25"/>
        <v>n.a.</v>
      </c>
      <c r="S155" s="15" t="str">
        <f t="shared" si="25"/>
        <v>n.a.</v>
      </c>
      <c r="T155" s="15" t="str">
        <f t="shared" si="19"/>
        <v>n.a.</v>
      </c>
      <c r="U155" s="15" t="str">
        <f t="shared" si="26"/>
        <v>n.a.</v>
      </c>
      <c r="V155" s="15" t="str">
        <f t="shared" si="26"/>
        <v>n.a.</v>
      </c>
      <c r="W155" s="15" t="str">
        <f t="shared" si="26"/>
        <v>n.a.</v>
      </c>
      <c r="X155" s="15" t="str">
        <f t="shared" si="20"/>
        <v>n.a.</v>
      </c>
    </row>
    <row r="156" spans="1:24">
      <c r="A156" s="4">
        <f t="shared" si="27"/>
        <v>1955</v>
      </c>
      <c r="B156">
        <v>7.6000000000000005</v>
      </c>
      <c r="E156" s="49">
        <v>78759</v>
      </c>
      <c r="K156" s="7">
        <f t="shared" si="17"/>
        <v>7.4196320189855225</v>
      </c>
      <c r="L156" s="7">
        <v>-1.943840121426764</v>
      </c>
      <c r="M156" s="18">
        <f t="shared" si="21"/>
        <v>0</v>
      </c>
      <c r="N156" s="18">
        <f t="shared" si="22"/>
        <v>0</v>
      </c>
      <c r="O156" s="18">
        <f t="shared" si="23"/>
        <v>0</v>
      </c>
      <c r="P156" s="18">
        <f t="shared" si="24"/>
        <v>0</v>
      </c>
      <c r="Q156" s="15" t="str">
        <f t="shared" si="25"/>
        <v>n.a.</v>
      </c>
      <c r="R156" s="15" t="str">
        <f t="shared" si="25"/>
        <v>n.a.</v>
      </c>
      <c r="S156" s="15" t="str">
        <f t="shared" si="25"/>
        <v>n.a.</v>
      </c>
      <c r="T156" s="15" t="str">
        <f t="shared" si="19"/>
        <v>n.a.</v>
      </c>
      <c r="U156" s="15" t="str">
        <f t="shared" si="26"/>
        <v>n.a.</v>
      </c>
      <c r="V156" s="15" t="str">
        <f t="shared" si="26"/>
        <v>n.a.</v>
      </c>
      <c r="W156" s="15" t="str">
        <f t="shared" si="26"/>
        <v>n.a.</v>
      </c>
      <c r="X156" s="15" t="str">
        <f t="shared" si="20"/>
        <v>n.a.</v>
      </c>
    </row>
    <row r="157" spans="1:24">
      <c r="A157" s="4">
        <f t="shared" si="27"/>
        <v>1956</v>
      </c>
      <c r="B157" s="86">
        <v>7.5</v>
      </c>
      <c r="D157">
        <v>14.520966914884445</v>
      </c>
      <c r="E157" s="49">
        <v>81654</v>
      </c>
      <c r="I157" s="83">
        <f t="shared" ref="I157:I210" si="28">100*B157/D157</f>
        <v>51.649453125000001</v>
      </c>
      <c r="K157" s="7">
        <f t="shared" si="17"/>
        <v>3.6757703881461268</v>
      </c>
      <c r="L157" s="7">
        <v>4.8326178485924141</v>
      </c>
      <c r="M157" s="18">
        <f t="shared" si="21"/>
        <v>0</v>
      </c>
      <c r="N157" s="18">
        <f t="shared" si="22"/>
        <v>1</v>
      </c>
      <c r="O157" s="18">
        <f t="shared" si="23"/>
        <v>0</v>
      </c>
      <c r="P157" s="18">
        <f t="shared" si="24"/>
        <v>0</v>
      </c>
      <c r="Q157" s="15" t="str">
        <f t="shared" si="25"/>
        <v>n.a.</v>
      </c>
      <c r="R157" s="15">
        <f t="shared" si="25"/>
        <v>3.6757703881461268</v>
      </c>
      <c r="S157" s="15" t="str">
        <f t="shared" si="25"/>
        <v>n.a.</v>
      </c>
      <c r="T157" s="15" t="str">
        <f t="shared" si="19"/>
        <v>n.a.</v>
      </c>
      <c r="U157" s="15" t="str">
        <f t="shared" si="26"/>
        <v>n.a.</v>
      </c>
      <c r="V157" s="15">
        <f t="shared" si="26"/>
        <v>4.8326178485924141</v>
      </c>
      <c r="W157" s="15" t="str">
        <f t="shared" si="26"/>
        <v>n.a.</v>
      </c>
      <c r="X157" s="15" t="str">
        <f t="shared" si="20"/>
        <v>n.a.</v>
      </c>
    </row>
    <row r="158" spans="1:24">
      <c r="A158" s="4">
        <f t="shared" si="27"/>
        <v>1957</v>
      </c>
      <c r="B158">
        <v>7.3000000000000007</v>
      </c>
      <c r="D158">
        <v>15.746173498327821</v>
      </c>
      <c r="E158" s="49">
        <v>83950</v>
      </c>
      <c r="I158" s="24">
        <f t="shared" si="28"/>
        <v>46.360469740634009</v>
      </c>
      <c r="K158" s="7">
        <f t="shared" si="17"/>
        <v>2.8118646973816386</v>
      </c>
      <c r="L158" s="7">
        <v>7.1859588333152908</v>
      </c>
      <c r="M158" s="18">
        <f t="shared" si="21"/>
        <v>0</v>
      </c>
      <c r="N158" s="18">
        <f t="shared" si="22"/>
        <v>1</v>
      </c>
      <c r="O158" s="18">
        <f t="shared" si="23"/>
        <v>0</v>
      </c>
      <c r="P158" s="18">
        <f t="shared" si="24"/>
        <v>0</v>
      </c>
      <c r="Q158" s="15" t="str">
        <f t="shared" si="25"/>
        <v>n.a.</v>
      </c>
      <c r="R158" s="15">
        <f t="shared" si="25"/>
        <v>2.8118646973816386</v>
      </c>
      <c r="S158" s="15" t="str">
        <f t="shared" si="25"/>
        <v>n.a.</v>
      </c>
      <c r="T158" s="15" t="str">
        <f t="shared" si="19"/>
        <v>n.a.</v>
      </c>
      <c r="U158" s="15" t="str">
        <f t="shared" si="26"/>
        <v>n.a.</v>
      </c>
      <c r="V158" s="15">
        <f t="shared" si="26"/>
        <v>7.1859588333152908</v>
      </c>
      <c r="W158" s="15" t="str">
        <f t="shared" si="26"/>
        <v>n.a.</v>
      </c>
      <c r="X158" s="15" t="str">
        <f t="shared" si="20"/>
        <v>n.a.</v>
      </c>
    </row>
    <row r="159" spans="1:24">
      <c r="A159" s="4">
        <f t="shared" si="27"/>
        <v>1958</v>
      </c>
      <c r="B159">
        <v>7.5</v>
      </c>
      <c r="D159">
        <v>15.927685584763875</v>
      </c>
      <c r="E159" s="49">
        <v>83701</v>
      </c>
      <c r="I159" s="24">
        <f t="shared" si="28"/>
        <v>47.087820512820514</v>
      </c>
      <c r="K159" s="7">
        <f t="shared" si="17"/>
        <v>-0.29660512209648271</v>
      </c>
      <c r="L159" s="7">
        <v>0.5565531011285425</v>
      </c>
      <c r="M159" s="18">
        <f t="shared" si="21"/>
        <v>0</v>
      </c>
      <c r="N159" s="18">
        <f t="shared" si="22"/>
        <v>1</v>
      </c>
      <c r="O159" s="18">
        <f t="shared" si="23"/>
        <v>0</v>
      </c>
      <c r="P159" s="18">
        <f t="shared" si="24"/>
        <v>0</v>
      </c>
      <c r="Q159" s="15" t="str">
        <f t="shared" si="25"/>
        <v>n.a.</v>
      </c>
      <c r="R159" s="15">
        <f t="shared" si="25"/>
        <v>-0.29660512209648271</v>
      </c>
      <c r="S159" s="15" t="str">
        <f t="shared" si="25"/>
        <v>n.a.</v>
      </c>
      <c r="T159" s="15" t="str">
        <f t="shared" si="19"/>
        <v>n.a.</v>
      </c>
      <c r="U159" s="15" t="str">
        <f t="shared" si="26"/>
        <v>n.a.</v>
      </c>
      <c r="V159" s="15">
        <f t="shared" si="26"/>
        <v>0.5565531011285425</v>
      </c>
      <c r="W159" s="15" t="str">
        <f t="shared" si="26"/>
        <v>n.a.</v>
      </c>
      <c r="X159" s="15" t="str">
        <f t="shared" si="20"/>
        <v>n.a.</v>
      </c>
    </row>
    <row r="160" spans="1:24">
      <c r="A160" s="4">
        <f t="shared" si="27"/>
        <v>1959</v>
      </c>
      <c r="B160">
        <v>7.6000000000000005</v>
      </c>
      <c r="D160">
        <v>16.971380081771194</v>
      </c>
      <c r="E160" s="49">
        <v>87793</v>
      </c>
      <c r="I160" s="24">
        <f t="shared" si="28"/>
        <v>44.781272727272729</v>
      </c>
      <c r="K160" s="7">
        <f t="shared" ref="K160:K181" si="29">100*(E160/E159-1)</f>
        <v>4.8888304799225901</v>
      </c>
      <c r="L160" s="7">
        <v>2.243557791246503</v>
      </c>
      <c r="M160" s="18">
        <f t="shared" si="21"/>
        <v>0</v>
      </c>
      <c r="N160" s="18">
        <f t="shared" si="22"/>
        <v>1</v>
      </c>
      <c r="O160" s="18">
        <f t="shared" si="23"/>
        <v>0</v>
      </c>
      <c r="P160" s="18">
        <f t="shared" si="24"/>
        <v>0</v>
      </c>
      <c r="Q160" s="15" t="str">
        <f t="shared" si="25"/>
        <v>n.a.</v>
      </c>
      <c r="R160" s="15">
        <f t="shared" si="25"/>
        <v>4.8888304799225901</v>
      </c>
      <c r="S160" s="15" t="str">
        <f t="shared" si="25"/>
        <v>n.a.</v>
      </c>
      <c r="T160" s="15" t="str">
        <f t="shared" si="19"/>
        <v>n.a.</v>
      </c>
      <c r="U160" s="15" t="str">
        <f t="shared" si="26"/>
        <v>n.a.</v>
      </c>
      <c r="V160" s="15">
        <f t="shared" si="26"/>
        <v>2.243557791246503</v>
      </c>
      <c r="W160" s="15" t="str">
        <f t="shared" si="26"/>
        <v>n.a.</v>
      </c>
      <c r="X160" s="15" t="str">
        <f t="shared" si="20"/>
        <v>n.a.</v>
      </c>
    </row>
    <row r="161" spans="1:24">
      <c r="A161" s="4">
        <f t="shared" si="27"/>
        <v>1960</v>
      </c>
      <c r="B161">
        <v>7.8</v>
      </c>
      <c r="D161">
        <v>18.968013032567804</v>
      </c>
      <c r="E161" s="49">
        <v>95180</v>
      </c>
      <c r="I161" s="24">
        <f t="shared" si="28"/>
        <v>41.121861244019144</v>
      </c>
      <c r="K161" s="7">
        <f t="shared" si="29"/>
        <v>8.4141104643878251</v>
      </c>
      <c r="L161" s="7">
        <v>1.3752329303617599</v>
      </c>
      <c r="M161" s="18">
        <f t="shared" si="21"/>
        <v>0</v>
      </c>
      <c r="N161" s="18">
        <f t="shared" si="22"/>
        <v>1</v>
      </c>
      <c r="O161" s="18">
        <f t="shared" si="23"/>
        <v>0</v>
      </c>
      <c r="P161" s="18">
        <f t="shared" si="24"/>
        <v>0</v>
      </c>
      <c r="Q161" s="15" t="str">
        <f t="shared" si="25"/>
        <v>n.a.</v>
      </c>
      <c r="R161" s="15">
        <f t="shared" si="25"/>
        <v>8.4141104643878251</v>
      </c>
      <c r="S161" s="15" t="str">
        <f t="shared" si="25"/>
        <v>n.a.</v>
      </c>
      <c r="T161" s="15" t="str">
        <f t="shared" si="19"/>
        <v>n.a.</v>
      </c>
      <c r="U161" s="15" t="str">
        <f t="shared" si="26"/>
        <v>n.a.</v>
      </c>
      <c r="V161" s="15">
        <f t="shared" si="26"/>
        <v>1.3752329303617599</v>
      </c>
      <c r="W161" s="15" t="str">
        <f t="shared" si="26"/>
        <v>n.a.</v>
      </c>
      <c r="X161" s="15" t="str">
        <f t="shared" si="20"/>
        <v>n.a.</v>
      </c>
    </row>
    <row r="162" spans="1:24">
      <c r="A162" s="4">
        <f t="shared" si="27"/>
        <v>1961</v>
      </c>
      <c r="B162">
        <v>7.8000000000000007</v>
      </c>
      <c r="D162">
        <v>20.057085551184141</v>
      </c>
      <c r="E162" s="49">
        <v>95455</v>
      </c>
      <c r="I162" s="24">
        <f t="shared" si="28"/>
        <v>38.889000000000003</v>
      </c>
      <c r="K162" s="7">
        <f t="shared" si="29"/>
        <v>0.28892624500944653</v>
      </c>
      <c r="L162" s="7">
        <v>1.4391568310919167</v>
      </c>
      <c r="M162" s="18">
        <f t="shared" si="21"/>
        <v>0</v>
      </c>
      <c r="N162" s="18">
        <f t="shared" si="22"/>
        <v>1</v>
      </c>
      <c r="O162" s="18">
        <f t="shared" si="23"/>
        <v>0</v>
      </c>
      <c r="P162" s="18">
        <f t="shared" si="24"/>
        <v>0</v>
      </c>
      <c r="Q162" s="15" t="str">
        <f t="shared" si="25"/>
        <v>n.a.</v>
      </c>
      <c r="R162" s="15">
        <f t="shared" si="25"/>
        <v>0.28892624500944653</v>
      </c>
      <c r="S162" s="15" t="str">
        <f t="shared" si="25"/>
        <v>n.a.</v>
      </c>
      <c r="T162" s="15" t="str">
        <f t="shared" si="19"/>
        <v>n.a.</v>
      </c>
      <c r="U162" s="15" t="str">
        <f t="shared" si="26"/>
        <v>n.a.</v>
      </c>
      <c r="V162" s="15">
        <f t="shared" si="26"/>
        <v>1.4391568310919167</v>
      </c>
      <c r="W162" s="15" t="str">
        <f t="shared" si="26"/>
        <v>n.a.</v>
      </c>
      <c r="X162" s="15" t="str">
        <f t="shared" si="20"/>
        <v>n.a.</v>
      </c>
    </row>
    <row r="163" spans="1:24">
      <c r="A163" s="4">
        <f t="shared" si="27"/>
        <v>1962</v>
      </c>
      <c r="B163">
        <v>7.6</v>
      </c>
      <c r="D163">
        <v>21.599938285890612</v>
      </c>
      <c r="E163" s="49">
        <v>101993</v>
      </c>
      <c r="I163" s="24">
        <f t="shared" si="28"/>
        <v>35.185285714285712</v>
      </c>
      <c r="K163" s="7">
        <f t="shared" si="29"/>
        <v>6.8493007176156251</v>
      </c>
      <c r="L163" s="7">
        <v>2.4622737435181241</v>
      </c>
      <c r="M163" s="18">
        <f t="shared" si="21"/>
        <v>0</v>
      </c>
      <c r="N163" s="18">
        <f t="shared" si="22"/>
        <v>1</v>
      </c>
      <c r="O163" s="18">
        <f t="shared" si="23"/>
        <v>0</v>
      </c>
      <c r="P163" s="18">
        <f t="shared" si="24"/>
        <v>0</v>
      </c>
      <c r="Q163" s="15" t="str">
        <f t="shared" si="25"/>
        <v>n.a.</v>
      </c>
      <c r="R163" s="15">
        <f t="shared" si="25"/>
        <v>6.8493007176156251</v>
      </c>
      <c r="S163" s="15" t="str">
        <f t="shared" si="25"/>
        <v>n.a.</v>
      </c>
      <c r="T163" s="15" t="str">
        <f t="shared" si="19"/>
        <v>n.a.</v>
      </c>
      <c r="U163" s="15" t="str">
        <f t="shared" si="26"/>
        <v>n.a.</v>
      </c>
      <c r="V163" s="15">
        <f t="shared" si="26"/>
        <v>2.4622737435181241</v>
      </c>
      <c r="W163" s="15" t="str">
        <f t="shared" si="26"/>
        <v>n.a.</v>
      </c>
      <c r="X163" s="15" t="str">
        <f t="shared" si="20"/>
        <v>n.a.</v>
      </c>
    </row>
    <row r="164" spans="1:24">
      <c r="A164" s="4">
        <f t="shared" si="27"/>
        <v>1963</v>
      </c>
      <c r="B164">
        <v>8.1</v>
      </c>
      <c r="D164">
        <v>23.415059150251167</v>
      </c>
      <c r="E164" s="49">
        <v>105686</v>
      </c>
      <c r="I164" s="24">
        <f t="shared" si="28"/>
        <v>34.593122093023254</v>
      </c>
      <c r="K164" s="7">
        <f t="shared" si="29"/>
        <v>3.620836724088905</v>
      </c>
      <c r="L164" s="7">
        <v>3.6729576761805167</v>
      </c>
      <c r="M164" s="18">
        <f t="shared" si="21"/>
        <v>0</v>
      </c>
      <c r="N164" s="18">
        <f t="shared" si="22"/>
        <v>1</v>
      </c>
      <c r="O164" s="18">
        <f t="shared" si="23"/>
        <v>0</v>
      </c>
      <c r="P164" s="18">
        <f t="shared" si="24"/>
        <v>0</v>
      </c>
      <c r="Q164" s="15" t="str">
        <f t="shared" si="25"/>
        <v>n.a.</v>
      </c>
      <c r="R164" s="15">
        <f t="shared" si="25"/>
        <v>3.620836724088905</v>
      </c>
      <c r="S164" s="15" t="str">
        <f t="shared" si="25"/>
        <v>n.a.</v>
      </c>
      <c r="T164" s="15" t="str">
        <f t="shared" si="19"/>
        <v>n.a.</v>
      </c>
      <c r="U164" s="15" t="str">
        <f t="shared" si="26"/>
        <v>n.a.</v>
      </c>
      <c r="V164" s="15">
        <f t="shared" si="26"/>
        <v>3.6729576761805167</v>
      </c>
      <c r="W164" s="15" t="str">
        <f t="shared" si="26"/>
        <v>n.a.</v>
      </c>
      <c r="X164" s="15" t="str">
        <f t="shared" si="20"/>
        <v>n.a.</v>
      </c>
    </row>
    <row r="165" spans="1:24">
      <c r="A165" s="4">
        <f t="shared" si="27"/>
        <v>1964</v>
      </c>
      <c r="B165">
        <v>8.1999999999999993</v>
      </c>
      <c r="D165">
        <v>27.544459116671433</v>
      </c>
      <c r="E165" s="49">
        <v>114446</v>
      </c>
      <c r="I165" s="24">
        <f t="shared" si="28"/>
        <v>29.770052718286649</v>
      </c>
      <c r="K165" s="7">
        <f t="shared" si="29"/>
        <v>8.2887042749276052</v>
      </c>
      <c r="L165" s="7">
        <v>5.5170896563288245</v>
      </c>
      <c r="M165" s="18">
        <f t="shared" si="21"/>
        <v>1</v>
      </c>
      <c r="N165" s="18">
        <f t="shared" si="22"/>
        <v>0</v>
      </c>
      <c r="O165" s="18">
        <f t="shared" si="23"/>
        <v>0</v>
      </c>
      <c r="P165" s="18">
        <f t="shared" si="24"/>
        <v>0</v>
      </c>
      <c r="Q165" s="15">
        <f t="shared" si="25"/>
        <v>8.2887042749276052</v>
      </c>
      <c r="R165" s="15" t="str">
        <f t="shared" si="25"/>
        <v>n.a.</v>
      </c>
      <c r="S165" s="15" t="str">
        <f t="shared" si="25"/>
        <v>n.a.</v>
      </c>
      <c r="T165" s="15" t="str">
        <f t="shared" si="19"/>
        <v>n.a.</v>
      </c>
      <c r="U165" s="15">
        <f t="shared" si="26"/>
        <v>5.5170896563288245</v>
      </c>
      <c r="V165" s="15" t="str">
        <f t="shared" si="26"/>
        <v>n.a.</v>
      </c>
      <c r="W165" s="15" t="str">
        <f t="shared" si="26"/>
        <v>n.a.</v>
      </c>
      <c r="X165" s="15" t="str">
        <f t="shared" si="20"/>
        <v>n.a.</v>
      </c>
    </row>
    <row r="166" spans="1:24">
      <c r="A166" s="4">
        <f t="shared" si="27"/>
        <v>1965</v>
      </c>
      <c r="B166" s="86">
        <v>8.6999999999999993</v>
      </c>
      <c r="D166">
        <v>30.767206211343598</v>
      </c>
      <c r="E166" s="49">
        <v>120435</v>
      </c>
      <c r="I166" s="24">
        <f t="shared" si="28"/>
        <v>28.27686056458511</v>
      </c>
      <c r="K166" s="7">
        <f t="shared" si="29"/>
        <v>5.2330356674763712</v>
      </c>
      <c r="L166" s="7">
        <v>6.5375442508149861</v>
      </c>
      <c r="M166" s="18">
        <f t="shared" si="21"/>
        <v>1</v>
      </c>
      <c r="N166" s="18">
        <f t="shared" si="22"/>
        <v>0</v>
      </c>
      <c r="O166" s="18">
        <f t="shared" si="23"/>
        <v>0</v>
      </c>
      <c r="P166" s="18">
        <f t="shared" si="24"/>
        <v>0</v>
      </c>
      <c r="Q166" s="15">
        <f t="shared" si="25"/>
        <v>5.2330356674763712</v>
      </c>
      <c r="R166" s="15" t="str">
        <f t="shared" si="25"/>
        <v>n.a.</v>
      </c>
      <c r="S166" s="15" t="str">
        <f t="shared" si="25"/>
        <v>n.a.</v>
      </c>
      <c r="T166" s="15" t="str">
        <f t="shared" si="19"/>
        <v>n.a.</v>
      </c>
      <c r="U166" s="15">
        <f t="shared" si="26"/>
        <v>6.5375442508149861</v>
      </c>
      <c r="V166" s="15" t="str">
        <f t="shared" si="26"/>
        <v>n.a.</v>
      </c>
      <c r="W166" s="15" t="str">
        <f t="shared" si="26"/>
        <v>n.a.</v>
      </c>
      <c r="X166" s="15" t="str">
        <f t="shared" si="20"/>
        <v>n.a.</v>
      </c>
    </row>
    <row r="167" spans="1:24">
      <c r="A167" s="4">
        <f t="shared" si="27"/>
        <v>1966</v>
      </c>
      <c r="B167">
        <v>9.4</v>
      </c>
      <c r="D167">
        <v>33.48897994745225</v>
      </c>
      <c r="E167" s="49">
        <v>123754</v>
      </c>
      <c r="I167" s="24">
        <f t="shared" si="28"/>
        <v>28.068934959349594</v>
      </c>
      <c r="K167" s="7">
        <f t="shared" si="29"/>
        <v>2.7558434010046984</v>
      </c>
      <c r="L167" s="7">
        <v>5.0563492569400026</v>
      </c>
      <c r="M167" s="18">
        <f t="shared" si="21"/>
        <v>1</v>
      </c>
      <c r="N167" s="18">
        <f t="shared" si="22"/>
        <v>0</v>
      </c>
      <c r="O167" s="18">
        <f t="shared" si="23"/>
        <v>0</v>
      </c>
      <c r="P167" s="18">
        <f t="shared" si="24"/>
        <v>0</v>
      </c>
      <c r="Q167" s="15">
        <f t="shared" si="25"/>
        <v>2.7558434010046984</v>
      </c>
      <c r="R167" s="15" t="str">
        <f t="shared" si="25"/>
        <v>n.a.</v>
      </c>
      <c r="S167" s="15" t="str">
        <f t="shared" si="25"/>
        <v>n.a.</v>
      </c>
      <c r="T167" s="15" t="str">
        <f t="shared" si="19"/>
        <v>n.a.</v>
      </c>
      <c r="U167" s="15">
        <f t="shared" si="26"/>
        <v>5.0563492569400026</v>
      </c>
      <c r="V167" s="15" t="str">
        <f t="shared" si="26"/>
        <v>n.a.</v>
      </c>
      <c r="W167" s="15" t="str">
        <f t="shared" si="26"/>
        <v>n.a.</v>
      </c>
      <c r="X167" s="15" t="str">
        <f t="shared" si="20"/>
        <v>n.a.</v>
      </c>
    </row>
    <row r="168" spans="1:24">
      <c r="A168" s="4">
        <f t="shared" si="27"/>
        <v>1967</v>
      </c>
      <c r="B168">
        <v>10.8</v>
      </c>
      <c r="D168">
        <v>36.756197503301252</v>
      </c>
      <c r="E168" s="49">
        <v>130267</v>
      </c>
      <c r="I168" s="24">
        <f t="shared" si="28"/>
        <v>29.3828</v>
      </c>
      <c r="K168" s="7">
        <f t="shared" si="29"/>
        <v>5.2628601903776939</v>
      </c>
      <c r="L168" s="7">
        <v>3.8120523034833242</v>
      </c>
      <c r="M168" s="18">
        <f t="shared" si="21"/>
        <v>1</v>
      </c>
      <c r="N168" s="18">
        <f t="shared" si="22"/>
        <v>0</v>
      </c>
      <c r="O168" s="18">
        <f t="shared" si="23"/>
        <v>0</v>
      </c>
      <c r="P168" s="18">
        <f t="shared" si="24"/>
        <v>0</v>
      </c>
      <c r="Q168" s="15">
        <f t="shared" si="25"/>
        <v>5.2628601903776939</v>
      </c>
      <c r="R168" s="15" t="str">
        <f t="shared" si="25"/>
        <v>n.a.</v>
      </c>
      <c r="S168" s="15" t="str">
        <f t="shared" si="25"/>
        <v>n.a.</v>
      </c>
      <c r="T168" s="15" t="str">
        <f t="shared" si="19"/>
        <v>n.a.</v>
      </c>
      <c r="U168" s="15">
        <f t="shared" si="26"/>
        <v>3.8120523034833242</v>
      </c>
      <c r="V168" s="15" t="str">
        <f t="shared" si="26"/>
        <v>n.a.</v>
      </c>
      <c r="W168" s="15" t="str">
        <f t="shared" si="26"/>
        <v>n.a.</v>
      </c>
      <c r="X168" s="15" t="str">
        <f t="shared" si="20"/>
        <v>n.a.</v>
      </c>
    </row>
    <row r="169" spans="1:24">
      <c r="A169" s="4">
        <f t="shared" si="27"/>
        <v>1968</v>
      </c>
      <c r="B169">
        <v>11.8</v>
      </c>
      <c r="D169">
        <v>40.74946340489447</v>
      </c>
      <c r="E169" s="49">
        <v>138627</v>
      </c>
      <c r="I169" s="24">
        <f t="shared" si="28"/>
        <v>28.957436525612476</v>
      </c>
      <c r="K169" s="7">
        <f t="shared" si="29"/>
        <v>6.4175884913293402</v>
      </c>
      <c r="L169" s="7">
        <v>3.846182396034274</v>
      </c>
      <c r="M169" s="18">
        <f t="shared" si="21"/>
        <v>1</v>
      </c>
      <c r="N169" s="18">
        <f t="shared" si="22"/>
        <v>0</v>
      </c>
      <c r="O169" s="18">
        <f t="shared" si="23"/>
        <v>0</v>
      </c>
      <c r="P169" s="18">
        <f t="shared" si="24"/>
        <v>0</v>
      </c>
      <c r="Q169" s="15">
        <f t="shared" si="25"/>
        <v>6.4175884913293402</v>
      </c>
      <c r="R169" s="15" t="str">
        <f t="shared" si="25"/>
        <v>n.a.</v>
      </c>
      <c r="S169" s="15" t="str">
        <f t="shared" si="25"/>
        <v>n.a.</v>
      </c>
      <c r="T169" s="15" t="str">
        <f t="shared" si="19"/>
        <v>n.a.</v>
      </c>
      <c r="U169" s="15">
        <f t="shared" si="26"/>
        <v>3.846182396034274</v>
      </c>
      <c r="V169" s="15" t="str">
        <f t="shared" si="26"/>
        <v>n.a.</v>
      </c>
      <c r="W169" s="15" t="str">
        <f t="shared" si="26"/>
        <v>n.a.</v>
      </c>
      <c r="X169" s="15" t="str">
        <f t="shared" si="20"/>
        <v>n.a.</v>
      </c>
    </row>
    <row r="170" spans="1:24">
      <c r="A170" s="4">
        <f t="shared" si="27"/>
        <v>1969</v>
      </c>
      <c r="B170">
        <v>12.399999999999999</v>
      </c>
      <c r="D170">
        <v>51.85301151240408</v>
      </c>
      <c r="E170" s="49">
        <v>147552</v>
      </c>
      <c r="I170" s="24">
        <f t="shared" si="28"/>
        <v>23.913750886067085</v>
      </c>
      <c r="K170" s="7">
        <f t="shared" si="29"/>
        <v>6.4381397563245235</v>
      </c>
      <c r="L170" s="7">
        <v>6.9931389776125226</v>
      </c>
      <c r="M170" s="18">
        <f t="shared" si="21"/>
        <v>1</v>
      </c>
      <c r="N170" s="18">
        <f t="shared" si="22"/>
        <v>0</v>
      </c>
      <c r="O170" s="18">
        <f t="shared" si="23"/>
        <v>0</v>
      </c>
      <c r="P170" s="18">
        <f t="shared" si="24"/>
        <v>0</v>
      </c>
      <c r="Q170" s="15">
        <f t="shared" si="25"/>
        <v>6.4381397563245235</v>
      </c>
      <c r="R170" s="15" t="str">
        <f t="shared" si="25"/>
        <v>n.a.</v>
      </c>
      <c r="S170" s="15" t="str">
        <f t="shared" si="25"/>
        <v>n.a.</v>
      </c>
      <c r="T170" s="15" t="str">
        <f t="shared" si="19"/>
        <v>n.a.</v>
      </c>
      <c r="U170" s="15">
        <f t="shared" si="26"/>
        <v>6.9931389776125226</v>
      </c>
      <c r="V170" s="15" t="str">
        <f t="shared" si="26"/>
        <v>n.a.</v>
      </c>
      <c r="W170" s="15" t="str">
        <f t="shared" si="26"/>
        <v>n.a.</v>
      </c>
      <c r="X170" s="15" t="str">
        <f t="shared" si="20"/>
        <v>n.a.</v>
      </c>
    </row>
    <row r="171" spans="1:24">
      <c r="A171" s="4">
        <f t="shared" si="27"/>
        <v>1970</v>
      </c>
      <c r="B171">
        <v>13.6</v>
      </c>
      <c r="D171">
        <v>58.136052384388151</v>
      </c>
      <c r="E171" s="49">
        <v>155955</v>
      </c>
      <c r="I171" s="24">
        <f t="shared" si="28"/>
        <v>23.393401241072471</v>
      </c>
      <c r="K171" s="7">
        <f t="shared" si="29"/>
        <v>5.694941444372148</v>
      </c>
      <c r="L171" s="7">
        <v>4.3593478588495769</v>
      </c>
      <c r="M171" s="18">
        <f t="shared" si="21"/>
        <v>1</v>
      </c>
      <c r="N171" s="18">
        <f t="shared" si="22"/>
        <v>0</v>
      </c>
      <c r="O171" s="18">
        <f t="shared" si="23"/>
        <v>0</v>
      </c>
      <c r="P171" s="18">
        <f t="shared" si="24"/>
        <v>0</v>
      </c>
      <c r="Q171" s="15">
        <f t="shared" si="25"/>
        <v>5.694941444372148</v>
      </c>
      <c r="R171" s="15" t="str">
        <f t="shared" si="25"/>
        <v>n.a.</v>
      </c>
      <c r="S171" s="15" t="str">
        <f t="shared" si="25"/>
        <v>n.a.</v>
      </c>
      <c r="T171" s="15" t="str">
        <f t="shared" si="19"/>
        <v>n.a.</v>
      </c>
      <c r="U171" s="15">
        <f t="shared" si="26"/>
        <v>4.3593478588495769</v>
      </c>
      <c r="V171" s="15" t="str">
        <f t="shared" si="26"/>
        <v>n.a.</v>
      </c>
      <c r="W171" s="15" t="str">
        <f t="shared" si="26"/>
        <v>n.a.</v>
      </c>
      <c r="X171" s="15" t="str">
        <f t="shared" si="20"/>
        <v>n.a.</v>
      </c>
    </row>
    <row r="172" spans="1:24">
      <c r="A172" s="4">
        <f t="shared" si="27"/>
        <v>1971</v>
      </c>
      <c r="B172">
        <v>13.899999999999999</v>
      </c>
      <c r="D172">
        <v>65.637946916790312</v>
      </c>
      <c r="E172" s="49">
        <v>162539</v>
      </c>
      <c r="I172" s="24">
        <f t="shared" si="28"/>
        <v>21.176774492384908</v>
      </c>
      <c r="K172" s="7">
        <f t="shared" si="29"/>
        <v>4.2217306274245692</v>
      </c>
      <c r="L172" s="7">
        <v>7.9672265417635373</v>
      </c>
      <c r="M172" s="18">
        <f t="shared" si="21"/>
        <v>1</v>
      </c>
      <c r="N172" s="18">
        <f t="shared" si="22"/>
        <v>0</v>
      </c>
      <c r="O172" s="18">
        <f t="shared" si="23"/>
        <v>0</v>
      </c>
      <c r="P172" s="18">
        <f t="shared" si="24"/>
        <v>0</v>
      </c>
      <c r="Q172" s="15">
        <f t="shared" si="25"/>
        <v>4.2217306274245692</v>
      </c>
      <c r="R172" s="15" t="str">
        <f t="shared" si="25"/>
        <v>n.a.</v>
      </c>
      <c r="S172" s="15" t="str">
        <f t="shared" si="25"/>
        <v>n.a.</v>
      </c>
      <c r="T172" s="15" t="str">
        <f t="shared" si="19"/>
        <v>n.a.</v>
      </c>
      <c r="U172" s="15">
        <f t="shared" si="26"/>
        <v>7.9672265417635373</v>
      </c>
      <c r="V172" s="15" t="str">
        <f t="shared" si="26"/>
        <v>n.a.</v>
      </c>
      <c r="W172" s="15" t="str">
        <f t="shared" si="26"/>
        <v>n.a.</v>
      </c>
      <c r="X172" s="15" t="str">
        <f t="shared" si="20"/>
        <v>n.a.</v>
      </c>
    </row>
    <row r="173" spans="1:24">
      <c r="A173" s="4">
        <f t="shared" si="27"/>
        <v>1972</v>
      </c>
      <c r="B173">
        <v>14.1</v>
      </c>
      <c r="D173">
        <v>73.530999995462196</v>
      </c>
      <c r="E173" s="49">
        <v>167919</v>
      </c>
      <c r="I173" s="24">
        <f t="shared" si="28"/>
        <v>19.175585808529942</v>
      </c>
      <c r="K173" s="7">
        <f t="shared" si="29"/>
        <v>3.3099748368083937</v>
      </c>
      <c r="L173" s="7">
        <v>7.863103115220996</v>
      </c>
      <c r="M173" s="18">
        <f t="shared" si="21"/>
        <v>1</v>
      </c>
      <c r="N173" s="18">
        <f t="shared" si="22"/>
        <v>0</v>
      </c>
      <c r="O173" s="18">
        <f t="shared" si="23"/>
        <v>0</v>
      </c>
      <c r="P173" s="18">
        <f t="shared" si="24"/>
        <v>0</v>
      </c>
      <c r="Q173" s="15">
        <f t="shared" si="25"/>
        <v>3.3099748368083937</v>
      </c>
      <c r="R173" s="15" t="str">
        <f t="shared" si="25"/>
        <v>n.a.</v>
      </c>
      <c r="S173" s="15" t="str">
        <f t="shared" si="25"/>
        <v>n.a.</v>
      </c>
      <c r="T173" s="15" t="str">
        <f t="shared" si="19"/>
        <v>n.a.</v>
      </c>
      <c r="U173" s="15">
        <f t="shared" si="26"/>
        <v>7.863103115220996</v>
      </c>
      <c r="V173" s="15" t="str">
        <f t="shared" si="26"/>
        <v>n.a.</v>
      </c>
      <c r="W173" s="15" t="str">
        <f t="shared" si="26"/>
        <v>n.a.</v>
      </c>
      <c r="X173" s="15" t="str">
        <f t="shared" si="20"/>
        <v>n.a.</v>
      </c>
    </row>
    <row r="174" spans="1:24">
      <c r="A174" s="4">
        <f t="shared" si="27"/>
        <v>1973</v>
      </c>
      <c r="B174">
        <v>14.4</v>
      </c>
      <c r="D174">
        <v>84.167154480398963</v>
      </c>
      <c r="E174" s="49">
        <v>175791</v>
      </c>
      <c r="I174" s="24">
        <f t="shared" si="28"/>
        <v>17.108811731723097</v>
      </c>
      <c r="K174" s="7">
        <f t="shared" si="29"/>
        <v>4.6879745591624555</v>
      </c>
      <c r="L174" s="7">
        <v>8.1258667867529901</v>
      </c>
      <c r="M174" s="18">
        <f t="shared" si="21"/>
        <v>1</v>
      </c>
      <c r="N174" s="18">
        <f t="shared" si="22"/>
        <v>0</v>
      </c>
      <c r="O174" s="18">
        <f t="shared" si="23"/>
        <v>0</v>
      </c>
      <c r="P174" s="18">
        <f t="shared" si="24"/>
        <v>0</v>
      </c>
      <c r="Q174" s="15">
        <f t="shared" si="25"/>
        <v>4.6879745591624555</v>
      </c>
      <c r="R174" s="15" t="str">
        <f t="shared" si="25"/>
        <v>n.a.</v>
      </c>
      <c r="S174" s="15" t="str">
        <f t="shared" si="25"/>
        <v>n.a.</v>
      </c>
      <c r="T174" s="15" t="str">
        <f t="shared" si="19"/>
        <v>n.a.</v>
      </c>
      <c r="U174" s="15">
        <f t="shared" si="26"/>
        <v>8.1258667867529901</v>
      </c>
      <c r="V174" s="15" t="str">
        <f t="shared" si="26"/>
        <v>n.a.</v>
      </c>
      <c r="W174" s="15" t="str">
        <f t="shared" si="26"/>
        <v>n.a.</v>
      </c>
      <c r="X174" s="15" t="str">
        <f t="shared" si="20"/>
        <v>n.a.</v>
      </c>
    </row>
    <row r="175" spans="1:24">
      <c r="A175" s="4">
        <f t="shared" si="27"/>
        <v>1974</v>
      </c>
      <c r="B175">
        <v>15.899999999999999</v>
      </c>
      <c r="D175">
        <v>95.49487001465711</v>
      </c>
      <c r="E175" s="49">
        <v>182763</v>
      </c>
      <c r="I175" s="24">
        <f t="shared" si="28"/>
        <v>16.650109055658774</v>
      </c>
      <c r="K175" s="7">
        <f t="shared" si="29"/>
        <v>3.9660733484649491</v>
      </c>
      <c r="L175" s="7">
        <v>10.249618920254299</v>
      </c>
      <c r="M175" s="18">
        <f t="shared" si="21"/>
        <v>1</v>
      </c>
      <c r="N175" s="18">
        <f t="shared" si="22"/>
        <v>0</v>
      </c>
      <c r="O175" s="18">
        <f t="shared" si="23"/>
        <v>0</v>
      </c>
      <c r="P175" s="18">
        <f t="shared" si="24"/>
        <v>0</v>
      </c>
      <c r="Q175" s="15">
        <f t="shared" si="25"/>
        <v>3.9660733484649491</v>
      </c>
      <c r="R175" s="15" t="str">
        <f t="shared" si="25"/>
        <v>n.a.</v>
      </c>
      <c r="S175" s="15" t="str">
        <f t="shared" si="25"/>
        <v>n.a.</v>
      </c>
      <c r="T175" s="15" t="str">
        <f t="shared" si="19"/>
        <v>n.a.</v>
      </c>
      <c r="U175" s="15">
        <f t="shared" si="26"/>
        <v>10.249618920254299</v>
      </c>
      <c r="V175" s="15" t="str">
        <f t="shared" si="26"/>
        <v>n.a.</v>
      </c>
      <c r="W175" s="15" t="str">
        <f t="shared" si="26"/>
        <v>n.a.</v>
      </c>
      <c r="X175" s="15" t="str">
        <f t="shared" si="20"/>
        <v>n.a.</v>
      </c>
    </row>
    <row r="176" spans="1:24">
      <c r="A176" s="4">
        <f t="shared" si="27"/>
        <v>1975</v>
      </c>
      <c r="B176">
        <v>18.7</v>
      </c>
      <c r="D176">
        <v>105.41904334054843</v>
      </c>
      <c r="E176" s="49">
        <v>182596</v>
      </c>
      <c r="I176" s="24">
        <f t="shared" si="28"/>
        <v>17.738730505826194</v>
      </c>
      <c r="K176" s="7">
        <f t="shared" si="29"/>
        <v>-9.1375168934626494E-2</v>
      </c>
      <c r="L176" s="7">
        <v>9.6470609526048872</v>
      </c>
      <c r="M176" s="18">
        <f t="shared" si="21"/>
        <v>1</v>
      </c>
      <c r="N176" s="18">
        <f t="shared" si="22"/>
        <v>0</v>
      </c>
      <c r="O176" s="18">
        <f t="shared" si="23"/>
        <v>0</v>
      </c>
      <c r="P176" s="18">
        <f t="shared" si="24"/>
        <v>0</v>
      </c>
      <c r="Q176" s="15">
        <f t="shared" si="25"/>
        <v>-9.1375168934626494E-2</v>
      </c>
      <c r="R176" s="15" t="str">
        <f t="shared" si="25"/>
        <v>n.a.</v>
      </c>
      <c r="S176" s="15" t="str">
        <f t="shared" si="25"/>
        <v>n.a.</v>
      </c>
      <c r="T176" s="15" t="str">
        <f t="shared" si="19"/>
        <v>n.a.</v>
      </c>
      <c r="U176" s="15">
        <f t="shared" si="26"/>
        <v>9.6470609526048872</v>
      </c>
      <c r="V176" s="15" t="str">
        <f t="shared" si="26"/>
        <v>n.a.</v>
      </c>
      <c r="W176" s="15" t="str">
        <f t="shared" si="26"/>
        <v>n.a.</v>
      </c>
      <c r="X176" s="15" t="str">
        <f t="shared" si="20"/>
        <v>n.a.</v>
      </c>
    </row>
    <row r="177" spans="1:24">
      <c r="A177" s="4">
        <f t="shared" si="27"/>
        <v>1976</v>
      </c>
      <c r="B177">
        <v>22.400000000000002</v>
      </c>
      <c r="D177">
        <v>119.84607775070222</v>
      </c>
      <c r="E177" s="49">
        <v>191194</v>
      </c>
      <c r="I177" s="24">
        <f t="shared" si="28"/>
        <v>18.690640879040991</v>
      </c>
      <c r="K177" s="7">
        <f t="shared" si="29"/>
        <v>4.7087559420797787</v>
      </c>
      <c r="L177" s="7">
        <v>8.7881790549083867</v>
      </c>
      <c r="M177" s="18">
        <f t="shared" si="21"/>
        <v>1</v>
      </c>
      <c r="N177" s="18">
        <f t="shared" si="22"/>
        <v>0</v>
      </c>
      <c r="O177" s="18">
        <f t="shared" si="23"/>
        <v>0</v>
      </c>
      <c r="P177" s="18">
        <f t="shared" si="24"/>
        <v>0</v>
      </c>
      <c r="Q177" s="15">
        <f t="shared" si="25"/>
        <v>4.7087559420797787</v>
      </c>
      <c r="R177" s="15" t="str">
        <f t="shared" si="25"/>
        <v>n.a.</v>
      </c>
      <c r="S177" s="15" t="str">
        <f t="shared" si="25"/>
        <v>n.a.</v>
      </c>
      <c r="T177" s="15" t="str">
        <f t="shared" si="19"/>
        <v>n.a.</v>
      </c>
      <c r="U177" s="15">
        <f t="shared" si="26"/>
        <v>8.7881790549083867</v>
      </c>
      <c r="V177" s="15" t="str">
        <f t="shared" si="26"/>
        <v>n.a.</v>
      </c>
      <c r="W177" s="15" t="str">
        <f t="shared" si="26"/>
        <v>n.a.</v>
      </c>
      <c r="X177" s="15" t="str">
        <f t="shared" si="20"/>
        <v>n.a.</v>
      </c>
    </row>
    <row r="178" spans="1:24">
      <c r="A178" s="4">
        <f t="shared" si="27"/>
        <v>1977</v>
      </c>
      <c r="B178" s="86">
        <v>25.3</v>
      </c>
      <c r="D178">
        <v>130.95597878123709</v>
      </c>
      <c r="E178" s="49">
        <v>196392</v>
      </c>
      <c r="I178" s="24">
        <f t="shared" si="28"/>
        <v>19.31946921053817</v>
      </c>
      <c r="K178" s="7">
        <f t="shared" si="29"/>
        <v>2.7187045618586314</v>
      </c>
      <c r="L178" s="7">
        <v>5.82407217581442</v>
      </c>
      <c r="M178" s="18">
        <f t="shared" si="21"/>
        <v>1</v>
      </c>
      <c r="N178" s="18">
        <f t="shared" si="22"/>
        <v>0</v>
      </c>
      <c r="O178" s="18">
        <f t="shared" si="23"/>
        <v>0</v>
      </c>
      <c r="P178" s="18">
        <f t="shared" si="24"/>
        <v>0</v>
      </c>
      <c r="Q178" s="15">
        <f t="shared" si="25"/>
        <v>2.7187045618586314</v>
      </c>
      <c r="R178" s="15" t="str">
        <f t="shared" si="25"/>
        <v>n.a.</v>
      </c>
      <c r="S178" s="15" t="str">
        <f t="shared" si="25"/>
        <v>n.a.</v>
      </c>
      <c r="T178" s="15" t="str">
        <f t="shared" si="19"/>
        <v>n.a.</v>
      </c>
      <c r="U178" s="15">
        <f t="shared" si="26"/>
        <v>5.82407217581442</v>
      </c>
      <c r="V178" s="15" t="str">
        <f t="shared" si="26"/>
        <v>n.a.</v>
      </c>
      <c r="W178" s="15" t="str">
        <f t="shared" si="26"/>
        <v>n.a.</v>
      </c>
      <c r="X178" s="15" t="str">
        <f t="shared" si="20"/>
        <v>n.a.</v>
      </c>
    </row>
    <row r="179" spans="1:24">
      <c r="A179" s="4">
        <f t="shared" si="27"/>
        <v>1978</v>
      </c>
      <c r="B179">
        <v>29.2</v>
      </c>
      <c r="D179">
        <v>141.3230415980324</v>
      </c>
      <c r="E179" s="49">
        <v>201024</v>
      </c>
      <c r="I179" s="24">
        <f t="shared" si="28"/>
        <v>20.661881933629811</v>
      </c>
      <c r="K179" s="7">
        <f t="shared" si="29"/>
        <v>2.3585482097030486</v>
      </c>
      <c r="L179" s="7">
        <v>3.9907599999717909</v>
      </c>
      <c r="M179" s="18">
        <f t="shared" si="21"/>
        <v>1</v>
      </c>
      <c r="N179" s="18">
        <f t="shared" si="22"/>
        <v>0</v>
      </c>
      <c r="O179" s="18">
        <f t="shared" si="23"/>
        <v>0</v>
      </c>
      <c r="P179" s="18">
        <f t="shared" si="24"/>
        <v>0</v>
      </c>
      <c r="Q179" s="15">
        <f t="shared" si="25"/>
        <v>2.3585482097030486</v>
      </c>
      <c r="R179" s="15" t="str">
        <f t="shared" si="25"/>
        <v>n.a.</v>
      </c>
      <c r="S179" s="15" t="str">
        <f t="shared" si="25"/>
        <v>n.a.</v>
      </c>
      <c r="T179" s="15" t="str">
        <f t="shared" si="19"/>
        <v>n.a.</v>
      </c>
      <c r="U179" s="15">
        <f t="shared" si="26"/>
        <v>3.9907599999717909</v>
      </c>
      <c r="V179" s="15" t="str">
        <f t="shared" si="26"/>
        <v>n.a.</v>
      </c>
      <c r="W179" s="15" t="str">
        <f t="shared" si="26"/>
        <v>n.a.</v>
      </c>
      <c r="X179" s="15" t="str">
        <f t="shared" si="20"/>
        <v>n.a.</v>
      </c>
    </row>
    <row r="180" spans="1:24">
      <c r="A180" s="4">
        <f t="shared" si="27"/>
        <v>1979</v>
      </c>
      <c r="B180">
        <v>34</v>
      </c>
      <c r="D180">
        <v>149.82098370475242</v>
      </c>
      <c r="E180" s="49">
        <v>205501</v>
      </c>
      <c r="I180" s="24">
        <f t="shared" si="28"/>
        <v>22.693750340741822</v>
      </c>
      <c r="K180" s="7">
        <f t="shared" si="29"/>
        <v>2.2270972620184626</v>
      </c>
      <c r="L180" s="7">
        <v>4.5134029129029649</v>
      </c>
      <c r="M180" s="18">
        <f t="shared" si="21"/>
        <v>1</v>
      </c>
      <c r="N180" s="18">
        <f t="shared" si="22"/>
        <v>0</v>
      </c>
      <c r="O180" s="18">
        <f t="shared" si="23"/>
        <v>0</v>
      </c>
      <c r="P180" s="18">
        <f t="shared" si="24"/>
        <v>0</v>
      </c>
      <c r="Q180" s="15">
        <f t="shared" si="25"/>
        <v>2.2270972620184626</v>
      </c>
      <c r="R180" s="15" t="str">
        <f t="shared" si="25"/>
        <v>n.a.</v>
      </c>
      <c r="S180" s="15" t="str">
        <f t="shared" si="25"/>
        <v>n.a.</v>
      </c>
      <c r="T180" s="15" t="str">
        <f t="shared" si="19"/>
        <v>n.a.</v>
      </c>
      <c r="U180" s="15">
        <f t="shared" si="26"/>
        <v>4.5134029129029649</v>
      </c>
      <c r="V180" s="15" t="str">
        <f t="shared" si="26"/>
        <v>n.a.</v>
      </c>
      <c r="W180" s="15" t="str">
        <f t="shared" si="26"/>
        <v>n.a.</v>
      </c>
      <c r="X180" s="15" t="str">
        <f t="shared" si="20"/>
        <v>n.a.</v>
      </c>
    </row>
    <row r="181" spans="1:24">
      <c r="A181" s="4">
        <f t="shared" si="27"/>
        <v>1980</v>
      </c>
      <c r="B181">
        <v>41.9</v>
      </c>
      <c r="D181" s="8">
        <v>160.721</v>
      </c>
      <c r="E181" s="49">
        <v>207979</v>
      </c>
      <c r="F181">
        <v>247.786</v>
      </c>
      <c r="H181" s="23">
        <f>100*D181/F181</f>
        <v>64.862825179792239</v>
      </c>
      <c r="I181" s="24">
        <f t="shared" si="28"/>
        <v>26.070021963526855</v>
      </c>
      <c r="K181" s="7">
        <f t="shared" si="29"/>
        <v>1.2058335482552307</v>
      </c>
      <c r="L181" s="7">
        <v>6.5469999999999997</v>
      </c>
      <c r="M181" s="18">
        <f t="shared" si="21"/>
        <v>1</v>
      </c>
      <c r="N181" s="18">
        <f t="shared" si="22"/>
        <v>0</v>
      </c>
      <c r="O181" s="18">
        <f t="shared" si="23"/>
        <v>0</v>
      </c>
      <c r="P181" s="18">
        <f t="shared" si="24"/>
        <v>0</v>
      </c>
      <c r="Q181" s="15">
        <f t="shared" si="25"/>
        <v>1.2058335482552307</v>
      </c>
      <c r="R181" s="15" t="str">
        <f t="shared" si="25"/>
        <v>n.a.</v>
      </c>
      <c r="S181" s="15" t="str">
        <f t="shared" si="25"/>
        <v>n.a.</v>
      </c>
      <c r="T181" s="15" t="str">
        <f t="shared" si="19"/>
        <v>n.a.</v>
      </c>
      <c r="U181" s="15">
        <f t="shared" si="26"/>
        <v>6.5469999999999997</v>
      </c>
      <c r="V181" s="15" t="str">
        <f t="shared" si="26"/>
        <v>n.a.</v>
      </c>
      <c r="W181" s="15" t="str">
        <f t="shared" si="26"/>
        <v>n.a.</v>
      </c>
      <c r="X181" s="15" t="str">
        <f t="shared" si="20"/>
        <v>n.a.</v>
      </c>
    </row>
    <row r="182" spans="1:24">
      <c r="A182" s="4">
        <f t="shared" si="27"/>
        <v>1981</v>
      </c>
      <c r="B182">
        <v>51.4</v>
      </c>
      <c r="D182" s="8">
        <v>168.529</v>
      </c>
      <c r="E182" s="49">
        <v>206925</v>
      </c>
      <c r="F182">
        <v>246.51300000000001</v>
      </c>
      <c r="H182" s="23">
        <f t="shared" ref="H182:H204" si="30">100*D182/F182</f>
        <v>68.365157212804192</v>
      </c>
      <c r="I182" s="24">
        <f t="shared" si="28"/>
        <v>30.499201917770829</v>
      </c>
      <c r="J182" s="15">
        <f t="shared" ref="J182:J210" si="31">I182-I179</f>
        <v>9.8373199841410184</v>
      </c>
      <c r="K182" s="7">
        <f>100*(F182/F181-1)</f>
        <v>-0.51374976794491545</v>
      </c>
      <c r="L182" s="7">
        <v>6.8</v>
      </c>
      <c r="M182" s="18">
        <f t="shared" si="21"/>
        <v>0</v>
      </c>
      <c r="N182" s="18">
        <f t="shared" si="22"/>
        <v>1</v>
      </c>
      <c r="O182" s="18">
        <f t="shared" si="23"/>
        <v>0</v>
      </c>
      <c r="P182" s="18">
        <f t="shared" si="24"/>
        <v>0</v>
      </c>
      <c r="Q182" s="15" t="str">
        <f t="shared" si="25"/>
        <v>n.a.</v>
      </c>
      <c r="R182" s="15">
        <f t="shared" si="25"/>
        <v>-0.51374976794491545</v>
      </c>
      <c r="S182" s="15" t="str">
        <f t="shared" si="25"/>
        <v>n.a.</v>
      </c>
      <c r="T182" s="15" t="str">
        <f t="shared" si="19"/>
        <v>n.a.</v>
      </c>
      <c r="U182" s="15" t="str">
        <f t="shared" si="26"/>
        <v>n.a.</v>
      </c>
      <c r="V182" s="15">
        <f t="shared" si="26"/>
        <v>6.8</v>
      </c>
      <c r="W182" s="15" t="str">
        <f t="shared" si="26"/>
        <v>n.a.</v>
      </c>
      <c r="X182" s="15" t="str">
        <f t="shared" si="20"/>
        <v>n.a.</v>
      </c>
    </row>
    <row r="183" spans="1:24">
      <c r="A183" s="4">
        <f t="shared" si="27"/>
        <v>1982</v>
      </c>
      <c r="B183">
        <v>64.100000000000009</v>
      </c>
      <c r="D183" s="8">
        <v>175.351</v>
      </c>
      <c r="E183" s="49">
        <v>204517</v>
      </c>
      <c r="F183">
        <v>243.35</v>
      </c>
      <c r="H183" s="23">
        <f t="shared" si="30"/>
        <v>72.057119375385241</v>
      </c>
      <c r="I183" s="24">
        <f t="shared" si="28"/>
        <v>36.55525203734225</v>
      </c>
      <c r="J183" s="15">
        <f t="shared" si="31"/>
        <v>13.861501696600428</v>
      </c>
      <c r="K183" s="7">
        <f t="shared" ref="K183:K210" si="32">100*(F183/F182-1)</f>
        <v>-1.2830966318206349</v>
      </c>
      <c r="L183" s="7">
        <v>5.9</v>
      </c>
      <c r="M183" s="18">
        <f t="shared" si="21"/>
        <v>0</v>
      </c>
      <c r="N183" s="18">
        <f t="shared" si="22"/>
        <v>1</v>
      </c>
      <c r="O183" s="18">
        <f t="shared" si="23"/>
        <v>0</v>
      </c>
      <c r="P183" s="18">
        <f t="shared" si="24"/>
        <v>0</v>
      </c>
      <c r="Q183" s="15" t="str">
        <f t="shared" si="25"/>
        <v>n.a.</v>
      </c>
      <c r="R183" s="15">
        <f t="shared" si="25"/>
        <v>-1.2830966318206349</v>
      </c>
      <c r="S183" s="15" t="str">
        <f t="shared" si="25"/>
        <v>n.a.</v>
      </c>
      <c r="T183" s="15" t="str">
        <f t="shared" si="19"/>
        <v>n.a.</v>
      </c>
      <c r="U183" s="15" t="str">
        <f t="shared" si="26"/>
        <v>n.a.</v>
      </c>
      <c r="V183" s="15">
        <f t="shared" si="26"/>
        <v>5.9</v>
      </c>
      <c r="W183" s="15" t="str">
        <f t="shared" si="26"/>
        <v>n.a.</v>
      </c>
      <c r="X183" s="15" t="str">
        <f t="shared" si="20"/>
        <v>n.a.</v>
      </c>
    </row>
    <row r="184" spans="1:24">
      <c r="A184" s="4">
        <f t="shared" si="27"/>
        <v>1983</v>
      </c>
      <c r="B184">
        <v>77.8</v>
      </c>
      <c r="D184" s="8">
        <v>182.18</v>
      </c>
      <c r="E184" s="49">
        <v>208014</v>
      </c>
      <c r="F184">
        <v>247.62799999999999</v>
      </c>
      <c r="H184" s="23">
        <f t="shared" si="30"/>
        <v>73.570032468056922</v>
      </c>
      <c r="I184" s="24">
        <f t="shared" si="28"/>
        <v>42.705017016137887</v>
      </c>
      <c r="J184" s="15">
        <f t="shared" si="31"/>
        <v>16.634995052611032</v>
      </c>
      <c r="K184" s="7">
        <f t="shared" si="32"/>
        <v>1.7579617834394767</v>
      </c>
      <c r="L184" s="7">
        <v>2.9</v>
      </c>
      <c r="M184" s="18">
        <f t="shared" si="21"/>
        <v>0</v>
      </c>
      <c r="N184" s="18">
        <f t="shared" si="22"/>
        <v>1</v>
      </c>
      <c r="O184" s="18">
        <f t="shared" si="23"/>
        <v>0</v>
      </c>
      <c r="P184" s="18">
        <f t="shared" si="24"/>
        <v>0</v>
      </c>
      <c r="Q184" s="15" t="str">
        <f t="shared" si="25"/>
        <v>n.a.</v>
      </c>
      <c r="R184" s="15">
        <f t="shared" si="25"/>
        <v>1.7579617834394767</v>
      </c>
      <c r="S184" s="15" t="str">
        <f t="shared" si="25"/>
        <v>n.a.</v>
      </c>
      <c r="T184" s="15" t="str">
        <f t="shared" si="19"/>
        <v>n.a.</v>
      </c>
      <c r="U184" s="15" t="str">
        <f t="shared" si="26"/>
        <v>n.a.</v>
      </c>
      <c r="V184" s="15">
        <f t="shared" si="26"/>
        <v>2.9</v>
      </c>
      <c r="W184" s="15" t="str">
        <f t="shared" si="26"/>
        <v>n.a.</v>
      </c>
      <c r="X184" s="15" t="str">
        <f t="shared" si="20"/>
        <v>n.a.</v>
      </c>
    </row>
    <row r="185" spans="1:24">
      <c r="A185" s="4">
        <f t="shared" si="27"/>
        <v>1984</v>
      </c>
      <c r="B185">
        <v>91.100000000000009</v>
      </c>
      <c r="D185" s="8">
        <v>190.49299999999999</v>
      </c>
      <c r="E185" s="49">
        <v>214854</v>
      </c>
      <c r="F185">
        <v>255.352</v>
      </c>
      <c r="H185" s="23">
        <f t="shared" si="30"/>
        <v>74.600159779441711</v>
      </c>
      <c r="I185" s="24">
        <f t="shared" si="28"/>
        <v>47.823279595575691</v>
      </c>
      <c r="J185" s="15">
        <f t="shared" si="31"/>
        <v>17.324077677804862</v>
      </c>
      <c r="K185" s="7">
        <f t="shared" si="32"/>
        <v>3.1191949214143921</v>
      </c>
      <c r="L185" s="7">
        <v>3.4</v>
      </c>
      <c r="M185" s="18">
        <f t="shared" si="21"/>
        <v>0</v>
      </c>
      <c r="N185" s="18">
        <f t="shared" si="22"/>
        <v>1</v>
      </c>
      <c r="O185" s="18">
        <f t="shared" si="23"/>
        <v>0</v>
      </c>
      <c r="P185" s="18">
        <f t="shared" si="24"/>
        <v>0</v>
      </c>
      <c r="Q185" s="15" t="str">
        <f t="shared" si="25"/>
        <v>n.a.</v>
      </c>
      <c r="R185" s="15">
        <f t="shared" si="25"/>
        <v>3.1191949214143921</v>
      </c>
      <c r="S185" s="15" t="str">
        <f t="shared" si="25"/>
        <v>n.a.</v>
      </c>
      <c r="T185" s="15" t="str">
        <f t="shared" si="19"/>
        <v>n.a.</v>
      </c>
      <c r="U185" s="15" t="str">
        <f t="shared" si="26"/>
        <v>n.a.</v>
      </c>
      <c r="V185" s="15">
        <f t="shared" si="26"/>
        <v>3.4</v>
      </c>
      <c r="W185" s="15" t="str">
        <f t="shared" si="26"/>
        <v>n.a.</v>
      </c>
      <c r="X185" s="15" t="str">
        <f t="shared" si="20"/>
        <v>n.a.</v>
      </c>
    </row>
    <row r="186" spans="1:24">
      <c r="A186" s="4">
        <f t="shared" si="27"/>
        <v>1985</v>
      </c>
      <c r="B186">
        <v>102.39999999999999</v>
      </c>
      <c r="D186" s="8">
        <v>199.07300000000001</v>
      </c>
      <c r="E186" s="49">
        <v>221470</v>
      </c>
      <c r="F186">
        <v>262.13499999999999</v>
      </c>
      <c r="H186" s="23">
        <f t="shared" si="30"/>
        <v>75.942930169569109</v>
      </c>
      <c r="I186" s="24">
        <f t="shared" si="28"/>
        <v>51.438417063087407</v>
      </c>
      <c r="J186" s="15">
        <f t="shared" si="31"/>
        <v>14.883165025745157</v>
      </c>
      <c r="K186" s="7">
        <f t="shared" si="32"/>
        <v>2.656333218459217</v>
      </c>
      <c r="L186" s="7">
        <v>2.2999999999999998</v>
      </c>
      <c r="M186" s="18">
        <f t="shared" si="21"/>
        <v>0</v>
      </c>
      <c r="N186" s="18">
        <f t="shared" si="22"/>
        <v>1</v>
      </c>
      <c r="O186" s="18">
        <f t="shared" si="23"/>
        <v>0</v>
      </c>
      <c r="P186" s="18">
        <f t="shared" si="24"/>
        <v>0</v>
      </c>
      <c r="Q186" s="15" t="str">
        <f t="shared" si="25"/>
        <v>n.a.</v>
      </c>
      <c r="R186" s="15">
        <f t="shared" si="25"/>
        <v>2.656333218459217</v>
      </c>
      <c r="S186" s="15" t="str">
        <f t="shared" si="25"/>
        <v>n.a.</v>
      </c>
      <c r="T186" s="15" t="str">
        <f t="shared" si="19"/>
        <v>n.a.</v>
      </c>
      <c r="U186" s="15" t="str">
        <f t="shared" si="26"/>
        <v>n.a.</v>
      </c>
      <c r="V186" s="15">
        <f t="shared" si="26"/>
        <v>2.2999999999999998</v>
      </c>
      <c r="W186" s="15" t="str">
        <f t="shared" si="26"/>
        <v>n.a.</v>
      </c>
      <c r="X186" s="15" t="str">
        <f t="shared" si="20"/>
        <v>n.a.</v>
      </c>
    </row>
    <row r="187" spans="1:24">
      <c r="A187" s="4">
        <f t="shared" si="27"/>
        <v>1986</v>
      </c>
      <c r="B187">
        <v>106.69999999999999</v>
      </c>
      <c r="D187" s="8">
        <v>205.499</v>
      </c>
      <c r="E187" s="49">
        <v>227570</v>
      </c>
      <c r="F187">
        <v>270.32600000000002</v>
      </c>
      <c r="H187" s="23">
        <f t="shared" si="30"/>
        <v>76.018954891501352</v>
      </c>
      <c r="I187" s="24">
        <f t="shared" si="28"/>
        <v>51.922393782938109</v>
      </c>
      <c r="J187" s="15">
        <f t="shared" si="31"/>
        <v>9.2173767668002213</v>
      </c>
      <c r="K187" s="7">
        <f t="shared" si="32"/>
        <v>3.1247258092204522</v>
      </c>
      <c r="L187" s="7">
        <v>0</v>
      </c>
      <c r="M187" s="18">
        <f t="shared" si="21"/>
        <v>0</v>
      </c>
      <c r="N187" s="18">
        <f t="shared" si="22"/>
        <v>1</v>
      </c>
      <c r="O187" s="18">
        <f t="shared" si="23"/>
        <v>0</v>
      </c>
      <c r="P187" s="18">
        <f t="shared" si="24"/>
        <v>0</v>
      </c>
      <c r="Q187" s="15" t="str">
        <f t="shared" si="25"/>
        <v>n.a.</v>
      </c>
      <c r="R187" s="15">
        <f t="shared" si="25"/>
        <v>3.1247258092204522</v>
      </c>
      <c r="S187" s="15" t="str">
        <f t="shared" si="25"/>
        <v>n.a.</v>
      </c>
      <c r="T187" s="15" t="str">
        <f t="shared" si="19"/>
        <v>n.a.</v>
      </c>
      <c r="U187" s="15" t="str">
        <f t="shared" si="26"/>
        <v>n.a.</v>
      </c>
      <c r="V187" s="15">
        <f t="shared" si="26"/>
        <v>0</v>
      </c>
      <c r="W187" s="15" t="str">
        <f t="shared" si="26"/>
        <v>n.a.</v>
      </c>
      <c r="X187" s="15" t="str">
        <f t="shared" si="20"/>
        <v>n.a.</v>
      </c>
    </row>
    <row r="188" spans="1:24">
      <c r="A188" s="4">
        <f t="shared" si="27"/>
        <v>1987</v>
      </c>
      <c r="B188">
        <v>112.5</v>
      </c>
      <c r="D188" s="8">
        <v>207.83699999999999</v>
      </c>
      <c r="E188" s="49">
        <v>230788</v>
      </c>
      <c r="F188">
        <v>275.32900000000001</v>
      </c>
      <c r="H188" s="23">
        <f t="shared" si="30"/>
        <v>75.486781268954587</v>
      </c>
      <c r="I188" s="24">
        <f t="shared" si="28"/>
        <v>54.128956826744037</v>
      </c>
      <c r="J188" s="15">
        <f t="shared" si="31"/>
        <v>6.305677231168346</v>
      </c>
      <c r="K188" s="7">
        <f t="shared" si="32"/>
        <v>1.8507283798080865</v>
      </c>
      <c r="L188" s="7">
        <v>-1</v>
      </c>
      <c r="M188" s="18">
        <f t="shared" si="21"/>
        <v>0</v>
      </c>
      <c r="N188" s="18">
        <f t="shared" si="22"/>
        <v>1</v>
      </c>
      <c r="O188" s="18">
        <f t="shared" si="23"/>
        <v>0</v>
      </c>
      <c r="P188" s="18">
        <f t="shared" si="24"/>
        <v>0</v>
      </c>
      <c r="Q188" s="15" t="str">
        <f t="shared" si="25"/>
        <v>n.a.</v>
      </c>
      <c r="R188" s="15">
        <f t="shared" si="25"/>
        <v>1.8507283798080865</v>
      </c>
      <c r="S188" s="15" t="str">
        <f t="shared" si="25"/>
        <v>n.a.</v>
      </c>
      <c r="T188" s="15" t="str">
        <f t="shared" si="19"/>
        <v>n.a.</v>
      </c>
      <c r="U188" s="15" t="str">
        <f t="shared" si="26"/>
        <v>n.a.</v>
      </c>
      <c r="V188" s="15">
        <f t="shared" si="26"/>
        <v>-1</v>
      </c>
      <c r="W188" s="15" t="str">
        <f t="shared" si="26"/>
        <v>n.a.</v>
      </c>
      <c r="X188" s="15" t="str">
        <f t="shared" si="20"/>
        <v>n.a.</v>
      </c>
    </row>
    <row r="189" spans="1:24">
      <c r="A189" s="4">
        <f t="shared" si="27"/>
        <v>1988</v>
      </c>
      <c r="B189">
        <v>122.89999999999999</v>
      </c>
      <c r="D189" s="8">
        <v>216.042</v>
      </c>
      <c r="E189" s="49">
        <v>236824</v>
      </c>
      <c r="F189">
        <v>283.53500000000003</v>
      </c>
      <c r="H189" s="23">
        <f t="shared" si="30"/>
        <v>76.195884106018653</v>
      </c>
      <c r="I189" s="24">
        <f t="shared" si="28"/>
        <v>56.887086770165062</v>
      </c>
      <c r="J189" s="15">
        <f t="shared" si="31"/>
        <v>5.4486697070776557</v>
      </c>
      <c r="K189" s="7">
        <f t="shared" si="32"/>
        <v>2.98043431676287</v>
      </c>
      <c r="L189" s="7">
        <v>0.5</v>
      </c>
      <c r="M189" s="18">
        <f t="shared" si="21"/>
        <v>0</v>
      </c>
      <c r="N189" s="18">
        <f t="shared" si="22"/>
        <v>1</v>
      </c>
      <c r="O189" s="18">
        <f t="shared" si="23"/>
        <v>0</v>
      </c>
      <c r="P189" s="18">
        <f t="shared" si="24"/>
        <v>0</v>
      </c>
      <c r="Q189" s="15" t="str">
        <f t="shared" si="25"/>
        <v>n.a.</v>
      </c>
      <c r="R189" s="15">
        <f t="shared" si="25"/>
        <v>2.98043431676287</v>
      </c>
      <c r="S189" s="15" t="str">
        <f t="shared" si="25"/>
        <v>n.a.</v>
      </c>
      <c r="T189" s="15" t="str">
        <f t="shared" si="19"/>
        <v>n.a.</v>
      </c>
      <c r="U189" s="15" t="str">
        <f t="shared" si="26"/>
        <v>n.a.</v>
      </c>
      <c r="V189" s="15">
        <f t="shared" si="26"/>
        <v>0.5</v>
      </c>
      <c r="W189" s="15" t="str">
        <f t="shared" si="26"/>
        <v>n.a.</v>
      </c>
      <c r="X189" s="15" t="str">
        <f t="shared" si="20"/>
        <v>n.a.</v>
      </c>
    </row>
    <row r="190" spans="1:24">
      <c r="A190" s="4">
        <f t="shared" si="27"/>
        <v>1989</v>
      </c>
      <c r="B190">
        <v>131.70000000000002</v>
      </c>
      <c r="D190" s="8">
        <v>228.96</v>
      </c>
      <c r="E190" s="49">
        <v>247906</v>
      </c>
      <c r="F190">
        <v>297.101</v>
      </c>
      <c r="H190" s="23">
        <f t="shared" si="30"/>
        <v>77.064701902719946</v>
      </c>
      <c r="I190" s="24">
        <f t="shared" si="28"/>
        <v>57.520964360587008</v>
      </c>
      <c r="J190" s="15">
        <f t="shared" si="31"/>
        <v>5.5985705776488999</v>
      </c>
      <c r="K190" s="7">
        <f t="shared" si="32"/>
        <v>4.7845944945068331</v>
      </c>
      <c r="L190" s="7">
        <v>1.1000000000000001</v>
      </c>
      <c r="M190" s="18">
        <f t="shared" si="21"/>
        <v>0</v>
      </c>
      <c r="N190" s="18">
        <f t="shared" si="22"/>
        <v>1</v>
      </c>
      <c r="O190" s="18">
        <f t="shared" si="23"/>
        <v>0</v>
      </c>
      <c r="P190" s="18">
        <f t="shared" si="24"/>
        <v>0</v>
      </c>
      <c r="Q190" s="15" t="str">
        <f t="shared" si="25"/>
        <v>n.a.</v>
      </c>
      <c r="R190" s="15">
        <f t="shared" si="25"/>
        <v>4.7845944945068331</v>
      </c>
      <c r="S190" s="15" t="str">
        <f t="shared" si="25"/>
        <v>n.a.</v>
      </c>
      <c r="T190" s="15" t="str">
        <f t="shared" si="19"/>
        <v>n.a.</v>
      </c>
      <c r="U190" s="15" t="str">
        <f t="shared" si="26"/>
        <v>n.a.</v>
      </c>
      <c r="V190" s="15">
        <f t="shared" si="26"/>
        <v>1.1000000000000001</v>
      </c>
      <c r="W190" s="15" t="str">
        <f t="shared" si="26"/>
        <v>n.a.</v>
      </c>
      <c r="X190" s="15" t="str">
        <f t="shared" si="20"/>
        <v>n.a.</v>
      </c>
    </row>
    <row r="191" spans="1:24">
      <c r="A191" s="4">
        <f t="shared" si="27"/>
        <v>1990</v>
      </c>
      <c r="B191">
        <v>142.29999999999998</v>
      </c>
      <c r="D191" s="8">
        <v>243.56100000000001</v>
      </c>
      <c r="E191" s="49">
        <v>258094</v>
      </c>
      <c r="F191">
        <v>309.17700000000002</v>
      </c>
      <c r="H191" s="23">
        <f t="shared" si="30"/>
        <v>78.777205290173598</v>
      </c>
      <c r="I191" s="24">
        <f t="shared" si="28"/>
        <v>58.424788861927802</v>
      </c>
      <c r="J191" s="15">
        <f t="shared" si="31"/>
        <v>4.2958320351837642</v>
      </c>
      <c r="K191" s="7">
        <f t="shared" si="32"/>
        <v>4.0646110245337486</v>
      </c>
      <c r="L191" s="7">
        <v>2.5</v>
      </c>
      <c r="M191" s="18">
        <f t="shared" si="21"/>
        <v>0</v>
      </c>
      <c r="N191" s="18">
        <f t="shared" si="22"/>
        <v>1</v>
      </c>
      <c r="O191" s="18">
        <f t="shared" si="23"/>
        <v>0</v>
      </c>
      <c r="P191" s="18">
        <f t="shared" si="24"/>
        <v>0</v>
      </c>
      <c r="Q191" s="15" t="str">
        <f t="shared" si="25"/>
        <v>n.a.</v>
      </c>
      <c r="R191" s="15">
        <f t="shared" si="25"/>
        <v>4.0646110245337486</v>
      </c>
      <c r="S191" s="15" t="str">
        <f t="shared" si="25"/>
        <v>n.a.</v>
      </c>
      <c r="T191" s="15" t="str">
        <f t="shared" si="19"/>
        <v>n.a.</v>
      </c>
      <c r="U191" s="15" t="str">
        <f t="shared" si="26"/>
        <v>n.a.</v>
      </c>
      <c r="V191" s="15">
        <f t="shared" si="26"/>
        <v>2.5</v>
      </c>
      <c r="W191" s="15" t="str">
        <f t="shared" si="26"/>
        <v>n.a.</v>
      </c>
      <c r="X191" s="15" t="str">
        <f t="shared" si="20"/>
        <v>n.a.</v>
      </c>
    </row>
    <row r="192" spans="1:24">
      <c r="A192" s="4">
        <f t="shared" si="27"/>
        <v>1991</v>
      </c>
      <c r="B192">
        <v>152</v>
      </c>
      <c r="D192" s="8">
        <v>256.54700000000003</v>
      </c>
      <c r="E192" s="50">
        <v>263955.29503816797</v>
      </c>
      <c r="F192">
        <v>316.613</v>
      </c>
      <c r="H192" s="23">
        <f t="shared" si="30"/>
        <v>81.028574316278878</v>
      </c>
      <c r="I192" s="24">
        <f t="shared" si="28"/>
        <v>59.248402826772477</v>
      </c>
      <c r="J192" s="15">
        <f t="shared" si="31"/>
        <v>2.3613160566074143</v>
      </c>
      <c r="K192" s="7">
        <f t="shared" si="32"/>
        <v>2.4050948162379404</v>
      </c>
      <c r="L192" s="7">
        <v>3.1</v>
      </c>
      <c r="M192" s="18">
        <f t="shared" si="21"/>
        <v>0</v>
      </c>
      <c r="N192" s="18">
        <f t="shared" si="22"/>
        <v>1</v>
      </c>
      <c r="O192" s="18">
        <f t="shared" si="23"/>
        <v>0</v>
      </c>
      <c r="P192" s="18">
        <f t="shared" si="24"/>
        <v>0</v>
      </c>
      <c r="Q192" s="15" t="str">
        <f t="shared" si="25"/>
        <v>n.a.</v>
      </c>
      <c r="R192" s="15">
        <f t="shared" si="25"/>
        <v>2.4050948162379404</v>
      </c>
      <c r="S192" s="15" t="str">
        <f t="shared" si="25"/>
        <v>n.a.</v>
      </c>
      <c r="T192" s="15" t="str">
        <f t="shared" si="19"/>
        <v>n.a.</v>
      </c>
      <c r="U192" s="15" t="str">
        <f t="shared" si="26"/>
        <v>n.a.</v>
      </c>
      <c r="V192" s="15">
        <f t="shared" si="26"/>
        <v>3.1</v>
      </c>
      <c r="W192" s="15" t="str">
        <f t="shared" si="26"/>
        <v>n.a.</v>
      </c>
      <c r="X192" s="15" t="str">
        <f t="shared" si="20"/>
        <v>n.a.</v>
      </c>
    </row>
    <row r="193" spans="1:24">
      <c r="A193" s="4">
        <f t="shared" si="27"/>
        <v>1992</v>
      </c>
      <c r="B193">
        <v>161.6</v>
      </c>
      <c r="D193" s="8">
        <v>266.47199999999998</v>
      </c>
      <c r="E193" s="50">
        <v>269301.65582928521</v>
      </c>
      <c r="F193">
        <v>321.32900000000001</v>
      </c>
      <c r="H193" s="23">
        <f t="shared" si="30"/>
        <v>82.928089279212259</v>
      </c>
      <c r="I193" s="24">
        <f t="shared" si="28"/>
        <v>60.64427031733166</v>
      </c>
      <c r="J193" s="15">
        <f t="shared" si="31"/>
        <v>3.1233059567446517</v>
      </c>
      <c r="K193" s="7">
        <f t="shared" si="32"/>
        <v>1.4895155915897407</v>
      </c>
      <c r="L193" s="7">
        <v>3.2</v>
      </c>
      <c r="M193" s="18">
        <f t="shared" si="21"/>
        <v>0</v>
      </c>
      <c r="N193" s="18">
        <f t="shared" si="22"/>
        <v>0</v>
      </c>
      <c r="O193" s="18">
        <f t="shared" si="23"/>
        <v>1</v>
      </c>
      <c r="P193" s="18">
        <f t="shared" si="24"/>
        <v>0</v>
      </c>
      <c r="Q193" s="15" t="str">
        <f t="shared" si="25"/>
        <v>n.a.</v>
      </c>
      <c r="R193" s="15" t="str">
        <f t="shared" si="25"/>
        <v>n.a.</v>
      </c>
      <c r="S193" s="15">
        <f t="shared" si="25"/>
        <v>1.4895155915897407</v>
      </c>
      <c r="T193" s="15" t="str">
        <f t="shared" si="19"/>
        <v>n.a.</v>
      </c>
      <c r="U193" s="15" t="str">
        <f t="shared" si="26"/>
        <v>n.a.</v>
      </c>
      <c r="V193" s="15" t="str">
        <f t="shared" si="26"/>
        <v>n.a.</v>
      </c>
      <c r="W193" s="15">
        <f t="shared" si="26"/>
        <v>3.2</v>
      </c>
      <c r="X193" s="15" t="str">
        <f t="shared" si="20"/>
        <v>n.a.</v>
      </c>
    </row>
    <row r="194" spans="1:24">
      <c r="A194" s="4">
        <f t="shared" si="27"/>
        <v>1993</v>
      </c>
      <c r="B194">
        <v>167.3</v>
      </c>
      <c r="D194" s="8">
        <v>273.24200000000002</v>
      </c>
      <c r="E194" s="50">
        <v>271352.43743927823</v>
      </c>
      <c r="F194">
        <v>323.42200000000003</v>
      </c>
      <c r="H194" s="23">
        <f t="shared" si="30"/>
        <v>84.484667091292494</v>
      </c>
      <c r="I194" s="24">
        <f t="shared" si="28"/>
        <v>61.227776110554011</v>
      </c>
      <c r="J194" s="15">
        <f t="shared" si="31"/>
        <v>2.8029872486262093</v>
      </c>
      <c r="K194" s="7">
        <f t="shared" si="32"/>
        <v>0.65135733158228071</v>
      </c>
      <c r="L194" s="7">
        <v>2.6</v>
      </c>
      <c r="M194" s="18">
        <f t="shared" si="21"/>
        <v>0</v>
      </c>
      <c r="N194" s="18">
        <f t="shared" si="22"/>
        <v>0</v>
      </c>
      <c r="O194" s="18">
        <f t="shared" si="23"/>
        <v>1</v>
      </c>
      <c r="P194" s="18">
        <f t="shared" si="24"/>
        <v>0</v>
      </c>
      <c r="Q194" s="15" t="str">
        <f t="shared" si="25"/>
        <v>n.a.</v>
      </c>
      <c r="R194" s="15" t="str">
        <f t="shared" si="25"/>
        <v>n.a.</v>
      </c>
      <c r="S194" s="15">
        <f t="shared" si="25"/>
        <v>0.65135733158228071</v>
      </c>
      <c r="T194" s="15" t="str">
        <f t="shared" si="19"/>
        <v>n.a.</v>
      </c>
      <c r="U194" s="15" t="str">
        <f t="shared" si="26"/>
        <v>n.a.</v>
      </c>
      <c r="V194" s="15" t="str">
        <f t="shared" si="26"/>
        <v>n.a.</v>
      </c>
      <c r="W194" s="15">
        <f t="shared" si="26"/>
        <v>2.6</v>
      </c>
      <c r="X194" s="15" t="str">
        <f t="shared" si="20"/>
        <v>n.a.</v>
      </c>
    </row>
    <row r="195" spans="1:24">
      <c r="A195" s="4">
        <f t="shared" si="27"/>
        <v>1994</v>
      </c>
      <c r="B195">
        <v>166.9</v>
      </c>
      <c r="D195" s="8">
        <v>287.517</v>
      </c>
      <c r="E195" s="50">
        <v>277719.47075757268</v>
      </c>
      <c r="F195">
        <v>332.68599999999998</v>
      </c>
      <c r="H195" s="23">
        <f t="shared" si="30"/>
        <v>86.422933336539572</v>
      </c>
      <c r="I195" s="24">
        <f t="shared" si="28"/>
        <v>58.048741465722024</v>
      </c>
      <c r="J195" s="15">
        <f t="shared" si="31"/>
        <v>-1.1996613610504525</v>
      </c>
      <c r="K195" s="7">
        <f t="shared" si="32"/>
        <v>2.8643691523767556</v>
      </c>
      <c r="L195" s="7">
        <v>2.7</v>
      </c>
      <c r="M195" s="18">
        <f t="shared" si="21"/>
        <v>0</v>
      </c>
      <c r="N195" s="18">
        <f t="shared" si="22"/>
        <v>1</v>
      </c>
      <c r="O195" s="18">
        <f t="shared" si="23"/>
        <v>0</v>
      </c>
      <c r="P195" s="18">
        <f t="shared" si="24"/>
        <v>0</v>
      </c>
      <c r="Q195" s="15" t="str">
        <f t="shared" si="25"/>
        <v>n.a.</v>
      </c>
      <c r="R195" s="15">
        <f t="shared" si="25"/>
        <v>2.8643691523767556</v>
      </c>
      <c r="S195" s="15" t="str">
        <f t="shared" si="25"/>
        <v>n.a.</v>
      </c>
      <c r="T195" s="15" t="str">
        <f t="shared" si="19"/>
        <v>n.a.</v>
      </c>
      <c r="U195" s="15" t="str">
        <f t="shared" si="26"/>
        <v>n.a.</v>
      </c>
      <c r="V195" s="15">
        <f t="shared" si="26"/>
        <v>2.7</v>
      </c>
      <c r="W195" s="15" t="str">
        <f t="shared" si="26"/>
        <v>n.a.</v>
      </c>
      <c r="X195" s="15" t="str">
        <f t="shared" si="20"/>
        <v>n.a.</v>
      </c>
    </row>
    <row r="196" spans="1:24">
      <c r="A196" s="4">
        <f t="shared" si="27"/>
        <v>1995</v>
      </c>
      <c r="B196">
        <v>179.89999999999998</v>
      </c>
      <c r="D196" s="8">
        <v>305.26100000000002</v>
      </c>
      <c r="E196" s="50">
        <v>286142.83802699158</v>
      </c>
      <c r="F196">
        <v>342.77699999999999</v>
      </c>
      <c r="H196" s="23">
        <f t="shared" si="30"/>
        <v>89.055275003865503</v>
      </c>
      <c r="I196" s="24">
        <f t="shared" si="28"/>
        <v>58.933175217273075</v>
      </c>
      <c r="J196" s="15">
        <f t="shared" si="31"/>
        <v>-1.7110951000585857</v>
      </c>
      <c r="K196" s="7">
        <f t="shared" si="32"/>
        <v>3.0331904558652978</v>
      </c>
      <c r="L196" s="7">
        <v>2</v>
      </c>
      <c r="M196" s="18">
        <f t="shared" si="21"/>
        <v>0</v>
      </c>
      <c r="N196" s="18">
        <f t="shared" si="22"/>
        <v>1</v>
      </c>
      <c r="O196" s="18">
        <f t="shared" si="23"/>
        <v>0</v>
      </c>
      <c r="P196" s="18">
        <f t="shared" si="24"/>
        <v>0</v>
      </c>
      <c r="Q196" s="15" t="str">
        <f t="shared" si="25"/>
        <v>n.a.</v>
      </c>
      <c r="R196" s="15">
        <f t="shared" si="25"/>
        <v>3.0331904558652978</v>
      </c>
      <c r="S196" s="15" t="str">
        <f t="shared" si="25"/>
        <v>n.a.</v>
      </c>
      <c r="T196" s="15" t="str">
        <f t="shared" si="19"/>
        <v>n.a.</v>
      </c>
      <c r="U196" s="15" t="str">
        <f t="shared" si="26"/>
        <v>n.a.</v>
      </c>
      <c r="V196" s="15">
        <f t="shared" si="26"/>
        <v>2</v>
      </c>
      <c r="W196" s="15" t="str">
        <f t="shared" si="26"/>
        <v>n.a.</v>
      </c>
      <c r="X196" s="15" t="str">
        <f t="shared" si="20"/>
        <v>n.a.</v>
      </c>
    </row>
    <row r="197" spans="1:24">
      <c r="A197" s="4">
        <f t="shared" si="27"/>
        <v>1996</v>
      </c>
      <c r="B197">
        <v>184.4</v>
      </c>
      <c r="D197" s="8">
        <v>319.755</v>
      </c>
      <c r="E197" s="50">
        <v>294839.7295325853</v>
      </c>
      <c r="F197">
        <v>354.452</v>
      </c>
      <c r="H197" s="23">
        <f t="shared" si="30"/>
        <v>90.211086409443311</v>
      </c>
      <c r="I197" s="24">
        <f t="shared" si="28"/>
        <v>57.669152945223686</v>
      </c>
      <c r="J197" s="15">
        <f t="shared" si="31"/>
        <v>-3.5586231653303244</v>
      </c>
      <c r="K197" s="7">
        <f t="shared" si="32"/>
        <v>3.4060044868821526</v>
      </c>
      <c r="L197" s="7">
        <v>1.429</v>
      </c>
      <c r="M197" s="18">
        <f t="shared" si="21"/>
        <v>0</v>
      </c>
      <c r="N197" s="18">
        <f t="shared" si="22"/>
        <v>1</v>
      </c>
      <c r="O197" s="18">
        <f t="shared" si="23"/>
        <v>0</v>
      </c>
      <c r="P197" s="18">
        <f t="shared" si="24"/>
        <v>0</v>
      </c>
      <c r="Q197" s="15" t="str">
        <f t="shared" si="25"/>
        <v>n.a.</v>
      </c>
      <c r="R197" s="15">
        <f t="shared" si="25"/>
        <v>3.4060044868821526</v>
      </c>
      <c r="S197" s="15" t="str">
        <f t="shared" si="25"/>
        <v>n.a.</v>
      </c>
      <c r="T197" s="15" t="str">
        <f t="shared" si="19"/>
        <v>n.a.</v>
      </c>
      <c r="U197" s="15" t="str">
        <f t="shared" si="26"/>
        <v>n.a.</v>
      </c>
      <c r="V197" s="15">
        <f t="shared" si="26"/>
        <v>1.429</v>
      </c>
      <c r="W197" s="15" t="str">
        <f t="shared" si="26"/>
        <v>n.a.</v>
      </c>
      <c r="X197" s="15" t="str">
        <f t="shared" si="20"/>
        <v>n.a.</v>
      </c>
    </row>
    <row r="198" spans="1:24">
      <c r="A198" s="4">
        <f t="shared" si="27"/>
        <v>1997</v>
      </c>
      <c r="B198">
        <v>184.5</v>
      </c>
      <c r="D198" s="8">
        <v>342.23700000000002</v>
      </c>
      <c r="E198" s="50">
        <v>306157.3609080583</v>
      </c>
      <c r="F198">
        <v>369.61700000000002</v>
      </c>
      <c r="H198" s="23">
        <f t="shared" si="30"/>
        <v>92.592332062648637</v>
      </c>
      <c r="I198" s="24">
        <f t="shared" si="28"/>
        <v>53.910009730099311</v>
      </c>
      <c r="J198" s="15">
        <f t="shared" si="31"/>
        <v>-4.1387317356227129</v>
      </c>
      <c r="K198" s="7">
        <f t="shared" si="32"/>
        <v>4.2784354440093431</v>
      </c>
      <c r="L198" s="7">
        <v>1.8580000000000001</v>
      </c>
      <c r="M198" s="18">
        <f t="shared" si="21"/>
        <v>0</v>
      </c>
      <c r="N198" s="18">
        <f t="shared" si="22"/>
        <v>1</v>
      </c>
      <c r="O198" s="18">
        <f t="shared" si="23"/>
        <v>0</v>
      </c>
      <c r="P198" s="18">
        <f t="shared" si="24"/>
        <v>0</v>
      </c>
      <c r="Q198" s="15" t="str">
        <f t="shared" si="25"/>
        <v>n.a.</v>
      </c>
      <c r="R198" s="15">
        <f t="shared" si="25"/>
        <v>4.2784354440093431</v>
      </c>
      <c r="S198" s="15" t="str">
        <f t="shared" si="25"/>
        <v>n.a.</v>
      </c>
      <c r="T198" s="15" t="str">
        <f t="shared" si="19"/>
        <v>n.a.</v>
      </c>
      <c r="U198" s="15" t="str">
        <f t="shared" si="26"/>
        <v>n.a.</v>
      </c>
      <c r="V198" s="15">
        <f t="shared" si="26"/>
        <v>1.8580000000000001</v>
      </c>
      <c r="W198" s="15" t="str">
        <f t="shared" si="26"/>
        <v>n.a.</v>
      </c>
      <c r="X198" s="15" t="str">
        <f t="shared" si="20"/>
        <v>n.a.</v>
      </c>
    </row>
    <row r="199" spans="1:24">
      <c r="A199" s="4">
        <f t="shared" si="27"/>
        <v>1998</v>
      </c>
      <c r="B199">
        <v>188.5</v>
      </c>
      <c r="D199" s="8">
        <v>362.464</v>
      </c>
      <c r="E199" s="50">
        <v>323975</v>
      </c>
      <c r="F199">
        <v>384.11900000000003</v>
      </c>
      <c r="H199" s="23">
        <f t="shared" si="30"/>
        <v>94.362424144601022</v>
      </c>
      <c r="I199" s="24">
        <f t="shared" si="28"/>
        <v>52.005164650834288</v>
      </c>
      <c r="J199" s="15">
        <f t="shared" si="31"/>
        <v>-6.9280105664387861</v>
      </c>
      <c r="K199" s="7">
        <f t="shared" si="32"/>
        <v>3.9235208337278893</v>
      </c>
      <c r="L199" s="7">
        <v>1.7749999999999999</v>
      </c>
      <c r="M199" s="18">
        <f t="shared" si="21"/>
        <v>0</v>
      </c>
      <c r="N199" s="18">
        <f t="shared" si="22"/>
        <v>1</v>
      </c>
      <c r="O199" s="18">
        <f t="shared" si="23"/>
        <v>0</v>
      </c>
      <c r="P199" s="18">
        <f t="shared" si="24"/>
        <v>0</v>
      </c>
      <c r="Q199" s="15" t="str">
        <f t="shared" si="25"/>
        <v>n.a.</v>
      </c>
      <c r="R199" s="15">
        <f t="shared" si="25"/>
        <v>3.9235208337278893</v>
      </c>
      <c r="S199" s="15" t="str">
        <f t="shared" si="25"/>
        <v>n.a.</v>
      </c>
      <c r="T199" s="15" t="str">
        <f t="shared" si="19"/>
        <v>n.a.</v>
      </c>
      <c r="U199" s="15" t="str">
        <f t="shared" si="26"/>
        <v>n.a.</v>
      </c>
      <c r="V199" s="15">
        <f t="shared" si="26"/>
        <v>1.7749999999999999</v>
      </c>
      <c r="W199" s="15" t="str">
        <f t="shared" si="26"/>
        <v>n.a.</v>
      </c>
      <c r="X199" s="15" t="str">
        <f t="shared" si="20"/>
        <v>n.a.</v>
      </c>
    </row>
    <row r="200" spans="1:24">
      <c r="A200" s="4">
        <f t="shared" si="27"/>
        <v>1999</v>
      </c>
      <c r="B200">
        <v>189.7</v>
      </c>
      <c r="D200" s="8">
        <v>386.19299999999998</v>
      </c>
      <c r="E200" s="50">
        <v>339125</v>
      </c>
      <c r="F200">
        <v>402.113</v>
      </c>
      <c r="H200" s="23">
        <f t="shared" si="30"/>
        <v>96.040913872468678</v>
      </c>
      <c r="I200" s="24">
        <f t="shared" si="28"/>
        <v>49.120517461476517</v>
      </c>
      <c r="J200" s="15">
        <f t="shared" si="31"/>
        <v>-8.5486354837471694</v>
      </c>
      <c r="K200" s="7">
        <f t="shared" si="32"/>
        <v>4.684485797370086</v>
      </c>
      <c r="L200" s="7">
        <v>2.0339999999999998</v>
      </c>
      <c r="M200" s="18">
        <f t="shared" si="21"/>
        <v>0</v>
      </c>
      <c r="N200" s="18">
        <f t="shared" si="22"/>
        <v>1</v>
      </c>
      <c r="O200" s="18">
        <f t="shared" si="23"/>
        <v>0</v>
      </c>
      <c r="P200" s="18">
        <f t="shared" si="24"/>
        <v>0</v>
      </c>
      <c r="Q200" s="15" t="str">
        <f t="shared" si="25"/>
        <v>n.a.</v>
      </c>
      <c r="R200" s="15">
        <f t="shared" si="25"/>
        <v>4.684485797370086</v>
      </c>
      <c r="S200" s="15" t="str">
        <f t="shared" si="25"/>
        <v>n.a.</v>
      </c>
      <c r="T200" s="15" t="str">
        <f t="shared" si="19"/>
        <v>n.a.</v>
      </c>
      <c r="U200" s="15" t="str">
        <f t="shared" si="26"/>
        <v>n.a.</v>
      </c>
      <c r="V200" s="15">
        <f t="shared" si="26"/>
        <v>2.0339999999999998</v>
      </c>
      <c r="W200" s="15" t="str">
        <f t="shared" si="26"/>
        <v>n.a.</v>
      </c>
      <c r="X200" s="15" t="str">
        <f t="shared" si="20"/>
        <v>n.a.</v>
      </c>
    </row>
    <row r="201" spans="1:24">
      <c r="A201" s="4">
        <f t="shared" si="27"/>
        <v>2000</v>
      </c>
      <c r="B201">
        <v>179.7</v>
      </c>
      <c r="D201" s="8">
        <v>417.96</v>
      </c>
      <c r="E201" s="50">
        <v>352541</v>
      </c>
      <c r="F201">
        <v>417.96</v>
      </c>
      <c r="H201" s="23">
        <f t="shared" si="30"/>
        <v>100</v>
      </c>
      <c r="I201" s="24">
        <f t="shared" si="28"/>
        <v>42.994544932529429</v>
      </c>
      <c r="J201" s="15">
        <f t="shared" si="31"/>
        <v>-10.915464797569882</v>
      </c>
      <c r="K201" s="7">
        <f t="shared" si="32"/>
        <v>3.9409320265696435</v>
      </c>
      <c r="L201" s="7">
        <v>2.3410000000000002</v>
      </c>
      <c r="M201" s="18">
        <f t="shared" si="21"/>
        <v>0</v>
      </c>
      <c r="N201" s="18">
        <f t="shared" si="22"/>
        <v>1</v>
      </c>
      <c r="O201" s="18">
        <f t="shared" si="23"/>
        <v>0</v>
      </c>
      <c r="P201" s="18">
        <f t="shared" si="24"/>
        <v>0</v>
      </c>
      <c r="Q201" s="15" t="str">
        <f t="shared" si="25"/>
        <v>n.a.</v>
      </c>
      <c r="R201" s="15">
        <f t="shared" si="25"/>
        <v>3.9409320265696435</v>
      </c>
      <c r="S201" s="15" t="str">
        <f t="shared" si="25"/>
        <v>n.a.</v>
      </c>
      <c r="T201" s="15" t="str">
        <f t="shared" si="19"/>
        <v>n.a.</v>
      </c>
      <c r="U201" s="15" t="str">
        <f t="shared" si="26"/>
        <v>n.a.</v>
      </c>
      <c r="V201" s="15">
        <f t="shared" si="26"/>
        <v>2.3410000000000002</v>
      </c>
      <c r="W201" s="15" t="str">
        <f t="shared" si="26"/>
        <v>n.a.</v>
      </c>
      <c r="X201" s="15" t="str">
        <f t="shared" si="20"/>
        <v>n.a.</v>
      </c>
    </row>
    <row r="202" spans="1:24">
      <c r="A202" s="4">
        <f t="shared" si="27"/>
        <v>2001</v>
      </c>
      <c r="B202">
        <v>180.20000000000002</v>
      </c>
      <c r="D202" s="8">
        <v>447.73099999999999</v>
      </c>
      <c r="E202" s="50">
        <v>359326</v>
      </c>
      <c r="F202">
        <v>426.00900000000001</v>
      </c>
      <c r="H202" s="23">
        <f t="shared" si="30"/>
        <v>105.09895330849817</v>
      </c>
      <c r="I202" s="24">
        <f t="shared" si="28"/>
        <v>40.247380681703973</v>
      </c>
      <c r="J202" s="15">
        <f t="shared" si="31"/>
        <v>-11.757783969130315</v>
      </c>
      <c r="K202" s="7">
        <f t="shared" si="32"/>
        <v>1.9257823715188138</v>
      </c>
      <c r="L202" s="7">
        <v>5.1059999999999999</v>
      </c>
      <c r="M202" s="18">
        <f t="shared" si="21"/>
        <v>0</v>
      </c>
      <c r="N202" s="18">
        <f t="shared" si="22"/>
        <v>1</v>
      </c>
      <c r="O202" s="18">
        <f t="shared" si="23"/>
        <v>0</v>
      </c>
      <c r="P202" s="18">
        <f t="shared" si="24"/>
        <v>0</v>
      </c>
      <c r="Q202" s="15" t="str">
        <f t="shared" si="25"/>
        <v>n.a.</v>
      </c>
      <c r="R202" s="15">
        <f t="shared" si="25"/>
        <v>1.9257823715188138</v>
      </c>
      <c r="S202" s="15" t="str">
        <f t="shared" si="25"/>
        <v>n.a.</v>
      </c>
      <c r="T202" s="15" t="str">
        <f t="shared" si="19"/>
        <v>n.a.</v>
      </c>
      <c r="U202" s="15" t="str">
        <f t="shared" si="26"/>
        <v>n.a.</v>
      </c>
      <c r="V202" s="15">
        <f t="shared" si="26"/>
        <v>5.1059999999999999</v>
      </c>
      <c r="W202" s="15" t="str">
        <f t="shared" si="26"/>
        <v>n.a.</v>
      </c>
      <c r="X202" s="15" t="str">
        <f t="shared" si="20"/>
        <v>n.a.</v>
      </c>
    </row>
    <row r="203" spans="1:24">
      <c r="A203" s="4">
        <f t="shared" si="27"/>
        <v>2002</v>
      </c>
      <c r="B203">
        <v>188.1</v>
      </c>
      <c r="D203" s="8">
        <v>465.214</v>
      </c>
      <c r="E203" s="50">
        <v>359553</v>
      </c>
      <c r="F203">
        <v>426.334</v>
      </c>
      <c r="H203" s="23">
        <f t="shared" si="30"/>
        <v>109.11961044626983</v>
      </c>
      <c r="I203" s="24">
        <f t="shared" si="28"/>
        <v>40.433005025644114</v>
      </c>
      <c r="J203" s="15">
        <f t="shared" si="31"/>
        <v>-8.687512435832403</v>
      </c>
      <c r="K203" s="7">
        <f t="shared" si="32"/>
        <v>7.6289468062884502E-2</v>
      </c>
      <c r="L203" s="7">
        <v>3.8250000000000002</v>
      </c>
      <c r="M203" s="18">
        <f t="shared" si="21"/>
        <v>0</v>
      </c>
      <c r="N203" s="18">
        <f t="shared" si="22"/>
        <v>1</v>
      </c>
      <c r="O203" s="18">
        <f t="shared" si="23"/>
        <v>0</v>
      </c>
      <c r="P203" s="18">
        <f t="shared" si="24"/>
        <v>0</v>
      </c>
      <c r="Q203" s="15" t="str">
        <f t="shared" si="25"/>
        <v>n.a.</v>
      </c>
      <c r="R203" s="15">
        <f t="shared" si="25"/>
        <v>7.6289468062884502E-2</v>
      </c>
      <c r="S203" s="15" t="str">
        <f t="shared" si="25"/>
        <v>n.a.</v>
      </c>
      <c r="T203" s="15" t="str">
        <f t="shared" si="19"/>
        <v>n.a.</v>
      </c>
      <c r="U203" s="15" t="str">
        <f t="shared" si="26"/>
        <v>n.a.</v>
      </c>
      <c r="V203" s="15">
        <f t="shared" si="26"/>
        <v>3.8250000000000002</v>
      </c>
      <c r="W203" s="15" t="str">
        <f t="shared" si="26"/>
        <v>n.a.</v>
      </c>
      <c r="X203" s="15" t="str">
        <f t="shared" si="20"/>
        <v>n.a.</v>
      </c>
    </row>
    <row r="204" spans="1:24">
      <c r="A204" s="4">
        <f t="shared" si="27"/>
        <v>2003</v>
      </c>
      <c r="B204">
        <v>202.8</v>
      </c>
      <c r="D204" s="8">
        <v>476.94499999999999</v>
      </c>
      <c r="E204" s="50">
        <v>360759</v>
      </c>
      <c r="F204">
        <v>427.76499999999999</v>
      </c>
      <c r="H204" s="23">
        <f t="shared" si="30"/>
        <v>111.49696679251458</v>
      </c>
      <c r="I204" s="24">
        <f t="shared" si="28"/>
        <v>42.520626067995259</v>
      </c>
      <c r="J204" s="15">
        <f t="shared" si="31"/>
        <v>-0.47391886453416987</v>
      </c>
      <c r="K204" s="7">
        <f t="shared" si="32"/>
        <v>0.33565232892520669</v>
      </c>
      <c r="L204" s="7">
        <v>2.2360000000000002</v>
      </c>
      <c r="M204" s="18">
        <f t="shared" si="21"/>
        <v>0</v>
      </c>
      <c r="N204" s="18">
        <f t="shared" si="22"/>
        <v>1</v>
      </c>
      <c r="O204" s="18">
        <f t="shared" si="23"/>
        <v>0</v>
      </c>
      <c r="P204" s="18">
        <f t="shared" si="24"/>
        <v>0</v>
      </c>
      <c r="Q204" s="15" t="str">
        <f t="shared" si="25"/>
        <v>n.a.</v>
      </c>
      <c r="R204" s="15">
        <f t="shared" si="25"/>
        <v>0.33565232892520669</v>
      </c>
      <c r="S204" s="15" t="str">
        <f t="shared" si="25"/>
        <v>n.a.</v>
      </c>
      <c r="T204" s="15" t="str">
        <f t="shared" si="19"/>
        <v>n.a.</v>
      </c>
      <c r="U204" s="15" t="str">
        <f t="shared" si="26"/>
        <v>n.a.</v>
      </c>
      <c r="V204" s="15">
        <f t="shared" si="26"/>
        <v>2.2360000000000002</v>
      </c>
      <c r="W204" s="15" t="str">
        <f t="shared" si="26"/>
        <v>n.a.</v>
      </c>
      <c r="X204" s="15" t="str">
        <f t="shared" si="20"/>
        <v>n.a.</v>
      </c>
    </row>
    <row r="205" spans="1:24">
      <c r="A205" s="4">
        <f t="shared" si="27"/>
        <v>2004</v>
      </c>
      <c r="B205">
        <v>214.9</v>
      </c>
      <c r="D205" s="8">
        <v>491.18400000000003</v>
      </c>
      <c r="E205" s="50">
        <v>368824</v>
      </c>
      <c r="F205">
        <v>437.33199999999999</v>
      </c>
      <c r="H205" s="23">
        <f t="shared" ref="H205:H210" si="33">100*D205/F205</f>
        <v>112.31375705413737</v>
      </c>
      <c r="I205" s="24">
        <f t="shared" si="28"/>
        <v>43.751425127854326</v>
      </c>
      <c r="J205" s="15">
        <f t="shared" si="31"/>
        <v>3.5040444461503526</v>
      </c>
      <c r="K205" s="7">
        <f t="shared" si="32"/>
        <v>2.2365083632368332</v>
      </c>
      <c r="L205" s="7">
        <v>1.38</v>
      </c>
      <c r="M205" s="18">
        <f t="shared" si="21"/>
        <v>0</v>
      </c>
      <c r="N205" s="18">
        <f t="shared" si="22"/>
        <v>1</v>
      </c>
      <c r="O205" s="18">
        <f t="shared" si="23"/>
        <v>0</v>
      </c>
      <c r="P205" s="18">
        <f t="shared" si="24"/>
        <v>0</v>
      </c>
      <c r="Q205" s="15" t="str">
        <f t="shared" si="25"/>
        <v>n.a.</v>
      </c>
      <c r="R205" s="15">
        <f t="shared" si="25"/>
        <v>2.2365083632368332</v>
      </c>
      <c r="S205" s="15" t="str">
        <f t="shared" si="25"/>
        <v>n.a.</v>
      </c>
      <c r="T205" s="15" t="str">
        <f t="shared" si="19"/>
        <v>n.a.</v>
      </c>
      <c r="U205" s="15" t="str">
        <f t="shared" si="26"/>
        <v>n.a.</v>
      </c>
      <c r="V205" s="15">
        <f t="shared" si="26"/>
        <v>1.38</v>
      </c>
      <c r="W205" s="15" t="str">
        <f t="shared" si="26"/>
        <v>n.a.</v>
      </c>
      <c r="X205" s="15" t="str">
        <f t="shared" si="20"/>
        <v>n.a.</v>
      </c>
    </row>
    <row r="206" spans="1:24">
      <c r="A206" s="4">
        <f t="shared" si="27"/>
        <v>2005</v>
      </c>
      <c r="B206">
        <v>220.5</v>
      </c>
      <c r="D206" s="8">
        <v>513.40700000000004</v>
      </c>
      <c r="E206" s="50">
        <v>374401</v>
      </c>
      <c r="F206">
        <v>446.28199999999998</v>
      </c>
      <c r="H206" s="23">
        <f t="shared" si="33"/>
        <v>115.04093824084325</v>
      </c>
      <c r="I206" s="24">
        <f t="shared" si="28"/>
        <v>42.948382082830967</v>
      </c>
      <c r="J206" s="15">
        <f t="shared" si="31"/>
        <v>2.5153770571868534</v>
      </c>
      <c r="K206" s="7">
        <f t="shared" si="32"/>
        <v>2.0465001417687256</v>
      </c>
      <c r="L206" s="7">
        <v>1.502</v>
      </c>
      <c r="M206" s="18">
        <f t="shared" si="21"/>
        <v>0</v>
      </c>
      <c r="N206" s="18">
        <f t="shared" si="22"/>
        <v>1</v>
      </c>
      <c r="O206" s="18">
        <f t="shared" si="23"/>
        <v>0</v>
      </c>
      <c r="P206" s="18">
        <f t="shared" si="24"/>
        <v>0</v>
      </c>
      <c r="Q206" s="15" t="str">
        <f t="shared" si="25"/>
        <v>n.a.</v>
      </c>
      <c r="R206" s="15">
        <f t="shared" si="25"/>
        <v>2.0465001417687256</v>
      </c>
      <c r="S206" s="15" t="str">
        <f t="shared" si="25"/>
        <v>n.a.</v>
      </c>
      <c r="T206" s="15" t="str">
        <f t="shared" si="19"/>
        <v>n.a.</v>
      </c>
      <c r="U206" s="15" t="str">
        <f t="shared" si="26"/>
        <v>n.a.</v>
      </c>
      <c r="V206" s="15">
        <f t="shared" si="26"/>
        <v>1.502</v>
      </c>
      <c r="W206" s="15" t="str">
        <f t="shared" si="26"/>
        <v>n.a.</v>
      </c>
      <c r="X206" s="15" t="str">
        <f t="shared" si="20"/>
        <v>n.a.</v>
      </c>
    </row>
    <row r="207" spans="1:24">
      <c r="A207" s="4">
        <f t="shared" si="27"/>
        <v>2006</v>
      </c>
      <c r="B207">
        <v>211.6</v>
      </c>
      <c r="D207" s="8">
        <v>540.21600000000001</v>
      </c>
      <c r="E207" s="50">
        <v>385709</v>
      </c>
      <c r="F207">
        <v>461.43</v>
      </c>
      <c r="H207" s="23">
        <f t="shared" si="33"/>
        <v>117.0743124634289</v>
      </c>
      <c r="I207" s="24">
        <f t="shared" si="28"/>
        <v>39.169517378233891</v>
      </c>
      <c r="J207" s="15">
        <f t="shared" si="31"/>
        <v>-3.351108689761368</v>
      </c>
      <c r="K207" s="7">
        <f t="shared" si="32"/>
        <v>3.3942664055462757</v>
      </c>
      <c r="L207" s="7">
        <v>1.651</v>
      </c>
      <c r="M207" s="18">
        <f t="shared" si="21"/>
        <v>0</v>
      </c>
      <c r="N207" s="18">
        <f t="shared" si="22"/>
        <v>1</v>
      </c>
      <c r="O207" s="18">
        <f t="shared" si="23"/>
        <v>0</v>
      </c>
      <c r="P207" s="18">
        <f t="shared" si="24"/>
        <v>0</v>
      </c>
      <c r="Q207" s="15" t="str">
        <f t="shared" si="25"/>
        <v>n.a.</v>
      </c>
      <c r="R207" s="15">
        <f t="shared" si="25"/>
        <v>3.3942664055462757</v>
      </c>
      <c r="S207" s="15" t="str">
        <f t="shared" si="25"/>
        <v>n.a.</v>
      </c>
      <c r="T207" s="15" t="str">
        <f t="shared" si="19"/>
        <v>n.a.</v>
      </c>
      <c r="U207" s="15" t="str">
        <f t="shared" si="26"/>
        <v>n.a.</v>
      </c>
      <c r="V207" s="15">
        <f t="shared" si="26"/>
        <v>1.651</v>
      </c>
      <c r="W207" s="15" t="str">
        <f t="shared" si="26"/>
        <v>n.a.</v>
      </c>
      <c r="X207" s="15" t="str">
        <f t="shared" si="20"/>
        <v>n.a.</v>
      </c>
    </row>
    <row r="208" spans="1:24">
      <c r="A208" s="4">
        <f t="shared" si="27"/>
        <v>2007</v>
      </c>
      <c r="B208">
        <v>216</v>
      </c>
      <c r="D208" s="8">
        <v>568.66399999999999</v>
      </c>
      <c r="F208">
        <v>478.10199999999998</v>
      </c>
      <c r="H208" s="23">
        <f t="shared" si="33"/>
        <v>118.94198309147421</v>
      </c>
      <c r="I208" s="24">
        <f t="shared" si="28"/>
        <v>37.983765457282331</v>
      </c>
      <c r="J208" s="15">
        <f t="shared" si="31"/>
        <v>-5.7676596705719945</v>
      </c>
      <c r="K208" s="7">
        <f t="shared" si="32"/>
        <v>3.6131157488676457</v>
      </c>
      <c r="L208" s="7">
        <v>1.583</v>
      </c>
      <c r="M208" s="18">
        <f t="shared" si="21"/>
        <v>0</v>
      </c>
      <c r="N208" s="18">
        <f t="shared" si="22"/>
        <v>1</v>
      </c>
      <c r="O208" s="18">
        <f t="shared" si="23"/>
        <v>0</v>
      </c>
      <c r="P208" s="18">
        <f t="shared" si="24"/>
        <v>0</v>
      </c>
      <c r="Q208" s="15" t="str">
        <f t="shared" si="25"/>
        <v>n.a.</v>
      </c>
      <c r="R208" s="15">
        <f t="shared" si="25"/>
        <v>3.6131157488676457</v>
      </c>
      <c r="S208" s="15" t="str">
        <f t="shared" si="25"/>
        <v>n.a.</v>
      </c>
      <c r="T208" s="15" t="str">
        <f t="shared" si="19"/>
        <v>n.a.</v>
      </c>
      <c r="U208" s="15" t="str">
        <f t="shared" si="26"/>
        <v>n.a.</v>
      </c>
      <c r="V208" s="15">
        <f t="shared" si="26"/>
        <v>1.583</v>
      </c>
      <c r="W208" s="15" t="str">
        <f t="shared" si="26"/>
        <v>n.a.</v>
      </c>
      <c r="X208" s="15" t="str">
        <f t="shared" si="20"/>
        <v>n.a.</v>
      </c>
    </row>
    <row r="209" spans="1:24">
      <c r="A209" s="4">
        <f t="shared" si="27"/>
        <v>2008</v>
      </c>
      <c r="B209">
        <v>299.7</v>
      </c>
      <c r="D209" s="8">
        <v>595.88300000000004</v>
      </c>
      <c r="F209">
        <v>487.64400000000001</v>
      </c>
      <c r="H209" s="23">
        <f t="shared" si="33"/>
        <v>122.19631534480072</v>
      </c>
      <c r="I209" s="24">
        <f t="shared" si="28"/>
        <v>50.295108267898222</v>
      </c>
      <c r="J209" s="15">
        <f t="shared" si="31"/>
        <v>7.3467261850672543</v>
      </c>
      <c r="K209" s="7">
        <f t="shared" si="32"/>
        <v>1.9958084258170805</v>
      </c>
      <c r="L209" s="7">
        <v>2.21</v>
      </c>
      <c r="M209" s="18">
        <f t="shared" si="21"/>
        <v>0</v>
      </c>
      <c r="N209" s="18">
        <f t="shared" si="22"/>
        <v>1</v>
      </c>
      <c r="O209" s="18">
        <f t="shared" si="23"/>
        <v>0</v>
      </c>
      <c r="P209" s="18">
        <f t="shared" si="24"/>
        <v>0</v>
      </c>
      <c r="Q209" s="15" t="str">
        <f t="shared" si="25"/>
        <v>n.a.</v>
      </c>
      <c r="R209" s="15">
        <f t="shared" si="25"/>
        <v>1.9958084258170805</v>
      </c>
      <c r="S209" s="15" t="str">
        <f t="shared" si="25"/>
        <v>n.a.</v>
      </c>
      <c r="T209" s="15" t="str">
        <f t="shared" si="25"/>
        <v>n.a.</v>
      </c>
      <c r="U209" s="15" t="str">
        <f t="shared" si="26"/>
        <v>n.a.</v>
      </c>
      <c r="V209" s="15">
        <f t="shared" si="26"/>
        <v>2.21</v>
      </c>
      <c r="W209" s="15" t="str">
        <f t="shared" si="26"/>
        <v>n.a.</v>
      </c>
      <c r="X209" s="15" t="str">
        <f t="shared" si="26"/>
        <v>n.a.</v>
      </c>
    </row>
    <row r="210" spans="1:24">
      <c r="A210" s="4">
        <v>2009</v>
      </c>
      <c r="B210">
        <v>290.23</v>
      </c>
      <c r="D210" s="8">
        <v>574.99199999999996</v>
      </c>
      <c r="F210">
        <v>467.29599999999999</v>
      </c>
      <c r="H210" s="23">
        <f t="shared" si="33"/>
        <v>123.04663425323564</v>
      </c>
      <c r="I210" s="24">
        <f t="shared" si="28"/>
        <v>50.475484876311327</v>
      </c>
      <c r="J210" s="15">
        <f t="shared" si="31"/>
        <v>11.305967498077436</v>
      </c>
      <c r="K210" s="7">
        <f t="shared" si="32"/>
        <v>-4.1727161617901576</v>
      </c>
      <c r="L210" s="7">
        <v>0.88100000000000001</v>
      </c>
      <c r="M210" s="18">
        <f>IF(AND(I210&gt;0,I210&lt;30),1,0)</f>
        <v>0</v>
      </c>
      <c r="N210" s="18">
        <f>IF(AND($I210&gt;30,$I210&lt;60),1,0)</f>
        <v>1</v>
      </c>
      <c r="O210" s="18">
        <f>IF(AND($I210&gt;60,$I210&lt;90),1,0)</f>
        <v>0</v>
      </c>
      <c r="P210" s="18">
        <f>IF($I210&gt;90,1,0)</f>
        <v>0</v>
      </c>
      <c r="Q210" s="15" t="str">
        <f>IF(M210=1,$K210,"n.a.")</f>
        <v>n.a.</v>
      </c>
      <c r="R210" s="15">
        <f>IF(N210=1,$K210,"n.a.")</f>
        <v>-4.1727161617901576</v>
      </c>
      <c r="S210" s="15" t="str">
        <f>IF(O210=1,$K210,"n.a.")</f>
        <v>n.a.</v>
      </c>
      <c r="T210" s="15" t="str">
        <f>IF(P210=1,$K210,"n.a.")</f>
        <v>n.a.</v>
      </c>
      <c r="U210" s="15" t="str">
        <f>IF(M210=1,$L210,"n.a.")</f>
        <v>n.a.</v>
      </c>
      <c r="V210" s="15">
        <f>IF(N210=1,$L210,"n.a.")</f>
        <v>0.88100000000000001</v>
      </c>
      <c r="W210" s="15" t="str">
        <f>IF(O210=1,$L210,"n.a.")</f>
        <v>n.a.</v>
      </c>
      <c r="X210" s="15" t="str">
        <f>IF(P210=1,$L210,"n.a.")</f>
        <v>n.a.</v>
      </c>
    </row>
    <row r="211" spans="1:24">
      <c r="A211" s="4">
        <v>2010</v>
      </c>
      <c r="F211">
        <v>470.42399999999998</v>
      </c>
      <c r="K211" s="7" t="s">
        <v>7</v>
      </c>
      <c r="L211" s="24" t="s">
        <v>7</v>
      </c>
    </row>
    <row r="212" spans="1:24">
      <c r="A212" s="19" t="s">
        <v>27</v>
      </c>
      <c r="K212" t="s">
        <v>7</v>
      </c>
      <c r="L212" s="24"/>
      <c r="M212" s="18">
        <f>SUM(M81:M210)</f>
        <v>17</v>
      </c>
      <c r="N212" s="18">
        <f>SUM(N81:N210)</f>
        <v>50</v>
      </c>
      <c r="O212" s="18">
        <f>SUM(O81:O210)</f>
        <v>32</v>
      </c>
      <c r="P212" s="18">
        <f>SUM(P81:P210)</f>
        <v>8</v>
      </c>
      <c r="Q212" s="15">
        <f t="shared" ref="Q212:X212" si="34">AVERAGE(Q81:Q210)</f>
        <v>4.0826135854501926</v>
      </c>
      <c r="R212" s="15">
        <f t="shared" si="34"/>
        <v>2.8319405911495017</v>
      </c>
      <c r="S212" s="15">
        <f t="shared" si="34"/>
        <v>2.3500935778361502</v>
      </c>
      <c r="T212" s="15">
        <f t="shared" si="34"/>
        <v>2.0094191725897517</v>
      </c>
      <c r="U212" s="15">
        <f t="shared" si="34"/>
        <v>6.4492938329563394</v>
      </c>
      <c r="V212" s="15">
        <f t="shared" si="34"/>
        <v>1.487424605644784</v>
      </c>
      <c r="W212" s="15">
        <f t="shared" si="34"/>
        <v>-1.1056865245863509E-2</v>
      </c>
      <c r="X212" s="15">
        <f t="shared" si="34"/>
        <v>-2.1955156260921802</v>
      </c>
    </row>
    <row r="213" spans="1:24">
      <c r="A213" s="19" t="s">
        <v>28</v>
      </c>
      <c r="L213" s="24"/>
      <c r="M213" s="3"/>
      <c r="N213" s="3"/>
      <c r="O213" s="3"/>
      <c r="P213" s="3"/>
      <c r="Q213" s="15">
        <f t="shared" ref="Q213:X213" si="35">MEDIAN(Q81:Q210)</f>
        <v>4.2217306274245692</v>
      </c>
      <c r="R213" s="15">
        <f t="shared" si="35"/>
        <v>3.1219603653174222</v>
      </c>
      <c r="S213" s="15">
        <f t="shared" si="35"/>
        <v>2.0405953456562154</v>
      </c>
      <c r="T213" s="15">
        <f t="shared" si="35"/>
        <v>1.8672263613335294</v>
      </c>
      <c r="U213" s="15">
        <f t="shared" si="35"/>
        <v>6.5375442508149861</v>
      </c>
      <c r="V213" s="15">
        <f t="shared" si="35"/>
        <v>1.8165</v>
      </c>
      <c r="W213" s="15">
        <f t="shared" si="35"/>
        <v>1.1513756191560365</v>
      </c>
      <c r="X213" s="15">
        <f t="shared" si="35"/>
        <v>-2.1264532908726261</v>
      </c>
    </row>
    <row r="214" spans="1:24">
      <c r="A214" s="19" t="s">
        <v>197</v>
      </c>
      <c r="L214" s="24"/>
      <c r="M214" s="18">
        <f>SUM(M147:M210)</f>
        <v>17</v>
      </c>
      <c r="N214" s="18">
        <f>SUM(N147:N210)</f>
        <v>35</v>
      </c>
      <c r="O214" s="18">
        <f>SUM(O147:O210)</f>
        <v>2</v>
      </c>
      <c r="P214" s="18">
        <f>SUM(P147:P210)</f>
        <v>0</v>
      </c>
      <c r="Q214" s="15">
        <f>AVERAGE(Q147:Q210)</f>
        <v>4.0826135854501926</v>
      </c>
      <c r="R214" s="15">
        <f t="shared" ref="R214:W214" si="36">AVERAGE(R147:R210)</f>
        <v>2.6509146356522173</v>
      </c>
      <c r="S214" s="15">
        <f t="shared" si="36"/>
        <v>1.0704364615860107</v>
      </c>
      <c r="T214" s="15" t="s">
        <v>6</v>
      </c>
      <c r="U214" s="15">
        <f t="shared" si="36"/>
        <v>6.4492938329563394</v>
      </c>
      <c r="V214" s="15">
        <f t="shared" si="36"/>
        <v>2.4508373930124301</v>
      </c>
      <c r="W214" s="15">
        <f t="shared" si="36"/>
        <v>2.9000000000000004</v>
      </c>
      <c r="X214" s="15" t="s">
        <v>6</v>
      </c>
    </row>
    <row r="215" spans="1:24">
      <c r="A215" s="19" t="s">
        <v>198</v>
      </c>
      <c r="L215" s="24"/>
      <c r="M215" s="3"/>
      <c r="N215" s="3"/>
      <c r="O215" s="3"/>
      <c r="P215" s="3"/>
      <c r="Q215" s="15">
        <f>MEDIAN(Q147:Q210)</f>
        <v>4.2217306274245692</v>
      </c>
      <c r="R215" s="15">
        <f t="shared" ref="R215:W215" si="37">MEDIAN(R147:R210)</f>
        <v>2.98043431676287</v>
      </c>
      <c r="S215" s="15">
        <f t="shared" si="37"/>
        <v>1.0704364615860107</v>
      </c>
      <c r="T215" s="15" t="s">
        <v>6</v>
      </c>
      <c r="U215" s="15">
        <f t="shared" si="37"/>
        <v>6.5375442508149861</v>
      </c>
      <c r="V215" s="15">
        <f t="shared" si="37"/>
        <v>2.21</v>
      </c>
      <c r="W215" s="15">
        <f t="shared" si="37"/>
        <v>2.9000000000000004</v>
      </c>
      <c r="X215" s="15" t="s">
        <v>6</v>
      </c>
    </row>
    <row r="216" spans="1:24">
      <c r="L216" s="24"/>
    </row>
    <row r="217" spans="1:24">
      <c r="L217" s="24"/>
    </row>
    <row r="218" spans="1:24">
      <c r="L218" s="24"/>
    </row>
    <row r="219" spans="1:24">
      <c r="L219" s="24"/>
    </row>
    <row r="220" spans="1:24">
      <c r="L220" s="24"/>
    </row>
    <row r="221" spans="1:24">
      <c r="L221" s="24"/>
    </row>
    <row r="222" spans="1:24">
      <c r="L222" s="24"/>
    </row>
    <row r="223" spans="1:24">
      <c r="L223" s="24"/>
    </row>
    <row r="224" spans="1:24">
      <c r="L224" s="24"/>
    </row>
    <row r="225" spans="12:12">
      <c r="L225" s="24"/>
    </row>
    <row r="226" spans="12:12">
      <c r="L226" s="24"/>
    </row>
    <row r="227" spans="12:12">
      <c r="L227" s="24"/>
    </row>
    <row r="228" spans="12:12">
      <c r="L228" s="24"/>
    </row>
    <row r="229" spans="12:12">
      <c r="L229" s="24"/>
    </row>
    <row r="230" spans="12:12">
      <c r="L230" s="24"/>
    </row>
    <row r="231" spans="12:12">
      <c r="L231" s="24"/>
    </row>
    <row r="232" spans="12:12">
      <c r="L232" s="24"/>
    </row>
    <row r="233" spans="12:12">
      <c r="L233" s="24"/>
    </row>
    <row r="234" spans="12:12">
      <c r="L234" s="24"/>
    </row>
    <row r="235" spans="12:12">
      <c r="L235" s="24"/>
    </row>
    <row r="236" spans="12:12">
      <c r="L236" s="24"/>
    </row>
    <row r="237" spans="12:12">
      <c r="L237" s="24"/>
    </row>
    <row r="238" spans="12:12">
      <c r="L238" s="24"/>
    </row>
    <row r="239" spans="12:12">
      <c r="L239" s="24"/>
    </row>
    <row r="240" spans="12:12">
      <c r="L240" s="24"/>
    </row>
    <row r="241" spans="12:12">
      <c r="L241" s="24"/>
    </row>
    <row r="242" spans="12:12">
      <c r="L242" s="24"/>
    </row>
    <row r="243" spans="12:12">
      <c r="L243" s="24"/>
    </row>
    <row r="244" spans="12:12">
      <c r="L244" s="24"/>
    </row>
    <row r="245" spans="12:12">
      <c r="L245" s="24"/>
    </row>
    <row r="246" spans="12:12">
      <c r="L246" s="24"/>
    </row>
    <row r="247" spans="12:12">
      <c r="L247" s="24"/>
    </row>
    <row r="248" spans="12:12">
      <c r="L248" s="24"/>
    </row>
    <row r="249" spans="12:12">
      <c r="L249" s="24"/>
    </row>
    <row r="250" spans="12:12">
      <c r="L250" s="24"/>
    </row>
    <row r="251" spans="12:12">
      <c r="L251" s="24"/>
    </row>
    <row r="252" spans="12:12">
      <c r="L252" s="24"/>
    </row>
    <row r="253" spans="12:12">
      <c r="L253" s="24"/>
    </row>
    <row r="254" spans="12:12">
      <c r="L254" s="24"/>
    </row>
    <row r="255" spans="12:12">
      <c r="L255" s="24"/>
    </row>
    <row r="256" spans="12:12">
      <c r="L256" s="24"/>
    </row>
    <row r="257" spans="12:12">
      <c r="L257" s="24"/>
    </row>
    <row r="258" spans="12:12">
      <c r="L258" s="24"/>
    </row>
    <row r="259" spans="12:12">
      <c r="L259" s="24"/>
    </row>
    <row r="260" spans="12:12">
      <c r="L260" s="24"/>
    </row>
    <row r="261" spans="12:12">
      <c r="L261" s="24"/>
    </row>
    <row r="262" spans="12:12">
      <c r="L262" s="24"/>
    </row>
    <row r="263" spans="12:12">
      <c r="L263" s="24"/>
    </row>
    <row r="264" spans="12:12">
      <c r="L264" s="24"/>
    </row>
    <row r="265" spans="12:12">
      <c r="L265" s="24"/>
    </row>
    <row r="266" spans="12:12">
      <c r="L266" s="24"/>
    </row>
    <row r="267" spans="12:12">
      <c r="L267" s="24"/>
    </row>
    <row r="268" spans="12:12">
      <c r="L268" s="24"/>
    </row>
    <row r="269" spans="12:12">
      <c r="L269" s="24"/>
    </row>
    <row r="270" spans="12:12">
      <c r="L270" s="24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X151"/>
  <sheetViews>
    <sheetView workbookViewId="0">
      <pane xSplit="1" ySplit="6" topLeftCell="H134" activePane="bottomRight" state="frozen"/>
      <selection pane="topRight" activeCell="B1" sqref="B1"/>
      <selection pane="bottomLeft" activeCell="A7" sqref="A7"/>
      <selection pane="bottomRight" activeCell="Q151" sqref="Q151:X151"/>
    </sheetView>
  </sheetViews>
  <sheetFormatPr defaultRowHeight="15"/>
  <sheetData>
    <row r="1" spans="1:24">
      <c r="A1" s="82" t="s">
        <v>189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</row>
    <row r="2" spans="1:24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</row>
    <row r="3" spans="1:24"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</row>
    <row r="4" spans="1:24">
      <c r="B4" s="3" t="s">
        <v>229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7</v>
      </c>
      <c r="H4" s="9" t="s">
        <v>7</v>
      </c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>
      <c r="B5" s="3"/>
      <c r="C5" s="9" t="s">
        <v>3</v>
      </c>
      <c r="D5" s="9" t="s">
        <v>3</v>
      </c>
      <c r="E5" s="9" t="s">
        <v>3</v>
      </c>
      <c r="F5" s="9" t="s">
        <v>3</v>
      </c>
      <c r="G5" s="9" t="s">
        <v>7</v>
      </c>
      <c r="H5" s="9" t="s">
        <v>7</v>
      </c>
      <c r="J5" s="9"/>
      <c r="K5" s="9" t="s">
        <v>13</v>
      </c>
      <c r="L5" s="3" t="s">
        <v>178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>
      <c r="B6" s="3"/>
      <c r="C6" s="9"/>
      <c r="D6" s="9" t="s">
        <v>9</v>
      </c>
      <c r="E6" s="9" t="s">
        <v>190</v>
      </c>
      <c r="F6" s="9" t="s">
        <v>7</v>
      </c>
      <c r="G6" s="9"/>
      <c r="H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>
      <c r="A7" s="4">
        <v>1870</v>
      </c>
      <c r="B7" s="24"/>
      <c r="E7" s="49">
        <v>902</v>
      </c>
      <c r="L7" s="7">
        <v>-4.9342105263157965</v>
      </c>
    </row>
    <row r="8" spans="1:24">
      <c r="A8" s="4">
        <f t="shared" ref="A8:A49" si="0">A7+1</f>
        <v>1871</v>
      </c>
      <c r="B8" s="24"/>
      <c r="E8" s="49">
        <v>965.42700000000002</v>
      </c>
      <c r="K8" s="7">
        <f t="shared" ref="K8:K31" si="1">100*(E8/E7-1)</f>
        <v>7.0318181818181946</v>
      </c>
      <c r="L8" s="7">
        <v>5.5363321799308141</v>
      </c>
    </row>
    <row r="9" spans="1:24">
      <c r="A9" s="4">
        <f t="shared" si="0"/>
        <v>1872</v>
      </c>
      <c r="B9" s="24"/>
      <c r="E9" s="49">
        <v>1127.2950000000001</v>
      </c>
      <c r="K9" s="7">
        <f t="shared" si="1"/>
        <v>16.766467065868262</v>
      </c>
      <c r="L9" s="7">
        <v>2.9508196721311553</v>
      </c>
    </row>
    <row r="10" spans="1:24">
      <c r="A10" s="4">
        <f t="shared" si="0"/>
        <v>1873</v>
      </c>
      <c r="B10" s="24"/>
      <c r="E10" s="49">
        <v>1283.3820000000001</v>
      </c>
      <c r="K10" s="7">
        <f t="shared" si="1"/>
        <v>13.846153846153841</v>
      </c>
      <c r="L10" s="7">
        <v>-4.7770700636942776</v>
      </c>
    </row>
    <row r="11" spans="1:24">
      <c r="A11" s="4">
        <f t="shared" si="0"/>
        <v>1874</v>
      </c>
      <c r="B11" s="24"/>
      <c r="E11" s="49">
        <v>1410.5639999999999</v>
      </c>
      <c r="K11" s="7">
        <f t="shared" si="1"/>
        <v>9.9099099099098975</v>
      </c>
      <c r="L11" s="7">
        <v>1.6722408026756064</v>
      </c>
    </row>
    <row r="12" spans="1:24">
      <c r="A12" s="4">
        <f t="shared" si="0"/>
        <v>1875</v>
      </c>
      <c r="B12" s="24"/>
      <c r="E12" s="49">
        <v>1497.279</v>
      </c>
      <c r="K12" s="7">
        <f t="shared" si="1"/>
        <v>6.1475409836065698</v>
      </c>
      <c r="L12" s="7">
        <v>-2.9605263157894579</v>
      </c>
    </row>
    <row r="13" spans="1:24">
      <c r="A13" s="4">
        <f t="shared" si="0"/>
        <v>1876</v>
      </c>
      <c r="B13" s="24"/>
      <c r="E13" s="49">
        <v>1572.4319999999998</v>
      </c>
      <c r="K13" s="7">
        <f t="shared" si="1"/>
        <v>5.0193050193050093</v>
      </c>
      <c r="L13" s="7">
        <v>-2.3728813559322326</v>
      </c>
    </row>
    <row r="14" spans="1:24">
      <c r="A14" s="4">
        <f t="shared" si="0"/>
        <v>1877</v>
      </c>
      <c r="B14" s="24"/>
      <c r="E14" s="49">
        <v>1792.11</v>
      </c>
      <c r="K14" s="7">
        <f t="shared" si="1"/>
        <v>13.970588235294134</v>
      </c>
      <c r="L14" s="7">
        <v>0.69444444444446418</v>
      </c>
    </row>
    <row r="15" spans="1:24">
      <c r="A15" s="4">
        <f t="shared" si="0"/>
        <v>1878</v>
      </c>
      <c r="B15" s="24"/>
      <c r="E15" s="49">
        <v>1994.4449999999999</v>
      </c>
      <c r="K15" s="7">
        <f t="shared" si="1"/>
        <v>11.290322580645174</v>
      </c>
      <c r="L15" s="7">
        <v>1.3793103448275668</v>
      </c>
    </row>
    <row r="16" spans="1:24">
      <c r="A16" s="4">
        <f t="shared" si="0"/>
        <v>1879</v>
      </c>
      <c r="B16" s="24"/>
      <c r="E16" s="49">
        <v>1763.2049999999999</v>
      </c>
      <c r="K16" s="7">
        <f t="shared" si="1"/>
        <v>-11.594202898550721</v>
      </c>
      <c r="L16" s="7">
        <v>-15.986394557823115</v>
      </c>
    </row>
    <row r="17" spans="1:12">
      <c r="A17" s="4">
        <f t="shared" si="0"/>
        <v>1880</v>
      </c>
      <c r="B17" s="24"/>
      <c r="E17" s="49">
        <v>1948.1970000000001</v>
      </c>
      <c r="K17" s="7">
        <f t="shared" si="1"/>
        <v>10.491803278688527</v>
      </c>
      <c r="L17" s="7">
        <v>4.0485829959514108</v>
      </c>
    </row>
    <row r="18" spans="1:12">
      <c r="A18" s="4">
        <f t="shared" si="0"/>
        <v>1881</v>
      </c>
      <c r="B18" s="24"/>
      <c r="E18" s="49">
        <v>2029.1310000000001</v>
      </c>
      <c r="K18" s="7">
        <f t="shared" si="1"/>
        <v>4.1543026706231334</v>
      </c>
      <c r="L18" s="7">
        <v>-0.38910505836576847</v>
      </c>
    </row>
    <row r="19" spans="1:12">
      <c r="A19" s="4">
        <f t="shared" si="0"/>
        <v>1882</v>
      </c>
      <c r="B19" s="24"/>
      <c r="E19" s="49">
        <v>2023.35</v>
      </c>
      <c r="K19" s="7">
        <f t="shared" si="1"/>
        <v>-0.28490028490029129</v>
      </c>
      <c r="L19" s="7">
        <v>2.3437500000000222</v>
      </c>
    </row>
    <row r="20" spans="1:12">
      <c r="A20" s="4">
        <f t="shared" si="0"/>
        <v>1883</v>
      </c>
      <c r="B20" s="24"/>
      <c r="E20" s="49">
        <v>2006.0070000000001</v>
      </c>
      <c r="K20" s="7">
        <f t="shared" si="1"/>
        <v>-0.85714285714284522</v>
      </c>
      <c r="L20" s="7">
        <v>-0.76335877862597767</v>
      </c>
    </row>
    <row r="21" spans="1:12">
      <c r="A21" s="4">
        <f t="shared" si="0"/>
        <v>1884</v>
      </c>
      <c r="B21" s="24"/>
      <c r="E21" s="49">
        <v>2214.123</v>
      </c>
      <c r="K21" s="7">
        <f t="shared" si="1"/>
        <v>10.374639769452454</v>
      </c>
      <c r="L21" s="7">
        <v>-3.076923076923066</v>
      </c>
    </row>
    <row r="22" spans="1:12">
      <c r="A22" s="4">
        <f t="shared" si="0"/>
        <v>1885</v>
      </c>
      <c r="B22" s="24"/>
      <c r="E22" s="49">
        <v>2202.5610000000001</v>
      </c>
      <c r="K22" s="7">
        <f t="shared" si="1"/>
        <v>-0.52219321148824216</v>
      </c>
      <c r="L22" s="7">
        <v>-5.1587301587301626</v>
      </c>
    </row>
    <row r="23" spans="1:12">
      <c r="A23" s="4">
        <f t="shared" si="0"/>
        <v>1886</v>
      </c>
      <c r="B23" s="24"/>
      <c r="E23" s="49">
        <v>2254.59</v>
      </c>
      <c r="K23" s="7">
        <f t="shared" si="1"/>
        <v>2.3622047244094446</v>
      </c>
      <c r="L23" s="7">
        <v>-1.2552301255229992</v>
      </c>
    </row>
    <row r="24" spans="1:12">
      <c r="A24" s="4">
        <f t="shared" si="0"/>
        <v>1887</v>
      </c>
      <c r="B24" s="24"/>
      <c r="E24" s="49">
        <v>2306.6190000000001</v>
      </c>
      <c r="K24" s="7">
        <f t="shared" si="1"/>
        <v>2.3076923076922995</v>
      </c>
      <c r="L24" s="7">
        <v>-7.62711864406781</v>
      </c>
    </row>
    <row r="25" spans="1:12">
      <c r="A25" s="4">
        <f t="shared" si="0"/>
        <v>1888</v>
      </c>
      <c r="B25" s="24"/>
      <c r="E25" s="49">
        <v>2306.6190000000001</v>
      </c>
      <c r="K25" s="7">
        <f t="shared" si="1"/>
        <v>0</v>
      </c>
      <c r="L25" s="7">
        <v>1.3761467889908285</v>
      </c>
    </row>
    <row r="26" spans="1:12">
      <c r="A26" s="4">
        <f t="shared" si="0"/>
        <v>1889</v>
      </c>
      <c r="B26" s="24"/>
      <c r="E26" s="49">
        <v>2428.02</v>
      </c>
      <c r="K26" s="7">
        <f t="shared" si="1"/>
        <v>5.2631578947368363</v>
      </c>
      <c r="L26" s="7">
        <v>-3.167420814479649</v>
      </c>
    </row>
    <row r="27" spans="1:12">
      <c r="A27" s="4">
        <f t="shared" si="0"/>
        <v>1890</v>
      </c>
      <c r="B27" s="24"/>
      <c r="E27" s="49">
        <v>2497.3920000000003</v>
      </c>
      <c r="K27" s="7">
        <f t="shared" si="1"/>
        <v>2.8571428571428692</v>
      </c>
      <c r="L27" s="7">
        <v>-2.336448598130858</v>
      </c>
    </row>
    <row r="28" spans="1:12">
      <c r="A28" s="4">
        <f t="shared" si="0"/>
        <v>1891</v>
      </c>
      <c r="B28" s="24"/>
      <c r="E28" s="49">
        <v>2514.7350000000001</v>
      </c>
      <c r="K28" s="7">
        <f t="shared" si="1"/>
        <v>0.69444444444444198</v>
      </c>
      <c r="L28" s="7">
        <v>3.3492822966507463</v>
      </c>
    </row>
    <row r="29" spans="1:12">
      <c r="A29" s="4">
        <f t="shared" si="0"/>
        <v>1892</v>
      </c>
      <c r="B29" s="24"/>
      <c r="E29" s="49">
        <v>2607.2310000000002</v>
      </c>
      <c r="K29" s="7">
        <f t="shared" si="1"/>
        <v>3.6781609195402298</v>
      </c>
      <c r="L29" s="7">
        <v>-6.0185185185185226</v>
      </c>
    </row>
    <row r="30" spans="1:12">
      <c r="A30" s="4">
        <f t="shared" si="0"/>
        <v>1893</v>
      </c>
      <c r="B30" s="24"/>
      <c r="E30" s="49">
        <v>2670.8220000000001</v>
      </c>
      <c r="K30" s="7">
        <f t="shared" si="1"/>
        <v>2.4390243902439046</v>
      </c>
      <c r="L30" s="7">
        <v>0</v>
      </c>
    </row>
    <row r="31" spans="1:12">
      <c r="A31" s="4">
        <f t="shared" si="0"/>
        <v>1894</v>
      </c>
      <c r="B31" s="24"/>
      <c r="E31" s="49">
        <v>2584.107</v>
      </c>
      <c r="K31" s="7">
        <f t="shared" si="1"/>
        <v>-3.2467532467532534</v>
      </c>
      <c r="L31" s="7">
        <v>-1.9704433497537033</v>
      </c>
    </row>
    <row r="32" spans="1:12">
      <c r="A32" s="4">
        <f t="shared" si="0"/>
        <v>1895</v>
      </c>
      <c r="B32" s="24"/>
      <c r="E32" s="49">
        <v>2676.6030000000001</v>
      </c>
      <c r="K32" s="7">
        <f t="shared" ref="K32:K95" si="2">100*(E32/E31-1)</f>
        <v>3.5794183445190253</v>
      </c>
      <c r="L32" s="7">
        <v>-1.5075376884422065</v>
      </c>
    </row>
    <row r="33" spans="1:24">
      <c r="A33" s="4">
        <f t="shared" si="0"/>
        <v>1896</v>
      </c>
      <c r="B33" s="24"/>
      <c r="E33" s="49">
        <v>2982.9960000000005</v>
      </c>
      <c r="K33" s="7">
        <f t="shared" si="2"/>
        <v>11.44708423326135</v>
      </c>
      <c r="L33" s="7">
        <v>3.5714285714285809</v>
      </c>
    </row>
    <row r="34" spans="1:24">
      <c r="A34" s="4">
        <f t="shared" si="0"/>
        <v>1897</v>
      </c>
      <c r="B34" s="24"/>
      <c r="E34" s="49">
        <v>3017.6820000000002</v>
      </c>
      <c r="K34" s="7">
        <f t="shared" si="2"/>
        <v>1.1627906976743985</v>
      </c>
      <c r="L34" s="7">
        <v>-0.49261083743844525</v>
      </c>
    </row>
    <row r="35" spans="1:24">
      <c r="A35" s="4">
        <f t="shared" si="0"/>
        <v>1898</v>
      </c>
      <c r="B35" s="24"/>
      <c r="E35" s="49">
        <v>3104.3969999999999</v>
      </c>
      <c r="K35" s="7">
        <f t="shared" si="2"/>
        <v>2.8735632183907844</v>
      </c>
      <c r="L35" s="7">
        <v>0.99009900990101318</v>
      </c>
    </row>
    <row r="36" spans="1:24">
      <c r="A36" s="4">
        <f t="shared" si="0"/>
        <v>1899</v>
      </c>
      <c r="B36" s="24"/>
      <c r="E36" s="49">
        <v>3208.4549999999999</v>
      </c>
      <c r="K36" s="7">
        <f t="shared" si="2"/>
        <v>3.3519553072625774</v>
      </c>
      <c r="L36" s="7">
        <v>-3.431372549019629</v>
      </c>
    </row>
    <row r="37" spans="1:24">
      <c r="A37" s="4">
        <f t="shared" si="0"/>
        <v>1900</v>
      </c>
      <c r="B37" s="84">
        <v>95.748999999999995</v>
      </c>
      <c r="E37" s="49">
        <v>3468.6</v>
      </c>
      <c r="K37" s="7">
        <f t="shared" si="2"/>
        <v>8.1081081081081141</v>
      </c>
      <c r="L37" s="7">
        <v>2.0304568527918843</v>
      </c>
      <c r="M37" s="18">
        <f t="shared" ref="M37:M81" si="3">IF(AND(I37&gt;0,I37&lt;30),1,0)</f>
        <v>0</v>
      </c>
      <c r="N37" s="18">
        <f t="shared" ref="N37:N81" si="4">IF(AND($I37&gt;30,$I37&lt;60),1,0)</f>
        <v>0</v>
      </c>
      <c r="O37" s="18">
        <f t="shared" ref="O37:O81" si="5">IF(AND($I37&gt;60,$I37&lt;90),1,0)</f>
        <v>0</v>
      </c>
      <c r="P37" s="18">
        <f t="shared" ref="P37:P81" si="6">IF($I37&gt;90,1,0)</f>
        <v>0</v>
      </c>
      <c r="Q37" s="15" t="str">
        <f t="shared" ref="Q37:T81" si="7">IF(M37=1,$K37,"n.a.")</f>
        <v>n.a.</v>
      </c>
      <c r="R37" s="15" t="str">
        <f t="shared" si="7"/>
        <v>n.a.</v>
      </c>
      <c r="S37" s="15" t="str">
        <f t="shared" si="7"/>
        <v>n.a.</v>
      </c>
      <c r="T37" s="15" t="str">
        <f t="shared" si="7"/>
        <v>n.a.</v>
      </c>
      <c r="U37" s="15" t="str">
        <f t="shared" ref="U37:X81" si="8">IF(M37=1,$L37,"n.a.")</f>
        <v>n.a.</v>
      </c>
      <c r="V37" s="15" t="str">
        <f t="shared" si="8"/>
        <v>n.a.</v>
      </c>
      <c r="W37" s="15" t="str">
        <f t="shared" si="8"/>
        <v>n.a.</v>
      </c>
      <c r="X37" s="15" t="str">
        <f t="shared" si="8"/>
        <v>n.a.</v>
      </c>
    </row>
    <row r="38" spans="1:24">
      <c r="A38" s="4">
        <f t="shared" si="0"/>
        <v>1901</v>
      </c>
      <c r="B38" s="84">
        <v>99.183000000000007</v>
      </c>
      <c r="E38" s="49">
        <v>3480.1620000000003</v>
      </c>
      <c r="K38" s="7">
        <f t="shared" si="2"/>
        <v>0.33333333333334103</v>
      </c>
      <c r="L38" s="7">
        <v>6.4676616915422924</v>
      </c>
      <c r="M38" s="18">
        <f t="shared" si="3"/>
        <v>0</v>
      </c>
      <c r="N38" s="18">
        <f t="shared" si="4"/>
        <v>0</v>
      </c>
      <c r="O38" s="18">
        <f t="shared" si="5"/>
        <v>0</v>
      </c>
      <c r="P38" s="18">
        <f t="shared" si="6"/>
        <v>0</v>
      </c>
      <c r="Q38" s="15" t="str">
        <f t="shared" si="7"/>
        <v>n.a.</v>
      </c>
      <c r="R38" s="15" t="str">
        <f t="shared" si="7"/>
        <v>n.a.</v>
      </c>
      <c r="S38" s="15" t="str">
        <f t="shared" si="7"/>
        <v>n.a.</v>
      </c>
      <c r="T38" s="15" t="str">
        <f t="shared" si="7"/>
        <v>n.a.</v>
      </c>
      <c r="U38" s="15" t="str">
        <f t="shared" si="8"/>
        <v>n.a.</v>
      </c>
      <c r="V38" s="15" t="str">
        <f t="shared" si="8"/>
        <v>n.a.</v>
      </c>
      <c r="W38" s="15" t="str">
        <f t="shared" si="8"/>
        <v>n.a.</v>
      </c>
      <c r="X38" s="15" t="str">
        <f t="shared" si="8"/>
        <v>n.a.</v>
      </c>
    </row>
    <row r="39" spans="1:24">
      <c r="A39" s="4">
        <f t="shared" si="0"/>
        <v>1902</v>
      </c>
      <c r="B39" s="84">
        <v>105.932</v>
      </c>
      <c r="E39" s="49">
        <v>3746.0879999999997</v>
      </c>
      <c r="K39" s="7">
        <f t="shared" si="2"/>
        <v>7.6411960132890311</v>
      </c>
      <c r="L39" s="7">
        <v>2.3364485981308469</v>
      </c>
      <c r="M39" s="18">
        <f t="shared" si="3"/>
        <v>0</v>
      </c>
      <c r="N39" s="18">
        <f t="shared" si="4"/>
        <v>0</v>
      </c>
      <c r="O39" s="18">
        <f t="shared" si="5"/>
        <v>0</v>
      </c>
      <c r="P39" s="18">
        <f t="shared" si="6"/>
        <v>0</v>
      </c>
      <c r="Q39" s="15" t="str">
        <f t="shared" si="7"/>
        <v>n.a.</v>
      </c>
      <c r="R39" s="15" t="str">
        <f t="shared" si="7"/>
        <v>n.a.</v>
      </c>
      <c r="S39" s="15" t="str">
        <f t="shared" si="7"/>
        <v>n.a.</v>
      </c>
      <c r="T39" s="15" t="str">
        <f t="shared" si="7"/>
        <v>n.a.</v>
      </c>
      <c r="U39" s="15" t="str">
        <f t="shared" si="8"/>
        <v>n.a.</v>
      </c>
      <c r="V39" s="15" t="str">
        <f t="shared" si="8"/>
        <v>n.a.</v>
      </c>
      <c r="W39" s="15" t="str">
        <f t="shared" si="8"/>
        <v>n.a.</v>
      </c>
      <c r="X39" s="15" t="str">
        <f t="shared" si="8"/>
        <v>n.a.</v>
      </c>
    </row>
    <row r="40" spans="1:24">
      <c r="A40" s="4">
        <f t="shared" si="0"/>
        <v>1903</v>
      </c>
      <c r="B40" s="84">
        <v>111.798</v>
      </c>
      <c r="E40" s="49">
        <v>4098.7290000000003</v>
      </c>
      <c r="K40" s="7">
        <f t="shared" si="2"/>
        <v>9.4135802469135896</v>
      </c>
      <c r="L40" s="7">
        <v>-0.45662100456621557</v>
      </c>
      <c r="M40" s="18">
        <f t="shared" si="3"/>
        <v>0</v>
      </c>
      <c r="N40" s="18">
        <f t="shared" si="4"/>
        <v>0</v>
      </c>
      <c r="O40" s="18">
        <f t="shared" si="5"/>
        <v>0</v>
      </c>
      <c r="P40" s="18">
        <f t="shared" si="6"/>
        <v>0</v>
      </c>
      <c r="Q40" s="15" t="str">
        <f t="shared" si="7"/>
        <v>n.a.</v>
      </c>
      <c r="R40" s="15" t="str">
        <f t="shared" si="7"/>
        <v>n.a.</v>
      </c>
      <c r="S40" s="15" t="str">
        <f t="shared" si="7"/>
        <v>n.a.</v>
      </c>
      <c r="T40" s="15" t="str">
        <f t="shared" si="7"/>
        <v>n.a.</v>
      </c>
      <c r="U40" s="15" t="str">
        <f t="shared" si="8"/>
        <v>n.a.</v>
      </c>
      <c r="V40" s="15" t="str">
        <f t="shared" si="8"/>
        <v>n.a.</v>
      </c>
      <c r="W40" s="15" t="str">
        <f t="shared" si="8"/>
        <v>n.a.</v>
      </c>
      <c r="X40" s="15" t="str">
        <f t="shared" si="8"/>
        <v>n.a.</v>
      </c>
    </row>
    <row r="41" spans="1:24">
      <c r="A41" s="4">
        <f t="shared" si="0"/>
        <v>1904</v>
      </c>
      <c r="B41" s="84">
        <v>115.04400000000001</v>
      </c>
      <c r="E41" s="49">
        <v>4081.386</v>
      </c>
      <c r="K41" s="7">
        <f t="shared" si="2"/>
        <v>-0.42313117066291595</v>
      </c>
      <c r="L41" s="7">
        <v>0</v>
      </c>
      <c r="M41" s="18">
        <f t="shared" si="3"/>
        <v>0</v>
      </c>
      <c r="N41" s="18">
        <f t="shared" si="4"/>
        <v>0</v>
      </c>
      <c r="O41" s="18">
        <f t="shared" si="5"/>
        <v>0</v>
      </c>
      <c r="P41" s="18">
        <f t="shared" si="6"/>
        <v>0</v>
      </c>
      <c r="Q41" s="15" t="str">
        <f t="shared" si="7"/>
        <v>n.a.</v>
      </c>
      <c r="R41" s="15" t="str">
        <f t="shared" si="7"/>
        <v>n.a.</v>
      </c>
      <c r="S41" s="15" t="str">
        <f t="shared" si="7"/>
        <v>n.a.</v>
      </c>
      <c r="T41" s="15" t="str">
        <f t="shared" si="7"/>
        <v>n.a.</v>
      </c>
      <c r="U41" s="15" t="str">
        <f t="shared" si="8"/>
        <v>n.a.</v>
      </c>
      <c r="V41" s="15" t="str">
        <f t="shared" si="8"/>
        <v>n.a.</v>
      </c>
      <c r="W41" s="15" t="str">
        <f t="shared" si="8"/>
        <v>n.a.</v>
      </c>
      <c r="X41" s="15" t="str">
        <f t="shared" si="8"/>
        <v>n.a.</v>
      </c>
    </row>
    <row r="42" spans="1:24">
      <c r="A42" s="4">
        <f t="shared" si="0"/>
        <v>1905</v>
      </c>
      <c r="B42" s="84">
        <v>119.824</v>
      </c>
      <c r="E42" s="49">
        <v>4457.1509999999998</v>
      </c>
      <c r="K42" s="7">
        <f t="shared" si="2"/>
        <v>9.2067988668555145</v>
      </c>
      <c r="L42" s="7">
        <v>2.2935779816513735</v>
      </c>
      <c r="M42" s="18">
        <f t="shared" si="3"/>
        <v>0</v>
      </c>
      <c r="N42" s="18">
        <f t="shared" si="4"/>
        <v>0</v>
      </c>
      <c r="O42" s="18">
        <f t="shared" si="5"/>
        <v>0</v>
      </c>
      <c r="P42" s="18">
        <f t="shared" si="6"/>
        <v>0</v>
      </c>
      <c r="Q42" s="15" t="str">
        <f t="shared" si="7"/>
        <v>n.a.</v>
      </c>
      <c r="R42" s="15" t="str">
        <f t="shared" si="7"/>
        <v>n.a.</v>
      </c>
      <c r="S42" s="15" t="str">
        <f t="shared" si="7"/>
        <v>n.a.</v>
      </c>
      <c r="T42" s="15" t="str">
        <f t="shared" si="7"/>
        <v>n.a.</v>
      </c>
      <c r="U42" s="15" t="str">
        <f t="shared" si="8"/>
        <v>n.a.</v>
      </c>
      <c r="V42" s="15" t="str">
        <f t="shared" si="8"/>
        <v>n.a.</v>
      </c>
      <c r="W42" s="15" t="str">
        <f t="shared" si="8"/>
        <v>n.a.</v>
      </c>
      <c r="X42" s="15" t="str">
        <f t="shared" si="8"/>
        <v>n.a.</v>
      </c>
    </row>
    <row r="43" spans="1:24">
      <c r="A43" s="4">
        <f t="shared" si="0"/>
        <v>1906</v>
      </c>
      <c r="B43" s="84">
        <v>124.38200000000001</v>
      </c>
      <c r="E43" s="49">
        <v>4879.1640000000007</v>
      </c>
      <c r="K43" s="7">
        <f t="shared" si="2"/>
        <v>9.4682230869001405</v>
      </c>
      <c r="L43" s="7">
        <v>0.89686098654708779</v>
      </c>
      <c r="M43" s="18">
        <f t="shared" si="3"/>
        <v>0</v>
      </c>
      <c r="N43" s="18">
        <f t="shared" si="4"/>
        <v>0</v>
      </c>
      <c r="O43" s="18">
        <f t="shared" si="5"/>
        <v>0</v>
      </c>
      <c r="P43" s="18">
        <f t="shared" si="6"/>
        <v>0</v>
      </c>
      <c r="Q43" s="15" t="str">
        <f t="shared" si="7"/>
        <v>n.a.</v>
      </c>
      <c r="R43" s="15" t="str">
        <f t="shared" si="7"/>
        <v>n.a.</v>
      </c>
      <c r="S43" s="15" t="str">
        <f t="shared" si="7"/>
        <v>n.a.</v>
      </c>
      <c r="T43" s="15" t="str">
        <f t="shared" si="7"/>
        <v>n.a.</v>
      </c>
      <c r="U43" s="15" t="str">
        <f t="shared" si="8"/>
        <v>n.a.</v>
      </c>
      <c r="V43" s="15" t="str">
        <f t="shared" si="8"/>
        <v>n.a.</v>
      </c>
      <c r="W43" s="15" t="str">
        <f t="shared" si="8"/>
        <v>n.a.</v>
      </c>
      <c r="X43" s="15" t="str">
        <f t="shared" si="8"/>
        <v>n.a.</v>
      </c>
    </row>
    <row r="44" spans="1:24">
      <c r="A44" s="4">
        <f t="shared" si="0"/>
        <v>1907</v>
      </c>
      <c r="B44" s="84">
        <v>128.358</v>
      </c>
      <c r="E44" s="49">
        <v>5173.9949999999999</v>
      </c>
      <c r="K44" s="7">
        <f t="shared" si="2"/>
        <v>6.0426540284360009</v>
      </c>
      <c r="L44" s="7">
        <v>1.7777777777777892</v>
      </c>
      <c r="M44" s="18">
        <f t="shared" si="3"/>
        <v>0</v>
      </c>
      <c r="N44" s="18">
        <f t="shared" si="4"/>
        <v>0</v>
      </c>
      <c r="O44" s="18">
        <f t="shared" si="5"/>
        <v>0</v>
      </c>
      <c r="P44" s="18">
        <f t="shared" si="6"/>
        <v>0</v>
      </c>
      <c r="Q44" s="15" t="str">
        <f t="shared" si="7"/>
        <v>n.a.</v>
      </c>
      <c r="R44" s="15" t="str">
        <f t="shared" si="7"/>
        <v>n.a.</v>
      </c>
      <c r="S44" s="15" t="str">
        <f t="shared" si="7"/>
        <v>n.a.</v>
      </c>
      <c r="T44" s="15" t="str">
        <f t="shared" si="7"/>
        <v>n.a.</v>
      </c>
      <c r="U44" s="15" t="str">
        <f t="shared" si="8"/>
        <v>n.a.</v>
      </c>
      <c r="V44" s="15" t="str">
        <f t="shared" si="8"/>
        <v>n.a.</v>
      </c>
      <c r="W44" s="15" t="str">
        <f t="shared" si="8"/>
        <v>n.a.</v>
      </c>
      <c r="X44" s="15" t="str">
        <f t="shared" si="8"/>
        <v>n.a.</v>
      </c>
    </row>
    <row r="45" spans="1:24">
      <c r="A45" s="4">
        <f t="shared" si="0"/>
        <v>1908</v>
      </c>
      <c r="B45" s="84">
        <v>132.90800000000002</v>
      </c>
      <c r="E45" s="49">
        <v>4815.5730000000003</v>
      </c>
      <c r="K45" s="7">
        <f t="shared" si="2"/>
        <v>-6.9273743016759699</v>
      </c>
      <c r="L45" s="7">
        <v>0</v>
      </c>
      <c r="M45" s="18">
        <f t="shared" si="3"/>
        <v>0</v>
      </c>
      <c r="N45" s="18">
        <f t="shared" si="4"/>
        <v>0</v>
      </c>
      <c r="O45" s="18">
        <f t="shared" si="5"/>
        <v>0</v>
      </c>
      <c r="P45" s="18">
        <f t="shared" si="6"/>
        <v>0</v>
      </c>
      <c r="Q45" s="15" t="str">
        <f t="shared" si="7"/>
        <v>n.a.</v>
      </c>
      <c r="R45" s="15" t="str">
        <f t="shared" si="7"/>
        <v>n.a.</v>
      </c>
      <c r="S45" s="15" t="str">
        <f t="shared" si="7"/>
        <v>n.a.</v>
      </c>
      <c r="T45" s="15" t="str">
        <f t="shared" si="7"/>
        <v>n.a.</v>
      </c>
      <c r="U45" s="15" t="str">
        <f t="shared" si="8"/>
        <v>n.a.</v>
      </c>
      <c r="V45" s="15" t="str">
        <f t="shared" si="8"/>
        <v>n.a.</v>
      </c>
      <c r="W45" s="15" t="str">
        <f t="shared" si="8"/>
        <v>n.a.</v>
      </c>
      <c r="X45" s="15" t="str">
        <f t="shared" si="8"/>
        <v>n.a.</v>
      </c>
    </row>
    <row r="46" spans="1:24">
      <c r="A46" s="4">
        <f t="shared" si="0"/>
        <v>1909</v>
      </c>
      <c r="B46" s="84">
        <v>141.87700000000001</v>
      </c>
      <c r="E46" s="49">
        <v>4884.9449999999997</v>
      </c>
      <c r="K46" s="7">
        <f t="shared" si="2"/>
        <v>1.4405762304921854</v>
      </c>
      <c r="L46" s="7">
        <v>0.4366812227074357</v>
      </c>
      <c r="M46" s="18">
        <f t="shared" si="3"/>
        <v>0</v>
      </c>
      <c r="N46" s="18">
        <f t="shared" si="4"/>
        <v>0</v>
      </c>
      <c r="O46" s="18">
        <f t="shared" si="5"/>
        <v>0</v>
      </c>
      <c r="P46" s="18">
        <f t="shared" si="6"/>
        <v>0</v>
      </c>
      <c r="Q46" s="15" t="str">
        <f t="shared" si="7"/>
        <v>n.a.</v>
      </c>
      <c r="R46" s="15" t="str">
        <f t="shared" si="7"/>
        <v>n.a.</v>
      </c>
      <c r="S46" s="15" t="str">
        <f t="shared" si="7"/>
        <v>n.a.</v>
      </c>
      <c r="T46" s="15" t="str">
        <f t="shared" si="7"/>
        <v>n.a.</v>
      </c>
      <c r="U46" s="15" t="str">
        <f t="shared" si="8"/>
        <v>n.a.</v>
      </c>
      <c r="V46" s="15" t="str">
        <f t="shared" si="8"/>
        <v>n.a.</v>
      </c>
      <c r="W46" s="15" t="str">
        <f t="shared" si="8"/>
        <v>n.a.</v>
      </c>
      <c r="X46" s="15" t="str">
        <f t="shared" si="8"/>
        <v>n.a.</v>
      </c>
    </row>
    <row r="47" spans="1:24">
      <c r="A47" s="4">
        <f t="shared" si="0"/>
        <v>1910</v>
      </c>
      <c r="B47" s="84">
        <v>149.78100000000001</v>
      </c>
      <c r="E47" s="49">
        <v>5555.5410000000002</v>
      </c>
      <c r="K47" s="7">
        <f t="shared" si="2"/>
        <v>13.727810650887594</v>
      </c>
      <c r="L47" s="7">
        <v>0.86956521739127712</v>
      </c>
      <c r="M47" s="18">
        <f t="shared" si="3"/>
        <v>0</v>
      </c>
      <c r="N47" s="18">
        <f t="shared" si="4"/>
        <v>0</v>
      </c>
      <c r="O47" s="18">
        <f t="shared" si="5"/>
        <v>0</v>
      </c>
      <c r="P47" s="18">
        <f t="shared" si="6"/>
        <v>0</v>
      </c>
      <c r="Q47" s="15" t="str">
        <f t="shared" si="7"/>
        <v>n.a.</v>
      </c>
      <c r="R47" s="15" t="str">
        <f t="shared" si="7"/>
        <v>n.a.</v>
      </c>
      <c r="S47" s="15" t="str">
        <f t="shared" si="7"/>
        <v>n.a.</v>
      </c>
      <c r="T47" s="15" t="str">
        <f t="shared" si="7"/>
        <v>n.a.</v>
      </c>
      <c r="U47" s="15" t="str">
        <f t="shared" si="8"/>
        <v>n.a.</v>
      </c>
      <c r="V47" s="15" t="str">
        <f t="shared" si="8"/>
        <v>n.a.</v>
      </c>
      <c r="W47" s="15" t="str">
        <f t="shared" si="8"/>
        <v>n.a.</v>
      </c>
      <c r="X47" s="15" t="str">
        <f t="shared" si="8"/>
        <v>n.a.</v>
      </c>
    </row>
    <row r="48" spans="1:24">
      <c r="A48" s="4">
        <f t="shared" si="0"/>
        <v>1911</v>
      </c>
      <c r="B48" s="84">
        <v>162.15700000000001</v>
      </c>
      <c r="E48" s="49">
        <v>5861.9340000000002</v>
      </c>
      <c r="K48" s="7">
        <f t="shared" si="2"/>
        <v>5.5150884495317465</v>
      </c>
      <c r="L48" s="7">
        <v>0.86206896551725976</v>
      </c>
      <c r="M48" s="18">
        <f t="shared" si="3"/>
        <v>0</v>
      </c>
      <c r="N48" s="18">
        <f t="shared" si="4"/>
        <v>0</v>
      </c>
      <c r="O48" s="18">
        <f t="shared" si="5"/>
        <v>0</v>
      </c>
      <c r="P48" s="18">
        <f t="shared" si="6"/>
        <v>0</v>
      </c>
      <c r="Q48" s="15" t="str">
        <f t="shared" si="7"/>
        <v>n.a.</v>
      </c>
      <c r="R48" s="15" t="str">
        <f t="shared" si="7"/>
        <v>n.a.</v>
      </c>
      <c r="S48" s="15" t="str">
        <f t="shared" si="7"/>
        <v>n.a.</v>
      </c>
      <c r="T48" s="15" t="str">
        <f t="shared" si="7"/>
        <v>n.a.</v>
      </c>
      <c r="U48" s="15" t="str">
        <f t="shared" si="8"/>
        <v>n.a.</v>
      </c>
      <c r="V48" s="15" t="str">
        <f t="shared" si="8"/>
        <v>n.a.</v>
      </c>
      <c r="W48" s="15" t="str">
        <f t="shared" si="8"/>
        <v>n.a.</v>
      </c>
      <c r="X48" s="15" t="str">
        <f t="shared" si="8"/>
        <v>n.a.</v>
      </c>
    </row>
    <row r="49" spans="1:24">
      <c r="A49" s="4">
        <f t="shared" si="0"/>
        <v>1912</v>
      </c>
      <c r="B49" s="84">
        <v>168.708</v>
      </c>
      <c r="E49" s="49">
        <v>5688.5039999999999</v>
      </c>
      <c r="K49" s="7">
        <f t="shared" si="2"/>
        <v>-2.9585798816568087</v>
      </c>
      <c r="L49" s="7">
        <v>2.9914529914529808</v>
      </c>
      <c r="M49" s="18">
        <f t="shared" si="3"/>
        <v>0</v>
      </c>
      <c r="N49" s="18">
        <f t="shared" si="4"/>
        <v>0</v>
      </c>
      <c r="O49" s="18">
        <f t="shared" si="5"/>
        <v>0</v>
      </c>
      <c r="P49" s="18">
        <f t="shared" si="6"/>
        <v>0</v>
      </c>
      <c r="Q49" s="15" t="str">
        <f t="shared" si="7"/>
        <v>n.a.</v>
      </c>
      <c r="R49" s="15" t="str">
        <f t="shared" si="7"/>
        <v>n.a.</v>
      </c>
      <c r="S49" s="15" t="str">
        <f t="shared" si="7"/>
        <v>n.a.</v>
      </c>
      <c r="T49" s="15" t="str">
        <f t="shared" si="7"/>
        <v>n.a.</v>
      </c>
      <c r="U49" s="15" t="str">
        <f t="shared" si="8"/>
        <v>n.a.</v>
      </c>
      <c r="V49" s="15" t="str">
        <f t="shared" si="8"/>
        <v>n.a.</v>
      </c>
      <c r="W49" s="15" t="str">
        <f t="shared" si="8"/>
        <v>n.a.</v>
      </c>
      <c r="X49" s="15" t="str">
        <f t="shared" si="8"/>
        <v>n.a.</v>
      </c>
    </row>
    <row r="50" spans="1:24">
      <c r="A50" s="4">
        <v>1913</v>
      </c>
      <c r="B50" s="84">
        <v>180.12200000000001</v>
      </c>
      <c r="E50" s="49">
        <v>5781</v>
      </c>
      <c r="K50" s="7">
        <f t="shared" si="2"/>
        <v>1.6260162601626105</v>
      </c>
      <c r="L50" s="7">
        <v>2.904564315352709</v>
      </c>
      <c r="M50" s="18">
        <f t="shared" si="3"/>
        <v>0</v>
      </c>
      <c r="N50" s="18">
        <f t="shared" si="4"/>
        <v>0</v>
      </c>
      <c r="O50" s="18">
        <f t="shared" si="5"/>
        <v>0</v>
      </c>
      <c r="P50" s="18">
        <f t="shared" si="6"/>
        <v>0</v>
      </c>
      <c r="Q50" s="15" t="str">
        <f t="shared" si="7"/>
        <v>n.a.</v>
      </c>
      <c r="R50" s="15" t="str">
        <f t="shared" si="7"/>
        <v>n.a.</v>
      </c>
      <c r="S50" s="15" t="str">
        <f t="shared" si="7"/>
        <v>n.a.</v>
      </c>
      <c r="T50" s="15" t="str">
        <f t="shared" si="7"/>
        <v>n.a.</v>
      </c>
      <c r="U50" s="15" t="str">
        <f t="shared" si="8"/>
        <v>n.a.</v>
      </c>
      <c r="V50" s="15" t="str">
        <f t="shared" si="8"/>
        <v>n.a.</v>
      </c>
      <c r="W50" s="15" t="str">
        <f t="shared" si="8"/>
        <v>n.a.</v>
      </c>
      <c r="X50" s="15" t="str">
        <f t="shared" si="8"/>
        <v>n.a.</v>
      </c>
    </row>
    <row r="51" spans="1:24">
      <c r="A51" s="4">
        <v>1914</v>
      </c>
      <c r="B51" s="83">
        <v>199.46100000000001</v>
      </c>
      <c r="E51" s="49">
        <v>5931.3059999999996</v>
      </c>
      <c r="K51" s="7">
        <f t="shared" si="2"/>
        <v>2.6000000000000023</v>
      </c>
      <c r="L51" s="7">
        <v>1.2096774193548487</v>
      </c>
      <c r="M51" s="18">
        <f t="shared" si="3"/>
        <v>0</v>
      </c>
      <c r="N51" s="18">
        <f t="shared" si="4"/>
        <v>0</v>
      </c>
      <c r="O51" s="18">
        <f t="shared" si="5"/>
        <v>0</v>
      </c>
      <c r="P51" s="18">
        <f t="shared" si="6"/>
        <v>0</v>
      </c>
      <c r="Q51" s="15" t="str">
        <f t="shared" si="7"/>
        <v>n.a.</v>
      </c>
      <c r="R51" s="15" t="str">
        <f t="shared" si="7"/>
        <v>n.a.</v>
      </c>
      <c r="S51" s="15" t="str">
        <f t="shared" si="7"/>
        <v>n.a.</v>
      </c>
      <c r="T51" s="15" t="str">
        <f t="shared" si="7"/>
        <v>n.a.</v>
      </c>
      <c r="U51" s="15" t="str">
        <f t="shared" si="8"/>
        <v>n.a.</v>
      </c>
      <c r="V51" s="15" t="str">
        <f t="shared" si="8"/>
        <v>n.a.</v>
      </c>
      <c r="W51" s="15" t="str">
        <f t="shared" si="8"/>
        <v>n.a.</v>
      </c>
      <c r="X51" s="15" t="str">
        <f t="shared" si="8"/>
        <v>n.a.</v>
      </c>
    </row>
    <row r="52" spans="1:24">
      <c r="A52" s="4">
        <v>1915</v>
      </c>
      <c r="B52" s="24">
        <v>200.12</v>
      </c>
      <c r="E52" s="49">
        <v>5960.2109999999993</v>
      </c>
      <c r="K52" s="7">
        <f t="shared" si="2"/>
        <v>0.4873294346978474</v>
      </c>
      <c r="L52" s="7">
        <v>6.3860865447111284</v>
      </c>
      <c r="M52" s="18">
        <f t="shared" si="3"/>
        <v>0</v>
      </c>
      <c r="N52" s="18">
        <f t="shared" si="4"/>
        <v>0</v>
      </c>
      <c r="O52" s="18">
        <f t="shared" si="5"/>
        <v>0</v>
      </c>
      <c r="P52" s="18">
        <f t="shared" si="6"/>
        <v>0</v>
      </c>
      <c r="Q52" s="15" t="str">
        <f t="shared" si="7"/>
        <v>n.a.</v>
      </c>
      <c r="R52" s="15" t="str">
        <f t="shared" si="7"/>
        <v>n.a.</v>
      </c>
      <c r="S52" s="15" t="str">
        <f t="shared" si="7"/>
        <v>n.a.</v>
      </c>
      <c r="T52" s="15" t="str">
        <f t="shared" si="7"/>
        <v>n.a.</v>
      </c>
      <c r="U52" s="15" t="str">
        <f t="shared" si="8"/>
        <v>n.a.</v>
      </c>
      <c r="V52" s="15" t="str">
        <f t="shared" si="8"/>
        <v>n.a.</v>
      </c>
      <c r="W52" s="15" t="str">
        <f t="shared" si="8"/>
        <v>n.a.</v>
      </c>
      <c r="X52" s="15" t="str">
        <f t="shared" si="8"/>
        <v>n.a.</v>
      </c>
    </row>
    <row r="53" spans="1:24">
      <c r="A53" s="4">
        <v>1916</v>
      </c>
      <c r="B53" s="24">
        <v>219.27500000000001</v>
      </c>
      <c r="E53" s="49">
        <v>5913.9629999999997</v>
      </c>
      <c r="K53" s="7">
        <f t="shared" si="2"/>
        <v>-0.77594568380212614</v>
      </c>
      <c r="L53" s="7">
        <v>6.0472984478508662</v>
      </c>
      <c r="M53" s="18">
        <f t="shared" si="3"/>
        <v>0</v>
      </c>
      <c r="N53" s="18">
        <f t="shared" si="4"/>
        <v>0</v>
      </c>
      <c r="O53" s="18">
        <f t="shared" si="5"/>
        <v>0</v>
      </c>
      <c r="P53" s="18">
        <f t="shared" si="6"/>
        <v>0</v>
      </c>
      <c r="Q53" s="15" t="str">
        <f t="shared" si="7"/>
        <v>n.a.</v>
      </c>
      <c r="R53" s="15" t="str">
        <f t="shared" si="7"/>
        <v>n.a.</v>
      </c>
      <c r="S53" s="15" t="str">
        <f t="shared" si="7"/>
        <v>n.a.</v>
      </c>
      <c r="T53" s="15" t="str">
        <f t="shared" si="7"/>
        <v>n.a.</v>
      </c>
      <c r="U53" s="15" t="str">
        <f t="shared" si="8"/>
        <v>n.a.</v>
      </c>
      <c r="V53" s="15" t="str">
        <f t="shared" si="8"/>
        <v>n.a.</v>
      </c>
      <c r="W53" s="15" t="str">
        <f t="shared" si="8"/>
        <v>n.a.</v>
      </c>
      <c r="X53" s="15" t="str">
        <f t="shared" si="8"/>
        <v>n.a.</v>
      </c>
    </row>
    <row r="54" spans="1:24">
      <c r="A54" s="4">
        <v>1917</v>
      </c>
      <c r="B54" s="24">
        <v>259.67199999999997</v>
      </c>
      <c r="E54" s="49">
        <v>5769.4379999999992</v>
      </c>
      <c r="K54" s="7">
        <f t="shared" si="2"/>
        <v>-2.4437927663734205</v>
      </c>
      <c r="L54" s="7">
        <v>7.7361535735397444</v>
      </c>
      <c r="M54" s="18">
        <f t="shared" si="3"/>
        <v>0</v>
      </c>
      <c r="N54" s="18">
        <f t="shared" si="4"/>
        <v>0</v>
      </c>
      <c r="O54" s="18">
        <f t="shared" si="5"/>
        <v>0</v>
      </c>
      <c r="P54" s="18">
        <f t="shared" si="6"/>
        <v>0</v>
      </c>
      <c r="Q54" s="15" t="str">
        <f t="shared" si="7"/>
        <v>n.a.</v>
      </c>
      <c r="R54" s="15" t="str">
        <f t="shared" si="7"/>
        <v>n.a.</v>
      </c>
      <c r="S54" s="15" t="str">
        <f t="shared" si="7"/>
        <v>n.a.</v>
      </c>
      <c r="T54" s="15" t="str">
        <f t="shared" si="7"/>
        <v>n.a.</v>
      </c>
      <c r="U54" s="15" t="str">
        <f t="shared" si="8"/>
        <v>n.a.</v>
      </c>
      <c r="V54" s="15" t="str">
        <f t="shared" si="8"/>
        <v>n.a.</v>
      </c>
      <c r="W54" s="15" t="str">
        <f t="shared" si="8"/>
        <v>n.a.</v>
      </c>
      <c r="X54" s="15" t="str">
        <f t="shared" si="8"/>
        <v>n.a.</v>
      </c>
    </row>
    <row r="55" spans="1:24">
      <c r="A55" s="4">
        <v>1918</v>
      </c>
      <c r="B55" s="24">
        <v>301.68</v>
      </c>
      <c r="E55" s="49">
        <v>5676.9420000000009</v>
      </c>
      <c r="K55" s="7">
        <f t="shared" si="2"/>
        <v>-1.6032064128256196</v>
      </c>
      <c r="L55" s="7">
        <v>12.813222197424036</v>
      </c>
      <c r="M55" s="18">
        <f t="shared" si="3"/>
        <v>0</v>
      </c>
      <c r="N55" s="18">
        <f t="shared" si="4"/>
        <v>0</v>
      </c>
      <c r="O55" s="18">
        <f t="shared" si="5"/>
        <v>0</v>
      </c>
      <c r="P55" s="18">
        <f t="shared" si="6"/>
        <v>0</v>
      </c>
      <c r="Q55" s="15" t="str">
        <f t="shared" si="7"/>
        <v>n.a.</v>
      </c>
      <c r="R55" s="15" t="str">
        <f t="shared" si="7"/>
        <v>n.a.</v>
      </c>
      <c r="S55" s="15" t="str">
        <f t="shared" si="7"/>
        <v>n.a.</v>
      </c>
      <c r="T55" s="15" t="str">
        <f t="shared" si="7"/>
        <v>n.a.</v>
      </c>
      <c r="U55" s="15" t="str">
        <f t="shared" si="8"/>
        <v>n.a.</v>
      </c>
      <c r="V55" s="15" t="str">
        <f t="shared" si="8"/>
        <v>n.a.</v>
      </c>
      <c r="W55" s="15" t="str">
        <f t="shared" si="8"/>
        <v>n.a.</v>
      </c>
      <c r="X55" s="15" t="str">
        <f t="shared" si="8"/>
        <v>n.a.</v>
      </c>
    </row>
    <row r="56" spans="1:24">
      <c r="A56" s="4">
        <v>1919</v>
      </c>
      <c r="B56" s="24">
        <v>352.15300000000002</v>
      </c>
      <c r="E56" s="49">
        <v>6312.8520000000008</v>
      </c>
      <c r="K56" s="7">
        <f t="shared" si="2"/>
        <v>11.201629327902229</v>
      </c>
      <c r="L56" s="7">
        <v>5.5440412553721998</v>
      </c>
      <c r="M56" s="18">
        <f t="shared" si="3"/>
        <v>0</v>
      </c>
      <c r="N56" s="18">
        <f t="shared" si="4"/>
        <v>0</v>
      </c>
      <c r="O56" s="18">
        <f t="shared" si="5"/>
        <v>0</v>
      </c>
      <c r="P56" s="18">
        <f t="shared" si="6"/>
        <v>0</v>
      </c>
      <c r="Q56" s="15" t="str">
        <f t="shared" si="7"/>
        <v>n.a.</v>
      </c>
      <c r="R56" s="15" t="str">
        <f t="shared" si="7"/>
        <v>n.a.</v>
      </c>
      <c r="S56" s="15" t="str">
        <f t="shared" si="7"/>
        <v>n.a.</v>
      </c>
      <c r="T56" s="15" t="str">
        <f t="shared" si="7"/>
        <v>n.a.</v>
      </c>
      <c r="U56" s="15" t="str">
        <f t="shared" si="8"/>
        <v>n.a.</v>
      </c>
      <c r="V56" s="15" t="str">
        <f t="shared" si="8"/>
        <v>n.a.</v>
      </c>
      <c r="W56" s="15" t="str">
        <f t="shared" si="8"/>
        <v>n.a.</v>
      </c>
      <c r="X56" s="15" t="str">
        <f t="shared" si="8"/>
        <v>n.a.</v>
      </c>
    </row>
    <row r="57" spans="1:24">
      <c r="A57" s="4">
        <v>1920</v>
      </c>
      <c r="B57" s="24">
        <v>402.34199999999998</v>
      </c>
      <c r="E57" s="49">
        <v>7000.7910000000002</v>
      </c>
      <c r="K57" s="7">
        <f t="shared" si="2"/>
        <v>10.89743589743588</v>
      </c>
      <c r="L57" s="7">
        <v>14.026496787514548</v>
      </c>
      <c r="M57" s="18">
        <f t="shared" si="3"/>
        <v>0</v>
      </c>
      <c r="N57" s="18">
        <f t="shared" si="4"/>
        <v>0</v>
      </c>
      <c r="O57" s="18">
        <f t="shared" si="5"/>
        <v>0</v>
      </c>
      <c r="P57" s="18">
        <f t="shared" si="6"/>
        <v>0</v>
      </c>
      <c r="Q57" s="15" t="str">
        <f t="shared" si="7"/>
        <v>n.a.</v>
      </c>
      <c r="R57" s="15" t="str">
        <f t="shared" si="7"/>
        <v>n.a.</v>
      </c>
      <c r="S57" s="15" t="str">
        <f t="shared" si="7"/>
        <v>n.a.</v>
      </c>
      <c r="T57" s="15" t="str">
        <f t="shared" si="7"/>
        <v>n.a.</v>
      </c>
      <c r="U57" s="15" t="str">
        <f t="shared" si="8"/>
        <v>n.a.</v>
      </c>
      <c r="V57" s="15" t="str">
        <f t="shared" si="8"/>
        <v>n.a.</v>
      </c>
      <c r="W57" s="15" t="str">
        <f t="shared" si="8"/>
        <v>n.a.</v>
      </c>
      <c r="X57" s="15" t="str">
        <f t="shared" si="8"/>
        <v>n.a.</v>
      </c>
    </row>
    <row r="58" spans="1:24">
      <c r="A58" s="4">
        <v>1921</v>
      </c>
      <c r="B58" s="24">
        <v>412.649</v>
      </c>
      <c r="E58" s="49">
        <v>6538.3109999999997</v>
      </c>
      <c r="K58" s="7">
        <f t="shared" si="2"/>
        <v>-6.6061106523534363</v>
      </c>
      <c r="L58" s="7">
        <v>-4.4617269112491957</v>
      </c>
      <c r="M58" s="18">
        <f t="shared" si="3"/>
        <v>0</v>
      </c>
      <c r="N58" s="18">
        <f t="shared" si="4"/>
        <v>0</v>
      </c>
      <c r="O58" s="18">
        <f t="shared" si="5"/>
        <v>0</v>
      </c>
      <c r="P58" s="18">
        <f t="shared" si="6"/>
        <v>0</v>
      </c>
      <c r="Q58" s="15" t="str">
        <f t="shared" si="7"/>
        <v>n.a.</v>
      </c>
      <c r="R58" s="15" t="str">
        <f t="shared" si="7"/>
        <v>n.a.</v>
      </c>
      <c r="S58" s="15" t="str">
        <f t="shared" si="7"/>
        <v>n.a.</v>
      </c>
      <c r="T58" s="15" t="str">
        <f t="shared" si="7"/>
        <v>n.a.</v>
      </c>
      <c r="U58" s="15" t="str">
        <f t="shared" si="8"/>
        <v>n.a.</v>
      </c>
      <c r="V58" s="15" t="str">
        <f t="shared" si="8"/>
        <v>n.a.</v>
      </c>
      <c r="W58" s="15" t="str">
        <f t="shared" si="8"/>
        <v>n.a.</v>
      </c>
      <c r="X58" s="15" t="str">
        <f t="shared" si="8"/>
        <v>n.a.</v>
      </c>
    </row>
    <row r="59" spans="1:24">
      <c r="A59" s="4">
        <v>1922</v>
      </c>
      <c r="B59" s="24">
        <v>438.10900000000004</v>
      </c>
      <c r="E59" s="49">
        <v>6312.8520000000008</v>
      </c>
      <c r="K59" s="7">
        <f t="shared" si="2"/>
        <v>-3.4482758620689502</v>
      </c>
      <c r="L59" s="7">
        <v>-9.5553017265358271</v>
      </c>
      <c r="M59" s="18">
        <f t="shared" si="3"/>
        <v>0</v>
      </c>
      <c r="N59" s="18">
        <f t="shared" si="4"/>
        <v>0</v>
      </c>
      <c r="O59" s="18">
        <f t="shared" si="5"/>
        <v>0</v>
      </c>
      <c r="P59" s="18">
        <f t="shared" si="6"/>
        <v>0</v>
      </c>
      <c r="Q59" s="15" t="str">
        <f t="shared" si="7"/>
        <v>n.a.</v>
      </c>
      <c r="R59" s="15" t="str">
        <f t="shared" si="7"/>
        <v>n.a.</v>
      </c>
      <c r="S59" s="15" t="str">
        <f t="shared" si="7"/>
        <v>n.a.</v>
      </c>
      <c r="T59" s="15" t="str">
        <f t="shared" si="7"/>
        <v>n.a.</v>
      </c>
      <c r="U59" s="15" t="str">
        <f t="shared" si="8"/>
        <v>n.a.</v>
      </c>
      <c r="V59" s="15" t="str">
        <f t="shared" si="8"/>
        <v>n.a.</v>
      </c>
      <c r="W59" s="15" t="str">
        <f t="shared" si="8"/>
        <v>n.a.</v>
      </c>
      <c r="X59" s="15" t="str">
        <f t="shared" si="8"/>
        <v>n.a.</v>
      </c>
    </row>
    <row r="60" spans="1:24">
      <c r="A60" s="4">
        <v>1923</v>
      </c>
      <c r="B60" s="24">
        <v>437.90700000000004</v>
      </c>
      <c r="E60" s="49">
        <v>6821.58</v>
      </c>
      <c r="K60" s="7">
        <f t="shared" si="2"/>
        <v>8.0586080586080513</v>
      </c>
      <c r="L60" s="7">
        <v>-1.927284155517067</v>
      </c>
      <c r="M60" s="18">
        <f t="shared" si="3"/>
        <v>0</v>
      </c>
      <c r="N60" s="18">
        <f t="shared" si="4"/>
        <v>0</v>
      </c>
      <c r="O60" s="18">
        <f t="shared" si="5"/>
        <v>0</v>
      </c>
      <c r="P60" s="18">
        <f t="shared" si="6"/>
        <v>0</v>
      </c>
      <c r="Q60" s="15" t="str">
        <f t="shared" si="7"/>
        <v>n.a.</v>
      </c>
      <c r="R60" s="15" t="str">
        <f t="shared" si="7"/>
        <v>n.a.</v>
      </c>
      <c r="S60" s="15" t="str">
        <f t="shared" si="7"/>
        <v>n.a.</v>
      </c>
      <c r="T60" s="15" t="str">
        <f t="shared" si="7"/>
        <v>n.a.</v>
      </c>
      <c r="U60" s="15" t="str">
        <f t="shared" si="8"/>
        <v>n.a.</v>
      </c>
      <c r="V60" s="15" t="str">
        <f t="shared" si="8"/>
        <v>n.a.</v>
      </c>
      <c r="W60" s="15" t="str">
        <f t="shared" si="8"/>
        <v>n.a.</v>
      </c>
      <c r="X60" s="15" t="str">
        <f t="shared" si="8"/>
        <v>n.a.</v>
      </c>
    </row>
    <row r="61" spans="1:24">
      <c r="A61" s="4">
        <v>1924</v>
      </c>
      <c r="B61" s="24">
        <v>443.233</v>
      </c>
      <c r="E61" s="49">
        <v>6942.9809999999998</v>
      </c>
      <c r="K61" s="7">
        <f t="shared" si="2"/>
        <v>1.7796610169491522</v>
      </c>
      <c r="L61" s="7">
        <v>4.7001584417273277</v>
      </c>
      <c r="M61" s="18">
        <f t="shared" si="3"/>
        <v>0</v>
      </c>
      <c r="N61" s="18">
        <f t="shared" si="4"/>
        <v>0</v>
      </c>
      <c r="O61" s="18">
        <f t="shared" si="5"/>
        <v>0</v>
      </c>
      <c r="P61" s="18">
        <f t="shared" si="6"/>
        <v>0</v>
      </c>
      <c r="Q61" s="15" t="str">
        <f t="shared" si="7"/>
        <v>n.a.</v>
      </c>
      <c r="R61" s="15" t="str">
        <f t="shared" si="7"/>
        <v>n.a.</v>
      </c>
      <c r="S61" s="15" t="str">
        <f t="shared" si="7"/>
        <v>n.a.</v>
      </c>
      <c r="T61" s="15" t="str">
        <f t="shared" si="7"/>
        <v>n.a.</v>
      </c>
      <c r="U61" s="15" t="str">
        <f t="shared" si="8"/>
        <v>n.a.</v>
      </c>
      <c r="V61" s="15" t="str">
        <f t="shared" si="8"/>
        <v>n.a.</v>
      </c>
      <c r="W61" s="15" t="str">
        <f t="shared" si="8"/>
        <v>n.a.</v>
      </c>
      <c r="X61" s="15" t="str">
        <f t="shared" si="8"/>
        <v>n.a.</v>
      </c>
    </row>
    <row r="62" spans="1:24">
      <c r="A62" s="4">
        <v>1925</v>
      </c>
      <c r="B62" s="24">
        <v>455.62900000000002</v>
      </c>
      <c r="E62" s="49">
        <v>7312.9650000000001</v>
      </c>
      <c r="K62" s="7">
        <f t="shared" si="2"/>
        <v>5.3288925895087491</v>
      </c>
      <c r="L62" s="7">
        <v>1.2500403290853344</v>
      </c>
      <c r="M62" s="18">
        <f t="shared" si="3"/>
        <v>0</v>
      </c>
      <c r="N62" s="18">
        <f t="shared" si="4"/>
        <v>0</v>
      </c>
      <c r="O62" s="18">
        <f t="shared" si="5"/>
        <v>0</v>
      </c>
      <c r="P62" s="18">
        <f t="shared" si="6"/>
        <v>0</v>
      </c>
      <c r="Q62" s="15" t="str">
        <f t="shared" si="7"/>
        <v>n.a.</v>
      </c>
      <c r="R62" s="15" t="str">
        <f t="shared" si="7"/>
        <v>n.a.</v>
      </c>
      <c r="S62" s="15" t="str">
        <f t="shared" si="7"/>
        <v>n.a.</v>
      </c>
      <c r="T62" s="15" t="str">
        <f t="shared" si="7"/>
        <v>n.a.</v>
      </c>
      <c r="U62" s="15" t="str">
        <f t="shared" si="8"/>
        <v>n.a.</v>
      </c>
      <c r="V62" s="15" t="str">
        <f t="shared" si="8"/>
        <v>n.a.</v>
      </c>
      <c r="W62" s="15" t="str">
        <f t="shared" si="8"/>
        <v>n.a.</v>
      </c>
      <c r="X62" s="15" t="str">
        <f t="shared" si="8"/>
        <v>n.a.</v>
      </c>
    </row>
    <row r="63" spans="1:24">
      <c r="A63" s="4">
        <v>1926</v>
      </c>
      <c r="B63" s="24">
        <v>477.71100000000001</v>
      </c>
      <c r="E63" s="49">
        <v>6925.637999999999</v>
      </c>
      <c r="K63" s="7">
        <f t="shared" si="2"/>
        <v>-5.2964426877470494</v>
      </c>
      <c r="L63" s="7">
        <v>-0.30484829980579065</v>
      </c>
      <c r="M63" s="18">
        <f t="shared" si="3"/>
        <v>0</v>
      </c>
      <c r="N63" s="18">
        <f t="shared" si="4"/>
        <v>0</v>
      </c>
      <c r="O63" s="18">
        <f t="shared" si="5"/>
        <v>0</v>
      </c>
      <c r="P63" s="18">
        <f t="shared" si="6"/>
        <v>0</v>
      </c>
      <c r="Q63" s="15" t="str">
        <f t="shared" si="7"/>
        <v>n.a.</v>
      </c>
      <c r="R63" s="15" t="str">
        <f t="shared" si="7"/>
        <v>n.a.</v>
      </c>
      <c r="S63" s="15" t="str">
        <f t="shared" si="7"/>
        <v>n.a.</v>
      </c>
      <c r="T63" s="15" t="str">
        <f t="shared" si="7"/>
        <v>n.a.</v>
      </c>
      <c r="U63" s="15" t="str">
        <f t="shared" si="8"/>
        <v>n.a.</v>
      </c>
      <c r="V63" s="15" t="str">
        <f t="shared" si="8"/>
        <v>n.a.</v>
      </c>
      <c r="W63" s="15" t="str">
        <f t="shared" si="8"/>
        <v>n.a.</v>
      </c>
      <c r="X63" s="15" t="str">
        <f t="shared" si="8"/>
        <v>n.a.</v>
      </c>
    </row>
    <row r="64" spans="1:24">
      <c r="A64" s="4">
        <v>1927</v>
      </c>
      <c r="B64" s="24">
        <v>491.702</v>
      </c>
      <c r="E64" s="49">
        <v>6729.0839999999998</v>
      </c>
      <c r="K64" s="7">
        <f t="shared" si="2"/>
        <v>-2.8380634390650972</v>
      </c>
      <c r="L64" s="7">
        <v>-0.61359504943596643</v>
      </c>
      <c r="M64" s="18">
        <f t="shared" si="3"/>
        <v>0</v>
      </c>
      <c r="N64" s="18">
        <f t="shared" si="4"/>
        <v>0</v>
      </c>
      <c r="O64" s="18">
        <f t="shared" si="5"/>
        <v>0</v>
      </c>
      <c r="P64" s="18">
        <f t="shared" si="6"/>
        <v>0</v>
      </c>
      <c r="Q64" s="15" t="str">
        <f t="shared" si="7"/>
        <v>n.a.</v>
      </c>
      <c r="R64" s="15" t="str">
        <f t="shared" si="7"/>
        <v>n.a.</v>
      </c>
      <c r="S64" s="15" t="str">
        <f t="shared" si="7"/>
        <v>n.a.</v>
      </c>
      <c r="T64" s="15" t="str">
        <f t="shared" si="7"/>
        <v>n.a.</v>
      </c>
      <c r="U64" s="15" t="str">
        <f t="shared" si="8"/>
        <v>n.a.</v>
      </c>
      <c r="V64" s="15" t="str">
        <f t="shared" si="8"/>
        <v>n.a.</v>
      </c>
      <c r="W64" s="15" t="str">
        <f t="shared" si="8"/>
        <v>n.a.</v>
      </c>
      <c r="X64" s="15" t="str">
        <f t="shared" si="8"/>
        <v>n.a.</v>
      </c>
    </row>
    <row r="65" spans="1:24">
      <c r="A65" s="4">
        <v>1928</v>
      </c>
      <c r="B65" s="24">
        <v>502.79300000000001</v>
      </c>
      <c r="E65" s="49">
        <v>7474.8330000000005</v>
      </c>
      <c r="K65" s="7">
        <f t="shared" si="2"/>
        <v>11.082474226804129</v>
      </c>
      <c r="L65" s="7">
        <v>0.31052913394915427</v>
      </c>
      <c r="M65" s="18">
        <f t="shared" si="3"/>
        <v>0</v>
      </c>
      <c r="N65" s="18">
        <f t="shared" si="4"/>
        <v>0</v>
      </c>
      <c r="O65" s="18">
        <f t="shared" si="5"/>
        <v>0</v>
      </c>
      <c r="P65" s="18">
        <f t="shared" si="6"/>
        <v>0</v>
      </c>
      <c r="Q65" s="15" t="str">
        <f t="shared" si="7"/>
        <v>n.a.</v>
      </c>
      <c r="R65" s="15" t="str">
        <f t="shared" si="7"/>
        <v>n.a.</v>
      </c>
      <c r="S65" s="15" t="str">
        <f t="shared" si="7"/>
        <v>n.a.</v>
      </c>
      <c r="T65" s="15" t="str">
        <f t="shared" si="7"/>
        <v>n.a.</v>
      </c>
      <c r="U65" s="15" t="str">
        <f t="shared" si="8"/>
        <v>n.a.</v>
      </c>
      <c r="V65" s="15" t="str">
        <f t="shared" si="8"/>
        <v>n.a.</v>
      </c>
      <c r="W65" s="15" t="str">
        <f t="shared" si="8"/>
        <v>n.a.</v>
      </c>
      <c r="X65" s="15" t="str">
        <f t="shared" si="8"/>
        <v>n.a.</v>
      </c>
    </row>
    <row r="66" spans="1:24">
      <c r="A66" s="4">
        <v>1929</v>
      </c>
      <c r="B66" s="24">
        <v>528.38400000000001</v>
      </c>
      <c r="E66" s="49">
        <v>7740.759</v>
      </c>
      <c r="K66" s="7">
        <f t="shared" si="2"/>
        <v>3.5576179427687427</v>
      </c>
      <c r="L66" s="7">
        <v>-0.30861247068420478</v>
      </c>
      <c r="M66" s="18">
        <f t="shared" si="3"/>
        <v>0</v>
      </c>
      <c r="N66" s="18">
        <f t="shared" si="4"/>
        <v>0</v>
      </c>
      <c r="O66" s="18">
        <f t="shared" si="5"/>
        <v>0</v>
      </c>
      <c r="P66" s="18">
        <f t="shared" si="6"/>
        <v>0</v>
      </c>
      <c r="Q66" s="15" t="str">
        <f t="shared" si="7"/>
        <v>n.a.</v>
      </c>
      <c r="R66" s="15" t="str">
        <f t="shared" si="7"/>
        <v>n.a.</v>
      </c>
      <c r="S66" s="15" t="str">
        <f t="shared" si="7"/>
        <v>n.a.</v>
      </c>
      <c r="T66" s="15" t="str">
        <f t="shared" si="7"/>
        <v>n.a.</v>
      </c>
      <c r="U66" s="15" t="str">
        <f t="shared" si="8"/>
        <v>n.a.</v>
      </c>
      <c r="V66" s="15" t="str">
        <f t="shared" si="8"/>
        <v>n.a.</v>
      </c>
      <c r="W66" s="15" t="str">
        <f t="shared" si="8"/>
        <v>n.a.</v>
      </c>
      <c r="X66" s="15" t="str">
        <f t="shared" si="8"/>
        <v>n.a.</v>
      </c>
    </row>
    <row r="67" spans="1:24">
      <c r="A67" s="4">
        <v>1930</v>
      </c>
      <c r="B67" s="24">
        <v>534.76699999999994</v>
      </c>
      <c r="E67" s="49">
        <v>7405.4609999999993</v>
      </c>
      <c r="K67" s="7">
        <f t="shared" si="2"/>
        <v>-4.331590739357738</v>
      </c>
      <c r="L67" s="7">
        <v>-3.8765435827305961</v>
      </c>
      <c r="M67" s="18">
        <f t="shared" si="3"/>
        <v>0</v>
      </c>
      <c r="N67" s="18">
        <f t="shared" si="4"/>
        <v>0</v>
      </c>
      <c r="O67" s="18">
        <f t="shared" si="5"/>
        <v>0</v>
      </c>
      <c r="P67" s="18">
        <f t="shared" si="6"/>
        <v>0</v>
      </c>
      <c r="Q67" s="15" t="str">
        <f t="shared" si="7"/>
        <v>n.a.</v>
      </c>
      <c r="R67" s="15" t="str">
        <f t="shared" si="7"/>
        <v>n.a.</v>
      </c>
      <c r="S67" s="15" t="str">
        <f t="shared" si="7"/>
        <v>n.a.</v>
      </c>
      <c r="T67" s="15" t="str">
        <f t="shared" si="7"/>
        <v>n.a.</v>
      </c>
      <c r="U67" s="15" t="str">
        <f t="shared" si="8"/>
        <v>n.a.</v>
      </c>
      <c r="V67" s="15" t="str">
        <f t="shared" si="8"/>
        <v>n.a.</v>
      </c>
      <c r="W67" s="15" t="str">
        <f t="shared" si="8"/>
        <v>n.a.</v>
      </c>
      <c r="X67" s="15" t="str">
        <f t="shared" si="8"/>
        <v>n.a.</v>
      </c>
    </row>
    <row r="68" spans="1:24">
      <c r="A68" s="4">
        <v>1931</v>
      </c>
      <c r="B68" s="24">
        <v>552.06700000000001</v>
      </c>
      <c r="C68" t="s">
        <v>7</v>
      </c>
      <c r="E68" s="49">
        <v>6775.3320000000003</v>
      </c>
      <c r="K68" s="7">
        <f t="shared" si="2"/>
        <v>-8.5089773614363651</v>
      </c>
      <c r="L68" s="7">
        <v>-7.2437733753796376</v>
      </c>
      <c r="M68" s="18">
        <f t="shared" si="3"/>
        <v>0</v>
      </c>
      <c r="N68" s="18">
        <f t="shared" si="4"/>
        <v>0</v>
      </c>
      <c r="O68" s="18">
        <f t="shared" si="5"/>
        <v>0</v>
      </c>
      <c r="P68" s="18">
        <f t="shared" si="6"/>
        <v>0</v>
      </c>
      <c r="Q68" s="15" t="str">
        <f t="shared" si="7"/>
        <v>n.a.</v>
      </c>
      <c r="R68" s="15" t="str">
        <f t="shared" si="7"/>
        <v>n.a.</v>
      </c>
      <c r="S68" s="15" t="str">
        <f t="shared" si="7"/>
        <v>n.a.</v>
      </c>
      <c r="T68" s="15" t="str">
        <f t="shared" si="7"/>
        <v>n.a.</v>
      </c>
      <c r="U68" s="15" t="str">
        <f t="shared" si="8"/>
        <v>n.a.</v>
      </c>
      <c r="V68" s="15" t="str">
        <f t="shared" si="8"/>
        <v>n.a.</v>
      </c>
      <c r="W68" s="15" t="str">
        <f t="shared" si="8"/>
        <v>n.a.</v>
      </c>
      <c r="X68" s="15" t="str">
        <f t="shared" si="8"/>
        <v>n.a.</v>
      </c>
    </row>
    <row r="69" spans="1:24">
      <c r="A69" s="4">
        <v>1932</v>
      </c>
      <c r="B69" s="24">
        <v>515.68499999999995</v>
      </c>
      <c r="C69" s="194">
        <v>227.4</v>
      </c>
      <c r="E69" s="49">
        <v>6607.6829999999991</v>
      </c>
      <c r="I69" s="24">
        <f t="shared" ref="I69:I84" si="9">100*B69/C69</f>
        <v>226.77440633245379</v>
      </c>
      <c r="K69" s="7">
        <f t="shared" si="2"/>
        <v>-2.4744027303754468</v>
      </c>
      <c r="L69" s="7">
        <v>-9.9385498135948982</v>
      </c>
      <c r="M69" s="18">
        <f t="shared" si="3"/>
        <v>0</v>
      </c>
      <c r="N69" s="18">
        <f t="shared" si="4"/>
        <v>0</v>
      </c>
      <c r="O69" s="18">
        <f t="shared" si="5"/>
        <v>0</v>
      </c>
      <c r="P69" s="18">
        <f t="shared" si="6"/>
        <v>1</v>
      </c>
      <c r="Q69" s="15" t="str">
        <f t="shared" si="7"/>
        <v>n.a.</v>
      </c>
      <c r="R69" s="15" t="str">
        <f t="shared" si="7"/>
        <v>n.a.</v>
      </c>
      <c r="S69" s="15" t="str">
        <f t="shared" si="7"/>
        <v>n.a.</v>
      </c>
      <c r="T69" s="15">
        <f t="shared" si="7"/>
        <v>-2.4744027303754468</v>
      </c>
      <c r="U69" s="15" t="str">
        <f t="shared" si="8"/>
        <v>n.a.</v>
      </c>
      <c r="V69" s="15" t="str">
        <f t="shared" si="8"/>
        <v>n.a.</v>
      </c>
      <c r="W69" s="15" t="str">
        <f t="shared" si="8"/>
        <v>n.a.</v>
      </c>
      <c r="X69" s="15">
        <f t="shared" si="8"/>
        <v>-9.9385498135948982</v>
      </c>
    </row>
    <row r="70" spans="1:24">
      <c r="A70" s="4">
        <v>1933</v>
      </c>
      <c r="B70" s="24">
        <v>517.04500000000007</v>
      </c>
      <c r="C70" s="194">
        <v>254</v>
      </c>
      <c r="E70" s="49">
        <v>7047.0390000000007</v>
      </c>
      <c r="I70" s="24">
        <f t="shared" si="9"/>
        <v>203.56102362204726</v>
      </c>
      <c r="K70" s="7">
        <f t="shared" si="2"/>
        <v>6.6491688538932836</v>
      </c>
      <c r="L70" s="7">
        <v>-2.3736027497804</v>
      </c>
      <c r="M70" s="18">
        <f t="shared" si="3"/>
        <v>0</v>
      </c>
      <c r="N70" s="18">
        <f t="shared" si="4"/>
        <v>0</v>
      </c>
      <c r="O70" s="18">
        <f t="shared" si="5"/>
        <v>0</v>
      </c>
      <c r="P70" s="18">
        <f t="shared" si="6"/>
        <v>1</v>
      </c>
      <c r="Q70" s="15" t="str">
        <f t="shared" si="7"/>
        <v>n.a.</v>
      </c>
      <c r="R70" s="15" t="str">
        <f t="shared" si="7"/>
        <v>n.a.</v>
      </c>
      <c r="S70" s="15" t="str">
        <f t="shared" si="7"/>
        <v>n.a.</v>
      </c>
      <c r="T70" s="15">
        <f t="shared" si="7"/>
        <v>6.6491688538932836</v>
      </c>
      <c r="U70" s="15" t="str">
        <f t="shared" si="8"/>
        <v>n.a.</v>
      </c>
      <c r="V70" s="15" t="str">
        <f t="shared" si="8"/>
        <v>n.a.</v>
      </c>
      <c r="W70" s="15" t="str">
        <f t="shared" si="8"/>
        <v>n.a.</v>
      </c>
      <c r="X70" s="15">
        <f t="shared" si="8"/>
        <v>-2.3736027497804</v>
      </c>
    </row>
    <row r="71" spans="1:24">
      <c r="A71" s="4">
        <v>1934</v>
      </c>
      <c r="B71" s="24">
        <v>557.38300000000004</v>
      </c>
      <c r="C71" s="194">
        <v>271.2</v>
      </c>
      <c r="E71" s="49">
        <v>7399.68</v>
      </c>
      <c r="I71" s="24">
        <f t="shared" si="9"/>
        <v>205.52470501474929</v>
      </c>
      <c r="K71" s="7">
        <f t="shared" si="2"/>
        <v>5.0041017227235418</v>
      </c>
      <c r="L71" s="7">
        <v>2.9616358072085238</v>
      </c>
      <c r="M71" s="18">
        <f t="shared" si="3"/>
        <v>0</v>
      </c>
      <c r="N71" s="18">
        <f t="shared" si="4"/>
        <v>0</v>
      </c>
      <c r="O71" s="18">
        <f t="shared" si="5"/>
        <v>0</v>
      </c>
      <c r="P71" s="18">
        <f t="shared" si="6"/>
        <v>1</v>
      </c>
      <c r="Q71" s="15" t="str">
        <f t="shared" si="7"/>
        <v>n.a.</v>
      </c>
      <c r="R71" s="15" t="str">
        <f t="shared" si="7"/>
        <v>n.a.</v>
      </c>
      <c r="S71" s="15" t="str">
        <f t="shared" si="7"/>
        <v>n.a.</v>
      </c>
      <c r="T71" s="15">
        <f t="shared" si="7"/>
        <v>5.0041017227235418</v>
      </c>
      <c r="U71" s="15" t="str">
        <f t="shared" si="8"/>
        <v>n.a.</v>
      </c>
      <c r="V71" s="15" t="str">
        <f t="shared" si="8"/>
        <v>n.a.</v>
      </c>
      <c r="W71" s="15" t="str">
        <f t="shared" si="8"/>
        <v>n.a.</v>
      </c>
      <c r="X71" s="15">
        <f t="shared" si="8"/>
        <v>2.9616358072085238</v>
      </c>
    </row>
    <row r="72" spans="1:24">
      <c r="A72" s="4">
        <v>1935</v>
      </c>
      <c r="B72" s="24">
        <v>512.96199999999999</v>
      </c>
      <c r="C72" s="194">
        <v>310.8</v>
      </c>
      <c r="E72" s="49">
        <v>7746.54</v>
      </c>
      <c r="I72" s="24">
        <f t="shared" si="9"/>
        <v>165.04568854568853</v>
      </c>
      <c r="K72" s="7">
        <f t="shared" si="2"/>
        <v>4.6875</v>
      </c>
      <c r="L72" s="7">
        <v>3.9111404097485138</v>
      </c>
      <c r="M72" s="18">
        <f t="shared" si="3"/>
        <v>0</v>
      </c>
      <c r="N72" s="18">
        <f t="shared" si="4"/>
        <v>0</v>
      </c>
      <c r="O72" s="18">
        <f t="shared" si="5"/>
        <v>0</v>
      </c>
      <c r="P72" s="18">
        <f t="shared" si="6"/>
        <v>1</v>
      </c>
      <c r="Q72" s="15" t="str">
        <f t="shared" si="7"/>
        <v>n.a.</v>
      </c>
      <c r="R72" s="15" t="str">
        <f t="shared" si="7"/>
        <v>n.a.</v>
      </c>
      <c r="S72" s="15" t="str">
        <f t="shared" si="7"/>
        <v>n.a.</v>
      </c>
      <c r="T72" s="15">
        <f t="shared" si="7"/>
        <v>4.6875</v>
      </c>
      <c r="U72" s="15" t="str">
        <f t="shared" si="8"/>
        <v>n.a.</v>
      </c>
      <c r="V72" s="15" t="str">
        <f t="shared" si="8"/>
        <v>n.a.</v>
      </c>
      <c r="W72" s="15" t="str">
        <f t="shared" si="8"/>
        <v>n.a.</v>
      </c>
      <c r="X72" s="15">
        <f t="shared" si="8"/>
        <v>3.9111404097485138</v>
      </c>
    </row>
    <row r="73" spans="1:24">
      <c r="A73" s="4">
        <v>1936</v>
      </c>
      <c r="B73" s="24">
        <v>516.92200000000003</v>
      </c>
      <c r="C73" s="194">
        <v>384.6</v>
      </c>
      <c r="E73" s="49">
        <v>9186.009</v>
      </c>
      <c r="I73" s="24">
        <f t="shared" si="9"/>
        <v>134.40509620384816</v>
      </c>
      <c r="K73" s="7">
        <f t="shared" si="2"/>
        <v>18.582089552238813</v>
      </c>
      <c r="L73" s="7">
        <v>2.4348028978189848</v>
      </c>
      <c r="M73" s="18">
        <f t="shared" si="3"/>
        <v>0</v>
      </c>
      <c r="N73" s="18">
        <f t="shared" si="4"/>
        <v>0</v>
      </c>
      <c r="O73" s="18">
        <f t="shared" si="5"/>
        <v>0</v>
      </c>
      <c r="P73" s="18">
        <f t="shared" si="6"/>
        <v>1</v>
      </c>
      <c r="Q73" s="15" t="str">
        <f t="shared" si="7"/>
        <v>n.a.</v>
      </c>
      <c r="R73" s="15" t="str">
        <f t="shared" si="7"/>
        <v>n.a.</v>
      </c>
      <c r="S73" s="15" t="str">
        <f t="shared" si="7"/>
        <v>n.a.</v>
      </c>
      <c r="T73" s="15">
        <f t="shared" si="7"/>
        <v>18.582089552238813</v>
      </c>
      <c r="U73" s="15" t="str">
        <f t="shared" si="8"/>
        <v>n.a.</v>
      </c>
      <c r="V73" s="15" t="str">
        <f t="shared" si="8"/>
        <v>n.a.</v>
      </c>
      <c r="W73" s="15" t="str">
        <f t="shared" si="8"/>
        <v>n.a.</v>
      </c>
      <c r="X73" s="15">
        <f t="shared" si="8"/>
        <v>2.4348028978189848</v>
      </c>
    </row>
    <row r="74" spans="1:24">
      <c r="A74" s="4">
        <v>1937</v>
      </c>
      <c r="B74" s="24">
        <v>527.1400000000001</v>
      </c>
      <c r="C74" s="194">
        <v>423.8</v>
      </c>
      <c r="E74" s="49">
        <v>9683.1749999999993</v>
      </c>
      <c r="I74" s="24">
        <f t="shared" si="9"/>
        <v>124.38414346389808</v>
      </c>
      <c r="K74" s="7">
        <f t="shared" si="2"/>
        <v>5.4122089364380122</v>
      </c>
      <c r="L74" s="7">
        <v>7.3569446357762924</v>
      </c>
      <c r="M74" s="18">
        <f t="shared" si="3"/>
        <v>0</v>
      </c>
      <c r="N74" s="18">
        <f t="shared" si="4"/>
        <v>0</v>
      </c>
      <c r="O74" s="18">
        <f t="shared" si="5"/>
        <v>0</v>
      </c>
      <c r="P74" s="18">
        <f t="shared" si="6"/>
        <v>1</v>
      </c>
      <c r="Q74" s="15" t="str">
        <f t="shared" si="7"/>
        <v>n.a.</v>
      </c>
      <c r="R74" s="15" t="str">
        <f t="shared" si="7"/>
        <v>n.a.</v>
      </c>
      <c r="S74" s="15" t="str">
        <f t="shared" si="7"/>
        <v>n.a.</v>
      </c>
      <c r="T74" s="15">
        <f t="shared" si="7"/>
        <v>5.4122089364380122</v>
      </c>
      <c r="U74" s="15" t="str">
        <f t="shared" si="8"/>
        <v>n.a.</v>
      </c>
      <c r="V74" s="15" t="str">
        <f t="shared" si="8"/>
        <v>n.a.</v>
      </c>
      <c r="W74" s="15" t="str">
        <f t="shared" si="8"/>
        <v>n.a.</v>
      </c>
      <c r="X74" s="15">
        <f t="shared" si="8"/>
        <v>7.3569446357762924</v>
      </c>
    </row>
    <row r="75" spans="1:24">
      <c r="A75" s="4">
        <v>1938</v>
      </c>
      <c r="B75" s="24">
        <v>532.202</v>
      </c>
      <c r="C75">
        <v>464</v>
      </c>
      <c r="E75" s="49">
        <v>10365.333000000001</v>
      </c>
      <c r="I75" s="24">
        <f t="shared" si="9"/>
        <v>114.69870689655171</v>
      </c>
      <c r="K75" s="7">
        <f t="shared" si="2"/>
        <v>7.0447761194029956</v>
      </c>
      <c r="L75" s="7">
        <v>2.7379329483821522</v>
      </c>
      <c r="M75" s="18">
        <f t="shared" si="3"/>
        <v>0</v>
      </c>
      <c r="N75" s="18">
        <f t="shared" si="4"/>
        <v>0</v>
      </c>
      <c r="O75" s="18">
        <f t="shared" si="5"/>
        <v>0</v>
      </c>
      <c r="P75" s="18">
        <f t="shared" si="6"/>
        <v>1</v>
      </c>
      <c r="Q75" s="15" t="str">
        <f t="shared" si="7"/>
        <v>n.a.</v>
      </c>
      <c r="R75" s="15" t="str">
        <f t="shared" si="7"/>
        <v>n.a.</v>
      </c>
      <c r="S75" s="15" t="str">
        <f t="shared" si="7"/>
        <v>n.a.</v>
      </c>
      <c r="T75" s="15">
        <f t="shared" si="7"/>
        <v>7.0447761194029956</v>
      </c>
      <c r="U75" s="15" t="str">
        <f t="shared" si="8"/>
        <v>n.a.</v>
      </c>
      <c r="V75" s="15" t="str">
        <f t="shared" si="8"/>
        <v>n.a.</v>
      </c>
      <c r="W75" s="15" t="str">
        <f t="shared" si="8"/>
        <v>n.a.</v>
      </c>
      <c r="X75" s="15">
        <f t="shared" si="8"/>
        <v>2.7379329483821522</v>
      </c>
    </row>
    <row r="76" spans="1:24">
      <c r="A76" s="4">
        <v>1939</v>
      </c>
      <c r="B76" s="24">
        <v>559.74</v>
      </c>
      <c r="C76">
        <v>499</v>
      </c>
      <c r="E76" s="49">
        <v>10509.858</v>
      </c>
      <c r="I76" s="24">
        <f t="shared" si="9"/>
        <v>112.17234468937876</v>
      </c>
      <c r="K76" s="7">
        <f t="shared" si="2"/>
        <v>1.3943112102621225</v>
      </c>
      <c r="L76" s="7">
        <v>4.320222316736527</v>
      </c>
      <c r="M76" s="18">
        <f t="shared" si="3"/>
        <v>0</v>
      </c>
      <c r="N76" s="18">
        <f t="shared" si="4"/>
        <v>0</v>
      </c>
      <c r="O76" s="18">
        <f t="shared" si="5"/>
        <v>0</v>
      </c>
      <c r="P76" s="18">
        <f t="shared" si="6"/>
        <v>1</v>
      </c>
      <c r="Q76" s="15" t="str">
        <f t="shared" si="7"/>
        <v>n.a.</v>
      </c>
      <c r="R76" s="15" t="str">
        <f t="shared" si="7"/>
        <v>n.a.</v>
      </c>
      <c r="S76" s="15" t="str">
        <f t="shared" si="7"/>
        <v>n.a.</v>
      </c>
      <c r="T76" s="15">
        <f t="shared" si="7"/>
        <v>1.3943112102621225</v>
      </c>
      <c r="U76" s="15" t="str">
        <f t="shared" si="8"/>
        <v>n.a.</v>
      </c>
      <c r="V76" s="15" t="str">
        <f t="shared" si="8"/>
        <v>n.a.</v>
      </c>
      <c r="W76" s="15" t="str">
        <f t="shared" si="8"/>
        <v>n.a.</v>
      </c>
      <c r="X76" s="15">
        <f t="shared" si="8"/>
        <v>4.320222316736527</v>
      </c>
    </row>
    <row r="77" spans="1:24">
      <c r="A77" s="4">
        <v>1940</v>
      </c>
      <c r="B77" s="24">
        <v>597.61400000000003</v>
      </c>
      <c r="C77">
        <v>538</v>
      </c>
      <c r="E77" s="49">
        <v>10307.523000000001</v>
      </c>
      <c r="I77" s="24">
        <f t="shared" si="9"/>
        <v>111.08066914498141</v>
      </c>
      <c r="K77" s="7">
        <f t="shared" si="2"/>
        <v>-1.925192519251917</v>
      </c>
      <c r="L77" s="24">
        <v>5.1102534021337487</v>
      </c>
      <c r="M77" s="18">
        <f t="shared" si="3"/>
        <v>0</v>
      </c>
      <c r="N77" s="18">
        <f t="shared" si="4"/>
        <v>0</v>
      </c>
      <c r="O77" s="18">
        <f t="shared" si="5"/>
        <v>0</v>
      </c>
      <c r="P77" s="18">
        <f t="shared" si="6"/>
        <v>1</v>
      </c>
      <c r="Q77" s="15" t="str">
        <f t="shared" si="7"/>
        <v>n.a.</v>
      </c>
      <c r="R77" s="15" t="str">
        <f t="shared" si="7"/>
        <v>n.a.</v>
      </c>
      <c r="S77" s="15" t="str">
        <f t="shared" si="7"/>
        <v>n.a.</v>
      </c>
      <c r="T77" s="15">
        <f t="shared" si="7"/>
        <v>-1.925192519251917</v>
      </c>
      <c r="U77" s="15" t="str">
        <f t="shared" si="8"/>
        <v>n.a.</v>
      </c>
      <c r="V77" s="15" t="str">
        <f t="shared" si="8"/>
        <v>n.a.</v>
      </c>
      <c r="W77" s="15" t="str">
        <f t="shared" si="8"/>
        <v>n.a.</v>
      </c>
      <c r="X77" s="15">
        <f t="shared" si="8"/>
        <v>5.1102534021337487</v>
      </c>
    </row>
    <row r="78" spans="1:24">
      <c r="A78" s="4">
        <v>1941</v>
      </c>
      <c r="B78" s="24">
        <v>650.65499999999997</v>
      </c>
      <c r="C78">
        <v>582</v>
      </c>
      <c r="E78" s="49">
        <v>9983.7870000000003</v>
      </c>
      <c r="I78" s="24">
        <f t="shared" si="9"/>
        <v>111.79639175257732</v>
      </c>
      <c r="K78" s="7">
        <f t="shared" si="2"/>
        <v>-3.1407739764442</v>
      </c>
      <c r="L78" s="24">
        <v>3.8028296173601897</v>
      </c>
      <c r="M78" s="18">
        <f t="shared" si="3"/>
        <v>0</v>
      </c>
      <c r="N78" s="18">
        <f t="shared" si="4"/>
        <v>0</v>
      </c>
      <c r="O78" s="18">
        <f t="shared" si="5"/>
        <v>0</v>
      </c>
      <c r="P78" s="18">
        <f t="shared" si="6"/>
        <v>1</v>
      </c>
      <c r="Q78" s="15" t="str">
        <f t="shared" si="7"/>
        <v>n.a.</v>
      </c>
      <c r="R78" s="15" t="str">
        <f t="shared" si="7"/>
        <v>n.a.</v>
      </c>
      <c r="S78" s="15" t="str">
        <f t="shared" si="7"/>
        <v>n.a.</v>
      </c>
      <c r="T78" s="15">
        <f t="shared" si="7"/>
        <v>-3.1407739764442</v>
      </c>
      <c r="U78" s="15" t="str">
        <f t="shared" si="8"/>
        <v>n.a.</v>
      </c>
      <c r="V78" s="15" t="str">
        <f t="shared" si="8"/>
        <v>n.a.</v>
      </c>
      <c r="W78" s="15" t="str">
        <f t="shared" si="8"/>
        <v>n.a.</v>
      </c>
      <c r="X78" s="15">
        <f t="shared" si="8"/>
        <v>3.8028296173601897</v>
      </c>
    </row>
    <row r="79" spans="1:24">
      <c r="A79" s="4">
        <v>1942</v>
      </c>
      <c r="B79" s="24">
        <v>722.59500000000003</v>
      </c>
      <c r="C79">
        <v>670</v>
      </c>
      <c r="E79" s="49">
        <v>11082.177</v>
      </c>
      <c r="I79" s="24">
        <f t="shared" si="9"/>
        <v>107.85</v>
      </c>
      <c r="K79" s="7">
        <f t="shared" si="2"/>
        <v>11.001737116386789</v>
      </c>
      <c r="L79" s="24">
        <v>2.7923881117339846</v>
      </c>
      <c r="M79" s="18">
        <f t="shared" si="3"/>
        <v>0</v>
      </c>
      <c r="N79" s="18">
        <f t="shared" si="4"/>
        <v>0</v>
      </c>
      <c r="O79" s="18">
        <f t="shared" si="5"/>
        <v>0</v>
      </c>
      <c r="P79" s="18">
        <f t="shared" si="6"/>
        <v>1</v>
      </c>
      <c r="Q79" s="15" t="str">
        <f t="shared" si="7"/>
        <v>n.a.</v>
      </c>
      <c r="R79" s="15" t="str">
        <f t="shared" si="7"/>
        <v>n.a.</v>
      </c>
      <c r="S79" s="15" t="str">
        <f t="shared" si="7"/>
        <v>n.a.</v>
      </c>
      <c r="T79" s="15">
        <f t="shared" si="7"/>
        <v>11.001737116386789</v>
      </c>
      <c r="U79" s="15" t="str">
        <f t="shared" si="8"/>
        <v>n.a.</v>
      </c>
      <c r="V79" s="15" t="str">
        <f t="shared" si="8"/>
        <v>n.a.</v>
      </c>
      <c r="W79" s="15" t="str">
        <f t="shared" si="8"/>
        <v>n.a.</v>
      </c>
      <c r="X79" s="15">
        <f t="shared" si="8"/>
        <v>2.7923881117339846</v>
      </c>
    </row>
    <row r="80" spans="1:24">
      <c r="A80" s="4">
        <v>1943</v>
      </c>
      <c r="B80" s="24">
        <v>879.45100000000002</v>
      </c>
      <c r="C80">
        <v>749</v>
      </c>
      <c r="E80" s="49">
        <v>11313.416999999999</v>
      </c>
      <c r="I80" s="24">
        <f t="shared" si="9"/>
        <v>117.41668891855808</v>
      </c>
      <c r="K80" s="7">
        <f t="shared" si="2"/>
        <v>2.086593635889411</v>
      </c>
      <c r="L80" s="24">
        <v>1.3452293507159905</v>
      </c>
      <c r="M80" s="18">
        <f t="shared" si="3"/>
        <v>0</v>
      </c>
      <c r="N80" s="18">
        <f t="shared" si="4"/>
        <v>0</v>
      </c>
      <c r="O80" s="18">
        <f t="shared" si="5"/>
        <v>0</v>
      </c>
      <c r="P80" s="18">
        <f t="shared" si="6"/>
        <v>1</v>
      </c>
      <c r="Q80" s="15" t="str">
        <f t="shared" si="7"/>
        <v>n.a.</v>
      </c>
      <c r="R80" s="15" t="str">
        <f t="shared" si="7"/>
        <v>n.a.</v>
      </c>
      <c r="S80" s="15" t="str">
        <f t="shared" si="7"/>
        <v>n.a.</v>
      </c>
      <c r="T80" s="15">
        <f t="shared" si="7"/>
        <v>2.086593635889411</v>
      </c>
      <c r="U80" s="15" t="str">
        <f t="shared" si="8"/>
        <v>n.a.</v>
      </c>
      <c r="V80" s="15" t="str">
        <f t="shared" si="8"/>
        <v>n.a.</v>
      </c>
      <c r="W80" s="15" t="str">
        <f t="shared" si="8"/>
        <v>n.a.</v>
      </c>
      <c r="X80" s="15">
        <f t="shared" si="8"/>
        <v>1.3452293507159905</v>
      </c>
    </row>
    <row r="81" spans="1:24">
      <c r="A81" s="4">
        <v>1944</v>
      </c>
      <c r="B81" s="24">
        <v>1005.234</v>
      </c>
      <c r="C81">
        <v>759</v>
      </c>
      <c r="E81" s="49">
        <v>11359.665000000001</v>
      </c>
      <c r="I81" s="24">
        <f t="shared" si="9"/>
        <v>132.44189723320159</v>
      </c>
      <c r="K81" s="7">
        <f t="shared" si="2"/>
        <v>0.40878896269802567</v>
      </c>
      <c r="L81" s="24">
        <v>0</v>
      </c>
      <c r="M81" s="18">
        <f t="shared" si="3"/>
        <v>0</v>
      </c>
      <c r="N81" s="18">
        <f t="shared" si="4"/>
        <v>0</v>
      </c>
      <c r="O81" s="18">
        <f t="shared" si="5"/>
        <v>0</v>
      </c>
      <c r="P81" s="18">
        <f t="shared" si="6"/>
        <v>1</v>
      </c>
      <c r="Q81" s="15" t="str">
        <f t="shared" si="7"/>
        <v>n.a.</v>
      </c>
      <c r="R81" s="15" t="str">
        <f t="shared" si="7"/>
        <v>n.a.</v>
      </c>
      <c r="S81" s="15" t="str">
        <f t="shared" si="7"/>
        <v>n.a.</v>
      </c>
      <c r="T81" s="15">
        <f t="shared" ref="T81:T144" si="10">IF(P81=1,$K81,"n.a.")</f>
        <v>0.40878896269802567</v>
      </c>
      <c r="U81" s="15" t="str">
        <f t="shared" si="8"/>
        <v>n.a.</v>
      </c>
      <c r="V81" s="15" t="str">
        <f t="shared" si="8"/>
        <v>n.a.</v>
      </c>
      <c r="W81" s="15" t="str">
        <f t="shared" si="8"/>
        <v>n.a.</v>
      </c>
      <c r="X81" s="15">
        <f t="shared" ref="X81:X144" si="11">IF(P81=1,$L81,"n.a.")</f>
        <v>0</v>
      </c>
    </row>
    <row r="82" spans="1:24">
      <c r="A82" s="4">
        <v>1945</v>
      </c>
      <c r="B82" s="24">
        <v>1078.635</v>
      </c>
      <c r="C82">
        <v>799</v>
      </c>
      <c r="E82" s="49">
        <v>11694.963</v>
      </c>
      <c r="I82" s="24">
        <f t="shared" si="9"/>
        <v>134.99812265331664</v>
      </c>
      <c r="K82" s="7">
        <f t="shared" si="2"/>
        <v>2.9516539440203493</v>
      </c>
      <c r="L82" s="24">
        <v>1.4285714285714346</v>
      </c>
      <c r="M82" s="18">
        <f t="shared" ref="M82:M145" si="12">IF(AND(I82&gt;0,I82&lt;30),1,0)</f>
        <v>0</v>
      </c>
      <c r="N82" s="18">
        <f t="shared" ref="N82:N145" si="13">IF(AND($I82&gt;30,$I82&lt;60),1,0)</f>
        <v>0</v>
      </c>
      <c r="O82" s="18">
        <f t="shared" ref="O82:O145" si="14">IF(AND($I82&gt;60,$I82&lt;90),1,0)</f>
        <v>0</v>
      </c>
      <c r="P82" s="18">
        <f t="shared" ref="P82:P145" si="15">IF($I82&gt;90,1,0)</f>
        <v>1</v>
      </c>
      <c r="Q82" s="15" t="str">
        <f t="shared" ref="Q82:T145" si="16">IF(M82=1,$K82,"n.a.")</f>
        <v>n.a.</v>
      </c>
      <c r="R82" s="15" t="str">
        <f t="shared" si="16"/>
        <v>n.a.</v>
      </c>
      <c r="S82" s="15" t="str">
        <f t="shared" si="16"/>
        <v>n.a.</v>
      </c>
      <c r="T82" s="15">
        <f t="shared" si="10"/>
        <v>2.9516539440203493</v>
      </c>
      <c r="U82" s="15" t="str">
        <f t="shared" ref="U82:X145" si="17">IF(M82=1,$L82,"n.a.")</f>
        <v>n.a.</v>
      </c>
      <c r="V82" s="15" t="str">
        <f t="shared" si="17"/>
        <v>n.a.</v>
      </c>
      <c r="W82" s="15" t="str">
        <f t="shared" si="17"/>
        <v>n.a.</v>
      </c>
      <c r="X82" s="15">
        <f t="shared" si="11"/>
        <v>1.4285714285714346</v>
      </c>
    </row>
    <row r="83" spans="1:24">
      <c r="A83" s="4">
        <v>1946</v>
      </c>
      <c r="B83" s="24">
        <v>1140.463</v>
      </c>
      <c r="C83">
        <v>851</v>
      </c>
      <c r="E83" s="49">
        <v>12596.799000000001</v>
      </c>
      <c r="I83" s="24">
        <f t="shared" si="9"/>
        <v>134.01445358401881</v>
      </c>
      <c r="K83" s="7">
        <f t="shared" si="2"/>
        <v>7.7113198220464696</v>
      </c>
      <c r="L83" s="24">
        <v>0.40976896097069054</v>
      </c>
      <c r="M83" s="18">
        <f t="shared" si="12"/>
        <v>0</v>
      </c>
      <c r="N83" s="18">
        <f t="shared" si="13"/>
        <v>0</v>
      </c>
      <c r="O83" s="18">
        <f t="shared" si="14"/>
        <v>0</v>
      </c>
      <c r="P83" s="18">
        <f t="shared" si="15"/>
        <v>1</v>
      </c>
      <c r="Q83" s="15" t="str">
        <f t="shared" si="16"/>
        <v>n.a.</v>
      </c>
      <c r="R83" s="15" t="str">
        <f t="shared" si="16"/>
        <v>n.a.</v>
      </c>
      <c r="S83" s="15" t="str">
        <f t="shared" si="16"/>
        <v>n.a.</v>
      </c>
      <c r="T83" s="15">
        <f t="shared" si="10"/>
        <v>7.7113198220464696</v>
      </c>
      <c r="U83" s="15" t="str">
        <f t="shared" si="17"/>
        <v>n.a.</v>
      </c>
      <c r="V83" s="15" t="str">
        <f t="shared" si="17"/>
        <v>n.a.</v>
      </c>
      <c r="W83" s="15" t="str">
        <f t="shared" si="17"/>
        <v>n.a.</v>
      </c>
      <c r="X83" s="15">
        <f t="shared" si="11"/>
        <v>0.40976896097069054</v>
      </c>
    </row>
    <row r="84" spans="1:24">
      <c r="A84" s="4">
        <v>1947</v>
      </c>
      <c r="B84" s="24">
        <v>1160.943</v>
      </c>
      <c r="C84">
        <v>964</v>
      </c>
      <c r="E84" s="49">
        <v>14099.859000000002</v>
      </c>
      <c r="I84" s="24">
        <f t="shared" si="9"/>
        <v>120.42977178423237</v>
      </c>
      <c r="K84" s="7">
        <f t="shared" si="2"/>
        <v>11.932078935291424</v>
      </c>
      <c r="L84" s="7">
        <v>5.4539816587648708</v>
      </c>
      <c r="M84" s="18">
        <f t="shared" si="12"/>
        <v>0</v>
      </c>
      <c r="N84" s="18">
        <f t="shared" si="13"/>
        <v>0</v>
      </c>
      <c r="O84" s="18">
        <f t="shared" si="14"/>
        <v>0</v>
      </c>
      <c r="P84" s="18">
        <f t="shared" si="15"/>
        <v>1</v>
      </c>
      <c r="Q84" s="15" t="str">
        <f t="shared" si="16"/>
        <v>n.a.</v>
      </c>
      <c r="R84" s="15" t="str">
        <f t="shared" si="16"/>
        <v>n.a.</v>
      </c>
      <c r="S84" s="15" t="str">
        <f t="shared" si="16"/>
        <v>n.a.</v>
      </c>
      <c r="T84" s="15">
        <f t="shared" si="10"/>
        <v>11.932078935291424</v>
      </c>
      <c r="U84" s="15" t="str">
        <f t="shared" si="17"/>
        <v>n.a.</v>
      </c>
      <c r="V84" s="15" t="str">
        <f t="shared" si="17"/>
        <v>n.a.</v>
      </c>
      <c r="W84" s="15" t="str">
        <f t="shared" si="17"/>
        <v>n.a.</v>
      </c>
      <c r="X84" s="15">
        <f t="shared" si="11"/>
        <v>5.4539816587648708</v>
      </c>
    </row>
    <row r="85" spans="1:24">
      <c r="A85" s="4">
        <f t="shared" ref="A85:A145" si="18">A84+1</f>
        <v>1948</v>
      </c>
      <c r="B85" s="24">
        <v>1160.3389999999999</v>
      </c>
      <c r="C85">
        <v>978</v>
      </c>
      <c r="D85" s="74">
        <v>990</v>
      </c>
      <c r="E85" s="49">
        <v>12700.857</v>
      </c>
      <c r="I85" s="24">
        <f>100*B85/D85</f>
        <v>117.20595959595958</v>
      </c>
      <c r="K85" s="7">
        <f t="shared" si="2"/>
        <v>-9.9220992209922194</v>
      </c>
      <c r="L85" s="7">
        <v>8.1893755598865674</v>
      </c>
      <c r="M85" s="18">
        <f t="shared" si="12"/>
        <v>0</v>
      </c>
      <c r="N85" s="18">
        <f t="shared" si="13"/>
        <v>0</v>
      </c>
      <c r="O85" s="18">
        <f t="shared" si="14"/>
        <v>0</v>
      </c>
      <c r="P85" s="18">
        <f t="shared" si="15"/>
        <v>1</v>
      </c>
      <c r="Q85" s="15" t="str">
        <f t="shared" si="16"/>
        <v>n.a.</v>
      </c>
      <c r="R85" s="15" t="str">
        <f t="shared" si="16"/>
        <v>n.a.</v>
      </c>
      <c r="S85" s="15" t="str">
        <f t="shared" si="16"/>
        <v>n.a.</v>
      </c>
      <c r="T85" s="15">
        <f t="shared" si="10"/>
        <v>-9.9220992209922194</v>
      </c>
      <c r="U85" s="15" t="str">
        <f t="shared" si="17"/>
        <v>n.a.</v>
      </c>
      <c r="V85" s="15" t="str">
        <f t="shared" si="17"/>
        <v>n.a.</v>
      </c>
      <c r="W85" s="15" t="str">
        <f t="shared" si="17"/>
        <v>n.a.</v>
      </c>
      <c r="X85" s="15">
        <f t="shared" si="11"/>
        <v>8.1893755598865674</v>
      </c>
    </row>
    <row r="86" spans="1:24">
      <c r="A86" s="4">
        <f t="shared" si="18"/>
        <v>1949</v>
      </c>
      <c r="B86" s="24">
        <v>1234.153</v>
      </c>
      <c r="C86">
        <v>1101</v>
      </c>
      <c r="D86" s="74">
        <v>1107</v>
      </c>
      <c r="E86" s="49">
        <v>14070.954000000002</v>
      </c>
      <c r="I86" s="24">
        <f t="shared" ref="I86:I111" si="19">100*B86/D86</f>
        <v>111.48626919602529</v>
      </c>
      <c r="K86" s="7">
        <f t="shared" si="2"/>
        <v>10.787437414656353</v>
      </c>
      <c r="L86" s="7">
        <v>1.9444528947503006</v>
      </c>
      <c r="M86" s="18">
        <f t="shared" si="12"/>
        <v>0</v>
      </c>
      <c r="N86" s="18">
        <f t="shared" si="13"/>
        <v>0</v>
      </c>
      <c r="O86" s="18">
        <f t="shared" si="14"/>
        <v>0</v>
      </c>
      <c r="P86" s="18">
        <f t="shared" si="15"/>
        <v>1</v>
      </c>
      <c r="Q86" s="15" t="str">
        <f t="shared" si="16"/>
        <v>n.a.</v>
      </c>
      <c r="R86" s="15" t="str">
        <f t="shared" si="16"/>
        <v>n.a.</v>
      </c>
      <c r="S86" s="15" t="str">
        <f t="shared" si="16"/>
        <v>n.a.</v>
      </c>
      <c r="T86" s="15">
        <f t="shared" si="10"/>
        <v>10.787437414656353</v>
      </c>
      <c r="U86" s="15" t="str">
        <f t="shared" si="17"/>
        <v>n.a.</v>
      </c>
      <c r="V86" s="15" t="str">
        <f t="shared" si="17"/>
        <v>n.a.</v>
      </c>
      <c r="W86" s="15" t="str">
        <f t="shared" si="17"/>
        <v>n.a.</v>
      </c>
      <c r="X86" s="15">
        <f t="shared" si="11"/>
        <v>1.9444528947503006</v>
      </c>
    </row>
    <row r="87" spans="1:24">
      <c r="A87" s="4">
        <f t="shared" si="18"/>
        <v>1950</v>
      </c>
      <c r="B87" s="24">
        <v>1234.153</v>
      </c>
      <c r="C87">
        <v>1396</v>
      </c>
      <c r="D87" s="74">
        <v>1408</v>
      </c>
      <c r="E87" s="49">
        <v>16136</v>
      </c>
      <c r="I87" s="24">
        <f t="shared" si="19"/>
        <v>87.652911931818181</v>
      </c>
      <c r="K87" s="7">
        <f t="shared" si="2"/>
        <v>14.675948766515745</v>
      </c>
      <c r="L87" s="7">
        <v>6.8910726084644756</v>
      </c>
      <c r="M87" s="18">
        <f t="shared" si="12"/>
        <v>0</v>
      </c>
      <c r="N87" s="18">
        <f t="shared" si="13"/>
        <v>0</v>
      </c>
      <c r="O87" s="18">
        <f t="shared" si="14"/>
        <v>1</v>
      </c>
      <c r="P87" s="18">
        <f t="shared" si="15"/>
        <v>0</v>
      </c>
      <c r="Q87" s="15" t="str">
        <f t="shared" si="16"/>
        <v>n.a.</v>
      </c>
      <c r="R87" s="15" t="str">
        <f t="shared" si="16"/>
        <v>n.a.</v>
      </c>
      <c r="S87" s="15">
        <f t="shared" si="16"/>
        <v>14.675948766515745</v>
      </c>
      <c r="T87" s="15" t="str">
        <f t="shared" si="10"/>
        <v>n.a.</v>
      </c>
      <c r="U87" s="15" t="str">
        <f t="shared" si="17"/>
        <v>n.a.</v>
      </c>
      <c r="V87" s="15" t="str">
        <f t="shared" si="17"/>
        <v>n.a.</v>
      </c>
      <c r="W87" s="15">
        <f t="shared" si="17"/>
        <v>6.8910726084644756</v>
      </c>
      <c r="X87" s="15" t="str">
        <f t="shared" si="11"/>
        <v>n.a.</v>
      </c>
    </row>
    <row r="88" spans="1:24">
      <c r="A88" s="4">
        <f t="shared" si="18"/>
        <v>1951</v>
      </c>
      <c r="B88" s="24">
        <v>1338.6490000000001</v>
      </c>
      <c r="C88">
        <v>1446</v>
      </c>
      <c r="D88" s="74">
        <v>1459</v>
      </c>
      <c r="E88" s="49">
        <v>14904</v>
      </c>
      <c r="I88" s="24">
        <f t="shared" si="19"/>
        <v>91.751130911583289</v>
      </c>
      <c r="K88" s="7">
        <f t="shared" si="2"/>
        <v>-7.6351016360932107</v>
      </c>
      <c r="L88" s="7">
        <v>11.413115296415569</v>
      </c>
      <c r="M88" s="18">
        <f t="shared" si="12"/>
        <v>0</v>
      </c>
      <c r="N88" s="18">
        <f t="shared" si="13"/>
        <v>0</v>
      </c>
      <c r="O88" s="18">
        <f t="shared" si="14"/>
        <v>0</v>
      </c>
      <c r="P88" s="18">
        <f t="shared" si="15"/>
        <v>1</v>
      </c>
      <c r="Q88" s="15" t="str">
        <f t="shared" si="16"/>
        <v>n.a.</v>
      </c>
      <c r="R88" s="15" t="str">
        <f t="shared" si="16"/>
        <v>n.a.</v>
      </c>
      <c r="S88" s="15" t="str">
        <f t="shared" si="16"/>
        <v>n.a.</v>
      </c>
      <c r="T88" s="15">
        <f t="shared" si="10"/>
        <v>-7.6351016360932107</v>
      </c>
      <c r="U88" s="15" t="str">
        <f t="shared" si="17"/>
        <v>n.a.</v>
      </c>
      <c r="V88" s="15" t="str">
        <f t="shared" si="17"/>
        <v>n.a.</v>
      </c>
      <c r="W88" s="15" t="str">
        <f t="shared" si="17"/>
        <v>n.a.</v>
      </c>
      <c r="X88" s="15">
        <f t="shared" si="11"/>
        <v>11.413115296415569</v>
      </c>
    </row>
    <row r="89" spans="1:24">
      <c r="A89" s="4">
        <f t="shared" si="18"/>
        <v>1952</v>
      </c>
      <c r="B89" s="24">
        <v>1311.5070000000001</v>
      </c>
      <c r="C89">
        <v>1517</v>
      </c>
      <c r="D89" s="74">
        <v>1528</v>
      </c>
      <c r="E89" s="49">
        <v>15552</v>
      </c>
      <c r="I89" s="24">
        <f t="shared" si="19"/>
        <v>85.831609947643983</v>
      </c>
      <c r="J89" s="25">
        <f t="shared" ref="J89:J146" si="20">I89-I86</f>
        <v>-25.654659248381307</v>
      </c>
      <c r="K89" s="7">
        <f t="shared" si="2"/>
        <v>4.3478260869565188</v>
      </c>
      <c r="L89" s="7">
        <v>6.7215127244019781</v>
      </c>
      <c r="M89" s="18">
        <f t="shared" si="12"/>
        <v>0</v>
      </c>
      <c r="N89" s="18">
        <f t="shared" si="13"/>
        <v>0</v>
      </c>
      <c r="O89" s="18">
        <f t="shared" si="14"/>
        <v>1</v>
      </c>
      <c r="P89" s="18">
        <f t="shared" si="15"/>
        <v>0</v>
      </c>
      <c r="Q89" s="15" t="str">
        <f t="shared" si="16"/>
        <v>n.a.</v>
      </c>
      <c r="R89" s="15" t="str">
        <f t="shared" si="16"/>
        <v>n.a.</v>
      </c>
      <c r="S89" s="15">
        <f t="shared" si="16"/>
        <v>4.3478260869565188</v>
      </c>
      <c r="T89" s="15" t="str">
        <f t="shared" si="10"/>
        <v>n.a.</v>
      </c>
      <c r="U89" s="15" t="str">
        <f t="shared" si="17"/>
        <v>n.a.</v>
      </c>
      <c r="V89" s="15" t="str">
        <f t="shared" si="17"/>
        <v>n.a.</v>
      </c>
      <c r="W89" s="15">
        <f t="shared" si="17"/>
        <v>6.7215127244019781</v>
      </c>
      <c r="X89" s="15" t="str">
        <f t="shared" si="11"/>
        <v>n.a.</v>
      </c>
    </row>
    <row r="90" spans="1:24">
      <c r="A90" s="4">
        <f t="shared" si="18"/>
        <v>1953</v>
      </c>
      <c r="B90" s="24">
        <v>1339.559</v>
      </c>
      <c r="C90">
        <v>1681</v>
      </c>
      <c r="D90" s="74">
        <v>1690</v>
      </c>
      <c r="E90" s="49">
        <v>16084</v>
      </c>
      <c r="I90" s="24">
        <f t="shared" si="19"/>
        <v>79.263846153846146</v>
      </c>
      <c r="J90" s="15">
        <f t="shared" si="20"/>
        <v>-8.3890657779720357</v>
      </c>
      <c r="K90" s="7">
        <f t="shared" si="2"/>
        <v>3.4207818930041212</v>
      </c>
      <c r="L90" s="7">
        <v>4.9162305789362462</v>
      </c>
      <c r="M90" s="18">
        <f t="shared" si="12"/>
        <v>0</v>
      </c>
      <c r="N90" s="18">
        <f t="shared" si="13"/>
        <v>0</v>
      </c>
      <c r="O90" s="18">
        <f t="shared" si="14"/>
        <v>1</v>
      </c>
      <c r="P90" s="18">
        <f t="shared" si="15"/>
        <v>0</v>
      </c>
      <c r="Q90" s="15" t="str">
        <f t="shared" si="16"/>
        <v>n.a.</v>
      </c>
      <c r="R90" s="15" t="str">
        <f t="shared" si="16"/>
        <v>n.a.</v>
      </c>
      <c r="S90" s="15">
        <f t="shared" si="16"/>
        <v>3.4207818930041212</v>
      </c>
      <c r="T90" s="15" t="str">
        <f t="shared" si="10"/>
        <v>n.a.</v>
      </c>
      <c r="U90" s="15" t="str">
        <f t="shared" si="17"/>
        <v>n.a.</v>
      </c>
      <c r="V90" s="15" t="str">
        <f t="shared" si="17"/>
        <v>n.a.</v>
      </c>
      <c r="W90" s="15">
        <f t="shared" si="17"/>
        <v>4.9162305789362462</v>
      </c>
      <c r="X90" s="15" t="str">
        <f t="shared" si="11"/>
        <v>n.a.</v>
      </c>
    </row>
    <row r="91" spans="1:24">
      <c r="A91" s="4">
        <f t="shared" si="18"/>
        <v>1954</v>
      </c>
      <c r="B91" s="24">
        <v>1412.923</v>
      </c>
      <c r="C91">
        <v>1860</v>
      </c>
      <c r="D91" s="74">
        <v>1877</v>
      </c>
      <c r="E91" s="49">
        <v>18298</v>
      </c>
      <c r="I91" s="24">
        <f t="shared" si="19"/>
        <v>75.275599360681937</v>
      </c>
      <c r="J91" s="15">
        <f t="shared" si="20"/>
        <v>-16.475531550901351</v>
      </c>
      <c r="K91" s="7">
        <f t="shared" si="2"/>
        <v>13.765232529221594</v>
      </c>
      <c r="L91" s="7">
        <v>3.4703163394959997</v>
      </c>
      <c r="M91" s="18">
        <f t="shared" si="12"/>
        <v>0</v>
      </c>
      <c r="N91" s="18">
        <f t="shared" si="13"/>
        <v>0</v>
      </c>
      <c r="O91" s="18">
        <f t="shared" si="14"/>
        <v>1</v>
      </c>
      <c r="P91" s="18">
        <f t="shared" si="15"/>
        <v>0</v>
      </c>
      <c r="Q91" s="15" t="str">
        <f t="shared" si="16"/>
        <v>n.a.</v>
      </c>
      <c r="R91" s="15" t="str">
        <f t="shared" si="16"/>
        <v>n.a.</v>
      </c>
      <c r="S91" s="15">
        <f t="shared" si="16"/>
        <v>13.765232529221594</v>
      </c>
      <c r="T91" s="15" t="str">
        <f t="shared" si="10"/>
        <v>n.a.</v>
      </c>
      <c r="U91" s="15" t="str">
        <f t="shared" si="17"/>
        <v>n.a.</v>
      </c>
      <c r="V91" s="15" t="str">
        <f t="shared" si="17"/>
        <v>n.a.</v>
      </c>
      <c r="W91" s="15">
        <f t="shared" si="17"/>
        <v>3.4703163394959997</v>
      </c>
      <c r="X91" s="15" t="str">
        <f t="shared" si="11"/>
        <v>n.a.</v>
      </c>
    </row>
    <row r="92" spans="1:24">
      <c r="A92" s="4">
        <f t="shared" si="18"/>
        <v>1955</v>
      </c>
      <c r="B92" s="24">
        <v>1461.3679999999999</v>
      </c>
      <c r="C92">
        <v>1965</v>
      </c>
      <c r="D92" s="74">
        <v>1979</v>
      </c>
      <c r="E92" s="49">
        <v>18639</v>
      </c>
      <c r="I92" s="24">
        <f t="shared" si="19"/>
        <v>73.843759474482056</v>
      </c>
      <c r="J92" s="15">
        <f t="shared" si="20"/>
        <v>-11.987850473161927</v>
      </c>
      <c r="K92" s="7">
        <f t="shared" si="2"/>
        <v>1.8635916493605853</v>
      </c>
      <c r="L92" s="7">
        <v>2.7499814642258769</v>
      </c>
      <c r="M92" s="18">
        <f t="shared" si="12"/>
        <v>0</v>
      </c>
      <c r="N92" s="18">
        <f t="shared" si="13"/>
        <v>0</v>
      </c>
      <c r="O92" s="18">
        <f t="shared" si="14"/>
        <v>1</v>
      </c>
      <c r="P92" s="18">
        <f t="shared" si="15"/>
        <v>0</v>
      </c>
      <c r="Q92" s="15" t="str">
        <f t="shared" si="16"/>
        <v>n.a.</v>
      </c>
      <c r="R92" s="15" t="str">
        <f t="shared" si="16"/>
        <v>n.a.</v>
      </c>
      <c r="S92" s="15">
        <f t="shared" si="16"/>
        <v>1.8635916493605853</v>
      </c>
      <c r="T92" s="15" t="str">
        <f t="shared" si="10"/>
        <v>n.a.</v>
      </c>
      <c r="U92" s="15" t="str">
        <f t="shared" si="17"/>
        <v>n.a.</v>
      </c>
      <c r="V92" s="15" t="str">
        <f t="shared" si="17"/>
        <v>n.a.</v>
      </c>
      <c r="W92" s="15">
        <f t="shared" si="17"/>
        <v>2.7499814642258769</v>
      </c>
      <c r="X92" s="15" t="str">
        <f t="shared" si="11"/>
        <v>n.a.</v>
      </c>
    </row>
    <row r="93" spans="1:24">
      <c r="A93" s="4">
        <f t="shared" si="18"/>
        <v>1956</v>
      </c>
      <c r="B93" s="24">
        <v>1470.402</v>
      </c>
      <c r="C93">
        <v>2061</v>
      </c>
      <c r="D93" s="74">
        <v>2078</v>
      </c>
      <c r="E93" s="49">
        <v>19605</v>
      </c>
      <c r="I93" s="24">
        <f t="shared" si="19"/>
        <v>70.760442733397497</v>
      </c>
      <c r="J93" s="15">
        <f t="shared" si="20"/>
        <v>-8.5034034204486488</v>
      </c>
      <c r="K93" s="7">
        <f t="shared" si="2"/>
        <v>5.1826814743280325</v>
      </c>
      <c r="L93" s="7">
        <v>3.544890612894235</v>
      </c>
      <c r="M93" s="18">
        <f t="shared" si="12"/>
        <v>0</v>
      </c>
      <c r="N93" s="18">
        <f t="shared" si="13"/>
        <v>0</v>
      </c>
      <c r="O93" s="18">
        <f t="shared" si="14"/>
        <v>1</v>
      </c>
      <c r="P93" s="18">
        <f t="shared" si="15"/>
        <v>0</v>
      </c>
      <c r="Q93" s="15" t="str">
        <f t="shared" si="16"/>
        <v>n.a.</v>
      </c>
      <c r="R93" s="15" t="str">
        <f t="shared" si="16"/>
        <v>n.a.</v>
      </c>
      <c r="S93" s="15">
        <f t="shared" si="16"/>
        <v>5.1826814743280325</v>
      </c>
      <c r="T93" s="15" t="str">
        <f t="shared" si="10"/>
        <v>n.a.</v>
      </c>
      <c r="U93" s="15" t="str">
        <f t="shared" si="17"/>
        <v>n.a.</v>
      </c>
      <c r="V93" s="15" t="str">
        <f t="shared" si="17"/>
        <v>n.a.</v>
      </c>
      <c r="W93" s="15">
        <f t="shared" si="17"/>
        <v>3.544890612894235</v>
      </c>
      <c r="X93" s="15" t="str">
        <f t="shared" si="11"/>
        <v>n.a.</v>
      </c>
    </row>
    <row r="94" spans="1:24">
      <c r="A94" s="4">
        <f t="shared" si="18"/>
        <v>1957</v>
      </c>
      <c r="B94" s="24">
        <v>1514.2380000000001</v>
      </c>
      <c r="C94">
        <v>2184</v>
      </c>
      <c r="D94" s="74">
        <v>2225</v>
      </c>
      <c r="E94" s="49">
        <v>20165</v>
      </c>
      <c r="I94" s="24">
        <f t="shared" si="19"/>
        <v>68.055640449438215</v>
      </c>
      <c r="J94" s="15">
        <f t="shared" si="20"/>
        <v>-7.2199589112437224</v>
      </c>
      <c r="K94" s="7">
        <f t="shared" si="2"/>
        <v>2.8564141800561105</v>
      </c>
      <c r="L94" s="7">
        <v>1.8318875197916071</v>
      </c>
      <c r="M94" s="18">
        <f t="shared" si="12"/>
        <v>0</v>
      </c>
      <c r="N94" s="18">
        <f t="shared" si="13"/>
        <v>0</v>
      </c>
      <c r="O94" s="18">
        <f t="shared" si="14"/>
        <v>1</v>
      </c>
      <c r="P94" s="18">
        <f t="shared" si="15"/>
        <v>0</v>
      </c>
      <c r="Q94" s="15" t="str">
        <f t="shared" si="16"/>
        <v>n.a.</v>
      </c>
      <c r="R94" s="15" t="str">
        <f t="shared" si="16"/>
        <v>n.a.</v>
      </c>
      <c r="S94" s="15">
        <f t="shared" si="16"/>
        <v>2.8564141800561105</v>
      </c>
      <c r="T94" s="15" t="str">
        <f t="shared" si="10"/>
        <v>n.a.</v>
      </c>
      <c r="U94" s="15" t="str">
        <f t="shared" si="17"/>
        <v>n.a.</v>
      </c>
      <c r="V94" s="15" t="str">
        <f t="shared" si="17"/>
        <v>n.a.</v>
      </c>
      <c r="W94" s="15">
        <f t="shared" si="17"/>
        <v>1.8318875197916071</v>
      </c>
      <c r="X94" s="15" t="str">
        <f t="shared" si="11"/>
        <v>n.a.</v>
      </c>
    </row>
    <row r="95" spans="1:24">
      <c r="A95" s="4">
        <f t="shared" si="18"/>
        <v>1958</v>
      </c>
      <c r="B95" s="24">
        <v>1564.222</v>
      </c>
      <c r="C95">
        <v>2270</v>
      </c>
      <c r="D95" s="74">
        <v>2321</v>
      </c>
      <c r="E95" s="49">
        <v>20957</v>
      </c>
      <c r="I95" s="24">
        <f t="shared" si="19"/>
        <v>67.394312796208538</v>
      </c>
      <c r="J95" s="15">
        <f t="shared" si="20"/>
        <v>-6.4494466782735174</v>
      </c>
      <c r="K95" s="7">
        <f t="shared" si="2"/>
        <v>3.9275973220927352</v>
      </c>
      <c r="L95" s="7">
        <v>5.4317598622361869</v>
      </c>
      <c r="M95" s="18">
        <f t="shared" si="12"/>
        <v>0</v>
      </c>
      <c r="N95" s="18">
        <f t="shared" si="13"/>
        <v>0</v>
      </c>
      <c r="O95" s="18">
        <f t="shared" si="14"/>
        <v>1</v>
      </c>
      <c r="P95" s="18">
        <f t="shared" si="15"/>
        <v>0</v>
      </c>
      <c r="Q95" s="15" t="str">
        <f t="shared" si="16"/>
        <v>n.a.</v>
      </c>
      <c r="R95" s="15" t="str">
        <f t="shared" si="16"/>
        <v>n.a.</v>
      </c>
      <c r="S95" s="15">
        <f t="shared" si="16"/>
        <v>3.9275973220927352</v>
      </c>
      <c r="T95" s="15" t="str">
        <f t="shared" si="10"/>
        <v>n.a.</v>
      </c>
      <c r="U95" s="15" t="str">
        <f t="shared" si="17"/>
        <v>n.a.</v>
      </c>
      <c r="V95" s="15" t="str">
        <f t="shared" si="17"/>
        <v>n.a.</v>
      </c>
      <c r="W95" s="15">
        <f t="shared" si="17"/>
        <v>5.4317598622361869</v>
      </c>
      <c r="X95" s="15" t="str">
        <f t="shared" si="11"/>
        <v>n.a.</v>
      </c>
    </row>
    <row r="96" spans="1:24">
      <c r="A96" s="4">
        <f t="shared" si="18"/>
        <v>1959</v>
      </c>
      <c r="B96" s="24">
        <v>1633.1039999999998</v>
      </c>
      <c r="C96">
        <v>2434</v>
      </c>
      <c r="D96" s="74">
        <v>2482</v>
      </c>
      <c r="E96" s="49">
        <v>22449</v>
      </c>
      <c r="I96" s="24">
        <f t="shared" si="19"/>
        <v>65.797904915390816</v>
      </c>
      <c r="J96" s="15">
        <f t="shared" si="20"/>
        <v>-4.9625378180066804</v>
      </c>
      <c r="K96" s="7">
        <f t="shared" ref="K96:K116" si="21">100*(E96/E95-1)</f>
        <v>7.1193396001336007</v>
      </c>
      <c r="L96" s="7">
        <v>2.5623573089717682</v>
      </c>
      <c r="M96" s="18">
        <f t="shared" si="12"/>
        <v>0</v>
      </c>
      <c r="N96" s="18">
        <f t="shared" si="13"/>
        <v>0</v>
      </c>
      <c r="O96" s="18">
        <f t="shared" si="14"/>
        <v>1</v>
      </c>
      <c r="P96" s="18">
        <f t="shared" si="15"/>
        <v>0</v>
      </c>
      <c r="Q96" s="15" t="str">
        <f t="shared" si="16"/>
        <v>n.a.</v>
      </c>
      <c r="R96" s="15" t="str">
        <f t="shared" si="16"/>
        <v>n.a.</v>
      </c>
      <c r="S96" s="15">
        <f t="shared" si="16"/>
        <v>7.1193396001336007</v>
      </c>
      <c r="T96" s="15" t="str">
        <f t="shared" si="10"/>
        <v>n.a.</v>
      </c>
      <c r="U96" s="15" t="str">
        <f t="shared" si="17"/>
        <v>n.a.</v>
      </c>
      <c r="V96" s="15" t="str">
        <f t="shared" si="17"/>
        <v>n.a.</v>
      </c>
      <c r="W96" s="15">
        <f t="shared" si="17"/>
        <v>2.5623573089717682</v>
      </c>
      <c r="X96" s="15" t="str">
        <f t="shared" si="11"/>
        <v>n.a.</v>
      </c>
    </row>
    <row r="97" spans="1:24">
      <c r="A97" s="4">
        <f t="shared" si="18"/>
        <v>1960</v>
      </c>
      <c r="B97" s="24">
        <v>1689.0320000000002</v>
      </c>
      <c r="C97">
        <v>2623</v>
      </c>
      <c r="D97" s="74">
        <v>2687</v>
      </c>
      <c r="E97" s="49">
        <v>22449</v>
      </c>
      <c r="I97" s="24">
        <f t="shared" si="19"/>
        <v>62.859397097134355</v>
      </c>
      <c r="J97" s="15">
        <f t="shared" si="20"/>
        <v>-5.1962433523038598</v>
      </c>
      <c r="K97" s="7">
        <f t="shared" si="21"/>
        <v>0</v>
      </c>
      <c r="L97" s="7">
        <v>1.3266932788612842</v>
      </c>
      <c r="M97" s="18">
        <f t="shared" si="12"/>
        <v>0</v>
      </c>
      <c r="N97" s="18">
        <f t="shared" si="13"/>
        <v>0</v>
      </c>
      <c r="O97" s="18">
        <f t="shared" si="14"/>
        <v>1</v>
      </c>
      <c r="P97" s="18">
        <f t="shared" si="15"/>
        <v>0</v>
      </c>
      <c r="Q97" s="15" t="str">
        <f t="shared" si="16"/>
        <v>n.a.</v>
      </c>
      <c r="R97" s="15" t="str">
        <f t="shared" si="16"/>
        <v>n.a.</v>
      </c>
      <c r="S97" s="15">
        <f t="shared" si="16"/>
        <v>0</v>
      </c>
      <c r="T97" s="15" t="str">
        <f t="shared" si="10"/>
        <v>n.a.</v>
      </c>
      <c r="U97" s="15" t="str">
        <f t="shared" si="17"/>
        <v>n.a.</v>
      </c>
      <c r="V97" s="15" t="str">
        <f t="shared" si="17"/>
        <v>n.a.</v>
      </c>
      <c r="W97" s="15">
        <f t="shared" si="17"/>
        <v>1.3266932788612842</v>
      </c>
      <c r="X97" s="15" t="str">
        <f t="shared" si="11"/>
        <v>n.a.</v>
      </c>
    </row>
    <row r="98" spans="1:24">
      <c r="A98" s="4">
        <f t="shared" si="18"/>
        <v>1961</v>
      </c>
      <c r="B98" s="24">
        <v>1736.346</v>
      </c>
      <c r="C98">
        <v>2723</v>
      </c>
      <c r="D98" s="74">
        <v>2783</v>
      </c>
      <c r="E98" s="49">
        <v>23704</v>
      </c>
      <c r="I98" s="24">
        <f t="shared" si="19"/>
        <v>62.391160618038093</v>
      </c>
      <c r="J98" s="15">
        <f t="shared" si="20"/>
        <v>-5.0031521781704456</v>
      </c>
      <c r="K98" s="7">
        <f t="shared" si="21"/>
        <v>5.5904494632277535</v>
      </c>
      <c r="L98" s="7">
        <v>1.9075873132834122</v>
      </c>
      <c r="M98" s="18">
        <f t="shared" si="12"/>
        <v>0</v>
      </c>
      <c r="N98" s="18">
        <f t="shared" si="13"/>
        <v>0</v>
      </c>
      <c r="O98" s="18">
        <f t="shared" si="14"/>
        <v>1</v>
      </c>
      <c r="P98" s="18">
        <f t="shared" si="15"/>
        <v>0</v>
      </c>
      <c r="Q98" s="15" t="str">
        <f t="shared" si="16"/>
        <v>n.a.</v>
      </c>
      <c r="R98" s="15" t="str">
        <f t="shared" si="16"/>
        <v>n.a.</v>
      </c>
      <c r="S98" s="15">
        <f t="shared" si="16"/>
        <v>5.5904494632277535</v>
      </c>
      <c r="T98" s="15" t="str">
        <f t="shared" si="10"/>
        <v>n.a.</v>
      </c>
      <c r="U98" s="15" t="str">
        <f t="shared" si="17"/>
        <v>n.a.</v>
      </c>
      <c r="V98" s="15" t="str">
        <f t="shared" si="17"/>
        <v>n.a.</v>
      </c>
      <c r="W98" s="15">
        <f t="shared" si="17"/>
        <v>1.9075873132834122</v>
      </c>
      <c r="X98" s="15" t="str">
        <f t="shared" si="11"/>
        <v>n.a.</v>
      </c>
    </row>
    <row r="99" spans="1:24">
      <c r="A99" s="4">
        <f t="shared" si="18"/>
        <v>1962</v>
      </c>
      <c r="B99" s="24">
        <v>1807.6880000000001</v>
      </c>
      <c r="C99">
        <v>2921</v>
      </c>
      <c r="D99" s="74">
        <v>2999</v>
      </c>
      <c r="E99" s="49">
        <v>24215</v>
      </c>
      <c r="I99" s="24">
        <f t="shared" si="19"/>
        <v>60.276358786262094</v>
      </c>
      <c r="J99" s="15">
        <f t="shared" si="20"/>
        <v>-5.5215461291287227</v>
      </c>
      <c r="K99" s="7">
        <f t="shared" si="21"/>
        <v>2.1557543030712223</v>
      </c>
      <c r="L99" s="7">
        <v>2.4124015879896814</v>
      </c>
      <c r="M99" s="18">
        <f t="shared" si="12"/>
        <v>0</v>
      </c>
      <c r="N99" s="18">
        <f t="shared" si="13"/>
        <v>0</v>
      </c>
      <c r="O99" s="18">
        <f t="shared" si="14"/>
        <v>1</v>
      </c>
      <c r="P99" s="18">
        <f t="shared" si="15"/>
        <v>0</v>
      </c>
      <c r="Q99" s="15" t="str">
        <f t="shared" si="16"/>
        <v>n.a.</v>
      </c>
      <c r="R99" s="15" t="str">
        <f t="shared" si="16"/>
        <v>n.a.</v>
      </c>
      <c r="S99" s="15">
        <f t="shared" si="16"/>
        <v>2.1557543030712223</v>
      </c>
      <c r="T99" s="15" t="str">
        <f t="shared" si="10"/>
        <v>n.a.</v>
      </c>
      <c r="U99" s="15" t="str">
        <f t="shared" si="17"/>
        <v>n.a.</v>
      </c>
      <c r="V99" s="15" t="str">
        <f t="shared" si="17"/>
        <v>n.a.</v>
      </c>
      <c r="W99" s="15">
        <f t="shared" si="17"/>
        <v>2.4124015879896814</v>
      </c>
      <c r="X99" s="15" t="str">
        <f t="shared" si="11"/>
        <v>n.a.</v>
      </c>
    </row>
    <row r="100" spans="1:24">
      <c r="A100" s="4">
        <f t="shared" si="18"/>
        <v>1963</v>
      </c>
      <c r="B100" s="24">
        <v>1934.2860000000001</v>
      </c>
      <c r="C100">
        <v>3196</v>
      </c>
      <c r="D100" s="74">
        <v>3273</v>
      </c>
      <c r="E100" s="49">
        <v>25749</v>
      </c>
      <c r="I100" s="24">
        <f t="shared" si="19"/>
        <v>59.098258478460131</v>
      </c>
      <c r="J100" s="15">
        <f t="shared" si="20"/>
        <v>-3.7611386186742237</v>
      </c>
      <c r="K100" s="7">
        <f t="shared" si="21"/>
        <v>6.3349163741482473</v>
      </c>
      <c r="L100" s="7">
        <v>1.9000655036200207</v>
      </c>
      <c r="M100" s="18">
        <f t="shared" si="12"/>
        <v>0</v>
      </c>
      <c r="N100" s="18">
        <f t="shared" si="13"/>
        <v>1</v>
      </c>
      <c r="O100" s="18">
        <f t="shared" si="14"/>
        <v>0</v>
      </c>
      <c r="P100" s="18">
        <f t="shared" si="15"/>
        <v>0</v>
      </c>
      <c r="Q100" s="15" t="str">
        <f t="shared" si="16"/>
        <v>n.a.</v>
      </c>
      <c r="R100" s="15">
        <f t="shared" si="16"/>
        <v>6.3349163741482473</v>
      </c>
      <c r="S100" s="15" t="str">
        <f t="shared" si="16"/>
        <v>n.a.</v>
      </c>
      <c r="T100" s="15" t="str">
        <f t="shared" si="10"/>
        <v>n.a.</v>
      </c>
      <c r="U100" s="15" t="str">
        <f t="shared" si="17"/>
        <v>n.a.</v>
      </c>
      <c r="V100" s="15">
        <f t="shared" si="17"/>
        <v>1.9000655036200207</v>
      </c>
      <c r="W100" s="15" t="str">
        <f t="shared" si="17"/>
        <v>n.a.</v>
      </c>
      <c r="X100" s="15" t="str">
        <f t="shared" si="11"/>
        <v>n.a.</v>
      </c>
    </row>
    <row r="101" spans="1:24">
      <c r="A101" s="4">
        <f t="shared" si="18"/>
        <v>1964</v>
      </c>
      <c r="B101" s="24">
        <v>2021.7440000000001</v>
      </c>
      <c r="C101">
        <v>3487</v>
      </c>
      <c r="D101" s="74">
        <v>3589</v>
      </c>
      <c r="E101" s="49">
        <v>27004</v>
      </c>
      <c r="I101" s="24">
        <f t="shared" si="19"/>
        <v>56.331680133741997</v>
      </c>
      <c r="J101" s="15">
        <f t="shared" si="20"/>
        <v>-6.0594804842960954</v>
      </c>
      <c r="K101" s="7">
        <f t="shared" si="21"/>
        <v>4.873975688376242</v>
      </c>
      <c r="L101" s="7">
        <v>4.091819661422142</v>
      </c>
      <c r="M101" s="18">
        <f t="shared" si="12"/>
        <v>0</v>
      </c>
      <c r="N101" s="18">
        <f t="shared" si="13"/>
        <v>1</v>
      </c>
      <c r="O101" s="18">
        <f t="shared" si="14"/>
        <v>0</v>
      </c>
      <c r="P101" s="18">
        <f t="shared" si="15"/>
        <v>0</v>
      </c>
      <c r="Q101" s="15" t="str">
        <f t="shared" si="16"/>
        <v>n.a.</v>
      </c>
      <c r="R101" s="15">
        <f t="shared" si="16"/>
        <v>4.873975688376242</v>
      </c>
      <c r="S101" s="15" t="str">
        <f t="shared" si="16"/>
        <v>n.a.</v>
      </c>
      <c r="T101" s="15" t="str">
        <f t="shared" si="10"/>
        <v>n.a.</v>
      </c>
      <c r="U101" s="15" t="str">
        <f t="shared" si="17"/>
        <v>n.a.</v>
      </c>
      <c r="V101" s="15">
        <f t="shared" si="17"/>
        <v>4.091819661422142</v>
      </c>
      <c r="W101" s="15" t="str">
        <f t="shared" si="17"/>
        <v>n.a.</v>
      </c>
      <c r="X101" s="15" t="str">
        <f t="shared" si="11"/>
        <v>n.a.</v>
      </c>
    </row>
    <row r="102" spans="1:24">
      <c r="A102" s="4">
        <f t="shared" si="18"/>
        <v>1965</v>
      </c>
      <c r="B102" s="83">
        <v>2139.5819999999999</v>
      </c>
      <c r="C102">
        <v>3744</v>
      </c>
      <c r="D102" s="74">
        <v>3877</v>
      </c>
      <c r="E102" s="49">
        <v>28724</v>
      </c>
      <c r="I102" s="24">
        <f t="shared" si="19"/>
        <v>55.186535981428932</v>
      </c>
      <c r="J102" s="15">
        <f t="shared" si="20"/>
        <v>-5.0898228048331617</v>
      </c>
      <c r="K102" s="7">
        <f t="shared" si="21"/>
        <v>6.3694267515923553</v>
      </c>
      <c r="L102" s="7">
        <v>2.7682889492626575</v>
      </c>
      <c r="M102" s="18">
        <f t="shared" si="12"/>
        <v>0</v>
      </c>
      <c r="N102" s="18">
        <f t="shared" si="13"/>
        <v>1</v>
      </c>
      <c r="O102" s="18">
        <f t="shared" si="14"/>
        <v>0</v>
      </c>
      <c r="P102" s="18">
        <f t="shared" si="15"/>
        <v>0</v>
      </c>
      <c r="Q102" s="15" t="str">
        <f t="shared" si="16"/>
        <v>n.a.</v>
      </c>
      <c r="R102" s="15">
        <f t="shared" si="16"/>
        <v>6.3694267515923553</v>
      </c>
      <c r="S102" s="15" t="str">
        <f t="shared" si="16"/>
        <v>n.a.</v>
      </c>
      <c r="T102" s="15" t="str">
        <f t="shared" si="10"/>
        <v>n.a.</v>
      </c>
      <c r="U102" s="15" t="str">
        <f t="shared" si="17"/>
        <v>n.a.</v>
      </c>
      <c r="V102" s="15">
        <f t="shared" si="17"/>
        <v>2.7682889492626575</v>
      </c>
      <c r="W102" s="15" t="str">
        <f t="shared" si="17"/>
        <v>n.a.</v>
      </c>
      <c r="X102" s="15" t="str">
        <f t="shared" si="11"/>
        <v>n.a.</v>
      </c>
    </row>
    <row r="103" spans="1:24">
      <c r="A103" s="4">
        <f t="shared" si="18"/>
        <v>1966</v>
      </c>
      <c r="B103" s="24">
        <v>2255.9659999999999</v>
      </c>
      <c r="C103">
        <v>3886</v>
      </c>
      <c r="D103" s="74">
        <v>4039</v>
      </c>
      <c r="E103" s="49">
        <v>30536</v>
      </c>
      <c r="I103" s="24">
        <f t="shared" si="19"/>
        <v>55.854567962366914</v>
      </c>
      <c r="J103" s="15">
        <f t="shared" si="20"/>
        <v>-3.243690516093217</v>
      </c>
      <c r="K103" s="7">
        <f t="shared" si="21"/>
        <v>6.3083136053474487</v>
      </c>
      <c r="L103" s="7">
        <v>2.76100321085387</v>
      </c>
      <c r="M103" s="18">
        <f t="shared" si="12"/>
        <v>0</v>
      </c>
      <c r="N103" s="18">
        <f t="shared" si="13"/>
        <v>1</v>
      </c>
      <c r="O103" s="18">
        <f t="shared" si="14"/>
        <v>0</v>
      </c>
      <c r="P103" s="18">
        <f t="shared" si="15"/>
        <v>0</v>
      </c>
      <c r="Q103" s="15" t="str">
        <f t="shared" si="16"/>
        <v>n.a.</v>
      </c>
      <c r="R103" s="15">
        <f t="shared" si="16"/>
        <v>6.3083136053474487</v>
      </c>
      <c r="S103" s="15" t="str">
        <f t="shared" si="16"/>
        <v>n.a.</v>
      </c>
      <c r="T103" s="15" t="str">
        <f t="shared" si="10"/>
        <v>n.a.</v>
      </c>
      <c r="U103" s="15" t="str">
        <f t="shared" si="17"/>
        <v>n.a.</v>
      </c>
      <c r="V103" s="15">
        <f t="shared" si="17"/>
        <v>2.76100321085387</v>
      </c>
      <c r="W103" s="15" t="str">
        <f t="shared" si="17"/>
        <v>n.a.</v>
      </c>
      <c r="X103" s="15" t="str">
        <f t="shared" si="11"/>
        <v>n.a.</v>
      </c>
    </row>
    <row r="104" spans="1:24">
      <c r="A104" s="4">
        <f t="shared" si="18"/>
        <v>1967</v>
      </c>
      <c r="B104" s="24">
        <v>2411.9540000000002</v>
      </c>
      <c r="C104">
        <v>4055</v>
      </c>
      <c r="D104" s="74">
        <v>4183</v>
      </c>
      <c r="E104" s="49">
        <v>29142</v>
      </c>
      <c r="I104" s="24">
        <f t="shared" si="19"/>
        <v>57.660865407602202</v>
      </c>
      <c r="J104" s="15">
        <f t="shared" si="20"/>
        <v>1.3291852738602046</v>
      </c>
      <c r="K104" s="7">
        <f t="shared" si="21"/>
        <v>-4.5651034844118366</v>
      </c>
      <c r="L104" s="7">
        <v>6.270609748964282</v>
      </c>
      <c r="M104" s="18">
        <f t="shared" si="12"/>
        <v>0</v>
      </c>
      <c r="N104" s="18">
        <f t="shared" si="13"/>
        <v>1</v>
      </c>
      <c r="O104" s="18">
        <f t="shared" si="14"/>
        <v>0</v>
      </c>
      <c r="P104" s="18">
        <f t="shared" si="15"/>
        <v>0</v>
      </c>
      <c r="Q104" s="15" t="str">
        <f t="shared" si="16"/>
        <v>n.a.</v>
      </c>
      <c r="R104" s="15">
        <f t="shared" si="16"/>
        <v>-4.5651034844118366</v>
      </c>
      <c r="S104" s="15" t="str">
        <f t="shared" si="16"/>
        <v>n.a.</v>
      </c>
      <c r="T104" s="15" t="str">
        <f t="shared" si="10"/>
        <v>n.a.</v>
      </c>
      <c r="U104" s="15" t="str">
        <f t="shared" si="17"/>
        <v>n.a.</v>
      </c>
      <c r="V104" s="15">
        <f t="shared" si="17"/>
        <v>6.270609748964282</v>
      </c>
      <c r="W104" s="15" t="str">
        <f t="shared" si="17"/>
        <v>n.a.</v>
      </c>
      <c r="X104" s="15" t="str">
        <f t="shared" si="11"/>
        <v>n.a.</v>
      </c>
    </row>
    <row r="105" spans="1:24">
      <c r="A105" s="4">
        <f t="shared" si="18"/>
        <v>1968</v>
      </c>
      <c r="B105" s="24">
        <v>2616.569</v>
      </c>
      <c r="C105">
        <v>4355</v>
      </c>
      <c r="D105" s="74">
        <v>4436</v>
      </c>
      <c r="E105" s="49">
        <v>29095</v>
      </c>
      <c r="I105" s="24">
        <f t="shared" si="19"/>
        <v>58.984873760144275</v>
      </c>
      <c r="J105" s="15">
        <f t="shared" si="20"/>
        <v>3.7983377787153429</v>
      </c>
      <c r="K105" s="7">
        <f t="shared" si="21"/>
        <v>-0.16127925331137494</v>
      </c>
      <c r="L105" s="7">
        <v>4.3871705835702999</v>
      </c>
      <c r="M105" s="18">
        <f t="shared" si="12"/>
        <v>0</v>
      </c>
      <c r="N105" s="18">
        <f t="shared" si="13"/>
        <v>1</v>
      </c>
      <c r="O105" s="18">
        <f t="shared" si="14"/>
        <v>0</v>
      </c>
      <c r="P105" s="18">
        <f t="shared" si="15"/>
        <v>0</v>
      </c>
      <c r="Q105" s="15" t="str">
        <f t="shared" si="16"/>
        <v>n.a.</v>
      </c>
      <c r="R105" s="15">
        <f t="shared" si="16"/>
        <v>-0.16127925331137494</v>
      </c>
      <c r="S105" s="15" t="str">
        <f t="shared" si="16"/>
        <v>n.a.</v>
      </c>
      <c r="T105" s="15" t="str">
        <f t="shared" si="10"/>
        <v>n.a.</v>
      </c>
      <c r="U105" s="15" t="str">
        <f t="shared" si="17"/>
        <v>n.a.</v>
      </c>
      <c r="V105" s="15">
        <f t="shared" si="17"/>
        <v>4.3871705835702999</v>
      </c>
      <c r="W105" s="15" t="str">
        <f t="shared" si="17"/>
        <v>n.a.</v>
      </c>
      <c r="X105" s="15" t="str">
        <f t="shared" si="11"/>
        <v>n.a.</v>
      </c>
    </row>
    <row r="106" spans="1:24">
      <c r="A106" s="4">
        <f t="shared" si="18"/>
        <v>1969</v>
      </c>
      <c r="B106" s="24">
        <v>2776.48</v>
      </c>
      <c r="C106">
        <v>4809</v>
      </c>
      <c r="D106" s="74">
        <v>5134</v>
      </c>
      <c r="E106" s="49">
        <v>32099</v>
      </c>
      <c r="I106" s="24">
        <f t="shared" si="19"/>
        <v>54.080249318270354</v>
      </c>
      <c r="J106" s="15">
        <f t="shared" si="20"/>
        <v>-1.7743186440965601</v>
      </c>
      <c r="K106" s="7">
        <f t="shared" si="21"/>
        <v>10.324798075270669</v>
      </c>
      <c r="L106" s="7">
        <v>4.9503470312745215</v>
      </c>
      <c r="M106" s="18">
        <f t="shared" si="12"/>
        <v>0</v>
      </c>
      <c r="N106" s="18">
        <f t="shared" si="13"/>
        <v>1</v>
      </c>
      <c r="O106" s="18">
        <f t="shared" si="14"/>
        <v>0</v>
      </c>
      <c r="P106" s="18">
        <f t="shared" si="15"/>
        <v>0</v>
      </c>
      <c r="Q106" s="15" t="str">
        <f t="shared" si="16"/>
        <v>n.a.</v>
      </c>
      <c r="R106" s="15">
        <f t="shared" si="16"/>
        <v>10.324798075270669</v>
      </c>
      <c r="S106" s="15" t="str">
        <f t="shared" si="16"/>
        <v>n.a.</v>
      </c>
      <c r="T106" s="15" t="str">
        <f t="shared" si="10"/>
        <v>n.a.</v>
      </c>
      <c r="U106" s="15" t="str">
        <f t="shared" si="17"/>
        <v>n.a.</v>
      </c>
      <c r="V106" s="15">
        <f t="shared" si="17"/>
        <v>4.9503470312745215</v>
      </c>
      <c r="W106" s="15" t="str">
        <f t="shared" si="17"/>
        <v>n.a.</v>
      </c>
      <c r="X106" s="15" t="str">
        <f t="shared" si="11"/>
        <v>n.a.</v>
      </c>
    </row>
    <row r="107" spans="1:24">
      <c r="A107" s="4">
        <f t="shared" si="18"/>
        <v>1970</v>
      </c>
      <c r="B107" s="24">
        <v>2877.1130000000003</v>
      </c>
      <c r="C107">
        <v>5534</v>
      </c>
      <c r="D107" s="74">
        <v>5832</v>
      </c>
      <c r="E107" s="49">
        <v>31644</v>
      </c>
      <c r="I107" s="24">
        <f t="shared" si="19"/>
        <v>49.333213305898497</v>
      </c>
      <c r="J107" s="15">
        <f t="shared" si="20"/>
        <v>-8.3276521017037055</v>
      </c>
      <c r="K107" s="7">
        <f t="shared" si="21"/>
        <v>-1.4174896414218541</v>
      </c>
      <c r="L107" s="7">
        <v>7.3508826936757616</v>
      </c>
      <c r="M107" s="18">
        <f t="shared" si="12"/>
        <v>0</v>
      </c>
      <c r="N107" s="18">
        <f t="shared" si="13"/>
        <v>1</v>
      </c>
      <c r="O107" s="18">
        <f t="shared" si="14"/>
        <v>0</v>
      </c>
      <c r="P107" s="18">
        <f t="shared" si="15"/>
        <v>0</v>
      </c>
      <c r="Q107" s="15" t="str">
        <f t="shared" si="16"/>
        <v>n.a.</v>
      </c>
      <c r="R107" s="15">
        <f t="shared" si="16"/>
        <v>-1.4174896414218541</v>
      </c>
      <c r="S107" s="15" t="str">
        <f t="shared" si="16"/>
        <v>n.a.</v>
      </c>
      <c r="T107" s="15" t="str">
        <f t="shared" si="10"/>
        <v>n.a.</v>
      </c>
      <c r="U107" s="15" t="str">
        <f t="shared" si="17"/>
        <v>n.a.</v>
      </c>
      <c r="V107" s="15">
        <f t="shared" si="17"/>
        <v>7.3508826936757616</v>
      </c>
      <c r="W107" s="15" t="str">
        <f t="shared" si="17"/>
        <v>n.a.</v>
      </c>
      <c r="X107" s="15" t="str">
        <f t="shared" si="11"/>
        <v>n.a.</v>
      </c>
    </row>
    <row r="108" spans="1:24">
      <c r="A108" s="4">
        <f t="shared" si="18"/>
        <v>1971</v>
      </c>
      <c r="B108" s="24">
        <v>3006.9619999999995</v>
      </c>
      <c r="C108">
        <v>6452</v>
      </c>
      <c r="D108" s="74">
        <v>6874</v>
      </c>
      <c r="E108" s="49">
        <v>33285</v>
      </c>
      <c r="I108" s="24">
        <f t="shared" si="19"/>
        <v>43.743991853360484</v>
      </c>
      <c r="J108" s="15">
        <f t="shared" si="20"/>
        <v>-15.240881906783791</v>
      </c>
      <c r="K108" s="7">
        <f t="shared" si="21"/>
        <v>5.18581721653395</v>
      </c>
      <c r="L108" s="7">
        <v>10.254332792611018</v>
      </c>
      <c r="M108" s="18">
        <f t="shared" si="12"/>
        <v>0</v>
      </c>
      <c r="N108" s="18">
        <f t="shared" si="13"/>
        <v>1</v>
      </c>
      <c r="O108" s="18">
        <f t="shared" si="14"/>
        <v>0</v>
      </c>
      <c r="P108" s="18">
        <f t="shared" si="15"/>
        <v>0</v>
      </c>
      <c r="Q108" s="15" t="str">
        <f t="shared" si="16"/>
        <v>n.a.</v>
      </c>
      <c r="R108" s="15">
        <f t="shared" si="16"/>
        <v>5.18581721653395</v>
      </c>
      <c r="S108" s="15" t="str">
        <f t="shared" si="16"/>
        <v>n.a.</v>
      </c>
      <c r="T108" s="15" t="str">
        <f t="shared" si="10"/>
        <v>n.a.</v>
      </c>
      <c r="U108" s="15" t="str">
        <f t="shared" si="17"/>
        <v>n.a.</v>
      </c>
      <c r="V108" s="15">
        <f t="shared" si="17"/>
        <v>10.254332792611018</v>
      </c>
      <c r="W108" s="15" t="str">
        <f t="shared" si="17"/>
        <v>n.a.</v>
      </c>
      <c r="X108" s="15" t="str">
        <f t="shared" si="11"/>
        <v>n.a.</v>
      </c>
    </row>
    <row r="109" spans="1:24">
      <c r="A109" s="4">
        <f t="shared" si="18"/>
        <v>1972</v>
      </c>
      <c r="B109">
        <v>3159</v>
      </c>
      <c r="C109">
        <v>7498</v>
      </c>
      <c r="D109" s="74">
        <v>7901</v>
      </c>
      <c r="E109" s="49">
        <v>34711</v>
      </c>
      <c r="I109" s="24">
        <f t="shared" si="19"/>
        <v>39.982280723958993</v>
      </c>
      <c r="J109" s="15">
        <f t="shared" si="20"/>
        <v>-14.097968594311361</v>
      </c>
      <c r="K109" s="7">
        <f t="shared" si="21"/>
        <v>4.2842121075559625</v>
      </c>
      <c r="L109" s="7">
        <v>6.1390121499046373</v>
      </c>
      <c r="M109" s="18">
        <f t="shared" si="12"/>
        <v>0</v>
      </c>
      <c r="N109" s="18">
        <f t="shared" si="13"/>
        <v>1</v>
      </c>
      <c r="O109" s="18">
        <f t="shared" si="14"/>
        <v>0</v>
      </c>
      <c r="P109" s="18">
        <f t="shared" si="15"/>
        <v>0</v>
      </c>
      <c r="Q109" s="15" t="str">
        <f t="shared" si="16"/>
        <v>n.a.</v>
      </c>
      <c r="R109" s="15">
        <f t="shared" si="16"/>
        <v>4.2842121075559625</v>
      </c>
      <c r="S109" s="15" t="str">
        <f t="shared" si="16"/>
        <v>n.a.</v>
      </c>
      <c r="T109" s="15" t="str">
        <f t="shared" si="10"/>
        <v>n.a.</v>
      </c>
      <c r="U109" s="15" t="str">
        <f t="shared" si="17"/>
        <v>n.a.</v>
      </c>
      <c r="V109" s="15">
        <f t="shared" si="17"/>
        <v>6.1390121499046373</v>
      </c>
      <c r="W109" s="15" t="str">
        <f t="shared" si="17"/>
        <v>n.a.</v>
      </c>
      <c r="X109" s="15" t="str">
        <f t="shared" si="11"/>
        <v>n.a.</v>
      </c>
    </row>
    <row r="110" spans="1:24">
      <c r="A110" s="4">
        <f t="shared" si="18"/>
        <v>1973</v>
      </c>
      <c r="B110">
        <v>3475</v>
      </c>
      <c r="C110">
        <v>8636</v>
      </c>
      <c r="D110" s="74">
        <v>9199</v>
      </c>
      <c r="E110" s="49">
        <v>37177</v>
      </c>
      <c r="I110" s="24">
        <f t="shared" si="19"/>
        <v>37.775845200565279</v>
      </c>
      <c r="J110" s="15">
        <f t="shared" si="20"/>
        <v>-11.557368105333218</v>
      </c>
      <c r="K110" s="7">
        <f t="shared" si="21"/>
        <v>7.1043761343666301</v>
      </c>
      <c r="L110" s="7">
        <v>8.7511739782644664</v>
      </c>
      <c r="M110" s="18">
        <f t="shared" si="12"/>
        <v>0</v>
      </c>
      <c r="N110" s="18">
        <f t="shared" si="13"/>
        <v>1</v>
      </c>
      <c r="O110" s="18">
        <f t="shared" si="14"/>
        <v>0</v>
      </c>
      <c r="P110" s="18">
        <f t="shared" si="15"/>
        <v>0</v>
      </c>
      <c r="Q110" s="15" t="str">
        <f t="shared" si="16"/>
        <v>n.a.</v>
      </c>
      <c r="R110" s="15">
        <f t="shared" si="16"/>
        <v>7.1043761343666301</v>
      </c>
      <c r="S110" s="15" t="str">
        <f t="shared" si="16"/>
        <v>n.a.</v>
      </c>
      <c r="T110" s="15" t="str">
        <f t="shared" si="10"/>
        <v>n.a.</v>
      </c>
      <c r="U110" s="15" t="str">
        <f t="shared" si="17"/>
        <v>n.a.</v>
      </c>
      <c r="V110" s="15">
        <f t="shared" si="17"/>
        <v>8.7511739782644664</v>
      </c>
      <c r="W110" s="15" t="str">
        <f t="shared" si="17"/>
        <v>n.a.</v>
      </c>
      <c r="X110" s="15" t="str">
        <f t="shared" si="11"/>
        <v>n.a.</v>
      </c>
    </row>
    <row r="111" spans="1:24">
      <c r="A111" s="4">
        <f t="shared" si="18"/>
        <v>1974</v>
      </c>
      <c r="B111">
        <v>3639</v>
      </c>
      <c r="C111">
        <v>9452</v>
      </c>
      <c r="D111" s="74">
        <v>10095</v>
      </c>
      <c r="E111" s="49">
        <v>39390</v>
      </c>
      <c r="I111" s="24">
        <f t="shared" si="19"/>
        <v>36.047548291233284</v>
      </c>
      <c r="J111" s="15">
        <f t="shared" si="20"/>
        <v>-7.6964435621272003</v>
      </c>
      <c r="K111" s="7">
        <f t="shared" si="21"/>
        <v>5.9526051053070406</v>
      </c>
      <c r="L111" s="7">
        <v>11.830412329904561</v>
      </c>
      <c r="M111" s="18">
        <f t="shared" si="12"/>
        <v>0</v>
      </c>
      <c r="N111" s="18">
        <f t="shared" si="13"/>
        <v>1</v>
      </c>
      <c r="O111" s="18">
        <f t="shared" si="14"/>
        <v>0</v>
      </c>
      <c r="P111" s="18">
        <f t="shared" si="15"/>
        <v>0</v>
      </c>
      <c r="Q111" s="15" t="str">
        <f t="shared" si="16"/>
        <v>n.a.</v>
      </c>
      <c r="R111" s="15">
        <f t="shared" si="16"/>
        <v>5.9526051053070406</v>
      </c>
      <c r="S111" s="15" t="str">
        <f t="shared" si="16"/>
        <v>n.a.</v>
      </c>
      <c r="T111" s="15" t="str">
        <f t="shared" si="10"/>
        <v>n.a.</v>
      </c>
      <c r="U111" s="15" t="str">
        <f t="shared" si="17"/>
        <v>n.a.</v>
      </c>
      <c r="V111" s="15">
        <f t="shared" si="17"/>
        <v>11.830412329904561</v>
      </c>
      <c r="W111" s="15" t="str">
        <f t="shared" si="17"/>
        <v>n.a.</v>
      </c>
      <c r="X111" s="15" t="str">
        <f t="shared" si="11"/>
        <v>n.a.</v>
      </c>
    </row>
    <row r="112" spans="1:24">
      <c r="A112" s="4">
        <f t="shared" si="18"/>
        <v>1975</v>
      </c>
      <c r="B112">
        <v>4179</v>
      </c>
      <c r="D112" s="74">
        <v>11668</v>
      </c>
      <c r="E112" s="49">
        <v>38937</v>
      </c>
      <c r="I112" s="24">
        <f t="shared" ref="I112:I146" si="22">100*B112/D112</f>
        <v>35.815906753513886</v>
      </c>
      <c r="J112" s="15">
        <f t="shared" si="20"/>
        <v>-4.1663739704451075</v>
      </c>
      <c r="K112" s="7">
        <f t="shared" si="21"/>
        <v>-1.1500380807311528</v>
      </c>
      <c r="L112" s="7">
        <v>14.772780460310409</v>
      </c>
      <c r="M112" s="18">
        <f t="shared" si="12"/>
        <v>0</v>
      </c>
      <c r="N112" s="18">
        <f t="shared" si="13"/>
        <v>1</v>
      </c>
      <c r="O112" s="18">
        <f t="shared" si="14"/>
        <v>0</v>
      </c>
      <c r="P112" s="18">
        <f t="shared" si="15"/>
        <v>0</v>
      </c>
      <c r="Q112" s="15" t="str">
        <f t="shared" si="16"/>
        <v>n.a.</v>
      </c>
      <c r="R112" s="15">
        <f t="shared" si="16"/>
        <v>-1.1500380807311528</v>
      </c>
      <c r="S112" s="15" t="str">
        <f t="shared" si="16"/>
        <v>n.a.</v>
      </c>
      <c r="T112" s="15" t="str">
        <f t="shared" si="10"/>
        <v>n.a.</v>
      </c>
      <c r="U112" s="15" t="str">
        <f t="shared" si="17"/>
        <v>n.a.</v>
      </c>
      <c r="V112" s="15">
        <f t="shared" si="17"/>
        <v>14.772780460310409</v>
      </c>
      <c r="W112" s="15" t="str">
        <f t="shared" si="17"/>
        <v>n.a.</v>
      </c>
      <c r="X112" s="15" t="str">
        <f t="shared" si="11"/>
        <v>n.a.</v>
      </c>
    </row>
    <row r="113" spans="1:24">
      <c r="A113" s="4">
        <f t="shared" si="18"/>
        <v>1976</v>
      </c>
      <c r="B113">
        <v>5552</v>
      </c>
      <c r="D113" s="74">
        <v>14101</v>
      </c>
      <c r="E113" s="49">
        <v>39887</v>
      </c>
      <c r="I113" s="24">
        <f t="shared" si="22"/>
        <v>39.373094106800934</v>
      </c>
      <c r="J113" s="15">
        <f t="shared" si="20"/>
        <v>1.5972489062356559</v>
      </c>
      <c r="K113" s="7">
        <f t="shared" si="21"/>
        <v>2.4398387138197641</v>
      </c>
      <c r="L113" s="7">
        <v>16.640842289048368</v>
      </c>
      <c r="M113" s="18">
        <f t="shared" si="12"/>
        <v>0</v>
      </c>
      <c r="N113" s="18">
        <f t="shared" si="13"/>
        <v>1</v>
      </c>
      <c r="O113" s="18">
        <f t="shared" si="14"/>
        <v>0</v>
      </c>
      <c r="P113" s="18">
        <f t="shared" si="15"/>
        <v>0</v>
      </c>
      <c r="Q113" s="15" t="str">
        <f t="shared" si="16"/>
        <v>n.a.</v>
      </c>
      <c r="R113" s="15">
        <f t="shared" si="16"/>
        <v>2.4398387138197641</v>
      </c>
      <c r="S113" s="15" t="str">
        <f t="shared" si="16"/>
        <v>n.a.</v>
      </c>
      <c r="T113" s="15" t="str">
        <f t="shared" si="10"/>
        <v>n.a.</v>
      </c>
      <c r="U113" s="15" t="str">
        <f t="shared" si="17"/>
        <v>n.a.</v>
      </c>
      <c r="V113" s="15">
        <f t="shared" si="17"/>
        <v>16.640842289048368</v>
      </c>
      <c r="W113" s="15" t="str">
        <f t="shared" si="17"/>
        <v>n.a.</v>
      </c>
      <c r="X113" s="15" t="str">
        <f t="shared" si="11"/>
        <v>n.a.</v>
      </c>
    </row>
    <row r="114" spans="1:24">
      <c r="A114" s="4">
        <f t="shared" si="18"/>
        <v>1977</v>
      </c>
      <c r="B114">
        <v>6283</v>
      </c>
      <c r="D114" s="74">
        <v>14970</v>
      </c>
      <c r="E114" s="49">
        <v>37944</v>
      </c>
      <c r="I114" s="24">
        <f t="shared" si="22"/>
        <v>41.97060788243153</v>
      </c>
      <c r="J114" s="15">
        <f t="shared" si="20"/>
        <v>5.9230595911982462</v>
      </c>
      <c r="K114" s="7">
        <f t="shared" si="21"/>
        <v>-4.8712613132098177</v>
      </c>
      <c r="L114" s="7">
        <v>14.786734930601627</v>
      </c>
      <c r="M114" s="18">
        <f t="shared" si="12"/>
        <v>0</v>
      </c>
      <c r="N114" s="18">
        <f t="shared" si="13"/>
        <v>1</v>
      </c>
      <c r="O114" s="18">
        <f t="shared" si="14"/>
        <v>0</v>
      </c>
      <c r="P114" s="18">
        <f t="shared" si="15"/>
        <v>0</v>
      </c>
      <c r="Q114" s="15" t="str">
        <f t="shared" si="16"/>
        <v>n.a.</v>
      </c>
      <c r="R114" s="15">
        <f t="shared" si="16"/>
        <v>-4.8712613132098177</v>
      </c>
      <c r="S114" s="15" t="str">
        <f t="shared" si="16"/>
        <v>n.a.</v>
      </c>
      <c r="T114" s="15" t="str">
        <f t="shared" si="10"/>
        <v>n.a.</v>
      </c>
      <c r="U114" s="15" t="str">
        <f t="shared" si="17"/>
        <v>n.a.</v>
      </c>
      <c r="V114" s="15">
        <f t="shared" si="17"/>
        <v>14.786734930601627</v>
      </c>
      <c r="W114" s="15" t="str">
        <f t="shared" si="17"/>
        <v>n.a.</v>
      </c>
      <c r="X114" s="15" t="str">
        <f t="shared" si="11"/>
        <v>n.a.</v>
      </c>
    </row>
    <row r="115" spans="1:24">
      <c r="A115" s="4">
        <f t="shared" si="18"/>
        <v>1978</v>
      </c>
      <c r="B115">
        <v>7478</v>
      </c>
      <c r="D115" s="74">
        <v>16958</v>
      </c>
      <c r="E115" s="49">
        <v>38097</v>
      </c>
      <c r="I115" s="24">
        <f t="shared" si="22"/>
        <v>44.097181271376343</v>
      </c>
      <c r="J115" s="15">
        <f t="shared" si="20"/>
        <v>8.2812745178624567</v>
      </c>
      <c r="K115" s="7">
        <f t="shared" si="21"/>
        <v>0.40322580645162365</v>
      </c>
      <c r="L115" s="7">
        <v>11.212224450587698</v>
      </c>
      <c r="M115" s="18">
        <f t="shared" si="12"/>
        <v>0</v>
      </c>
      <c r="N115" s="18">
        <f t="shared" si="13"/>
        <v>1</v>
      </c>
      <c r="O115" s="18">
        <f t="shared" si="14"/>
        <v>0</v>
      </c>
      <c r="P115" s="18">
        <f t="shared" si="15"/>
        <v>0</v>
      </c>
      <c r="Q115" s="15" t="str">
        <f t="shared" si="16"/>
        <v>n.a.</v>
      </c>
      <c r="R115" s="15">
        <f t="shared" si="16"/>
        <v>0.40322580645162365</v>
      </c>
      <c r="S115" s="15" t="str">
        <f t="shared" si="16"/>
        <v>n.a.</v>
      </c>
      <c r="T115" s="15" t="str">
        <f t="shared" si="10"/>
        <v>n.a.</v>
      </c>
      <c r="U115" s="15" t="str">
        <f t="shared" si="17"/>
        <v>n.a.</v>
      </c>
      <c r="V115" s="15">
        <f t="shared" si="17"/>
        <v>11.212224450587698</v>
      </c>
      <c r="W115" s="15" t="str">
        <f t="shared" si="17"/>
        <v>n.a.</v>
      </c>
      <c r="X115" s="15" t="str">
        <f t="shared" si="11"/>
        <v>n.a.</v>
      </c>
    </row>
    <row r="116" spans="1:24">
      <c r="A116" s="4">
        <f t="shared" si="18"/>
        <v>1979</v>
      </c>
      <c r="B116">
        <v>8814</v>
      </c>
      <c r="D116" s="74">
        <v>19795</v>
      </c>
      <c r="E116" s="49">
        <v>38874</v>
      </c>
      <c r="I116" s="24">
        <f t="shared" si="22"/>
        <v>44.526395554432938</v>
      </c>
      <c r="J116" s="15">
        <f t="shared" si="20"/>
        <v>5.1533014476320034</v>
      </c>
      <c r="K116" s="7">
        <f t="shared" si="21"/>
        <v>2.0395306717064354</v>
      </c>
      <c r="L116" s="7">
        <v>14.579767376129583</v>
      </c>
      <c r="M116" s="18">
        <f t="shared" si="12"/>
        <v>0</v>
      </c>
      <c r="N116" s="18">
        <f t="shared" si="13"/>
        <v>1</v>
      </c>
      <c r="O116" s="18">
        <f t="shared" si="14"/>
        <v>0</v>
      </c>
      <c r="P116" s="18">
        <f t="shared" si="15"/>
        <v>0</v>
      </c>
      <c r="Q116" s="15" t="str">
        <f t="shared" si="16"/>
        <v>n.a.</v>
      </c>
      <c r="R116" s="15">
        <f t="shared" si="16"/>
        <v>2.0395306717064354</v>
      </c>
      <c r="S116" s="15" t="str">
        <f t="shared" si="16"/>
        <v>n.a.</v>
      </c>
      <c r="T116" s="15" t="str">
        <f t="shared" si="10"/>
        <v>n.a.</v>
      </c>
      <c r="U116" s="15" t="str">
        <f t="shared" si="17"/>
        <v>n.a.</v>
      </c>
      <c r="V116" s="15">
        <f t="shared" si="17"/>
        <v>14.579767376129583</v>
      </c>
      <c r="W116" s="15" t="str">
        <f t="shared" si="17"/>
        <v>n.a.</v>
      </c>
      <c r="X116" s="15" t="str">
        <f t="shared" si="11"/>
        <v>n.a.</v>
      </c>
    </row>
    <row r="117" spans="1:24">
      <c r="A117" s="4">
        <f t="shared" si="18"/>
        <v>1980</v>
      </c>
      <c r="B117">
        <v>10341</v>
      </c>
      <c r="D117" s="74">
        <v>22992</v>
      </c>
      <c r="E117" s="49">
        <v>39141</v>
      </c>
      <c r="I117" s="24">
        <f t="shared" si="22"/>
        <v>44.976513569937367</v>
      </c>
      <c r="J117" s="15">
        <f t="shared" si="20"/>
        <v>3.0059056875058374</v>
      </c>
      <c r="K117" s="83">
        <v>1.0089999999999999</v>
      </c>
      <c r="L117" s="7">
        <v>17.079000000000001</v>
      </c>
      <c r="M117" s="18">
        <f t="shared" si="12"/>
        <v>0</v>
      </c>
      <c r="N117" s="18">
        <f t="shared" si="13"/>
        <v>1</v>
      </c>
      <c r="O117" s="18">
        <f t="shared" si="14"/>
        <v>0</v>
      </c>
      <c r="P117" s="18">
        <f t="shared" si="15"/>
        <v>0</v>
      </c>
      <c r="Q117" s="15" t="str">
        <f t="shared" si="16"/>
        <v>n.a.</v>
      </c>
      <c r="R117" s="15">
        <f t="shared" si="16"/>
        <v>1.0089999999999999</v>
      </c>
      <c r="S117" s="15" t="str">
        <f t="shared" si="16"/>
        <v>n.a.</v>
      </c>
      <c r="T117" s="15" t="str">
        <f t="shared" si="10"/>
        <v>n.a.</v>
      </c>
      <c r="U117" s="15" t="str">
        <f t="shared" si="17"/>
        <v>n.a.</v>
      </c>
      <c r="V117" s="15">
        <f t="shared" si="17"/>
        <v>17.079000000000001</v>
      </c>
      <c r="W117" s="15" t="str">
        <f t="shared" si="17"/>
        <v>n.a.</v>
      </c>
      <c r="X117" s="15" t="str">
        <f t="shared" si="11"/>
        <v>n.a.</v>
      </c>
    </row>
    <row r="118" spans="1:24">
      <c r="A118" s="4">
        <f t="shared" si="18"/>
        <v>1981</v>
      </c>
      <c r="B118">
        <v>11611</v>
      </c>
      <c r="D118" s="74">
        <v>27891</v>
      </c>
      <c r="E118" s="49">
        <v>41041</v>
      </c>
      <c r="I118" s="24">
        <f t="shared" si="22"/>
        <v>41.629916460506976</v>
      </c>
      <c r="J118" s="15">
        <f t="shared" si="20"/>
        <v>-2.4672648108693664</v>
      </c>
      <c r="K118" s="24">
        <v>2.9609999999999999</v>
      </c>
      <c r="L118" s="7">
        <v>15.451000000000001</v>
      </c>
      <c r="M118" s="18">
        <f t="shared" si="12"/>
        <v>0</v>
      </c>
      <c r="N118" s="18">
        <f t="shared" si="13"/>
        <v>1</v>
      </c>
      <c r="O118" s="18">
        <f t="shared" si="14"/>
        <v>0</v>
      </c>
      <c r="P118" s="18">
        <f t="shared" si="15"/>
        <v>0</v>
      </c>
      <c r="Q118" s="15" t="str">
        <f t="shared" si="16"/>
        <v>n.a.</v>
      </c>
      <c r="R118" s="15">
        <f t="shared" si="16"/>
        <v>2.9609999999999999</v>
      </c>
      <c r="S118" s="15" t="str">
        <f t="shared" si="16"/>
        <v>n.a.</v>
      </c>
      <c r="T118" s="15" t="str">
        <f t="shared" si="10"/>
        <v>n.a.</v>
      </c>
      <c r="U118" s="15" t="str">
        <f t="shared" si="17"/>
        <v>n.a.</v>
      </c>
      <c r="V118" s="15">
        <f t="shared" si="17"/>
        <v>15.451000000000001</v>
      </c>
      <c r="W118" s="15" t="str">
        <f t="shared" si="17"/>
        <v>n.a.</v>
      </c>
      <c r="X118" s="15" t="str">
        <f t="shared" si="11"/>
        <v>n.a.</v>
      </c>
    </row>
    <row r="119" spans="1:24">
      <c r="A119" s="4">
        <f t="shared" si="18"/>
        <v>1982</v>
      </c>
      <c r="B119">
        <v>14375</v>
      </c>
      <c r="D119" s="74">
        <v>31409</v>
      </c>
      <c r="E119" s="49">
        <v>41809</v>
      </c>
      <c r="I119" s="24">
        <f t="shared" si="22"/>
        <v>45.767136807921297</v>
      </c>
      <c r="J119" s="15">
        <f t="shared" si="20"/>
        <v>1.2407412534883591</v>
      </c>
      <c r="K119" s="24">
        <v>2.8780000000000001</v>
      </c>
      <c r="L119" s="7">
        <v>16.126000000000001</v>
      </c>
      <c r="M119" s="18">
        <f t="shared" si="12"/>
        <v>0</v>
      </c>
      <c r="N119" s="18">
        <f t="shared" si="13"/>
        <v>1</v>
      </c>
      <c r="O119" s="18">
        <f t="shared" si="14"/>
        <v>0</v>
      </c>
      <c r="P119" s="18">
        <f t="shared" si="15"/>
        <v>0</v>
      </c>
      <c r="Q119" s="15" t="str">
        <f t="shared" si="16"/>
        <v>n.a.</v>
      </c>
      <c r="R119" s="15">
        <f t="shared" si="16"/>
        <v>2.8780000000000001</v>
      </c>
      <c r="S119" s="15" t="str">
        <f t="shared" si="16"/>
        <v>n.a.</v>
      </c>
      <c r="T119" s="15" t="str">
        <f t="shared" si="10"/>
        <v>n.a.</v>
      </c>
      <c r="U119" s="15" t="str">
        <f t="shared" si="17"/>
        <v>n.a.</v>
      </c>
      <c r="V119" s="15">
        <f t="shared" si="17"/>
        <v>16.126000000000001</v>
      </c>
      <c r="W119" s="15" t="str">
        <f t="shared" si="17"/>
        <v>n.a.</v>
      </c>
      <c r="X119" s="15" t="str">
        <f t="shared" si="11"/>
        <v>n.a.</v>
      </c>
    </row>
    <row r="120" spans="1:24">
      <c r="A120" s="4">
        <f t="shared" si="18"/>
        <v>1983</v>
      </c>
      <c r="B120">
        <v>18727</v>
      </c>
      <c r="D120" s="74">
        <v>34839</v>
      </c>
      <c r="E120" s="49">
        <v>42955</v>
      </c>
      <c r="I120" s="24">
        <f t="shared" si="22"/>
        <v>53.752977984442722</v>
      </c>
      <c r="J120" s="15">
        <f t="shared" si="20"/>
        <v>8.7764644145053552</v>
      </c>
      <c r="K120" s="24">
        <v>-0.124</v>
      </c>
      <c r="L120" s="7">
        <v>7.4450000000000003</v>
      </c>
      <c r="M120" s="18">
        <f t="shared" si="12"/>
        <v>0</v>
      </c>
      <c r="N120" s="18">
        <f t="shared" si="13"/>
        <v>1</v>
      </c>
      <c r="O120" s="18">
        <f t="shared" si="14"/>
        <v>0</v>
      </c>
      <c r="P120" s="18">
        <f t="shared" si="15"/>
        <v>0</v>
      </c>
      <c r="Q120" s="15" t="str">
        <f t="shared" si="16"/>
        <v>n.a.</v>
      </c>
      <c r="R120" s="15">
        <f t="shared" si="16"/>
        <v>-0.124</v>
      </c>
      <c r="S120" s="15" t="str">
        <f t="shared" si="16"/>
        <v>n.a.</v>
      </c>
      <c r="T120" s="15" t="str">
        <f t="shared" si="10"/>
        <v>n.a.</v>
      </c>
      <c r="U120" s="15" t="str">
        <f t="shared" si="17"/>
        <v>n.a.</v>
      </c>
      <c r="V120" s="15">
        <f t="shared" si="17"/>
        <v>7.4450000000000003</v>
      </c>
      <c r="W120" s="15" t="str">
        <f t="shared" si="17"/>
        <v>n.a.</v>
      </c>
      <c r="X120" s="15" t="str">
        <f t="shared" si="11"/>
        <v>n.a.</v>
      </c>
    </row>
    <row r="121" spans="1:24">
      <c r="A121" s="4">
        <f t="shared" si="18"/>
        <v>1984</v>
      </c>
      <c r="B121">
        <v>21873</v>
      </c>
      <c r="D121" s="74">
        <v>39346</v>
      </c>
      <c r="E121" s="49">
        <v>45072</v>
      </c>
      <c r="I121" s="24">
        <f t="shared" si="22"/>
        <v>55.591419712296037</v>
      </c>
      <c r="J121" s="15">
        <f t="shared" si="20"/>
        <v>13.961503251789061</v>
      </c>
      <c r="K121" s="24">
        <v>6.8579999999999997</v>
      </c>
      <c r="L121" s="7">
        <v>6.1289999999999996</v>
      </c>
      <c r="M121" s="18">
        <f t="shared" si="12"/>
        <v>0</v>
      </c>
      <c r="N121" s="18">
        <f t="shared" si="13"/>
        <v>1</v>
      </c>
      <c r="O121" s="18">
        <f t="shared" si="14"/>
        <v>0</v>
      </c>
      <c r="P121" s="18">
        <f t="shared" si="15"/>
        <v>0</v>
      </c>
      <c r="Q121" s="15" t="str">
        <f t="shared" si="16"/>
        <v>n.a.</v>
      </c>
      <c r="R121" s="15">
        <f t="shared" si="16"/>
        <v>6.8579999999999997</v>
      </c>
      <c r="S121" s="15" t="str">
        <f t="shared" si="16"/>
        <v>n.a.</v>
      </c>
      <c r="T121" s="15" t="str">
        <f t="shared" si="10"/>
        <v>n.a.</v>
      </c>
      <c r="U121" s="15" t="str">
        <f t="shared" si="17"/>
        <v>n.a.</v>
      </c>
      <c r="V121" s="15">
        <f t="shared" si="17"/>
        <v>6.1289999999999996</v>
      </c>
      <c r="W121" s="15" t="str">
        <f t="shared" si="17"/>
        <v>n.a.</v>
      </c>
      <c r="X121" s="15" t="str">
        <f t="shared" si="11"/>
        <v>n.a.</v>
      </c>
    </row>
    <row r="122" spans="1:24">
      <c r="A122" s="4">
        <f t="shared" si="18"/>
        <v>1985</v>
      </c>
      <c r="B122">
        <v>28240</v>
      </c>
      <c r="D122" s="74">
        <v>45282</v>
      </c>
      <c r="E122" s="49">
        <v>45420</v>
      </c>
      <c r="I122" s="24">
        <f t="shared" si="22"/>
        <v>62.364736539905479</v>
      </c>
      <c r="J122" s="15">
        <f t="shared" si="20"/>
        <v>16.597599731984182</v>
      </c>
      <c r="K122" s="24">
        <v>1.2130000000000001</v>
      </c>
      <c r="L122" s="7">
        <v>15.38</v>
      </c>
      <c r="M122" s="18">
        <f t="shared" si="12"/>
        <v>0</v>
      </c>
      <c r="N122" s="18">
        <f t="shared" si="13"/>
        <v>0</v>
      </c>
      <c r="O122" s="18">
        <f t="shared" si="14"/>
        <v>1</v>
      </c>
      <c r="P122" s="18">
        <f t="shared" si="15"/>
        <v>0</v>
      </c>
      <c r="Q122" s="15" t="str">
        <f t="shared" si="16"/>
        <v>n.a.</v>
      </c>
      <c r="R122" s="15" t="str">
        <f t="shared" si="16"/>
        <v>n.a.</v>
      </c>
      <c r="S122" s="15">
        <f t="shared" si="16"/>
        <v>1.2130000000000001</v>
      </c>
      <c r="T122" s="15" t="str">
        <f t="shared" si="10"/>
        <v>n.a.</v>
      </c>
      <c r="U122" s="15" t="str">
        <f t="shared" si="17"/>
        <v>n.a.</v>
      </c>
      <c r="V122" s="15" t="str">
        <f t="shared" si="17"/>
        <v>n.a.</v>
      </c>
      <c r="W122" s="15">
        <f t="shared" si="17"/>
        <v>15.38</v>
      </c>
      <c r="X122" s="15" t="str">
        <f t="shared" si="11"/>
        <v>n.a.</v>
      </c>
    </row>
    <row r="123" spans="1:24">
      <c r="A123" s="4">
        <f t="shared" si="18"/>
        <v>1986</v>
      </c>
      <c r="B123">
        <v>31996</v>
      </c>
      <c r="D123" s="74">
        <v>55848</v>
      </c>
      <c r="E123" s="49">
        <v>46372</v>
      </c>
      <c r="I123" s="24">
        <f t="shared" si="22"/>
        <v>57.291219023062595</v>
      </c>
      <c r="J123" s="15">
        <f t="shared" si="20"/>
        <v>3.5382410386198728</v>
      </c>
      <c r="K123" s="24">
        <v>1.81</v>
      </c>
      <c r="L123" s="7">
        <v>13.221</v>
      </c>
      <c r="M123" s="18">
        <f t="shared" si="12"/>
        <v>0</v>
      </c>
      <c r="N123" s="18">
        <f t="shared" si="13"/>
        <v>1</v>
      </c>
      <c r="O123" s="18">
        <f t="shared" si="14"/>
        <v>0</v>
      </c>
      <c r="P123" s="18">
        <f t="shared" si="15"/>
        <v>0</v>
      </c>
      <c r="Q123" s="15" t="str">
        <f t="shared" si="16"/>
        <v>n.a.</v>
      </c>
      <c r="R123" s="15">
        <f t="shared" si="16"/>
        <v>1.81</v>
      </c>
      <c r="S123" s="15" t="str">
        <f t="shared" si="16"/>
        <v>n.a.</v>
      </c>
      <c r="T123" s="15" t="str">
        <f t="shared" si="10"/>
        <v>n.a.</v>
      </c>
      <c r="U123" s="15" t="str">
        <f t="shared" si="17"/>
        <v>n.a.</v>
      </c>
      <c r="V123" s="15">
        <f t="shared" si="17"/>
        <v>13.221</v>
      </c>
      <c r="W123" s="15" t="str">
        <f t="shared" si="17"/>
        <v>n.a.</v>
      </c>
      <c r="X123" s="15" t="str">
        <f t="shared" si="11"/>
        <v>n.a.</v>
      </c>
    </row>
    <row r="124" spans="1:24">
      <c r="A124" s="4">
        <f t="shared" si="18"/>
        <v>1987</v>
      </c>
      <c r="B124">
        <v>42466</v>
      </c>
      <c r="D124" s="74">
        <v>62655</v>
      </c>
      <c r="E124" s="49">
        <v>46564</v>
      </c>
      <c r="I124" s="24">
        <f t="shared" si="22"/>
        <v>67.777511770808388</v>
      </c>
      <c r="J124" s="15">
        <f t="shared" si="20"/>
        <v>12.186092058512351</v>
      </c>
      <c r="K124" s="24">
        <v>0.754</v>
      </c>
      <c r="L124" s="7">
        <v>15.762</v>
      </c>
      <c r="M124" s="18">
        <f t="shared" si="12"/>
        <v>0</v>
      </c>
      <c r="N124" s="18">
        <f t="shared" si="13"/>
        <v>0</v>
      </c>
      <c r="O124" s="18">
        <f t="shared" si="14"/>
        <v>1</v>
      </c>
      <c r="P124" s="18">
        <f t="shared" si="15"/>
        <v>0</v>
      </c>
      <c r="Q124" s="15" t="str">
        <f t="shared" si="16"/>
        <v>n.a.</v>
      </c>
      <c r="R124" s="15" t="str">
        <f t="shared" si="16"/>
        <v>n.a.</v>
      </c>
      <c r="S124" s="15">
        <f t="shared" si="16"/>
        <v>0.754</v>
      </c>
      <c r="T124" s="15" t="str">
        <f t="shared" si="10"/>
        <v>n.a.</v>
      </c>
      <c r="U124" s="15" t="str">
        <f t="shared" si="17"/>
        <v>n.a.</v>
      </c>
      <c r="V124" s="15" t="str">
        <f t="shared" si="17"/>
        <v>n.a.</v>
      </c>
      <c r="W124" s="15">
        <f t="shared" si="17"/>
        <v>15.762</v>
      </c>
      <c r="X124" s="15" t="str">
        <f t="shared" si="11"/>
        <v>n.a.</v>
      </c>
    </row>
    <row r="125" spans="1:24">
      <c r="A125" s="4">
        <f t="shared" si="18"/>
        <v>1988</v>
      </c>
      <c r="B125">
        <v>39068</v>
      </c>
      <c r="D125" s="74">
        <v>68017</v>
      </c>
      <c r="E125" s="49">
        <v>46435</v>
      </c>
      <c r="I125" s="24">
        <f t="shared" si="22"/>
        <v>57.438581531087813</v>
      </c>
      <c r="J125" s="15">
        <f t="shared" si="20"/>
        <v>-4.9261550088176662</v>
      </c>
      <c r="K125" s="24">
        <v>-2.1999999999999999E-2</v>
      </c>
      <c r="L125" s="7">
        <v>6.351</v>
      </c>
      <c r="M125" s="18">
        <f t="shared" si="12"/>
        <v>0</v>
      </c>
      <c r="N125" s="18">
        <f t="shared" si="13"/>
        <v>1</v>
      </c>
      <c r="O125" s="18">
        <f t="shared" si="14"/>
        <v>0</v>
      </c>
      <c r="P125" s="18">
        <f t="shared" si="15"/>
        <v>0</v>
      </c>
      <c r="Q125" s="15" t="str">
        <f t="shared" si="16"/>
        <v>n.a.</v>
      </c>
      <c r="R125" s="15">
        <f t="shared" si="16"/>
        <v>-2.1999999999999999E-2</v>
      </c>
      <c r="S125" s="15" t="str">
        <f t="shared" si="16"/>
        <v>n.a.</v>
      </c>
      <c r="T125" s="15" t="str">
        <f t="shared" si="10"/>
        <v>n.a.</v>
      </c>
      <c r="U125" s="15" t="str">
        <f t="shared" si="17"/>
        <v>n.a.</v>
      </c>
      <c r="V125" s="15">
        <f t="shared" si="17"/>
        <v>6.351</v>
      </c>
      <c r="W125" s="15" t="str">
        <f t="shared" si="17"/>
        <v>n.a.</v>
      </c>
      <c r="X125" s="15" t="str">
        <f t="shared" si="11"/>
        <v>n.a.</v>
      </c>
    </row>
    <row r="126" spans="1:24">
      <c r="A126" s="4">
        <f t="shared" si="18"/>
        <v>1989</v>
      </c>
      <c r="B126">
        <v>39716</v>
      </c>
      <c r="D126" s="74">
        <v>71865</v>
      </c>
      <c r="E126" s="49">
        <v>46850</v>
      </c>
      <c r="I126" s="24">
        <f t="shared" si="22"/>
        <v>55.264732484519584</v>
      </c>
      <c r="J126" s="15">
        <f t="shared" si="20"/>
        <v>-2.0264865385430113</v>
      </c>
      <c r="K126" s="24">
        <v>0.84599999999999997</v>
      </c>
      <c r="L126" s="7">
        <v>5.7380000000000004</v>
      </c>
      <c r="M126" s="18">
        <f t="shared" si="12"/>
        <v>0</v>
      </c>
      <c r="N126" s="18">
        <f t="shared" si="13"/>
        <v>1</v>
      </c>
      <c r="O126" s="18">
        <f t="shared" si="14"/>
        <v>0</v>
      </c>
      <c r="P126" s="18">
        <f t="shared" si="15"/>
        <v>0</v>
      </c>
      <c r="Q126" s="15" t="str">
        <f t="shared" si="16"/>
        <v>n.a.</v>
      </c>
      <c r="R126" s="15">
        <f t="shared" si="16"/>
        <v>0.84599999999999997</v>
      </c>
      <c r="S126" s="15" t="str">
        <f t="shared" si="16"/>
        <v>n.a.</v>
      </c>
      <c r="T126" s="15" t="str">
        <f t="shared" si="10"/>
        <v>n.a.</v>
      </c>
      <c r="U126" s="15" t="str">
        <f t="shared" si="17"/>
        <v>n.a.</v>
      </c>
      <c r="V126" s="15">
        <f t="shared" si="17"/>
        <v>5.7380000000000004</v>
      </c>
      <c r="W126" s="15" t="str">
        <f t="shared" si="17"/>
        <v>n.a.</v>
      </c>
      <c r="X126" s="15" t="str">
        <f t="shared" si="11"/>
        <v>n.a.</v>
      </c>
    </row>
    <row r="127" spans="1:24">
      <c r="A127" s="4">
        <f t="shared" si="18"/>
        <v>1990</v>
      </c>
      <c r="B127">
        <v>44343</v>
      </c>
      <c r="D127" s="74">
        <v>73152</v>
      </c>
      <c r="E127" s="49">
        <v>46729</v>
      </c>
      <c r="I127" s="24">
        <f t="shared" si="22"/>
        <v>60.617618110236222</v>
      </c>
      <c r="J127" s="15">
        <f t="shared" si="20"/>
        <v>-7.1598936605721661</v>
      </c>
      <c r="K127" s="24">
        <v>5.6000000000000001E-2</v>
      </c>
      <c r="L127" s="7">
        <v>6.0910000000000002</v>
      </c>
      <c r="M127" s="18">
        <f t="shared" si="12"/>
        <v>0</v>
      </c>
      <c r="N127" s="18">
        <f t="shared" si="13"/>
        <v>0</v>
      </c>
      <c r="O127" s="18">
        <f t="shared" si="14"/>
        <v>1</v>
      </c>
      <c r="P127" s="18">
        <f t="shared" si="15"/>
        <v>0</v>
      </c>
      <c r="Q127" s="15" t="str">
        <f t="shared" si="16"/>
        <v>n.a.</v>
      </c>
      <c r="R127" s="15" t="str">
        <f t="shared" si="16"/>
        <v>n.a.</v>
      </c>
      <c r="S127" s="15">
        <f t="shared" si="16"/>
        <v>5.6000000000000001E-2</v>
      </c>
      <c r="T127" s="15" t="str">
        <f t="shared" si="10"/>
        <v>n.a.</v>
      </c>
      <c r="U127" s="15" t="str">
        <f t="shared" si="17"/>
        <v>n.a.</v>
      </c>
      <c r="V127" s="15" t="str">
        <f t="shared" si="17"/>
        <v>n.a.</v>
      </c>
      <c r="W127" s="15">
        <f t="shared" si="17"/>
        <v>6.0910000000000002</v>
      </c>
      <c r="X127" s="15" t="str">
        <f t="shared" si="11"/>
        <v>n.a.</v>
      </c>
    </row>
    <row r="128" spans="1:24">
      <c r="A128" s="4">
        <f t="shared" si="18"/>
        <v>1991</v>
      </c>
      <c r="B128">
        <v>43935</v>
      </c>
      <c r="D128" s="74">
        <v>72936</v>
      </c>
      <c r="E128" s="50">
        <v>46112.652890913974</v>
      </c>
      <c r="I128" s="24">
        <f t="shared" si="22"/>
        <v>60.237742678512667</v>
      </c>
      <c r="J128" s="15">
        <f t="shared" si="20"/>
        <v>2.7991611474248543</v>
      </c>
      <c r="K128" s="24">
        <v>-1.677</v>
      </c>
      <c r="L128" s="7">
        <v>2.61</v>
      </c>
      <c r="M128" s="18">
        <f t="shared" si="12"/>
        <v>0</v>
      </c>
      <c r="N128" s="18">
        <f t="shared" si="13"/>
        <v>0</v>
      </c>
      <c r="O128" s="18">
        <f t="shared" si="14"/>
        <v>1</v>
      </c>
      <c r="P128" s="18">
        <f t="shared" si="15"/>
        <v>0</v>
      </c>
      <c r="Q128" s="15" t="str">
        <f t="shared" si="16"/>
        <v>n.a.</v>
      </c>
      <c r="R128" s="15" t="str">
        <f t="shared" si="16"/>
        <v>n.a.</v>
      </c>
      <c r="S128" s="15">
        <f t="shared" si="16"/>
        <v>-1.677</v>
      </c>
      <c r="T128" s="15" t="str">
        <f t="shared" si="10"/>
        <v>n.a.</v>
      </c>
      <c r="U128" s="15" t="str">
        <f t="shared" si="17"/>
        <v>n.a.</v>
      </c>
      <c r="V128" s="15" t="str">
        <f t="shared" si="17"/>
        <v>n.a.</v>
      </c>
      <c r="W128" s="15">
        <f t="shared" si="17"/>
        <v>2.61</v>
      </c>
      <c r="X128" s="15" t="str">
        <f t="shared" si="11"/>
        <v>n.a.</v>
      </c>
    </row>
    <row r="129" spans="1:24">
      <c r="A129" s="4">
        <f t="shared" si="18"/>
        <v>1992</v>
      </c>
      <c r="B129">
        <v>46674</v>
      </c>
      <c r="D129" s="74">
        <v>75246</v>
      </c>
      <c r="E129" s="50">
        <v>46620.952084171404</v>
      </c>
      <c r="I129" s="24">
        <f t="shared" si="22"/>
        <v>62.028546367913243</v>
      </c>
      <c r="J129" s="15">
        <f t="shared" si="20"/>
        <v>6.7638138833936594</v>
      </c>
      <c r="K129" s="24">
        <v>0.77100000000000002</v>
      </c>
      <c r="L129" s="7">
        <v>0.98299999999999998</v>
      </c>
      <c r="M129" s="18">
        <f t="shared" si="12"/>
        <v>0</v>
      </c>
      <c r="N129" s="18">
        <f t="shared" si="13"/>
        <v>0</v>
      </c>
      <c r="O129" s="18">
        <f t="shared" si="14"/>
        <v>1</v>
      </c>
      <c r="P129" s="18">
        <f t="shared" si="15"/>
        <v>0</v>
      </c>
      <c r="Q129" s="15" t="str">
        <f t="shared" si="16"/>
        <v>n.a.</v>
      </c>
      <c r="R129" s="15" t="str">
        <f t="shared" si="16"/>
        <v>n.a.</v>
      </c>
      <c r="S129" s="15">
        <f t="shared" si="16"/>
        <v>0.77100000000000002</v>
      </c>
      <c r="T129" s="15" t="str">
        <f t="shared" si="10"/>
        <v>n.a.</v>
      </c>
      <c r="U129" s="15" t="str">
        <f t="shared" si="17"/>
        <v>n.a.</v>
      </c>
      <c r="V129" s="15" t="str">
        <f t="shared" si="17"/>
        <v>n.a.</v>
      </c>
      <c r="W129" s="15">
        <f t="shared" si="17"/>
        <v>0.98299999999999998</v>
      </c>
      <c r="X129" s="15" t="str">
        <f t="shared" si="11"/>
        <v>n.a.</v>
      </c>
    </row>
    <row r="130" spans="1:24">
      <c r="A130" s="4">
        <f t="shared" si="18"/>
        <v>1993</v>
      </c>
      <c r="B130">
        <v>47478</v>
      </c>
      <c r="D130" s="74">
        <v>81387</v>
      </c>
      <c r="E130" s="50">
        <v>49627.334172849696</v>
      </c>
      <c r="I130" s="24">
        <f t="shared" si="22"/>
        <v>58.336097902613439</v>
      </c>
      <c r="J130" s="15">
        <f t="shared" si="20"/>
        <v>-2.2815202076227834</v>
      </c>
      <c r="K130" s="24">
        <v>5.1950000000000003</v>
      </c>
      <c r="L130" s="7">
        <v>1.31</v>
      </c>
      <c r="M130" s="18">
        <f t="shared" si="12"/>
        <v>0</v>
      </c>
      <c r="N130" s="18">
        <f t="shared" si="13"/>
        <v>1</v>
      </c>
      <c r="O130" s="18">
        <f t="shared" si="14"/>
        <v>0</v>
      </c>
      <c r="P130" s="18">
        <f t="shared" si="15"/>
        <v>0</v>
      </c>
      <c r="Q130" s="15" t="str">
        <f t="shared" si="16"/>
        <v>n.a.</v>
      </c>
      <c r="R130" s="15">
        <f t="shared" si="16"/>
        <v>5.1950000000000003</v>
      </c>
      <c r="S130" s="15" t="str">
        <f t="shared" si="16"/>
        <v>n.a.</v>
      </c>
      <c r="T130" s="15" t="str">
        <f t="shared" si="10"/>
        <v>n.a.</v>
      </c>
      <c r="U130" s="15" t="str">
        <f t="shared" si="17"/>
        <v>n.a.</v>
      </c>
      <c r="V130" s="15">
        <f t="shared" si="17"/>
        <v>1.31</v>
      </c>
      <c r="W130" s="15" t="str">
        <f t="shared" si="17"/>
        <v>n.a.</v>
      </c>
      <c r="X130" s="15" t="str">
        <f t="shared" si="11"/>
        <v>n.a.</v>
      </c>
    </row>
    <row r="131" spans="1:24">
      <c r="A131" s="4">
        <f t="shared" si="18"/>
        <v>1994</v>
      </c>
      <c r="B131">
        <v>46429</v>
      </c>
      <c r="D131" s="74">
        <v>87639</v>
      </c>
      <c r="E131" s="50">
        <v>52253.609510779046</v>
      </c>
      <c r="I131" s="24">
        <f t="shared" si="22"/>
        <v>52.977555654446078</v>
      </c>
      <c r="J131" s="15">
        <f t="shared" si="20"/>
        <v>-7.2601870240665889</v>
      </c>
      <c r="K131" s="24">
        <v>5.859</v>
      </c>
      <c r="L131" s="7">
        <v>1.7569999999999999</v>
      </c>
      <c r="M131" s="18">
        <f t="shared" si="12"/>
        <v>0</v>
      </c>
      <c r="N131" s="18">
        <f t="shared" si="13"/>
        <v>1</v>
      </c>
      <c r="O131" s="18">
        <f t="shared" si="14"/>
        <v>0</v>
      </c>
      <c r="P131" s="18">
        <f t="shared" si="15"/>
        <v>0</v>
      </c>
      <c r="Q131" s="15" t="str">
        <f t="shared" si="16"/>
        <v>n.a.</v>
      </c>
      <c r="R131" s="15">
        <f t="shared" si="16"/>
        <v>5.859</v>
      </c>
      <c r="S131" s="15" t="str">
        <f t="shared" si="16"/>
        <v>n.a.</v>
      </c>
      <c r="T131" s="15" t="str">
        <f t="shared" si="10"/>
        <v>n.a.</v>
      </c>
      <c r="U131" s="15" t="str">
        <f t="shared" si="17"/>
        <v>n.a.</v>
      </c>
      <c r="V131" s="15">
        <f t="shared" si="17"/>
        <v>1.7569999999999999</v>
      </c>
      <c r="W131" s="15" t="str">
        <f t="shared" si="17"/>
        <v>n.a.</v>
      </c>
      <c r="X131" s="15" t="str">
        <f t="shared" si="11"/>
        <v>n.a.</v>
      </c>
    </row>
    <row r="132" spans="1:24">
      <c r="A132" s="4">
        <f t="shared" si="18"/>
        <v>1995</v>
      </c>
      <c r="B132">
        <v>44096</v>
      </c>
      <c r="D132" s="74">
        <v>93420</v>
      </c>
      <c r="E132" s="50">
        <v>54413.49057993482</v>
      </c>
      <c r="I132" s="24">
        <f t="shared" si="22"/>
        <v>47.201883964889745</v>
      </c>
      <c r="J132" s="15">
        <f t="shared" si="20"/>
        <v>-14.826662403023498</v>
      </c>
      <c r="K132" s="24">
        <v>4.3369999999999997</v>
      </c>
      <c r="L132" s="7">
        <v>3.746</v>
      </c>
      <c r="M132" s="18">
        <f t="shared" si="12"/>
        <v>0</v>
      </c>
      <c r="N132" s="18">
        <f t="shared" si="13"/>
        <v>1</v>
      </c>
      <c r="O132" s="18">
        <f t="shared" si="14"/>
        <v>0</v>
      </c>
      <c r="P132" s="18">
        <f t="shared" si="15"/>
        <v>0</v>
      </c>
      <c r="Q132" s="15" t="str">
        <f t="shared" si="16"/>
        <v>n.a.</v>
      </c>
      <c r="R132" s="15">
        <f t="shared" si="16"/>
        <v>4.3369999999999997</v>
      </c>
      <c r="S132" s="15" t="str">
        <f t="shared" si="16"/>
        <v>n.a.</v>
      </c>
      <c r="T132" s="15" t="str">
        <f t="shared" si="10"/>
        <v>n.a.</v>
      </c>
      <c r="U132" s="15" t="str">
        <f t="shared" si="17"/>
        <v>n.a.</v>
      </c>
      <c r="V132" s="15">
        <f t="shared" si="17"/>
        <v>3.746</v>
      </c>
      <c r="W132" s="15" t="str">
        <f t="shared" si="17"/>
        <v>n.a.</v>
      </c>
      <c r="X132" s="15" t="str">
        <f t="shared" si="11"/>
        <v>n.a.</v>
      </c>
    </row>
    <row r="133" spans="1:24">
      <c r="A133" s="4">
        <f t="shared" si="18"/>
        <v>1996</v>
      </c>
      <c r="B133">
        <v>41500</v>
      </c>
      <c r="D133" s="74">
        <v>97961</v>
      </c>
      <c r="E133" s="50">
        <v>56332.606851606164</v>
      </c>
      <c r="I133" s="24">
        <f t="shared" si="22"/>
        <v>42.363797837915087</v>
      </c>
      <c r="J133" s="15">
        <f t="shared" si="20"/>
        <v>-15.972300064698352</v>
      </c>
      <c r="K133" s="24">
        <v>4.0190000000000001</v>
      </c>
      <c r="L133" s="7">
        <v>2.2919999999999998</v>
      </c>
      <c r="M133" s="18">
        <f t="shared" si="12"/>
        <v>0</v>
      </c>
      <c r="N133" s="18">
        <f t="shared" si="13"/>
        <v>1</v>
      </c>
      <c r="O133" s="18">
        <f t="shared" si="14"/>
        <v>0</v>
      </c>
      <c r="P133" s="18">
        <f t="shared" si="15"/>
        <v>0</v>
      </c>
      <c r="Q133" s="15" t="str">
        <f t="shared" si="16"/>
        <v>n.a.</v>
      </c>
      <c r="R133" s="15">
        <f t="shared" si="16"/>
        <v>4.0190000000000001</v>
      </c>
      <c r="S133" s="15" t="str">
        <f t="shared" si="16"/>
        <v>n.a.</v>
      </c>
      <c r="T133" s="15" t="str">
        <f t="shared" si="10"/>
        <v>n.a.</v>
      </c>
      <c r="U133" s="15" t="str">
        <f t="shared" si="17"/>
        <v>n.a.</v>
      </c>
      <c r="V133" s="15">
        <f t="shared" si="17"/>
        <v>2.2919999999999998</v>
      </c>
      <c r="W133" s="15" t="str">
        <f t="shared" si="17"/>
        <v>n.a.</v>
      </c>
      <c r="X133" s="15" t="str">
        <f t="shared" si="11"/>
        <v>n.a.</v>
      </c>
    </row>
    <row r="134" spans="1:24">
      <c r="A134" s="4">
        <f t="shared" si="18"/>
        <v>1997</v>
      </c>
      <c r="B134">
        <v>35972</v>
      </c>
      <c r="D134" s="74">
        <v>101619</v>
      </c>
      <c r="E134" s="50">
        <v>57150.937851199276</v>
      </c>
      <c r="I134" s="24">
        <f t="shared" si="22"/>
        <v>35.398891939499507</v>
      </c>
      <c r="J134" s="25">
        <f t="shared" si="20"/>
        <v>-17.578663714946572</v>
      </c>
      <c r="K134" s="24">
        <v>2.1629999999999998</v>
      </c>
      <c r="L134" s="7">
        <v>1.1970000000000001</v>
      </c>
      <c r="M134" s="18">
        <f t="shared" si="12"/>
        <v>0</v>
      </c>
      <c r="N134" s="18">
        <f t="shared" si="13"/>
        <v>1</v>
      </c>
      <c r="O134" s="18">
        <f t="shared" si="14"/>
        <v>0</v>
      </c>
      <c r="P134" s="18">
        <f t="shared" si="15"/>
        <v>0</v>
      </c>
      <c r="Q134" s="15" t="str">
        <f t="shared" si="16"/>
        <v>n.a.</v>
      </c>
      <c r="R134" s="15">
        <f t="shared" si="16"/>
        <v>2.1629999999999998</v>
      </c>
      <c r="S134" s="15" t="str">
        <f t="shared" si="16"/>
        <v>n.a.</v>
      </c>
      <c r="T134" s="15" t="str">
        <f t="shared" si="10"/>
        <v>n.a.</v>
      </c>
      <c r="U134" s="15" t="str">
        <f t="shared" si="17"/>
        <v>n.a.</v>
      </c>
      <c r="V134" s="15">
        <f t="shared" si="17"/>
        <v>1.1970000000000001</v>
      </c>
      <c r="W134" s="15" t="str">
        <f t="shared" si="17"/>
        <v>n.a.</v>
      </c>
      <c r="X134" s="15" t="str">
        <f t="shared" si="11"/>
        <v>n.a.</v>
      </c>
    </row>
    <row r="135" spans="1:24">
      <c r="A135" s="4">
        <f t="shared" si="18"/>
        <v>1998</v>
      </c>
      <c r="B135">
        <v>37892</v>
      </c>
      <c r="D135" s="74">
        <v>103391</v>
      </c>
      <c r="E135" s="50">
        <v>57449</v>
      </c>
      <c r="I135" s="24">
        <f t="shared" si="22"/>
        <v>36.649224787457321</v>
      </c>
      <c r="J135" s="15">
        <f t="shared" si="20"/>
        <v>-10.552659177432425</v>
      </c>
      <c r="K135" s="24">
        <v>-4.8000000000000001E-2</v>
      </c>
      <c r="L135" s="7">
        <v>1.274</v>
      </c>
      <c r="M135" s="18">
        <f t="shared" si="12"/>
        <v>0</v>
      </c>
      <c r="N135" s="18">
        <f t="shared" si="13"/>
        <v>1</v>
      </c>
      <c r="O135" s="18">
        <f t="shared" si="14"/>
        <v>0</v>
      </c>
      <c r="P135" s="18">
        <f t="shared" si="15"/>
        <v>0</v>
      </c>
      <c r="Q135" s="15" t="str">
        <f t="shared" si="16"/>
        <v>n.a.</v>
      </c>
      <c r="R135" s="15">
        <f t="shared" si="16"/>
        <v>-4.8000000000000001E-2</v>
      </c>
      <c r="S135" s="15" t="str">
        <f t="shared" si="16"/>
        <v>n.a.</v>
      </c>
      <c r="T135" s="15" t="str">
        <f t="shared" si="10"/>
        <v>n.a.</v>
      </c>
      <c r="U135" s="15" t="str">
        <f t="shared" si="17"/>
        <v>n.a.</v>
      </c>
      <c r="V135" s="15">
        <f t="shared" si="17"/>
        <v>1.274</v>
      </c>
      <c r="W135" s="15" t="str">
        <f t="shared" si="17"/>
        <v>n.a.</v>
      </c>
      <c r="X135" s="15" t="str">
        <f t="shared" si="11"/>
        <v>n.a.</v>
      </c>
    </row>
    <row r="136" spans="1:24">
      <c r="A136" s="4">
        <f t="shared" si="18"/>
        <v>1999</v>
      </c>
      <c r="B136">
        <v>36712</v>
      </c>
      <c r="D136" s="74">
        <v>109639</v>
      </c>
      <c r="E136" s="50">
        <v>60453</v>
      </c>
      <c r="I136" s="24">
        <f t="shared" si="22"/>
        <v>33.484435283065331</v>
      </c>
      <c r="J136" s="15">
        <f t="shared" si="20"/>
        <v>-8.8793625548497559</v>
      </c>
      <c r="K136" s="24">
        <v>4.3289999999999997</v>
      </c>
      <c r="L136" s="7">
        <v>-0.15</v>
      </c>
      <c r="M136" s="18">
        <f t="shared" si="12"/>
        <v>0</v>
      </c>
      <c r="N136" s="18">
        <f t="shared" si="13"/>
        <v>1</v>
      </c>
      <c r="O136" s="18">
        <f t="shared" si="14"/>
        <v>0</v>
      </c>
      <c r="P136" s="18">
        <f t="shared" si="15"/>
        <v>0</v>
      </c>
      <c r="Q136" s="15" t="str">
        <f t="shared" si="16"/>
        <v>n.a.</v>
      </c>
      <c r="R136" s="15">
        <f t="shared" si="16"/>
        <v>4.3289999999999997</v>
      </c>
      <c r="S136" s="15" t="str">
        <f t="shared" si="16"/>
        <v>n.a.</v>
      </c>
      <c r="T136" s="15" t="str">
        <f t="shared" si="10"/>
        <v>n.a.</v>
      </c>
      <c r="U136" s="15" t="str">
        <f t="shared" si="17"/>
        <v>n.a.</v>
      </c>
      <c r="V136" s="15">
        <f t="shared" si="17"/>
        <v>-0.15</v>
      </c>
      <c r="W136" s="15" t="str">
        <f t="shared" si="17"/>
        <v>n.a.</v>
      </c>
      <c r="X136" s="15" t="str">
        <f t="shared" si="11"/>
        <v>n.a.</v>
      </c>
    </row>
    <row r="137" spans="1:24">
      <c r="A137" s="4">
        <f t="shared" si="18"/>
        <v>2000</v>
      </c>
      <c r="B137">
        <v>36041</v>
      </c>
      <c r="D137" s="74">
        <v>115906</v>
      </c>
      <c r="E137" s="50">
        <v>61766</v>
      </c>
      <c r="I137" s="24">
        <f t="shared" si="22"/>
        <v>31.095025279105482</v>
      </c>
      <c r="J137" s="15">
        <f t="shared" si="20"/>
        <v>-4.303866660394025</v>
      </c>
      <c r="K137" s="24">
        <v>3.83</v>
      </c>
      <c r="L137" s="7">
        <v>2.6389999999999998</v>
      </c>
      <c r="M137" s="18">
        <f t="shared" si="12"/>
        <v>0</v>
      </c>
      <c r="N137" s="18">
        <f t="shared" si="13"/>
        <v>1</v>
      </c>
      <c r="O137" s="18">
        <f t="shared" si="14"/>
        <v>0</v>
      </c>
      <c r="P137" s="18">
        <f t="shared" si="15"/>
        <v>0</v>
      </c>
      <c r="Q137" s="15" t="str">
        <f t="shared" si="16"/>
        <v>n.a.</v>
      </c>
      <c r="R137" s="15">
        <f t="shared" si="16"/>
        <v>3.83</v>
      </c>
      <c r="S137" s="15" t="str">
        <f t="shared" si="16"/>
        <v>n.a.</v>
      </c>
      <c r="T137" s="15" t="str">
        <f t="shared" si="10"/>
        <v>n.a.</v>
      </c>
      <c r="U137" s="15" t="str">
        <f t="shared" si="17"/>
        <v>n.a.</v>
      </c>
      <c r="V137" s="15">
        <f t="shared" si="17"/>
        <v>2.6389999999999998</v>
      </c>
      <c r="W137" s="15" t="str">
        <f t="shared" si="17"/>
        <v>n.a.</v>
      </c>
      <c r="X137" s="15" t="str">
        <f t="shared" si="11"/>
        <v>n.a.</v>
      </c>
    </row>
    <row r="138" spans="1:24">
      <c r="A138" s="4">
        <f t="shared" si="18"/>
        <v>2001</v>
      </c>
      <c r="B138">
        <v>36761</v>
      </c>
      <c r="D138" s="74">
        <v>124644</v>
      </c>
      <c r="E138" s="50">
        <v>64000</v>
      </c>
      <c r="I138" s="24">
        <f t="shared" si="22"/>
        <v>29.492795481531402</v>
      </c>
      <c r="J138" s="15">
        <f t="shared" si="20"/>
        <v>-7.1564293059259185</v>
      </c>
      <c r="K138" s="24">
        <v>2.6139999999999999</v>
      </c>
      <c r="L138" s="7">
        <v>2.63</v>
      </c>
      <c r="M138" s="18">
        <f t="shared" si="12"/>
        <v>1</v>
      </c>
      <c r="N138" s="18">
        <f t="shared" si="13"/>
        <v>0</v>
      </c>
      <c r="O138" s="18">
        <f t="shared" si="14"/>
        <v>0</v>
      </c>
      <c r="P138" s="18">
        <f t="shared" si="15"/>
        <v>0</v>
      </c>
      <c r="Q138" s="15">
        <f t="shared" si="16"/>
        <v>2.6139999999999999</v>
      </c>
      <c r="R138" s="15" t="str">
        <f t="shared" si="16"/>
        <v>n.a.</v>
      </c>
      <c r="S138" s="15" t="str">
        <f t="shared" si="16"/>
        <v>n.a.</v>
      </c>
      <c r="T138" s="15" t="str">
        <f t="shared" si="10"/>
        <v>n.a.</v>
      </c>
      <c r="U138" s="15">
        <f t="shared" si="17"/>
        <v>2.63</v>
      </c>
      <c r="V138" s="15" t="str">
        <f t="shared" si="17"/>
        <v>n.a.</v>
      </c>
      <c r="W138" s="15" t="str">
        <f t="shared" si="17"/>
        <v>n.a.</v>
      </c>
      <c r="X138" s="15" t="str">
        <f t="shared" si="11"/>
        <v>n.a.</v>
      </c>
    </row>
    <row r="139" spans="1:24">
      <c r="A139" s="4">
        <f t="shared" si="18"/>
        <v>2002</v>
      </c>
      <c r="B139">
        <v>36202</v>
      </c>
      <c r="D139" s="74">
        <v>131006</v>
      </c>
      <c r="E139" s="50">
        <v>66930</v>
      </c>
      <c r="I139" s="24">
        <f t="shared" si="22"/>
        <v>27.633848831351237</v>
      </c>
      <c r="J139" s="15">
        <f t="shared" si="20"/>
        <v>-5.8505864517140935</v>
      </c>
      <c r="K139" s="24">
        <v>4.9260000000000002</v>
      </c>
      <c r="L139" s="7">
        <v>2.6480000000000001</v>
      </c>
      <c r="M139" s="18">
        <f t="shared" si="12"/>
        <v>1</v>
      </c>
      <c r="N139" s="18">
        <f t="shared" si="13"/>
        <v>0</v>
      </c>
      <c r="O139" s="18">
        <f t="shared" si="14"/>
        <v>0</v>
      </c>
      <c r="P139" s="18">
        <f t="shared" si="15"/>
        <v>0</v>
      </c>
      <c r="Q139" s="15">
        <f t="shared" si="16"/>
        <v>4.9260000000000002</v>
      </c>
      <c r="R139" s="15" t="str">
        <f t="shared" si="16"/>
        <v>n.a.</v>
      </c>
      <c r="S139" s="15" t="str">
        <f t="shared" si="16"/>
        <v>n.a.</v>
      </c>
      <c r="T139" s="15" t="str">
        <f t="shared" si="10"/>
        <v>n.a.</v>
      </c>
      <c r="U139" s="15">
        <f t="shared" si="17"/>
        <v>2.6480000000000001</v>
      </c>
      <c r="V139" s="15" t="str">
        <f t="shared" si="17"/>
        <v>n.a.</v>
      </c>
      <c r="W139" s="15" t="str">
        <f t="shared" si="17"/>
        <v>n.a.</v>
      </c>
      <c r="X139" s="15" t="str">
        <f t="shared" si="11"/>
        <v>n.a.</v>
      </c>
    </row>
    <row r="140" spans="1:24">
      <c r="A140" s="4">
        <f t="shared" si="18"/>
        <v>2003</v>
      </c>
      <c r="B140">
        <v>36086</v>
      </c>
      <c r="D140" s="74">
        <v>139938</v>
      </c>
      <c r="E140" s="50">
        <v>69243</v>
      </c>
      <c r="I140" s="24">
        <f t="shared" si="22"/>
        <v>25.787134302333889</v>
      </c>
      <c r="J140" s="15">
        <f t="shared" si="20"/>
        <v>-5.3078909767715921</v>
      </c>
      <c r="K140" s="24">
        <v>4.1349999999999998</v>
      </c>
      <c r="L140" s="7">
        <v>1.748</v>
      </c>
      <c r="M140" s="18">
        <f t="shared" si="12"/>
        <v>1</v>
      </c>
      <c r="N140" s="18">
        <f t="shared" si="13"/>
        <v>0</v>
      </c>
      <c r="O140" s="18">
        <f t="shared" si="14"/>
        <v>0</v>
      </c>
      <c r="P140" s="18">
        <f t="shared" si="15"/>
        <v>0</v>
      </c>
      <c r="Q140" s="15">
        <f t="shared" si="16"/>
        <v>4.1349999999999998</v>
      </c>
      <c r="R140" s="15" t="str">
        <f t="shared" si="16"/>
        <v>n.a.</v>
      </c>
      <c r="S140" s="15" t="str">
        <f t="shared" si="16"/>
        <v>n.a.</v>
      </c>
      <c r="T140" s="15" t="str">
        <f t="shared" si="10"/>
        <v>n.a.</v>
      </c>
      <c r="U140" s="15">
        <f t="shared" si="17"/>
        <v>1.748</v>
      </c>
      <c r="V140" s="15" t="str">
        <f t="shared" si="17"/>
        <v>n.a.</v>
      </c>
      <c r="W140" s="15" t="str">
        <f t="shared" si="17"/>
        <v>n.a.</v>
      </c>
      <c r="X140" s="15" t="str">
        <f t="shared" si="11"/>
        <v>n.a.</v>
      </c>
    </row>
    <row r="141" spans="1:24">
      <c r="A141" s="4">
        <f t="shared" si="18"/>
        <v>2004</v>
      </c>
      <c r="B141">
        <v>35527</v>
      </c>
      <c r="D141" s="74">
        <v>149946</v>
      </c>
      <c r="E141" s="50">
        <v>71790</v>
      </c>
      <c r="I141" s="24">
        <f t="shared" si="22"/>
        <v>23.693196217304898</v>
      </c>
      <c r="J141" s="15">
        <f t="shared" si="20"/>
        <v>-5.7995992642265044</v>
      </c>
      <c r="K141" s="24">
        <v>4.5359999999999996</v>
      </c>
      <c r="L141" s="7">
        <v>2.3170000000000002</v>
      </c>
      <c r="M141" s="18">
        <f t="shared" si="12"/>
        <v>1</v>
      </c>
      <c r="N141" s="18">
        <f t="shared" si="13"/>
        <v>0</v>
      </c>
      <c r="O141" s="18">
        <f t="shared" si="14"/>
        <v>0</v>
      </c>
      <c r="P141" s="18">
        <f t="shared" si="15"/>
        <v>0</v>
      </c>
      <c r="Q141" s="15">
        <f t="shared" si="16"/>
        <v>4.5359999999999996</v>
      </c>
      <c r="R141" s="15" t="str">
        <f t="shared" si="16"/>
        <v>n.a.</v>
      </c>
      <c r="S141" s="15" t="str">
        <f t="shared" si="16"/>
        <v>n.a.</v>
      </c>
      <c r="T141" s="15" t="str">
        <f t="shared" si="10"/>
        <v>n.a.</v>
      </c>
      <c r="U141" s="15">
        <f t="shared" si="17"/>
        <v>2.3170000000000002</v>
      </c>
      <c r="V141" s="15" t="str">
        <f t="shared" si="17"/>
        <v>n.a.</v>
      </c>
      <c r="W141" s="15" t="str">
        <f t="shared" si="17"/>
        <v>n.a.</v>
      </c>
      <c r="X141" s="15" t="str">
        <f t="shared" si="11"/>
        <v>n.a.</v>
      </c>
    </row>
    <row r="142" spans="1:24">
      <c r="A142" s="4">
        <f t="shared" si="18"/>
        <v>2005</v>
      </c>
      <c r="B142">
        <v>35045</v>
      </c>
      <c r="D142" s="74">
        <v>157355</v>
      </c>
      <c r="E142" s="50">
        <v>73178</v>
      </c>
      <c r="I142" s="24">
        <f t="shared" si="22"/>
        <v>22.27129738489403</v>
      </c>
      <c r="J142" s="15">
        <f t="shared" si="20"/>
        <v>-5.362551446457207</v>
      </c>
      <c r="K142" s="24">
        <v>2.8130000000000002</v>
      </c>
      <c r="L142" s="7">
        <v>3.0379999999999998</v>
      </c>
      <c r="M142" s="18">
        <f t="shared" si="12"/>
        <v>1</v>
      </c>
      <c r="N142" s="18">
        <f t="shared" si="13"/>
        <v>0</v>
      </c>
      <c r="O142" s="18">
        <f t="shared" si="14"/>
        <v>0</v>
      </c>
      <c r="P142" s="18">
        <f t="shared" si="15"/>
        <v>0</v>
      </c>
      <c r="Q142" s="15">
        <f t="shared" si="16"/>
        <v>2.8130000000000002</v>
      </c>
      <c r="R142" s="15" t="str">
        <f t="shared" si="16"/>
        <v>n.a.</v>
      </c>
      <c r="S142" s="15" t="str">
        <f t="shared" si="16"/>
        <v>n.a.</v>
      </c>
      <c r="T142" s="15" t="str">
        <f t="shared" si="10"/>
        <v>n.a.</v>
      </c>
      <c r="U142" s="15">
        <f t="shared" si="17"/>
        <v>3.0379999999999998</v>
      </c>
      <c r="V142" s="15" t="str">
        <f t="shared" si="17"/>
        <v>n.a.</v>
      </c>
      <c r="W142" s="15" t="str">
        <f t="shared" si="17"/>
        <v>n.a.</v>
      </c>
      <c r="X142" s="15" t="str">
        <f t="shared" si="11"/>
        <v>n.a.</v>
      </c>
    </row>
    <row r="143" spans="1:24">
      <c r="A143" s="4">
        <f t="shared" si="18"/>
        <v>2006</v>
      </c>
      <c r="B143">
        <v>35461</v>
      </c>
      <c r="D143" s="74">
        <v>166108</v>
      </c>
      <c r="E143" s="50">
        <v>74565</v>
      </c>
      <c r="I143" s="24">
        <f t="shared" si="22"/>
        <v>21.348159029065428</v>
      </c>
      <c r="J143" s="15">
        <f t="shared" si="20"/>
        <v>-4.4389752732684613</v>
      </c>
      <c r="K143" s="24">
        <v>1.954</v>
      </c>
      <c r="L143" s="7">
        <v>3.3620000000000001</v>
      </c>
      <c r="M143" s="18">
        <f t="shared" si="12"/>
        <v>1</v>
      </c>
      <c r="N143" s="18">
        <f t="shared" si="13"/>
        <v>0</v>
      </c>
      <c r="O143" s="18">
        <f t="shared" si="14"/>
        <v>0</v>
      </c>
      <c r="P143" s="18">
        <f t="shared" si="15"/>
        <v>0</v>
      </c>
      <c r="Q143" s="15">
        <f t="shared" si="16"/>
        <v>1.954</v>
      </c>
      <c r="R143" s="15" t="str">
        <f t="shared" si="16"/>
        <v>n.a.</v>
      </c>
      <c r="S143" s="15" t="str">
        <f t="shared" si="16"/>
        <v>n.a.</v>
      </c>
      <c r="T143" s="15" t="str">
        <f t="shared" si="10"/>
        <v>n.a.</v>
      </c>
      <c r="U143" s="15">
        <f t="shared" si="17"/>
        <v>3.3620000000000001</v>
      </c>
      <c r="V143" s="15" t="str">
        <f t="shared" si="17"/>
        <v>n.a.</v>
      </c>
      <c r="W143" s="15" t="str">
        <f t="shared" si="17"/>
        <v>n.a.</v>
      </c>
      <c r="X143" s="15" t="str">
        <f t="shared" si="11"/>
        <v>n.a.</v>
      </c>
    </row>
    <row r="144" spans="1:24">
      <c r="A144" s="4">
        <f t="shared" si="18"/>
        <v>2007</v>
      </c>
      <c r="B144">
        <v>31211.8</v>
      </c>
      <c r="D144" s="74">
        <v>178098</v>
      </c>
      <c r="I144" s="24">
        <f t="shared" si="22"/>
        <v>17.525070466821639</v>
      </c>
      <c r="J144" s="15">
        <f t="shared" si="20"/>
        <v>-6.1681257504832594</v>
      </c>
      <c r="K144" s="24">
        <v>3.1930000000000001</v>
      </c>
      <c r="L144" s="7">
        <v>2.3769999999999998</v>
      </c>
      <c r="M144" s="18">
        <f t="shared" si="12"/>
        <v>1</v>
      </c>
      <c r="N144" s="18">
        <f t="shared" si="13"/>
        <v>0</v>
      </c>
      <c r="O144" s="18">
        <f t="shared" si="14"/>
        <v>0</v>
      </c>
      <c r="P144" s="18">
        <f t="shared" si="15"/>
        <v>0</v>
      </c>
      <c r="Q144" s="15">
        <f t="shared" si="16"/>
        <v>3.1930000000000001</v>
      </c>
      <c r="R144" s="15" t="str">
        <f t="shared" si="16"/>
        <v>n.a.</v>
      </c>
      <c r="S144" s="15" t="str">
        <f t="shared" si="16"/>
        <v>n.a.</v>
      </c>
      <c r="T144" s="15" t="str">
        <f t="shared" si="10"/>
        <v>n.a.</v>
      </c>
      <c r="U144" s="15">
        <f t="shared" si="17"/>
        <v>2.3769999999999998</v>
      </c>
      <c r="V144" s="15" t="str">
        <f t="shared" si="17"/>
        <v>n.a.</v>
      </c>
      <c r="W144" s="15" t="str">
        <f t="shared" si="17"/>
        <v>n.a.</v>
      </c>
      <c r="X144" s="15" t="str">
        <f t="shared" si="11"/>
        <v>n.a.</v>
      </c>
    </row>
    <row r="145" spans="1:24">
      <c r="A145" s="4">
        <f t="shared" si="18"/>
        <v>2008</v>
      </c>
      <c r="B145">
        <v>31913.9</v>
      </c>
      <c r="D145" s="74">
        <v>179912</v>
      </c>
      <c r="I145" s="24">
        <f t="shared" si="22"/>
        <v>17.738616657032328</v>
      </c>
      <c r="J145" s="15">
        <f t="shared" si="20"/>
        <v>-4.5326807278617025</v>
      </c>
      <c r="K145" s="24">
        <v>0.19400000000000001</v>
      </c>
      <c r="L145" s="7">
        <v>3.9590000000000001</v>
      </c>
      <c r="M145" s="18">
        <f t="shared" si="12"/>
        <v>1</v>
      </c>
      <c r="N145" s="18">
        <f t="shared" si="13"/>
        <v>0</v>
      </c>
      <c r="O145" s="18">
        <f t="shared" si="14"/>
        <v>0</v>
      </c>
      <c r="P145" s="18">
        <f t="shared" si="15"/>
        <v>0</v>
      </c>
      <c r="Q145" s="15">
        <f t="shared" si="16"/>
        <v>0.19400000000000001</v>
      </c>
      <c r="R145" s="15" t="str">
        <f t="shared" si="16"/>
        <v>n.a.</v>
      </c>
      <c r="S145" s="15" t="str">
        <f t="shared" si="16"/>
        <v>n.a.</v>
      </c>
      <c r="T145" s="15" t="str">
        <f t="shared" si="16"/>
        <v>n.a.</v>
      </c>
      <c r="U145" s="15">
        <f t="shared" si="17"/>
        <v>3.9590000000000001</v>
      </c>
      <c r="V145" s="15" t="str">
        <f t="shared" si="17"/>
        <v>n.a.</v>
      </c>
      <c r="W145" s="15" t="str">
        <f t="shared" si="17"/>
        <v>n.a.</v>
      </c>
      <c r="X145" s="15" t="str">
        <f t="shared" si="17"/>
        <v>n.a.</v>
      </c>
    </row>
    <row r="146" spans="1:24">
      <c r="A146" s="4">
        <v>2009</v>
      </c>
      <c r="B146">
        <v>43356</v>
      </c>
      <c r="D146" s="74">
        <v>178753</v>
      </c>
      <c r="I146" s="24">
        <f t="shared" si="22"/>
        <v>24.254697823253316</v>
      </c>
      <c r="J146" s="15">
        <f t="shared" si="20"/>
        <v>2.9065387941878882</v>
      </c>
      <c r="K146" s="24">
        <v>-2.1749999999999998</v>
      </c>
      <c r="L146" s="7">
        <v>1.53</v>
      </c>
      <c r="M146" s="18">
        <f>IF(AND(I146&gt;0,I146&lt;30),1,0)</f>
        <v>1</v>
      </c>
      <c r="N146" s="18">
        <f>IF(AND($I146&gt;30,$I146&lt;60),1,0)</f>
        <v>0</v>
      </c>
      <c r="O146" s="18">
        <f>IF(AND($I146&gt;60,$I146&lt;90),1,0)</f>
        <v>0</v>
      </c>
      <c r="P146" s="18">
        <f>IF($I146&gt;90,1,0)</f>
        <v>0</v>
      </c>
      <c r="Q146" s="15">
        <f>IF(M146=1,$K146,"n.a.")</f>
        <v>-2.1749999999999998</v>
      </c>
      <c r="R146" s="15" t="str">
        <f>IF(N146=1,$K146,"n.a.")</f>
        <v>n.a.</v>
      </c>
      <c r="S146" s="15" t="str">
        <f>IF(O146=1,$K146,"n.a.")</f>
        <v>n.a.</v>
      </c>
      <c r="T146" s="15" t="str">
        <f>IF(P146=1,$K146,"n.a.")</f>
        <v>n.a.</v>
      </c>
      <c r="U146" s="15">
        <f>IF(M146=1,$L146,"n.a.")</f>
        <v>1.53</v>
      </c>
      <c r="V146" s="15" t="str">
        <f>IF(N146=1,$L146,"n.a.")</f>
        <v>n.a.</v>
      </c>
      <c r="W146" s="15" t="str">
        <f>IF(O146=1,$L146,"n.a.")</f>
        <v>n.a.</v>
      </c>
      <c r="X146" s="15" t="str">
        <f>IF(P146=1,$L146,"n.a.")</f>
        <v>n.a.</v>
      </c>
    </row>
    <row r="147" spans="1:24">
      <c r="A147" s="4">
        <v>2010</v>
      </c>
      <c r="K147" s="24" t="s">
        <v>7</v>
      </c>
      <c r="L147" t="s">
        <v>7</v>
      </c>
    </row>
    <row r="148" spans="1:24">
      <c r="A148" s="115" t="s">
        <v>262</v>
      </c>
      <c r="K148" t="s">
        <v>7</v>
      </c>
      <c r="L148">
        <f>SUM(M148:P148)</f>
        <v>78</v>
      </c>
      <c r="M148" s="18">
        <f>SUM(M17:M146)</f>
        <v>9</v>
      </c>
      <c r="N148" s="18">
        <f>SUM(N17:N146)</f>
        <v>33</v>
      </c>
      <c r="O148" s="18">
        <f>SUM(O17:O146)</f>
        <v>17</v>
      </c>
      <c r="P148" s="18">
        <f>SUM(P17:P146)</f>
        <v>19</v>
      </c>
      <c r="Q148" s="15">
        <f>AVERAGE(Q17:Q146)</f>
        <v>2.4655555555555555</v>
      </c>
      <c r="R148" s="15">
        <f t="shared" ref="R148:W148" si="23">AVERAGE(R17:R146)</f>
        <v>2.8895716508300104</v>
      </c>
      <c r="S148" s="15">
        <f t="shared" si="23"/>
        <v>3.8836833687040011</v>
      </c>
      <c r="T148" s="15">
        <f>AVERAGE(T17:T146)</f>
        <v>3.7134840075152953</v>
      </c>
      <c r="U148" s="15">
        <f t="shared" si="23"/>
        <v>2.6232222222222226</v>
      </c>
      <c r="V148" s="15">
        <f t="shared" si="23"/>
        <v>7.4258323678789679</v>
      </c>
      <c r="W148" s="15">
        <f t="shared" si="23"/>
        <v>4.9760406587972206</v>
      </c>
      <c r="X148" s="15">
        <f>AVERAGE(X17:X146)</f>
        <v>2.8052890912420545</v>
      </c>
    </row>
    <row r="149" spans="1:24">
      <c r="A149" s="115" t="s">
        <v>263</v>
      </c>
      <c r="L149" t="s">
        <v>7</v>
      </c>
      <c r="M149" s="3"/>
      <c r="N149" s="3"/>
      <c r="O149" s="3"/>
      <c r="P149" s="3"/>
      <c r="Q149" s="15">
        <f>MEDIAN(Q17:Q146)</f>
        <v>2.8130000000000002</v>
      </c>
      <c r="R149" s="15">
        <f t="shared" ref="R149:W149" si="24">MEDIAN(R17:R146)</f>
        <v>2.9609999999999999</v>
      </c>
      <c r="S149" s="15">
        <f t="shared" si="24"/>
        <v>2.8564141800561105</v>
      </c>
      <c r="T149" s="15">
        <f>MEDIAN(T17:T146)</f>
        <v>4.6875</v>
      </c>
      <c r="U149" s="15">
        <f t="shared" si="24"/>
        <v>2.63</v>
      </c>
      <c r="V149" s="15">
        <f t="shared" si="24"/>
        <v>6.1390121499046373</v>
      </c>
      <c r="W149" s="15">
        <f t="shared" si="24"/>
        <v>3.4703163394959997</v>
      </c>
      <c r="X149" s="15">
        <f>MEDIAN(X17:X146)</f>
        <v>2.7923881117339846</v>
      </c>
    </row>
    <row r="150" spans="1:24">
      <c r="A150" s="115" t="s">
        <v>192</v>
      </c>
      <c r="L150">
        <f>SUM(M150:P150)</f>
        <v>60</v>
      </c>
      <c r="M150" s="18">
        <f>SUM(M87:M146)</f>
        <v>9</v>
      </c>
      <c r="N150" s="18">
        <f>SUM(N87:N146)</f>
        <v>33</v>
      </c>
      <c r="O150" s="18">
        <f>SUM(O87:O146)</f>
        <v>17</v>
      </c>
      <c r="P150" s="18">
        <f>SUM(P87:P146)</f>
        <v>1</v>
      </c>
      <c r="Q150" s="15">
        <f>AVERAGE(Q87:Q146)</f>
        <v>2.4655555555555555</v>
      </c>
      <c r="R150" s="15">
        <f t="shared" ref="R150:X150" si="25">AVERAGE(R87:R146)</f>
        <v>2.8895716508300104</v>
      </c>
      <c r="S150" s="15">
        <f t="shared" si="25"/>
        <v>3.8836833687040011</v>
      </c>
      <c r="T150" s="15">
        <f t="shared" si="25"/>
        <v>-7.6351016360932107</v>
      </c>
      <c r="U150" s="15">
        <f t="shared" si="25"/>
        <v>2.6232222222222226</v>
      </c>
      <c r="V150" s="15">
        <f t="shared" si="25"/>
        <v>7.4258323678789679</v>
      </c>
      <c r="W150" s="15">
        <f t="shared" si="25"/>
        <v>4.9760406587972206</v>
      </c>
      <c r="X150" s="15">
        <f t="shared" si="25"/>
        <v>11.413115296415569</v>
      </c>
    </row>
    <row r="151" spans="1:24">
      <c r="A151" s="115" t="s">
        <v>193</v>
      </c>
      <c r="M151" s="3"/>
      <c r="N151" s="3"/>
      <c r="O151" s="3"/>
      <c r="P151" s="3"/>
      <c r="Q151" s="15">
        <f>MEDIAN(Q87:Q146)</f>
        <v>2.8130000000000002</v>
      </c>
      <c r="R151" s="15">
        <f t="shared" ref="R151:X151" si="26">MEDIAN(R87:R146)</f>
        <v>2.9609999999999999</v>
      </c>
      <c r="S151" s="15">
        <f t="shared" si="26"/>
        <v>2.8564141800561105</v>
      </c>
      <c r="T151" s="15">
        <f t="shared" si="26"/>
        <v>-7.6351016360932107</v>
      </c>
      <c r="U151" s="15">
        <f t="shared" si="26"/>
        <v>2.63</v>
      </c>
      <c r="V151" s="15">
        <f t="shared" si="26"/>
        <v>6.1390121499046373</v>
      </c>
      <c r="W151" s="15">
        <f t="shared" si="26"/>
        <v>3.4703163394959997</v>
      </c>
      <c r="X151" s="15">
        <f t="shared" si="26"/>
        <v>11.413115296415569</v>
      </c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X161"/>
  <sheetViews>
    <sheetView workbookViewId="0">
      <pane xSplit="1" ySplit="6" topLeftCell="AM148" activePane="bottomRight" state="frozen"/>
      <selection pane="topRight" activeCell="B1" sqref="B1"/>
      <selection pane="bottomLeft" activeCell="A7" sqref="A7"/>
      <selection pane="bottomRight" activeCell="AN148" sqref="AN148"/>
    </sheetView>
  </sheetViews>
  <sheetFormatPr defaultRowHeight="15"/>
  <cols>
    <col min="3" max="3" width="10.85546875" bestFit="1" customWidth="1"/>
  </cols>
  <sheetData>
    <row r="1" spans="1:24">
      <c r="A1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</row>
    <row r="2" spans="1:24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</row>
    <row r="3" spans="1:24"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</row>
    <row r="4" spans="1:24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10</v>
      </c>
      <c r="H4" s="9" t="s">
        <v>10</v>
      </c>
      <c r="I4" s="9"/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>
      <c r="B5" s="3"/>
      <c r="C5" s="9" t="s">
        <v>3</v>
      </c>
      <c r="D5" s="9" t="s">
        <v>3</v>
      </c>
      <c r="E5" s="9" t="s">
        <v>3</v>
      </c>
      <c r="F5" s="9" t="s">
        <v>3</v>
      </c>
      <c r="G5" s="9" t="s">
        <v>7</v>
      </c>
      <c r="H5" s="9" t="s">
        <v>7</v>
      </c>
      <c r="I5" s="9"/>
      <c r="J5" s="9"/>
      <c r="K5" s="9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>
      <c r="B6" s="3"/>
      <c r="C6" s="9"/>
      <c r="D6" s="9" t="s">
        <v>9</v>
      </c>
      <c r="E6" s="9"/>
      <c r="F6" s="9" t="s">
        <v>33</v>
      </c>
      <c r="G6" s="9"/>
      <c r="H6" s="9"/>
      <c r="I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>
      <c r="A7" s="4">
        <v>1860</v>
      </c>
      <c r="C7" s="117">
        <v>3.0692178999999999</v>
      </c>
    </row>
    <row r="8" spans="1:24">
      <c r="A8" s="4">
        <f t="shared" ref="A8:A71" si="0">A7+1</f>
        <v>1861</v>
      </c>
      <c r="C8" s="117">
        <v>3.0692178999999999</v>
      </c>
    </row>
    <row r="9" spans="1:24">
      <c r="A9" s="4">
        <f t="shared" si="0"/>
        <v>1862</v>
      </c>
      <c r="C9" s="117">
        <v>3.3090476500000001</v>
      </c>
    </row>
    <row r="10" spans="1:24">
      <c r="A10" s="4">
        <f t="shared" si="0"/>
        <v>1863</v>
      </c>
      <c r="C10" s="117">
        <v>3.1715324599999999</v>
      </c>
    </row>
    <row r="11" spans="1:24">
      <c r="A11" s="4">
        <f t="shared" si="0"/>
        <v>1864</v>
      </c>
      <c r="C11" s="117">
        <v>3.3302175300000001</v>
      </c>
    </row>
    <row r="12" spans="1:24">
      <c r="A12" s="4">
        <f t="shared" si="0"/>
        <v>1865</v>
      </c>
      <c r="C12" s="117">
        <v>3.3175507099999999</v>
      </c>
    </row>
    <row r="13" spans="1:24">
      <c r="A13" s="4">
        <f t="shared" si="0"/>
        <v>1866</v>
      </c>
      <c r="C13" s="117">
        <v>3.4592901499999997</v>
      </c>
    </row>
    <row r="14" spans="1:24">
      <c r="A14" s="4">
        <f t="shared" si="0"/>
        <v>1867</v>
      </c>
      <c r="C14" s="117">
        <v>3.3075090399999998</v>
      </c>
    </row>
    <row r="15" spans="1:24">
      <c r="A15" s="4">
        <f t="shared" si="0"/>
        <v>1868</v>
      </c>
      <c r="C15" s="117">
        <v>2.89784145</v>
      </c>
    </row>
    <row r="16" spans="1:24">
      <c r="A16" s="4">
        <f t="shared" si="0"/>
        <v>1869</v>
      </c>
      <c r="C16" s="117">
        <v>3.2900971800000001</v>
      </c>
    </row>
    <row r="17" spans="1:3">
      <c r="A17" s="4">
        <f t="shared" si="0"/>
        <v>1870</v>
      </c>
      <c r="C17" s="117">
        <v>3.4849371299999996</v>
      </c>
    </row>
    <row r="18" spans="1:3">
      <c r="A18" s="4">
        <f t="shared" si="0"/>
        <v>1871</v>
      </c>
      <c r="C18" s="117">
        <v>3.6306530499999998</v>
      </c>
    </row>
    <row r="19" spans="1:3">
      <c r="A19" s="4">
        <f t="shared" si="0"/>
        <v>1872</v>
      </c>
      <c r="C19" s="117">
        <v>3.82466134</v>
      </c>
    </row>
    <row r="20" spans="1:3">
      <c r="A20" s="4">
        <f t="shared" si="0"/>
        <v>1873</v>
      </c>
      <c r="C20" s="117">
        <v>4.0814935800000001</v>
      </c>
    </row>
    <row r="21" spans="1:3">
      <c r="A21" s="4">
        <f t="shared" si="0"/>
        <v>1874</v>
      </c>
      <c r="C21" s="117">
        <v>4.4602164100000001</v>
      </c>
    </row>
    <row r="22" spans="1:3">
      <c r="A22" s="4">
        <f t="shared" si="0"/>
        <v>1875</v>
      </c>
      <c r="C22" s="117">
        <v>4.8340708699999997</v>
      </c>
    </row>
    <row r="23" spans="1:3">
      <c r="A23" s="4">
        <f t="shared" si="0"/>
        <v>1876</v>
      </c>
      <c r="C23" s="117">
        <v>4.8409992599999994</v>
      </c>
    </row>
    <row r="24" spans="1:3">
      <c r="A24" s="4">
        <f t="shared" si="0"/>
        <v>1877</v>
      </c>
      <c r="C24" s="117">
        <v>5.1546001600000002</v>
      </c>
    </row>
    <row r="25" spans="1:3">
      <c r="A25" s="4">
        <f t="shared" si="0"/>
        <v>1878</v>
      </c>
      <c r="C25" s="117">
        <v>4.9912955000000006</v>
      </c>
    </row>
    <row r="26" spans="1:3">
      <c r="A26" s="4">
        <f t="shared" si="0"/>
        <v>1879</v>
      </c>
      <c r="C26" s="117">
        <v>4.2911797500000004</v>
      </c>
    </row>
    <row r="27" spans="1:3">
      <c r="A27" s="4">
        <f t="shared" si="0"/>
        <v>1880</v>
      </c>
      <c r="C27" s="117">
        <v>4.1054393400000002</v>
      </c>
    </row>
    <row r="28" spans="1:3">
      <c r="A28" s="4">
        <f t="shared" si="0"/>
        <v>1881</v>
      </c>
      <c r="C28" s="117">
        <v>4.5153158599999994</v>
      </c>
    </row>
    <row r="29" spans="1:3">
      <c r="A29" s="4">
        <f t="shared" si="0"/>
        <v>1882</v>
      </c>
      <c r="C29" s="117">
        <v>4.55323631</v>
      </c>
    </row>
    <row r="30" spans="1:3">
      <c r="A30" s="4">
        <f t="shared" si="0"/>
        <v>1883</v>
      </c>
      <c r="C30" s="117">
        <v>4.8381657200000001</v>
      </c>
    </row>
    <row r="31" spans="1:3">
      <c r="A31" s="4">
        <f t="shared" si="0"/>
        <v>1884</v>
      </c>
      <c r="C31" s="117">
        <v>4.9174145899999999</v>
      </c>
    </row>
    <row r="32" spans="1:3">
      <c r="A32" s="4">
        <f t="shared" si="0"/>
        <v>1885</v>
      </c>
      <c r="C32" s="117">
        <v>4.80993811</v>
      </c>
    </row>
    <row r="33" spans="1:3">
      <c r="A33" s="4">
        <f t="shared" si="0"/>
        <v>1886</v>
      </c>
      <c r="C33" s="117">
        <v>4.7170862500000004</v>
      </c>
    </row>
    <row r="34" spans="1:3">
      <c r="A34" s="4">
        <f t="shared" si="0"/>
        <v>1887</v>
      </c>
      <c r="C34" s="117">
        <v>4.62250914</v>
      </c>
    </row>
    <row r="35" spans="1:3">
      <c r="A35" s="4">
        <f t="shared" si="0"/>
        <v>1888</v>
      </c>
      <c r="C35" s="117">
        <v>4.6163495700000006</v>
      </c>
    </row>
    <row r="36" spans="1:3">
      <c r="A36" s="4">
        <f t="shared" si="0"/>
        <v>1889</v>
      </c>
      <c r="C36" s="117">
        <v>4.8039043499999998</v>
      </c>
    </row>
    <row r="37" spans="1:3">
      <c r="A37" s="4">
        <f t="shared" si="0"/>
        <v>1890</v>
      </c>
      <c r="C37" s="117">
        <v>5.3283306399999999</v>
      </c>
    </row>
    <row r="38" spans="1:3">
      <c r="A38" s="4">
        <f t="shared" si="0"/>
        <v>1891</v>
      </c>
      <c r="C38" s="117">
        <v>5.6197535900000002</v>
      </c>
    </row>
    <row r="39" spans="1:3">
      <c r="A39" s="4">
        <f t="shared" si="0"/>
        <v>1892</v>
      </c>
      <c r="C39" s="117">
        <v>5.96534589</v>
      </c>
    </row>
    <row r="40" spans="1:3">
      <c r="A40" s="4">
        <f t="shared" si="0"/>
        <v>1893</v>
      </c>
      <c r="C40" s="117">
        <v>5.8304672600000007</v>
      </c>
    </row>
    <row r="41" spans="1:3">
      <c r="A41" s="4">
        <f t="shared" si="0"/>
        <v>1894</v>
      </c>
      <c r="C41" s="117">
        <v>5.88609867</v>
      </c>
    </row>
    <row r="42" spans="1:3">
      <c r="A42" s="4">
        <f t="shared" si="0"/>
        <v>1895</v>
      </c>
      <c r="C42" s="117">
        <v>6.0601261299999996</v>
      </c>
    </row>
    <row r="43" spans="1:3">
      <c r="A43" s="4">
        <f t="shared" si="0"/>
        <v>1896</v>
      </c>
      <c r="C43" s="117">
        <v>6.2873594700000002</v>
      </c>
    </row>
    <row r="44" spans="1:3">
      <c r="A44" s="4">
        <f t="shared" si="0"/>
        <v>1897</v>
      </c>
      <c r="C44" s="117">
        <v>6.7821739799999996</v>
      </c>
    </row>
    <row r="45" spans="1:3">
      <c r="A45" s="4">
        <f t="shared" si="0"/>
        <v>1898</v>
      </c>
      <c r="C45" s="117">
        <v>7.4885788199999999</v>
      </c>
    </row>
    <row r="46" spans="1:3">
      <c r="A46" s="4">
        <f t="shared" si="0"/>
        <v>1899</v>
      </c>
      <c r="C46" s="117">
        <v>8.2480623099999999</v>
      </c>
    </row>
    <row r="47" spans="1:3">
      <c r="A47" s="4">
        <f t="shared" si="0"/>
        <v>1900</v>
      </c>
      <c r="C47" s="117">
        <v>8.5262708299999996</v>
      </c>
    </row>
    <row r="48" spans="1:3">
      <c r="A48" s="4">
        <f t="shared" si="0"/>
        <v>1901</v>
      </c>
      <c r="C48" s="117">
        <v>9.118188850000001</v>
      </c>
    </row>
    <row r="49" spans="1:9">
      <c r="A49" s="4">
        <f t="shared" si="0"/>
        <v>1902</v>
      </c>
      <c r="C49" s="117">
        <v>8.9958568200000002</v>
      </c>
    </row>
    <row r="50" spans="1:9">
      <c r="A50" s="4">
        <f t="shared" si="0"/>
        <v>1903</v>
      </c>
      <c r="C50" s="117">
        <v>8.7707700899999992</v>
      </c>
    </row>
    <row r="51" spans="1:9">
      <c r="A51" s="4">
        <f t="shared" si="0"/>
        <v>1904</v>
      </c>
      <c r="C51" s="117">
        <v>9.6369739200000009</v>
      </c>
    </row>
    <row r="52" spans="1:9">
      <c r="A52" s="4">
        <f t="shared" si="0"/>
        <v>1905</v>
      </c>
      <c r="C52" s="117">
        <v>9.8650236899999992</v>
      </c>
    </row>
    <row r="53" spans="1:9">
      <c r="A53" s="4">
        <f t="shared" si="0"/>
        <v>1906</v>
      </c>
      <c r="C53" s="117">
        <v>10.345381530000001</v>
      </c>
    </row>
    <row r="54" spans="1:9">
      <c r="A54" s="4">
        <f t="shared" si="0"/>
        <v>1907</v>
      </c>
      <c r="C54" s="117">
        <v>10.936768470000001</v>
      </c>
    </row>
    <row r="55" spans="1:9">
      <c r="A55" s="4">
        <f t="shared" si="0"/>
        <v>1908</v>
      </c>
      <c r="C55" s="117">
        <v>11.587128660000001</v>
      </c>
    </row>
    <row r="56" spans="1:9">
      <c r="A56" s="4">
        <f t="shared" si="0"/>
        <v>1909</v>
      </c>
      <c r="C56" s="117">
        <v>11.817293449999999</v>
      </c>
    </row>
    <row r="57" spans="1:9">
      <c r="A57" s="4">
        <f t="shared" si="0"/>
        <v>1910</v>
      </c>
      <c r="C57" s="117">
        <v>12.1489344</v>
      </c>
    </row>
    <row r="58" spans="1:9">
      <c r="A58" s="4">
        <f t="shared" si="0"/>
        <v>1911</v>
      </c>
      <c r="C58" s="117">
        <v>12.56509879</v>
      </c>
    </row>
    <row r="59" spans="1:9">
      <c r="A59" s="4">
        <f t="shared" si="0"/>
        <v>1912</v>
      </c>
      <c r="C59" s="117">
        <v>13.31861821</v>
      </c>
    </row>
    <row r="60" spans="1:9">
      <c r="A60" s="4">
        <f t="shared" si="0"/>
        <v>1913</v>
      </c>
      <c r="C60" s="117">
        <v>14.329638000000001</v>
      </c>
    </row>
    <row r="61" spans="1:9">
      <c r="A61" s="4">
        <f t="shared" si="0"/>
        <v>1914</v>
      </c>
      <c r="B61">
        <v>171.2</v>
      </c>
      <c r="C61" s="117">
        <v>15.01420877</v>
      </c>
      <c r="I61" s="24">
        <f>100*B61/C61</f>
        <v>1140.2532269437731</v>
      </c>
    </row>
    <row r="62" spans="1:9">
      <c r="A62" s="4">
        <f t="shared" si="0"/>
        <v>1915</v>
      </c>
      <c r="B62">
        <v>179.4</v>
      </c>
      <c r="C62" s="117">
        <v>14.94834872</v>
      </c>
      <c r="I62" s="24">
        <f t="shared" ref="I62:I124" si="1">100*B62/C62</f>
        <v>1200.1325588556379</v>
      </c>
    </row>
    <row r="63" spans="1:9">
      <c r="A63" s="4">
        <f t="shared" si="0"/>
        <v>1916</v>
      </c>
      <c r="B63">
        <v>197.5</v>
      </c>
      <c r="C63" s="117">
        <v>16.454149130000001</v>
      </c>
      <c r="I63" s="24">
        <f t="shared" si="1"/>
        <v>1200.3051536703799</v>
      </c>
    </row>
    <row r="64" spans="1:9">
      <c r="A64" s="4">
        <f t="shared" si="0"/>
        <v>1917</v>
      </c>
      <c r="B64">
        <v>240.5</v>
      </c>
      <c r="C64" s="117">
        <v>23.17180553</v>
      </c>
      <c r="I64" s="24">
        <f t="shared" si="1"/>
        <v>1037.8992680938488</v>
      </c>
    </row>
    <row r="65" spans="1:9">
      <c r="A65" s="4">
        <f t="shared" si="0"/>
        <v>1918</v>
      </c>
      <c r="B65">
        <v>1048.2</v>
      </c>
      <c r="C65" s="117">
        <v>37.144395400000001</v>
      </c>
      <c r="I65" s="24">
        <f t="shared" si="1"/>
        <v>2821.9600526867102</v>
      </c>
    </row>
    <row r="66" spans="1:9">
      <c r="A66" s="4">
        <f t="shared" si="0"/>
        <v>1919</v>
      </c>
      <c r="B66">
        <v>1836</v>
      </c>
      <c r="C66" s="117">
        <v>53.73203256</v>
      </c>
      <c r="I66" s="24">
        <f t="shared" si="1"/>
        <v>3416.9561666029035</v>
      </c>
    </row>
    <row r="67" spans="1:9">
      <c r="A67" s="4">
        <f t="shared" si="0"/>
        <v>1920</v>
      </c>
      <c r="B67">
        <v>1936.1</v>
      </c>
      <c r="C67" s="117">
        <v>81.741743319999998</v>
      </c>
      <c r="I67" s="24">
        <f t="shared" si="1"/>
        <v>2368.5572650691051</v>
      </c>
    </row>
    <row r="68" spans="1:9">
      <c r="A68" s="4">
        <f t="shared" si="0"/>
        <v>1921</v>
      </c>
      <c r="B68">
        <v>1933.8</v>
      </c>
      <c r="C68" s="117">
        <v>129.8309988</v>
      </c>
      <c r="I68" s="24">
        <f t="shared" si="1"/>
        <v>1489.4747925177326</v>
      </c>
    </row>
    <row r="69" spans="1:9">
      <c r="A69" s="4">
        <f t="shared" si="0"/>
        <v>1922</v>
      </c>
      <c r="B69">
        <v>1877.8</v>
      </c>
      <c r="C69" s="117">
        <v>152.60732110000001</v>
      </c>
      <c r="I69" s="24">
        <f t="shared" si="1"/>
        <v>1230.4783194310328</v>
      </c>
    </row>
    <row r="70" spans="1:9">
      <c r="A70" s="4">
        <f t="shared" si="0"/>
        <v>1923</v>
      </c>
      <c r="B70">
        <v>2415.1999999999998</v>
      </c>
      <c r="C70" s="117">
        <v>164.9754781</v>
      </c>
      <c r="I70" s="24">
        <f t="shared" si="1"/>
        <v>1463.9751481950696</v>
      </c>
    </row>
    <row r="71" spans="1:9">
      <c r="A71" s="4">
        <f t="shared" si="0"/>
        <v>1924</v>
      </c>
      <c r="B71">
        <v>2279.4</v>
      </c>
      <c r="C71" s="117">
        <v>174.56818040000002</v>
      </c>
      <c r="I71" s="24">
        <f t="shared" si="1"/>
        <v>1305.7362428691499</v>
      </c>
    </row>
    <row r="72" spans="1:9">
      <c r="A72" s="4">
        <f t="shared" ref="A72:A121" si="2">A71+1</f>
        <v>1925</v>
      </c>
      <c r="B72">
        <v>2475.3000000000002</v>
      </c>
      <c r="C72" s="117">
        <v>186.6533192</v>
      </c>
      <c r="I72" s="24">
        <f t="shared" si="1"/>
        <v>1326.1483967224303</v>
      </c>
    </row>
    <row r="73" spans="1:9">
      <c r="A73" s="4">
        <f t="shared" si="2"/>
        <v>1926</v>
      </c>
      <c r="B73">
        <v>2846.8</v>
      </c>
      <c r="C73" s="117">
        <v>200.10560910000001</v>
      </c>
      <c r="I73" s="24">
        <f t="shared" si="1"/>
        <v>1422.6487767153749</v>
      </c>
    </row>
    <row r="74" spans="1:9">
      <c r="A74" s="4">
        <f t="shared" si="2"/>
        <v>1927</v>
      </c>
      <c r="B74">
        <v>2695</v>
      </c>
      <c r="C74" s="117">
        <v>210.53482939999998</v>
      </c>
      <c r="I74" s="24">
        <f t="shared" si="1"/>
        <v>1280.0732342864312</v>
      </c>
    </row>
    <row r="75" spans="1:9">
      <c r="A75" s="4">
        <f t="shared" si="2"/>
        <v>1928</v>
      </c>
      <c r="B75">
        <v>2939.6</v>
      </c>
      <c r="C75" s="117">
        <v>234.34865109999998</v>
      </c>
      <c r="I75" s="24">
        <f t="shared" si="1"/>
        <v>1254.37035212361</v>
      </c>
    </row>
    <row r="76" spans="1:9">
      <c r="A76" s="4">
        <f t="shared" si="2"/>
        <v>1929</v>
      </c>
      <c r="B76">
        <v>3023.6</v>
      </c>
      <c r="C76" s="117">
        <v>251.8250377</v>
      </c>
      <c r="I76" s="24">
        <f t="shared" si="1"/>
        <v>1200.674892224984</v>
      </c>
    </row>
    <row r="77" spans="1:9">
      <c r="A77" s="4">
        <f t="shared" si="2"/>
        <v>1930</v>
      </c>
      <c r="B77">
        <v>3057.1</v>
      </c>
      <c r="C77" s="117">
        <v>245.27525979999999</v>
      </c>
      <c r="I77" s="24">
        <f t="shared" si="1"/>
        <v>1246.3955812309775</v>
      </c>
    </row>
    <row r="78" spans="1:9">
      <c r="A78" s="4">
        <f t="shared" si="2"/>
        <v>1931</v>
      </c>
      <c r="B78">
        <v>3242.2</v>
      </c>
      <c r="C78" s="117">
        <v>220.70219519999998</v>
      </c>
      <c r="I78" s="24">
        <f t="shared" si="1"/>
        <v>1469.0384012999614</v>
      </c>
    </row>
    <row r="79" spans="1:9">
      <c r="A79" s="4">
        <f t="shared" si="2"/>
        <v>1932</v>
      </c>
      <c r="B79">
        <v>3471.9</v>
      </c>
      <c r="C79" s="117">
        <v>196.8379424</v>
      </c>
      <c r="I79" s="24">
        <f t="shared" si="1"/>
        <v>1763.8367672756165</v>
      </c>
    </row>
    <row r="80" spans="1:9">
      <c r="A80" s="4">
        <f t="shared" si="2"/>
        <v>1933</v>
      </c>
      <c r="B80">
        <v>3507.7</v>
      </c>
      <c r="C80" s="117">
        <v>200.02638140000002</v>
      </c>
      <c r="I80" s="24">
        <f t="shared" si="1"/>
        <v>1753.6186854200621</v>
      </c>
    </row>
    <row r="81" spans="1:9">
      <c r="A81" s="4">
        <f t="shared" si="2"/>
        <v>1934</v>
      </c>
      <c r="B81">
        <v>3381.8</v>
      </c>
      <c r="C81" s="117">
        <v>210.74186760000001</v>
      </c>
      <c r="I81" s="24">
        <f t="shared" si="1"/>
        <v>1604.7119817780338</v>
      </c>
    </row>
    <row r="82" spans="1:9">
      <c r="A82" s="4">
        <f t="shared" si="2"/>
        <v>1935</v>
      </c>
      <c r="B82">
        <v>3166</v>
      </c>
      <c r="C82" s="117">
        <v>236.67360449999998</v>
      </c>
      <c r="I82" s="24">
        <f t="shared" si="1"/>
        <v>1337.7072642674018</v>
      </c>
    </row>
    <row r="83" spans="1:9">
      <c r="A83" s="4">
        <f t="shared" si="2"/>
        <v>1936</v>
      </c>
      <c r="B83">
        <v>3119.2</v>
      </c>
      <c r="C83" s="117">
        <v>248.8439387</v>
      </c>
      <c r="I83" s="24">
        <f t="shared" si="1"/>
        <v>1253.4763821434401</v>
      </c>
    </row>
    <row r="84" spans="1:9">
      <c r="A84" s="4">
        <f t="shared" si="2"/>
        <v>1937</v>
      </c>
      <c r="B84">
        <v>3452.5</v>
      </c>
      <c r="C84" s="117">
        <v>274.53576169999997</v>
      </c>
      <c r="I84" s="24">
        <f t="shared" si="1"/>
        <v>1257.5775114401063</v>
      </c>
    </row>
    <row r="85" spans="1:9">
      <c r="A85" s="4">
        <f t="shared" si="2"/>
        <v>1938</v>
      </c>
      <c r="B85">
        <v>3371.3</v>
      </c>
      <c r="C85" s="117">
        <v>325.45876609999999</v>
      </c>
      <c r="I85" s="24">
        <f t="shared" si="1"/>
        <v>1035.860868151924</v>
      </c>
    </row>
    <row r="86" spans="1:9">
      <c r="A86" s="4">
        <f t="shared" si="2"/>
        <v>1939</v>
      </c>
      <c r="B86">
        <v>5636.4</v>
      </c>
      <c r="C86" s="117">
        <v>352.44562569999999</v>
      </c>
      <c r="I86" s="24">
        <f t="shared" si="1"/>
        <v>1599.2254092543842</v>
      </c>
    </row>
    <row r="87" spans="1:9">
      <c r="A87" s="4">
        <f t="shared" si="2"/>
        <v>1940</v>
      </c>
      <c r="B87">
        <v>16706.8</v>
      </c>
      <c r="C87" s="117">
        <v>342.71502649999996</v>
      </c>
      <c r="I87" s="24">
        <f t="shared" si="1"/>
        <v>4874.8373161863683</v>
      </c>
    </row>
    <row r="88" spans="1:9">
      <c r="A88" s="4">
        <f t="shared" si="2"/>
        <v>1941</v>
      </c>
      <c r="B88">
        <v>27235.1</v>
      </c>
      <c r="C88" s="117">
        <v>397.70210830000002</v>
      </c>
      <c r="I88" s="24">
        <f t="shared" si="1"/>
        <v>6848.1155698213324</v>
      </c>
    </row>
    <row r="89" spans="1:9">
      <c r="A89" s="4">
        <f t="shared" si="2"/>
        <v>1942</v>
      </c>
      <c r="B89">
        <v>36655.300000000003</v>
      </c>
      <c r="C89" s="117">
        <v>475.44002519999998</v>
      </c>
      <c r="I89" s="24">
        <f t="shared" si="1"/>
        <v>7709.7631787690743</v>
      </c>
    </row>
    <row r="90" spans="1:9">
      <c r="A90" s="4">
        <f t="shared" si="2"/>
        <v>1943</v>
      </c>
      <c r="B90">
        <v>51621.9</v>
      </c>
      <c r="C90" s="117">
        <v>573.12771400000008</v>
      </c>
      <c r="I90" s="24">
        <f t="shared" si="1"/>
        <v>9007.0500412059973</v>
      </c>
    </row>
    <row r="91" spans="1:9">
      <c r="A91" s="4">
        <f t="shared" si="2"/>
        <v>1944</v>
      </c>
      <c r="B91">
        <v>67321.600000000006</v>
      </c>
      <c r="C91" s="117">
        <v>740.51093489999994</v>
      </c>
      <c r="I91" s="24">
        <f t="shared" si="1"/>
        <v>9091.2364459670334</v>
      </c>
    </row>
    <row r="92" spans="1:9">
      <c r="A92" s="4">
        <f t="shared" si="2"/>
        <v>1945</v>
      </c>
      <c r="B92">
        <v>85505.5</v>
      </c>
      <c r="C92" s="117">
        <v>844.035529</v>
      </c>
      <c r="I92" s="24">
        <f t="shared" si="1"/>
        <v>10130.556956684699</v>
      </c>
    </row>
    <row r="93" spans="1:9">
      <c r="A93" s="4">
        <f t="shared" si="2"/>
        <v>1946</v>
      </c>
      <c r="B93">
        <v>93562</v>
      </c>
      <c r="C93" s="117">
        <v>1324.8336129999998</v>
      </c>
      <c r="I93" s="24">
        <f t="shared" si="1"/>
        <v>7062.1698515132721</v>
      </c>
    </row>
    <row r="94" spans="1:9">
      <c r="A94" s="4">
        <f t="shared" si="2"/>
        <v>1947</v>
      </c>
      <c r="B94">
        <v>100754</v>
      </c>
      <c r="C94" s="117">
        <v>1917.366747</v>
      </c>
      <c r="I94" s="24">
        <f t="shared" si="1"/>
        <v>5254.8110661481078</v>
      </c>
    </row>
    <row r="95" spans="1:9">
      <c r="A95" s="4">
        <f t="shared" si="2"/>
        <v>1948</v>
      </c>
      <c r="B95">
        <v>103325</v>
      </c>
      <c r="C95" s="117">
        <v>2648.673303</v>
      </c>
      <c r="I95" s="24">
        <f t="shared" si="1"/>
        <v>3901.0096066951596</v>
      </c>
    </row>
    <row r="96" spans="1:9">
      <c r="A96" s="4">
        <f t="shared" si="2"/>
        <v>1949</v>
      </c>
      <c r="B96">
        <v>95700</v>
      </c>
      <c r="C96" s="117">
        <v>3591.9556600000001</v>
      </c>
      <c r="I96" s="24">
        <f t="shared" si="1"/>
        <v>2664.2867857672832</v>
      </c>
    </row>
    <row r="97" spans="1:9">
      <c r="A97" s="4">
        <f t="shared" si="2"/>
        <v>1950</v>
      </c>
      <c r="B97">
        <v>97100</v>
      </c>
      <c r="C97" s="117">
        <v>3811.5349999999999</v>
      </c>
      <c r="I97" s="24">
        <f t="shared" si="1"/>
        <v>2547.5300633471816</v>
      </c>
    </row>
    <row r="98" spans="1:9">
      <c r="A98" s="4">
        <f t="shared" si="2"/>
        <v>1951</v>
      </c>
      <c r="B98">
        <v>92400</v>
      </c>
      <c r="C98" s="117">
        <v>4820.5870000000004</v>
      </c>
      <c r="I98" s="24">
        <f t="shared" si="1"/>
        <v>1916.7790146718644</v>
      </c>
    </row>
    <row r="99" spans="1:9">
      <c r="A99" s="4">
        <f t="shared" si="2"/>
        <v>1952</v>
      </c>
      <c r="B99">
        <v>92600</v>
      </c>
      <c r="C99" s="117">
        <v>7056.125</v>
      </c>
      <c r="I99" s="24">
        <f t="shared" si="1"/>
        <v>1312.3350280784425</v>
      </c>
    </row>
    <row r="100" spans="1:9">
      <c r="A100" s="4">
        <f t="shared" si="2"/>
        <v>1953</v>
      </c>
      <c r="B100">
        <v>132900</v>
      </c>
      <c r="C100" s="117">
        <v>7258.2049999999999</v>
      </c>
      <c r="I100" s="24">
        <f t="shared" si="1"/>
        <v>1831.0312260400472</v>
      </c>
    </row>
    <row r="101" spans="1:9">
      <c r="A101" s="4">
        <f t="shared" si="2"/>
        <v>1954</v>
      </c>
      <c r="B101">
        <v>136000</v>
      </c>
      <c r="C101" s="117">
        <v>7178.2190000000001</v>
      </c>
      <c r="I101" s="24">
        <f t="shared" si="1"/>
        <v>1894.6203786761034</v>
      </c>
    </row>
    <row r="102" spans="1:9">
      <c r="A102" s="4">
        <f t="shared" si="2"/>
        <v>1955</v>
      </c>
      <c r="B102">
        <v>136700</v>
      </c>
      <c r="C102" s="117">
        <v>8022.0659999999998</v>
      </c>
      <c r="I102" s="24">
        <f t="shared" si="1"/>
        <v>1704.0498046263892</v>
      </c>
    </row>
    <row r="103" spans="1:9">
      <c r="A103" s="4">
        <f t="shared" si="2"/>
        <v>1956</v>
      </c>
      <c r="B103">
        <v>150600</v>
      </c>
      <c r="C103" s="117">
        <v>9076.9500000000007</v>
      </c>
      <c r="I103" s="24">
        <f t="shared" si="1"/>
        <v>1659.14762117231</v>
      </c>
    </row>
    <row r="104" spans="1:9">
      <c r="A104" s="4">
        <f t="shared" si="2"/>
        <v>1957</v>
      </c>
      <c r="B104">
        <v>169000</v>
      </c>
      <c r="C104" s="117">
        <v>10006.386</v>
      </c>
      <c r="I104" s="24">
        <f t="shared" si="1"/>
        <v>1688.9214547589909</v>
      </c>
    </row>
    <row r="105" spans="1:9">
      <c r="A105" s="4">
        <f t="shared" si="2"/>
        <v>1958</v>
      </c>
      <c r="B105">
        <v>172000</v>
      </c>
      <c r="C105" s="117">
        <v>10706.925999999999</v>
      </c>
      <c r="I105" s="24">
        <f t="shared" si="1"/>
        <v>1606.4368054845995</v>
      </c>
    </row>
    <row r="106" spans="1:9">
      <c r="A106" s="4">
        <f t="shared" si="2"/>
        <v>1959</v>
      </c>
      <c r="B106">
        <v>174600</v>
      </c>
      <c r="C106" s="117">
        <v>11600.968999999999</v>
      </c>
      <c r="I106" s="24">
        <f t="shared" si="1"/>
        <v>1505.0466904962855</v>
      </c>
    </row>
    <row r="107" spans="1:9">
      <c r="A107" s="4">
        <f t="shared" si="2"/>
        <v>1960</v>
      </c>
      <c r="B107">
        <v>161400</v>
      </c>
      <c r="C107" s="117">
        <v>12615.242</v>
      </c>
      <c r="I107" s="24">
        <f t="shared" si="1"/>
        <v>1279.4047074166315</v>
      </c>
    </row>
    <row r="108" spans="1:9">
      <c r="A108" s="4">
        <f t="shared" si="2"/>
        <v>1961</v>
      </c>
      <c r="B108">
        <v>167800</v>
      </c>
      <c r="C108" s="117">
        <v>16567</v>
      </c>
      <c r="I108" s="24">
        <f t="shared" si="1"/>
        <v>1012.8568841673206</v>
      </c>
    </row>
    <row r="109" spans="1:9">
      <c r="A109" s="4">
        <f t="shared" si="2"/>
        <v>1962</v>
      </c>
      <c r="B109">
        <v>2036000</v>
      </c>
      <c r="C109" s="117">
        <v>17679</v>
      </c>
      <c r="I109" s="24">
        <f t="shared" si="1"/>
        <v>11516.488489167939</v>
      </c>
    </row>
    <row r="110" spans="1:9">
      <c r="A110" s="4">
        <f t="shared" si="2"/>
        <v>1963</v>
      </c>
      <c r="B110">
        <v>2610000</v>
      </c>
      <c r="C110" s="117">
        <v>19418</v>
      </c>
      <c r="I110" s="24">
        <f t="shared" si="1"/>
        <v>13441.137089298589</v>
      </c>
    </row>
    <row r="111" spans="1:9">
      <c r="A111" s="4">
        <f t="shared" si="2"/>
        <v>1964</v>
      </c>
      <c r="B111">
        <v>3004000</v>
      </c>
      <c r="C111" s="117">
        <v>22039</v>
      </c>
      <c r="I111" s="24">
        <f t="shared" si="1"/>
        <v>13630.382503743363</v>
      </c>
    </row>
    <row r="112" spans="1:9">
      <c r="A112" s="4">
        <f t="shared" si="2"/>
        <v>1965</v>
      </c>
      <c r="B112">
        <v>3446000</v>
      </c>
      <c r="C112" s="117">
        <v>24218</v>
      </c>
      <c r="I112" s="24">
        <f t="shared" si="1"/>
        <v>14229.085803947477</v>
      </c>
    </row>
    <row r="113" spans="1:24">
      <c r="A113" s="4">
        <f t="shared" si="2"/>
        <v>1966</v>
      </c>
      <c r="B113">
        <v>3930000</v>
      </c>
      <c r="C113" s="117">
        <v>25883</v>
      </c>
      <c r="I113" s="24">
        <f t="shared" si="1"/>
        <v>15183.711316308001</v>
      </c>
    </row>
    <row r="114" spans="1:24">
      <c r="A114" s="4">
        <f t="shared" si="2"/>
        <v>1967</v>
      </c>
      <c r="B114">
        <v>4431000</v>
      </c>
      <c r="C114" s="117">
        <v>27992</v>
      </c>
      <c r="I114" s="24">
        <f t="shared" si="1"/>
        <v>15829.522720777364</v>
      </c>
    </row>
    <row r="115" spans="1:24">
      <c r="A115" s="4">
        <f t="shared" si="2"/>
        <v>1968</v>
      </c>
      <c r="B115">
        <v>4995000</v>
      </c>
      <c r="C115" s="117">
        <v>31840</v>
      </c>
      <c r="I115" s="24">
        <f t="shared" si="1"/>
        <v>15687.814070351758</v>
      </c>
    </row>
    <row r="116" spans="1:24">
      <c r="A116" s="4">
        <f t="shared" si="2"/>
        <v>1969</v>
      </c>
      <c r="B116">
        <v>4426000</v>
      </c>
      <c r="C116" s="117">
        <v>36624</v>
      </c>
      <c r="I116" s="24">
        <f t="shared" si="1"/>
        <v>12084.971603320228</v>
      </c>
    </row>
    <row r="117" spans="1:24">
      <c r="A117" s="4">
        <f t="shared" si="2"/>
        <v>1970</v>
      </c>
      <c r="B117">
        <v>4200000</v>
      </c>
      <c r="C117" s="117">
        <v>41078</v>
      </c>
      <c r="I117" s="24">
        <f t="shared" si="1"/>
        <v>10224.451044354642</v>
      </c>
    </row>
    <row r="118" spans="1:24">
      <c r="A118" s="4">
        <f t="shared" si="2"/>
        <v>1971</v>
      </c>
      <c r="B118">
        <v>3993000</v>
      </c>
      <c r="C118" s="117">
        <v>44915</v>
      </c>
      <c r="I118" s="24">
        <f t="shared" si="1"/>
        <v>8890.125793164867</v>
      </c>
    </row>
    <row r="119" spans="1:24">
      <c r="A119" s="4">
        <f t="shared" si="2"/>
        <v>1972</v>
      </c>
      <c r="B119">
        <v>3842000</v>
      </c>
      <c r="C119" s="117">
        <v>52335</v>
      </c>
      <c r="I119" s="24">
        <f t="shared" si="1"/>
        <v>7341.1674787427155</v>
      </c>
    </row>
    <row r="120" spans="1:24">
      <c r="A120" s="4">
        <f t="shared" si="2"/>
        <v>1973</v>
      </c>
      <c r="B120">
        <v>3154000</v>
      </c>
      <c r="C120" s="117">
        <v>63799</v>
      </c>
      <c r="I120" s="24">
        <f t="shared" si="1"/>
        <v>4943.6511544068089</v>
      </c>
    </row>
    <row r="121" spans="1:24">
      <c r="A121" s="4">
        <f t="shared" si="2"/>
        <v>1974</v>
      </c>
      <c r="B121">
        <v>2681000</v>
      </c>
      <c r="C121" s="117">
        <v>81760</v>
      </c>
      <c r="I121" s="24">
        <f t="shared" si="1"/>
        <v>3279.1095890410961</v>
      </c>
    </row>
    <row r="122" spans="1:24">
      <c r="A122" s="4">
        <v>1975</v>
      </c>
      <c r="B122">
        <v>3544</v>
      </c>
      <c r="C122" s="117">
        <v>96237.585779999994</v>
      </c>
      <c r="D122" s="2">
        <v>18045</v>
      </c>
      <c r="E122" s="2">
        <v>69620</v>
      </c>
      <c r="G122" s="23">
        <f>100*D122/E122</f>
        <v>25.919276070094799</v>
      </c>
      <c r="I122" s="24">
        <f t="shared" si="1"/>
        <v>3.6825528937328253</v>
      </c>
    </row>
    <row r="123" spans="1:24">
      <c r="A123" s="4">
        <f t="shared" ref="A123:A155" si="3">A122+1</f>
        <v>1976</v>
      </c>
      <c r="B123">
        <v>4627</v>
      </c>
      <c r="C123" s="117">
        <v>108592.81272</v>
      </c>
      <c r="D123" s="2">
        <v>20474</v>
      </c>
      <c r="E123" s="2">
        <v>69806</v>
      </c>
      <c r="G123" s="23">
        <f>100*D123/E123</f>
        <v>29.329857032346791</v>
      </c>
      <c r="I123" s="24">
        <f t="shared" si="1"/>
        <v>4.2608713082425069</v>
      </c>
      <c r="K123" s="7">
        <f>100*(E123/E122-1)</f>
        <v>0.26716460787130636</v>
      </c>
      <c r="L123" s="7">
        <f>100*(G123/G122-1)</f>
        <v>13.158473072429121</v>
      </c>
    </row>
    <row r="124" spans="1:24">
      <c r="A124" s="4">
        <f t="shared" si="3"/>
        <v>1977</v>
      </c>
      <c r="B124">
        <v>6718</v>
      </c>
      <c r="C124" s="117">
        <v>118165.43802</v>
      </c>
      <c r="D124" s="2">
        <v>22527</v>
      </c>
      <c r="E124" s="2">
        <v>70037</v>
      </c>
      <c r="G124" s="23">
        <f>100*D124/E124</f>
        <v>32.16442737410226</v>
      </c>
      <c r="I124" s="24">
        <f t="shared" si="1"/>
        <v>5.6852495218296824</v>
      </c>
      <c r="K124" s="7">
        <f>100*(E124/E123-1)</f>
        <v>0.33091711314212624</v>
      </c>
      <c r="L124" s="7">
        <f>100*(G124/G123-1)</f>
        <v>9.6644533201417637</v>
      </c>
    </row>
    <row r="125" spans="1:24">
      <c r="A125" s="4">
        <f t="shared" si="3"/>
        <v>1978</v>
      </c>
      <c r="B125">
        <v>2051</v>
      </c>
      <c r="C125" s="117">
        <v>129444.48783</v>
      </c>
      <c r="D125" s="2">
        <v>24882</v>
      </c>
      <c r="E125" s="2">
        <v>71859</v>
      </c>
      <c r="G125" s="23">
        <f>100*D125/E125</f>
        <v>34.626142863106921</v>
      </c>
      <c r="I125" s="24">
        <f t="shared" ref="I125:I156" si="4">100*B125/D125</f>
        <v>8.2429065187685886</v>
      </c>
      <c r="K125" s="7">
        <f>100*(E125/E124-1)</f>
        <v>2.6014820737610078</v>
      </c>
      <c r="L125" s="7">
        <f>100*(G125/G124-1)</f>
        <v>7.6535343234083175</v>
      </c>
      <c r="M125" s="18">
        <f>IF(AND(I125&gt;0,I125&lt;30),1,0)</f>
        <v>1</v>
      </c>
      <c r="N125" s="18">
        <f t="shared" ref="N125:N156" si="5">IF(AND($I125&gt;30,$I125&lt;60),1,0)</f>
        <v>0</v>
      </c>
      <c r="O125" s="18">
        <f t="shared" ref="O125:O156" si="6">IF(AND($I125&gt;60,$I125&lt;90),1,0)</f>
        <v>0</v>
      </c>
      <c r="P125" s="18">
        <f t="shared" ref="P125:P156" si="7">IF($I125&gt;90,1,0)</f>
        <v>0</v>
      </c>
      <c r="Q125" s="15">
        <f t="shared" ref="Q125:Q156" si="8">IF(M125=1,$K125,"n.a.")</f>
        <v>2.6014820737610078</v>
      </c>
      <c r="R125" s="15" t="str">
        <f t="shared" ref="R125:R156" si="9">IF(N125=1,$K125,"n.a.")</f>
        <v>n.a.</v>
      </c>
      <c r="S125" s="15" t="str">
        <f t="shared" ref="S125:S156" si="10">IF(O125=1,$K125,"n.a.")</f>
        <v>n.a.</v>
      </c>
      <c r="T125" s="15" t="str">
        <f t="shared" ref="T125:T156" si="11">IF(P125=1,$K125,"n.a.")</f>
        <v>n.a.</v>
      </c>
      <c r="U125" s="15">
        <f t="shared" ref="U125:U156" si="12">IF(M125=1,$L125,"n.a.")</f>
        <v>7.6535343234083175</v>
      </c>
      <c r="V125" s="15" t="str">
        <f t="shared" ref="V125:V156" si="13">IF(N125=1,$L125,"n.a.")</f>
        <v>n.a.</v>
      </c>
      <c r="W125" s="15" t="str">
        <f t="shared" ref="W125:W156" si="14">IF(O125=1,$L125,"n.a.")</f>
        <v>n.a.</v>
      </c>
      <c r="X125" s="15" t="str">
        <f t="shared" ref="X125:X156" si="15">IF(P125=1,$L125,"n.a.")</f>
        <v>n.a.</v>
      </c>
    </row>
    <row r="126" spans="1:24">
      <c r="A126" s="4">
        <f t="shared" si="3"/>
        <v>1979</v>
      </c>
      <c r="B126">
        <v>2555</v>
      </c>
      <c r="C126" s="117">
        <v>151158.29379</v>
      </c>
      <c r="D126" s="2">
        <v>28864</v>
      </c>
      <c r="E126" s="2">
        <v>76876</v>
      </c>
      <c r="G126" s="23">
        <f>100*D126/E126</f>
        <v>37.54617826109579</v>
      </c>
      <c r="I126" s="24">
        <f t="shared" si="4"/>
        <v>8.8518569844789354</v>
      </c>
      <c r="K126" s="7">
        <f>100*(E126/E125-1)</f>
        <v>6.9817281064306513</v>
      </c>
      <c r="L126" s="7">
        <f>100*(G126/G125-1)</f>
        <v>8.4330368806399001</v>
      </c>
      <c r="M126" s="18">
        <f t="shared" ref="M126:M156" si="16">IF(AND(I126&gt;0,I126&lt;30),1,0)</f>
        <v>1</v>
      </c>
      <c r="N126" s="18">
        <f t="shared" si="5"/>
        <v>0</v>
      </c>
      <c r="O126" s="18">
        <f t="shared" si="6"/>
        <v>0</v>
      </c>
      <c r="P126" s="18">
        <f t="shared" si="7"/>
        <v>0</v>
      </c>
      <c r="Q126" s="15">
        <f t="shared" si="8"/>
        <v>6.9817281064306513</v>
      </c>
      <c r="R126" s="15" t="str">
        <f t="shared" si="9"/>
        <v>n.a.</v>
      </c>
      <c r="S126" s="15" t="str">
        <f t="shared" si="10"/>
        <v>n.a.</v>
      </c>
      <c r="T126" s="15" t="str">
        <f t="shared" si="11"/>
        <v>n.a.</v>
      </c>
      <c r="U126" s="15">
        <f t="shared" si="12"/>
        <v>8.4330368806399001</v>
      </c>
      <c r="V126" s="15" t="str">
        <f t="shared" si="13"/>
        <v>n.a.</v>
      </c>
      <c r="W126" s="15" t="str">
        <f t="shared" si="14"/>
        <v>n.a.</v>
      </c>
      <c r="X126" s="15" t="str">
        <f t="shared" si="15"/>
        <v>n.a.</v>
      </c>
    </row>
    <row r="127" spans="1:24">
      <c r="A127" s="4">
        <f t="shared" si="3"/>
        <v>1980</v>
      </c>
      <c r="B127">
        <v>3021</v>
      </c>
      <c r="C127" s="117">
        <v>174037.46283</v>
      </c>
      <c r="D127">
        <v>33322</v>
      </c>
      <c r="E127" s="2">
        <v>80810</v>
      </c>
      <c r="F127">
        <v>80590</v>
      </c>
      <c r="G127" s="23">
        <f t="shared" ref="G127:G152" si="17">100*C127/E127</f>
        <v>215.36624530379902</v>
      </c>
      <c r="H127" s="23">
        <f t="shared" ref="H127:H156" si="18">100*D127/F127</f>
        <v>41.34756173222484</v>
      </c>
      <c r="I127" s="24">
        <f t="shared" si="4"/>
        <v>9.0660824680391325</v>
      </c>
      <c r="K127" s="7">
        <f>100*(E127/E126-1)</f>
        <v>5.1173318070659279</v>
      </c>
      <c r="L127" s="7">
        <f>100*(G127/G126-1)</f>
        <v>473.60364031232172</v>
      </c>
      <c r="M127" s="18">
        <f t="shared" si="16"/>
        <v>1</v>
      </c>
      <c r="N127" s="18">
        <f t="shared" si="5"/>
        <v>0</v>
      </c>
      <c r="O127" s="18">
        <f t="shared" si="6"/>
        <v>0</v>
      </c>
      <c r="P127" s="18">
        <f t="shared" si="7"/>
        <v>0</v>
      </c>
      <c r="Q127" s="15">
        <f t="shared" si="8"/>
        <v>5.1173318070659279</v>
      </c>
      <c r="R127" s="15" t="str">
        <f t="shared" si="9"/>
        <v>n.a.</v>
      </c>
      <c r="S127" s="15" t="str">
        <f t="shared" si="10"/>
        <v>n.a.</v>
      </c>
      <c r="T127" s="15" t="str">
        <f t="shared" si="11"/>
        <v>n.a.</v>
      </c>
      <c r="U127" s="15">
        <f t="shared" si="12"/>
        <v>473.60364031232172</v>
      </c>
      <c r="V127" s="15" t="str">
        <f t="shared" si="13"/>
        <v>n.a.</v>
      </c>
      <c r="W127" s="15" t="str">
        <f t="shared" si="14"/>
        <v>n.a.</v>
      </c>
      <c r="X127" s="15" t="str">
        <f t="shared" si="15"/>
        <v>n.a.</v>
      </c>
    </row>
    <row r="128" spans="1:24">
      <c r="A128" s="4">
        <f t="shared" si="3"/>
        <v>1981</v>
      </c>
      <c r="B128">
        <v>3717</v>
      </c>
      <c r="C128" s="117">
        <v>196625.2911</v>
      </c>
      <c r="D128">
        <v>37665</v>
      </c>
      <c r="E128" s="2">
        <v>81835</v>
      </c>
      <c r="F128">
        <v>81613</v>
      </c>
      <c r="G128" s="23">
        <f t="shared" si="17"/>
        <v>240.27041131545181</v>
      </c>
      <c r="H128" s="23">
        <f t="shared" si="18"/>
        <v>46.150735789641359</v>
      </c>
      <c r="I128" s="24">
        <f t="shared" si="4"/>
        <v>9.868578255675029</v>
      </c>
      <c r="J128" s="15">
        <f t="shared" ref="J128:J156" si="19">I128-I125</f>
        <v>1.6256717369064404</v>
      </c>
      <c r="K128" s="7">
        <f t="shared" ref="K128:K156" si="20">100*(F128/F127-1)</f>
        <v>1.2693882615709251</v>
      </c>
      <c r="L128" s="7">
        <f t="shared" ref="L128:L156" si="21">100*(H128/H127-1)</f>
        <v>11.616583557025306</v>
      </c>
      <c r="M128" s="18">
        <f t="shared" si="16"/>
        <v>1</v>
      </c>
      <c r="N128" s="18">
        <f t="shared" si="5"/>
        <v>0</v>
      </c>
      <c r="O128" s="18">
        <f t="shared" si="6"/>
        <v>0</v>
      </c>
      <c r="P128" s="18">
        <f t="shared" si="7"/>
        <v>0</v>
      </c>
      <c r="Q128" s="15">
        <f t="shared" si="8"/>
        <v>1.2693882615709251</v>
      </c>
      <c r="R128" s="15" t="str">
        <f t="shared" si="9"/>
        <v>n.a.</v>
      </c>
      <c r="S128" s="15" t="str">
        <f t="shared" si="10"/>
        <v>n.a.</v>
      </c>
      <c r="T128" s="15" t="str">
        <f t="shared" si="11"/>
        <v>n.a.</v>
      </c>
      <c r="U128" s="15">
        <f t="shared" si="12"/>
        <v>11.616583557025306</v>
      </c>
      <c r="V128" s="15" t="str">
        <f t="shared" si="13"/>
        <v>n.a.</v>
      </c>
      <c r="W128" s="15" t="str">
        <f t="shared" si="14"/>
        <v>n.a.</v>
      </c>
      <c r="X128" s="15" t="str">
        <f t="shared" si="15"/>
        <v>n.a.</v>
      </c>
    </row>
    <row r="129" spans="1:24">
      <c r="A129" s="4">
        <f t="shared" si="3"/>
        <v>1982</v>
      </c>
      <c r="B129">
        <v>5087</v>
      </c>
      <c r="C129" s="117">
        <v>220610.36592000001</v>
      </c>
      <c r="D129">
        <v>42368</v>
      </c>
      <c r="E129" s="2">
        <v>84310</v>
      </c>
      <c r="F129">
        <v>84081</v>
      </c>
      <c r="G129" s="23">
        <f t="shared" si="17"/>
        <v>261.6657169019096</v>
      </c>
      <c r="H129" s="23">
        <f t="shared" si="18"/>
        <v>50.389505357928662</v>
      </c>
      <c r="I129" s="24">
        <f t="shared" si="4"/>
        <v>12.006703172205437</v>
      </c>
      <c r="J129" s="15">
        <f t="shared" si="19"/>
        <v>3.1548461877265019</v>
      </c>
      <c r="K129" s="7">
        <f t="shared" si="20"/>
        <v>3.0240280347493709</v>
      </c>
      <c r="L129" s="7">
        <f t="shared" si="21"/>
        <v>9.1846196940563285</v>
      </c>
      <c r="M129" s="18">
        <f t="shared" si="16"/>
        <v>1</v>
      </c>
      <c r="N129" s="18">
        <f t="shared" si="5"/>
        <v>0</v>
      </c>
      <c r="O129" s="18">
        <f t="shared" si="6"/>
        <v>0</v>
      </c>
      <c r="P129" s="18">
        <f t="shared" si="7"/>
        <v>0</v>
      </c>
      <c r="Q129" s="15">
        <f t="shared" si="8"/>
        <v>3.0240280347493709</v>
      </c>
      <c r="R129" s="15" t="str">
        <f t="shared" si="9"/>
        <v>n.a.</v>
      </c>
      <c r="S129" s="15" t="str">
        <f t="shared" si="10"/>
        <v>n.a.</v>
      </c>
      <c r="T129" s="15" t="str">
        <f t="shared" si="11"/>
        <v>n.a.</v>
      </c>
      <c r="U129" s="15">
        <f t="shared" si="12"/>
        <v>9.1846196940563285</v>
      </c>
      <c r="V129" s="15" t="str">
        <f t="shared" si="13"/>
        <v>n.a.</v>
      </c>
      <c r="W129" s="15" t="str">
        <f t="shared" si="14"/>
        <v>n.a.</v>
      </c>
      <c r="X129" s="15" t="str">
        <f t="shared" si="15"/>
        <v>n.a.</v>
      </c>
    </row>
    <row r="130" spans="1:24">
      <c r="A130" s="4">
        <f t="shared" si="3"/>
        <v>1983</v>
      </c>
      <c r="B130">
        <v>6412</v>
      </c>
      <c r="C130" s="117">
        <v>246135.38481000002</v>
      </c>
      <c r="D130">
        <v>47216</v>
      </c>
      <c r="E130" s="2">
        <v>86796</v>
      </c>
      <c r="F130">
        <v>86559</v>
      </c>
      <c r="G130" s="23">
        <f t="shared" si="17"/>
        <v>283.57917969722109</v>
      </c>
      <c r="H130" s="23">
        <f t="shared" si="18"/>
        <v>54.547765108192102</v>
      </c>
      <c r="I130" s="24">
        <f t="shared" si="4"/>
        <v>13.580142324635716</v>
      </c>
      <c r="J130" s="15">
        <f t="shared" si="19"/>
        <v>4.5140598565965835</v>
      </c>
      <c r="K130" s="7">
        <f t="shared" si="20"/>
        <v>2.9471580975487965</v>
      </c>
      <c r="L130" s="7">
        <f t="shared" si="21"/>
        <v>8.2522337155848788</v>
      </c>
      <c r="M130" s="18">
        <f t="shared" si="16"/>
        <v>1</v>
      </c>
      <c r="N130" s="18">
        <f t="shared" si="5"/>
        <v>0</v>
      </c>
      <c r="O130" s="18">
        <f t="shared" si="6"/>
        <v>0</v>
      </c>
      <c r="P130" s="18">
        <f t="shared" si="7"/>
        <v>0</v>
      </c>
      <c r="Q130" s="15">
        <f t="shared" si="8"/>
        <v>2.9471580975487965</v>
      </c>
      <c r="R130" s="15" t="str">
        <f t="shared" si="9"/>
        <v>n.a.</v>
      </c>
      <c r="S130" s="15" t="str">
        <f t="shared" si="10"/>
        <v>n.a.</v>
      </c>
      <c r="T130" s="15" t="str">
        <f t="shared" si="11"/>
        <v>n.a.</v>
      </c>
      <c r="U130" s="15">
        <f t="shared" si="12"/>
        <v>8.2522337155848788</v>
      </c>
      <c r="V130" s="15" t="str">
        <f t="shared" si="13"/>
        <v>n.a.</v>
      </c>
      <c r="W130" s="15" t="str">
        <f t="shared" si="14"/>
        <v>n.a.</v>
      </c>
      <c r="X130" s="15" t="str">
        <f t="shared" si="15"/>
        <v>n.a.</v>
      </c>
    </row>
    <row r="131" spans="1:24">
      <c r="A131" s="4">
        <f t="shared" si="3"/>
        <v>1984</v>
      </c>
      <c r="B131">
        <v>7446</v>
      </c>
      <c r="C131" s="117">
        <v>273854.37807000004</v>
      </c>
      <c r="D131">
        <v>52824</v>
      </c>
      <c r="E131" s="2">
        <v>89437</v>
      </c>
      <c r="F131">
        <v>89194</v>
      </c>
      <c r="G131" s="23">
        <f t="shared" si="17"/>
        <v>306.19808140926017</v>
      </c>
      <c r="H131" s="23">
        <f t="shared" si="18"/>
        <v>59.22371459963675</v>
      </c>
      <c r="I131" s="24">
        <f t="shared" si="4"/>
        <v>14.095865515674694</v>
      </c>
      <c r="J131" s="15">
        <f t="shared" si="19"/>
        <v>4.2272872599996649</v>
      </c>
      <c r="K131" s="7">
        <f t="shared" si="20"/>
        <v>3.0441664067283547</v>
      </c>
      <c r="L131" s="7">
        <f t="shared" si="21"/>
        <v>8.572210946076698</v>
      </c>
      <c r="M131" s="18">
        <f t="shared" si="16"/>
        <v>1</v>
      </c>
      <c r="N131" s="18">
        <f t="shared" si="5"/>
        <v>0</v>
      </c>
      <c r="O131" s="18">
        <f t="shared" si="6"/>
        <v>0</v>
      </c>
      <c r="P131" s="18">
        <f t="shared" si="7"/>
        <v>0</v>
      </c>
      <c r="Q131" s="15">
        <f t="shared" si="8"/>
        <v>3.0441664067283547</v>
      </c>
      <c r="R131" s="15" t="str">
        <f t="shared" si="9"/>
        <v>n.a.</v>
      </c>
      <c r="S131" s="15" t="str">
        <f t="shared" si="10"/>
        <v>n.a.</v>
      </c>
      <c r="T131" s="15" t="str">
        <f t="shared" si="11"/>
        <v>n.a.</v>
      </c>
      <c r="U131" s="15">
        <f t="shared" si="12"/>
        <v>8.572210946076698</v>
      </c>
      <c r="V131" s="15" t="str">
        <f t="shared" si="13"/>
        <v>n.a.</v>
      </c>
      <c r="W131" s="15" t="str">
        <f t="shared" si="14"/>
        <v>n.a.</v>
      </c>
      <c r="X131" s="15" t="str">
        <f t="shared" si="15"/>
        <v>n.a.</v>
      </c>
    </row>
    <row r="132" spans="1:24">
      <c r="A132" s="4">
        <f t="shared" si="3"/>
        <v>1985</v>
      </c>
      <c r="B132">
        <v>7902</v>
      </c>
      <c r="C132" s="117">
        <v>296810.84159999999</v>
      </c>
      <c r="D132">
        <v>57499</v>
      </c>
      <c r="E132" s="2">
        <v>92371</v>
      </c>
      <c r="F132">
        <v>92120</v>
      </c>
      <c r="G132" s="23">
        <f t="shared" si="17"/>
        <v>321.32470320771671</v>
      </c>
      <c r="H132" s="23">
        <f t="shared" si="18"/>
        <v>62.417498914459401</v>
      </c>
      <c r="I132" s="24">
        <f t="shared" si="4"/>
        <v>13.74284770169916</v>
      </c>
      <c r="J132" s="15">
        <f t="shared" si="19"/>
        <v>1.736144529493723</v>
      </c>
      <c r="K132" s="7">
        <f t="shared" si="20"/>
        <v>3.2804897190394033</v>
      </c>
      <c r="L132" s="7">
        <f t="shared" si="21"/>
        <v>5.3927456871174284</v>
      </c>
      <c r="M132" s="18">
        <f t="shared" si="16"/>
        <v>1</v>
      </c>
      <c r="N132" s="18">
        <f t="shared" si="5"/>
        <v>0</v>
      </c>
      <c r="O132" s="18">
        <f t="shared" si="6"/>
        <v>0</v>
      </c>
      <c r="P132" s="18">
        <f t="shared" si="7"/>
        <v>0</v>
      </c>
      <c r="Q132" s="15">
        <f t="shared" si="8"/>
        <v>3.2804897190394033</v>
      </c>
      <c r="R132" s="15" t="str">
        <f t="shared" si="9"/>
        <v>n.a.</v>
      </c>
      <c r="S132" s="15" t="str">
        <f t="shared" si="10"/>
        <v>n.a.</v>
      </c>
      <c r="T132" s="15" t="str">
        <f t="shared" si="11"/>
        <v>n.a.</v>
      </c>
      <c r="U132" s="15">
        <f t="shared" si="12"/>
        <v>5.3927456871174284</v>
      </c>
      <c r="V132" s="15" t="str">
        <f t="shared" si="13"/>
        <v>n.a.</v>
      </c>
      <c r="W132" s="15" t="str">
        <f t="shared" si="14"/>
        <v>n.a.</v>
      </c>
      <c r="X132" s="15" t="str">
        <f t="shared" si="15"/>
        <v>n.a.</v>
      </c>
    </row>
    <row r="133" spans="1:24">
      <c r="A133" s="4">
        <f t="shared" si="3"/>
        <v>1986</v>
      </c>
      <c r="B133">
        <v>8745</v>
      </c>
      <c r="C133" s="117">
        <v>315860.96052000002</v>
      </c>
      <c r="D133">
        <v>61864</v>
      </c>
      <c r="E133" s="2">
        <v>94797</v>
      </c>
      <c r="F133">
        <v>94539</v>
      </c>
      <c r="G133" s="23">
        <f t="shared" si="17"/>
        <v>333.1972114307415</v>
      </c>
      <c r="H133" s="23">
        <f t="shared" si="18"/>
        <v>65.437544293889289</v>
      </c>
      <c r="I133" s="24">
        <f t="shared" si="4"/>
        <v>14.135846372688478</v>
      </c>
      <c r="J133" s="15">
        <f t="shared" si="19"/>
        <v>0.55570404805276219</v>
      </c>
      <c r="K133" s="7">
        <f t="shared" si="20"/>
        <v>2.6259227095093429</v>
      </c>
      <c r="L133" s="7">
        <f t="shared" si="21"/>
        <v>4.8384594576093676</v>
      </c>
      <c r="M133" s="18">
        <f t="shared" si="16"/>
        <v>1</v>
      </c>
      <c r="N133" s="18">
        <f t="shared" si="5"/>
        <v>0</v>
      </c>
      <c r="O133" s="18">
        <f t="shared" si="6"/>
        <v>0</v>
      </c>
      <c r="P133" s="18">
        <f t="shared" si="7"/>
        <v>0</v>
      </c>
      <c r="Q133" s="15">
        <f t="shared" si="8"/>
        <v>2.6259227095093429</v>
      </c>
      <c r="R133" s="15" t="str">
        <f t="shared" si="9"/>
        <v>n.a.</v>
      </c>
      <c r="S133" s="15" t="str">
        <f t="shared" si="10"/>
        <v>n.a.</v>
      </c>
      <c r="T133" s="15" t="str">
        <f t="shared" si="11"/>
        <v>n.a.</v>
      </c>
      <c r="U133" s="15">
        <f t="shared" si="12"/>
        <v>4.8384594576093676</v>
      </c>
      <c r="V133" s="15" t="str">
        <f t="shared" si="13"/>
        <v>n.a.</v>
      </c>
      <c r="W133" s="15" t="str">
        <f t="shared" si="14"/>
        <v>n.a.</v>
      </c>
      <c r="X133" s="15" t="str">
        <f t="shared" si="15"/>
        <v>n.a.</v>
      </c>
    </row>
    <row r="134" spans="1:24">
      <c r="A134" s="4">
        <f t="shared" si="3"/>
        <v>1987</v>
      </c>
      <c r="B134">
        <v>9841</v>
      </c>
      <c r="C134" s="117">
        <v>341950.82376</v>
      </c>
      <c r="D134">
        <v>66814</v>
      </c>
      <c r="E134" s="2">
        <v>98170</v>
      </c>
      <c r="F134">
        <v>97903</v>
      </c>
      <c r="G134" s="23">
        <f t="shared" si="17"/>
        <v>348.32517445248044</v>
      </c>
      <c r="H134" s="23">
        <f t="shared" si="18"/>
        <v>68.245099741580958</v>
      </c>
      <c r="I134" s="24">
        <f t="shared" si="4"/>
        <v>14.728949022659922</v>
      </c>
      <c r="J134" s="15">
        <f t="shared" si="19"/>
        <v>0.63308350698522808</v>
      </c>
      <c r="K134" s="7">
        <f t="shared" si="20"/>
        <v>3.5583198468357002</v>
      </c>
      <c r="L134" s="7">
        <f t="shared" si="21"/>
        <v>4.2904352203110507</v>
      </c>
      <c r="M134" s="18">
        <f t="shared" si="16"/>
        <v>1</v>
      </c>
      <c r="N134" s="18">
        <f t="shared" si="5"/>
        <v>0</v>
      </c>
      <c r="O134" s="18">
        <f t="shared" si="6"/>
        <v>0</v>
      </c>
      <c r="P134" s="18">
        <f t="shared" si="7"/>
        <v>0</v>
      </c>
      <c r="Q134" s="15">
        <f t="shared" si="8"/>
        <v>3.5583198468357002</v>
      </c>
      <c r="R134" s="15" t="str">
        <f t="shared" si="9"/>
        <v>n.a.</v>
      </c>
      <c r="S134" s="15" t="str">
        <f t="shared" si="10"/>
        <v>n.a.</v>
      </c>
      <c r="T134" s="15" t="str">
        <f t="shared" si="11"/>
        <v>n.a.</v>
      </c>
      <c r="U134" s="15">
        <f t="shared" si="12"/>
        <v>4.2904352203110507</v>
      </c>
      <c r="V134" s="15" t="str">
        <f t="shared" si="13"/>
        <v>n.a.</v>
      </c>
      <c r="W134" s="15" t="str">
        <f t="shared" si="14"/>
        <v>n.a.</v>
      </c>
      <c r="X134" s="15" t="str">
        <f t="shared" si="15"/>
        <v>n.a.</v>
      </c>
    </row>
    <row r="135" spans="1:24">
      <c r="A135" s="4">
        <f t="shared" si="3"/>
        <v>1988</v>
      </c>
      <c r="B135">
        <v>9769</v>
      </c>
      <c r="C135" s="117">
        <v>379902.41834999999</v>
      </c>
      <c r="D135">
        <v>75712</v>
      </c>
      <c r="E135" s="2">
        <v>103177</v>
      </c>
      <c r="F135">
        <v>102897</v>
      </c>
      <c r="G135" s="23">
        <f t="shared" si="17"/>
        <v>368.2045594948487</v>
      </c>
      <c r="H135" s="23">
        <f t="shared" si="18"/>
        <v>73.580376492997857</v>
      </c>
      <c r="I135" s="24">
        <f t="shared" si="4"/>
        <v>12.902842349957735</v>
      </c>
      <c r="J135" s="15">
        <f t="shared" si="19"/>
        <v>-0.84000535174142499</v>
      </c>
      <c r="K135" s="7">
        <f t="shared" si="20"/>
        <v>5.1009672839443132</v>
      </c>
      <c r="L135" s="7">
        <f t="shared" si="21"/>
        <v>7.8178166221745338</v>
      </c>
      <c r="M135" s="18">
        <f t="shared" si="16"/>
        <v>1</v>
      </c>
      <c r="N135" s="18">
        <f t="shared" si="5"/>
        <v>0</v>
      </c>
      <c r="O135" s="18">
        <f t="shared" si="6"/>
        <v>0</v>
      </c>
      <c r="P135" s="18">
        <f t="shared" si="7"/>
        <v>0</v>
      </c>
      <c r="Q135" s="15">
        <f t="shared" si="8"/>
        <v>5.1009672839443132</v>
      </c>
      <c r="R135" s="15" t="str">
        <f t="shared" si="9"/>
        <v>n.a.</v>
      </c>
      <c r="S135" s="15" t="str">
        <f t="shared" si="10"/>
        <v>n.a.</v>
      </c>
      <c r="T135" s="15" t="str">
        <f t="shared" si="11"/>
        <v>n.a.</v>
      </c>
      <c r="U135" s="15">
        <f t="shared" si="12"/>
        <v>7.8178166221745338</v>
      </c>
      <c r="V135" s="15" t="str">
        <f t="shared" si="13"/>
        <v>n.a.</v>
      </c>
      <c r="W135" s="15" t="str">
        <f t="shared" si="14"/>
        <v>n.a.</v>
      </c>
      <c r="X135" s="15" t="str">
        <f t="shared" si="15"/>
        <v>n.a.</v>
      </c>
    </row>
    <row r="136" spans="1:24">
      <c r="A136" s="4">
        <f t="shared" si="3"/>
        <v>1989</v>
      </c>
      <c r="B136">
        <v>8899</v>
      </c>
      <c r="C136" s="117">
        <v>424947.26883000002</v>
      </c>
      <c r="D136">
        <v>84780</v>
      </c>
      <c r="E136" s="2">
        <v>108765</v>
      </c>
      <c r="F136">
        <v>108469</v>
      </c>
      <c r="G136" s="23">
        <f t="shared" si="17"/>
        <v>390.70221930768173</v>
      </c>
      <c r="H136" s="23">
        <f t="shared" si="18"/>
        <v>78.160580442338357</v>
      </c>
      <c r="I136" s="24">
        <f t="shared" si="4"/>
        <v>10.496579381929701</v>
      </c>
      <c r="J136" s="15">
        <f t="shared" si="19"/>
        <v>-3.6392669907587774</v>
      </c>
      <c r="K136" s="7">
        <f t="shared" si="20"/>
        <v>5.4151238617258013</v>
      </c>
      <c r="L136" s="7">
        <f t="shared" si="21"/>
        <v>6.2247628615713424</v>
      </c>
      <c r="M136" s="18">
        <f t="shared" si="16"/>
        <v>1</v>
      </c>
      <c r="N136" s="18">
        <f t="shared" si="5"/>
        <v>0</v>
      </c>
      <c r="O136" s="18">
        <f t="shared" si="6"/>
        <v>0</v>
      </c>
      <c r="P136" s="18">
        <f t="shared" si="7"/>
        <v>0</v>
      </c>
      <c r="Q136" s="15">
        <f t="shared" si="8"/>
        <v>5.4151238617258013</v>
      </c>
      <c r="R136" s="15" t="str">
        <f t="shared" si="9"/>
        <v>n.a.</v>
      </c>
      <c r="S136" s="15" t="str">
        <f t="shared" si="10"/>
        <v>n.a.</v>
      </c>
      <c r="T136" s="15" t="str">
        <f t="shared" si="11"/>
        <v>n.a.</v>
      </c>
      <c r="U136" s="15">
        <f t="shared" si="12"/>
        <v>6.2247628615713424</v>
      </c>
      <c r="V136" s="15" t="str">
        <f t="shared" si="13"/>
        <v>n.a.</v>
      </c>
      <c r="W136" s="15" t="str">
        <f t="shared" si="14"/>
        <v>n.a.</v>
      </c>
      <c r="X136" s="15" t="str">
        <f t="shared" si="15"/>
        <v>n.a.</v>
      </c>
    </row>
    <row r="137" spans="1:24">
      <c r="A137" s="4">
        <f t="shared" si="3"/>
        <v>1990</v>
      </c>
      <c r="B137">
        <v>9089</v>
      </c>
      <c r="C137" s="117">
        <v>452125.20066000003</v>
      </c>
      <c r="D137">
        <v>89747</v>
      </c>
      <c r="E137" s="2">
        <v>108854</v>
      </c>
      <c r="F137">
        <v>108558</v>
      </c>
      <c r="G137" s="23">
        <f t="shared" si="17"/>
        <v>415.35010257776469</v>
      </c>
      <c r="H137" s="23">
        <f t="shared" si="18"/>
        <v>82.671935739420405</v>
      </c>
      <c r="I137" s="24">
        <f t="shared" si="4"/>
        <v>10.127358017538191</v>
      </c>
      <c r="J137" s="15">
        <f t="shared" si="19"/>
        <v>-4.6015910051217315</v>
      </c>
      <c r="K137" s="7">
        <f t="shared" si="20"/>
        <v>8.2051092938995041E-2</v>
      </c>
      <c r="L137" s="7">
        <f t="shared" si="21"/>
        <v>5.7719060830289326</v>
      </c>
      <c r="M137" s="18">
        <f t="shared" si="16"/>
        <v>1</v>
      </c>
      <c r="N137" s="18">
        <f t="shared" si="5"/>
        <v>0</v>
      </c>
      <c r="O137" s="18">
        <f t="shared" si="6"/>
        <v>0</v>
      </c>
      <c r="P137" s="18">
        <f t="shared" si="7"/>
        <v>0</v>
      </c>
      <c r="Q137" s="15">
        <f t="shared" si="8"/>
        <v>8.2051092938995041E-2</v>
      </c>
      <c r="R137" s="15" t="str">
        <f t="shared" si="9"/>
        <v>n.a.</v>
      </c>
      <c r="S137" s="15" t="str">
        <f t="shared" si="10"/>
        <v>n.a.</v>
      </c>
      <c r="T137" s="15" t="str">
        <f t="shared" si="11"/>
        <v>n.a.</v>
      </c>
      <c r="U137" s="15">
        <f t="shared" si="12"/>
        <v>5.7719060830289326</v>
      </c>
      <c r="V137" s="15" t="str">
        <f t="shared" si="13"/>
        <v>n.a.</v>
      </c>
      <c r="W137" s="15" t="str">
        <f t="shared" si="14"/>
        <v>n.a.</v>
      </c>
      <c r="X137" s="15" t="str">
        <f t="shared" si="15"/>
        <v>n.a.</v>
      </c>
    </row>
    <row r="138" spans="1:24">
      <c r="A138" s="4">
        <f t="shared" si="3"/>
        <v>1991</v>
      </c>
      <c r="B138">
        <v>14204</v>
      </c>
      <c r="C138" s="117">
        <v>432147.54785999999</v>
      </c>
      <c r="D138">
        <v>85698</v>
      </c>
      <c r="E138" s="2">
        <v>102057</v>
      </c>
      <c r="F138">
        <v>101780</v>
      </c>
      <c r="G138" s="23">
        <f t="shared" si="17"/>
        <v>423.43743972485964</v>
      </c>
      <c r="H138" s="23">
        <f t="shared" si="18"/>
        <v>84.199253291412845</v>
      </c>
      <c r="I138" s="24">
        <f t="shared" si="4"/>
        <v>16.574482485005483</v>
      </c>
      <c r="J138" s="15">
        <f t="shared" si="19"/>
        <v>3.6716401350477472</v>
      </c>
      <c r="K138" s="7">
        <f t="shared" si="20"/>
        <v>-6.2436669798632938</v>
      </c>
      <c r="L138" s="7">
        <f t="shared" si="21"/>
        <v>1.8474438010094518</v>
      </c>
      <c r="M138" s="18">
        <f t="shared" si="16"/>
        <v>1</v>
      </c>
      <c r="N138" s="18">
        <f t="shared" si="5"/>
        <v>0</v>
      </c>
      <c r="O138" s="18">
        <f t="shared" si="6"/>
        <v>0</v>
      </c>
      <c r="P138" s="18">
        <f t="shared" si="7"/>
        <v>0</v>
      </c>
      <c r="Q138" s="15">
        <f t="shared" si="8"/>
        <v>-6.2436669798632938</v>
      </c>
      <c r="R138" s="15" t="str">
        <f t="shared" si="9"/>
        <v>n.a.</v>
      </c>
      <c r="S138" s="15" t="str">
        <f t="shared" si="10"/>
        <v>n.a.</v>
      </c>
      <c r="T138" s="15" t="str">
        <f t="shared" si="11"/>
        <v>n.a.</v>
      </c>
      <c r="U138" s="15">
        <f t="shared" si="12"/>
        <v>1.8474438010094518</v>
      </c>
      <c r="V138" s="15" t="str">
        <f t="shared" si="13"/>
        <v>n.a.</v>
      </c>
      <c r="W138" s="15" t="str">
        <f t="shared" si="14"/>
        <v>n.a.</v>
      </c>
      <c r="X138" s="15" t="str">
        <f t="shared" si="15"/>
        <v>n.a.</v>
      </c>
    </row>
    <row r="139" spans="1:24">
      <c r="A139" s="4">
        <f t="shared" si="3"/>
        <v>1992</v>
      </c>
      <c r="B139">
        <v>27849</v>
      </c>
      <c r="C139" s="117">
        <v>422366.82201</v>
      </c>
      <c r="D139">
        <v>83041</v>
      </c>
      <c r="E139" s="2">
        <v>98245</v>
      </c>
      <c r="F139">
        <v>97978</v>
      </c>
      <c r="G139" s="23">
        <f t="shared" si="17"/>
        <v>429.91177363733522</v>
      </c>
      <c r="H139" s="23">
        <f t="shared" si="18"/>
        <v>84.75474086019311</v>
      </c>
      <c r="I139" s="24">
        <f t="shared" si="4"/>
        <v>33.536445852048985</v>
      </c>
      <c r="J139" s="15">
        <f t="shared" si="19"/>
        <v>23.039866470119286</v>
      </c>
      <c r="K139" s="7">
        <f t="shared" si="20"/>
        <v>-3.7355079583415218</v>
      </c>
      <c r="L139" s="7">
        <f t="shared" si="21"/>
        <v>0.65972980408475212</v>
      </c>
      <c r="M139" s="18">
        <f t="shared" si="16"/>
        <v>0</v>
      </c>
      <c r="N139" s="18">
        <f t="shared" si="5"/>
        <v>1</v>
      </c>
      <c r="O139" s="18">
        <f t="shared" si="6"/>
        <v>0</v>
      </c>
      <c r="P139" s="18">
        <f t="shared" si="7"/>
        <v>0</v>
      </c>
      <c r="Q139" s="15" t="str">
        <f t="shared" si="8"/>
        <v>n.a.</v>
      </c>
      <c r="R139" s="15">
        <f t="shared" si="9"/>
        <v>-3.7355079583415218</v>
      </c>
      <c r="S139" s="15" t="str">
        <f t="shared" si="10"/>
        <v>n.a.</v>
      </c>
      <c r="T139" s="15" t="str">
        <f t="shared" si="11"/>
        <v>n.a.</v>
      </c>
      <c r="U139" s="15" t="str">
        <f t="shared" si="12"/>
        <v>n.a.</v>
      </c>
      <c r="V139" s="15">
        <f t="shared" si="13"/>
        <v>0.65972980408475212</v>
      </c>
      <c r="W139" s="15" t="str">
        <f t="shared" si="14"/>
        <v>n.a.</v>
      </c>
      <c r="X139" s="15" t="str">
        <f t="shared" si="15"/>
        <v>n.a.</v>
      </c>
    </row>
    <row r="140" spans="1:24">
      <c r="A140" s="4">
        <f t="shared" si="3"/>
        <v>1993</v>
      </c>
      <c r="B140">
        <v>43030</v>
      </c>
      <c r="C140" s="117">
        <v>428544.43547999999</v>
      </c>
      <c r="D140">
        <v>83924</v>
      </c>
      <c r="E140" s="2">
        <v>97341</v>
      </c>
      <c r="F140">
        <v>97076</v>
      </c>
      <c r="G140" s="23">
        <f t="shared" si="17"/>
        <v>440.25070163651492</v>
      </c>
      <c r="H140" s="23">
        <f t="shared" si="18"/>
        <v>86.451852157072807</v>
      </c>
      <c r="I140" s="24">
        <f t="shared" si="4"/>
        <v>51.272579953291071</v>
      </c>
      <c r="J140" s="15">
        <f t="shared" si="19"/>
        <v>41.145221935752879</v>
      </c>
      <c r="K140" s="7">
        <f t="shared" si="20"/>
        <v>-0.92061483190103433</v>
      </c>
      <c r="L140" s="7">
        <f t="shared" si="21"/>
        <v>2.0023791939605573</v>
      </c>
      <c r="M140" s="18">
        <f t="shared" si="16"/>
        <v>0</v>
      </c>
      <c r="N140" s="18">
        <f t="shared" si="5"/>
        <v>1</v>
      </c>
      <c r="O140" s="18">
        <f t="shared" si="6"/>
        <v>0</v>
      </c>
      <c r="P140" s="18">
        <f t="shared" si="7"/>
        <v>0</v>
      </c>
      <c r="Q140" s="15" t="str">
        <f t="shared" si="8"/>
        <v>n.a.</v>
      </c>
      <c r="R140" s="15">
        <f t="shared" si="9"/>
        <v>-0.92061483190103433</v>
      </c>
      <c r="S140" s="15" t="str">
        <f t="shared" si="10"/>
        <v>n.a.</v>
      </c>
      <c r="T140" s="15" t="str">
        <f t="shared" si="11"/>
        <v>n.a.</v>
      </c>
      <c r="U140" s="15" t="str">
        <f t="shared" si="12"/>
        <v>n.a.</v>
      </c>
      <c r="V140" s="15">
        <f t="shared" si="13"/>
        <v>2.0023791939605573</v>
      </c>
      <c r="W140" s="15" t="str">
        <f t="shared" si="14"/>
        <v>n.a.</v>
      </c>
      <c r="X140" s="15" t="str">
        <f t="shared" si="15"/>
        <v>n.a.</v>
      </c>
    </row>
    <row r="141" spans="1:24">
      <c r="A141" s="4">
        <f t="shared" si="3"/>
        <v>1994</v>
      </c>
      <c r="B141">
        <v>51722</v>
      </c>
      <c r="C141" s="117">
        <v>455234.81745000003</v>
      </c>
      <c r="D141">
        <v>88103</v>
      </c>
      <c r="E141" s="2">
        <v>100822</v>
      </c>
      <c r="F141">
        <v>100545</v>
      </c>
      <c r="G141" s="23">
        <f t="shared" si="17"/>
        <v>451.5232959572316</v>
      </c>
      <c r="H141" s="23">
        <f t="shared" si="18"/>
        <v>87.625441344671543</v>
      </c>
      <c r="I141" s="24">
        <f t="shared" si="4"/>
        <v>58.706286959581398</v>
      </c>
      <c r="J141" s="15">
        <f t="shared" si="19"/>
        <v>42.131804474575915</v>
      </c>
      <c r="K141" s="7">
        <f t="shared" si="20"/>
        <v>3.5734888128888809</v>
      </c>
      <c r="L141" s="7">
        <f t="shared" si="21"/>
        <v>1.3575061242950159</v>
      </c>
      <c r="M141" s="18">
        <f t="shared" si="16"/>
        <v>0</v>
      </c>
      <c r="N141" s="18">
        <f t="shared" si="5"/>
        <v>1</v>
      </c>
      <c r="O141" s="18">
        <f t="shared" si="6"/>
        <v>0</v>
      </c>
      <c r="P141" s="18">
        <f t="shared" si="7"/>
        <v>0</v>
      </c>
      <c r="Q141" s="15" t="str">
        <f t="shared" si="8"/>
        <v>n.a.</v>
      </c>
      <c r="R141" s="15">
        <f t="shared" si="9"/>
        <v>3.5734888128888809</v>
      </c>
      <c r="S141" s="15" t="str">
        <f t="shared" si="10"/>
        <v>n.a.</v>
      </c>
      <c r="T141" s="15" t="str">
        <f t="shared" si="11"/>
        <v>n.a.</v>
      </c>
      <c r="U141" s="15" t="str">
        <f t="shared" si="12"/>
        <v>n.a.</v>
      </c>
      <c r="V141" s="15">
        <f t="shared" si="13"/>
        <v>1.3575061242950159</v>
      </c>
      <c r="W141" s="15" t="str">
        <f t="shared" si="14"/>
        <v>n.a.</v>
      </c>
      <c r="X141" s="15" t="str">
        <f t="shared" si="15"/>
        <v>n.a.</v>
      </c>
    </row>
    <row r="142" spans="1:24">
      <c r="A142" s="4">
        <f t="shared" si="3"/>
        <v>1995</v>
      </c>
      <c r="B142">
        <v>60121</v>
      </c>
      <c r="C142" s="117">
        <v>490653.53106000001</v>
      </c>
      <c r="D142">
        <v>95912</v>
      </c>
      <c r="E142" s="2">
        <v>104780</v>
      </c>
      <c r="F142">
        <v>104490</v>
      </c>
      <c r="G142" s="23">
        <f t="shared" si="17"/>
        <v>468.27021479289942</v>
      </c>
      <c r="H142" s="23">
        <f t="shared" si="18"/>
        <v>91.790601971480527</v>
      </c>
      <c r="I142" s="24">
        <f t="shared" si="4"/>
        <v>62.683501543081157</v>
      </c>
      <c r="J142" s="15">
        <f t="shared" si="19"/>
        <v>29.147055691032172</v>
      </c>
      <c r="K142" s="7">
        <f t="shared" si="20"/>
        <v>3.9236162912128947</v>
      </c>
      <c r="L142" s="7">
        <f t="shared" si="21"/>
        <v>4.753369070548219</v>
      </c>
      <c r="M142" s="18">
        <f t="shared" si="16"/>
        <v>0</v>
      </c>
      <c r="N142" s="18">
        <f t="shared" si="5"/>
        <v>0</v>
      </c>
      <c r="O142" s="18">
        <f t="shared" si="6"/>
        <v>1</v>
      </c>
      <c r="P142" s="18">
        <f t="shared" si="7"/>
        <v>0</v>
      </c>
      <c r="Q142" s="15" t="str">
        <f t="shared" si="8"/>
        <v>n.a.</v>
      </c>
      <c r="R142" s="15" t="str">
        <f t="shared" si="9"/>
        <v>n.a.</v>
      </c>
      <c r="S142" s="15">
        <f t="shared" si="10"/>
        <v>3.9236162912128947</v>
      </c>
      <c r="T142" s="15" t="str">
        <f t="shared" si="11"/>
        <v>n.a.</v>
      </c>
      <c r="U142" s="15" t="str">
        <f t="shared" si="12"/>
        <v>n.a.</v>
      </c>
      <c r="V142" s="15" t="str">
        <f t="shared" si="13"/>
        <v>n.a.</v>
      </c>
      <c r="W142" s="15">
        <f t="shared" si="14"/>
        <v>4.753369070548219</v>
      </c>
      <c r="X142" s="15" t="str">
        <f t="shared" si="15"/>
        <v>n.a.</v>
      </c>
    </row>
    <row r="143" spans="1:24">
      <c r="A143" s="4">
        <f t="shared" si="3"/>
        <v>1996</v>
      </c>
      <c r="B143">
        <v>66121</v>
      </c>
      <c r="C143" s="117">
        <v>509727.43290000001</v>
      </c>
      <c r="D143">
        <v>99259</v>
      </c>
      <c r="E143" s="2">
        <v>108650</v>
      </c>
      <c r="F143">
        <v>108356</v>
      </c>
      <c r="G143" s="23">
        <f t="shared" si="17"/>
        <v>469.14627970547627</v>
      </c>
      <c r="H143" s="23">
        <f t="shared" si="18"/>
        <v>91.604525822289489</v>
      </c>
      <c r="I143" s="24">
        <f t="shared" si="4"/>
        <v>66.614614291902996</v>
      </c>
      <c r="J143" s="15">
        <f t="shared" si="19"/>
        <v>15.342034338611924</v>
      </c>
      <c r="K143" s="7">
        <f t="shared" si="20"/>
        <v>3.6998755861805011</v>
      </c>
      <c r="L143" s="7">
        <f t="shared" si="21"/>
        <v>-0.20271808354503928</v>
      </c>
      <c r="M143" s="18">
        <f t="shared" si="16"/>
        <v>0</v>
      </c>
      <c r="N143" s="18">
        <f t="shared" si="5"/>
        <v>0</v>
      </c>
      <c r="O143" s="18">
        <f t="shared" si="6"/>
        <v>1</v>
      </c>
      <c r="P143" s="18">
        <f t="shared" si="7"/>
        <v>0</v>
      </c>
      <c r="Q143" s="15" t="str">
        <f t="shared" si="8"/>
        <v>n.a.</v>
      </c>
      <c r="R143" s="15" t="str">
        <f t="shared" si="9"/>
        <v>n.a.</v>
      </c>
      <c r="S143" s="15">
        <f t="shared" si="10"/>
        <v>3.6998755861805011</v>
      </c>
      <c r="T143" s="15" t="str">
        <f t="shared" si="11"/>
        <v>n.a.</v>
      </c>
      <c r="U143" s="15" t="str">
        <f t="shared" si="12"/>
        <v>n.a.</v>
      </c>
      <c r="V143" s="15" t="str">
        <f t="shared" si="13"/>
        <v>n.a.</v>
      </c>
      <c r="W143" s="15">
        <f t="shared" si="14"/>
        <v>-0.20271808354503928</v>
      </c>
      <c r="X143" s="15" t="str">
        <f t="shared" si="15"/>
        <v>n.a.</v>
      </c>
    </row>
    <row r="144" spans="1:24">
      <c r="A144" s="4">
        <f t="shared" si="3"/>
        <v>1997</v>
      </c>
      <c r="B144">
        <v>69770</v>
      </c>
      <c r="C144" s="117">
        <v>547863.34512000007</v>
      </c>
      <c r="D144">
        <v>107576</v>
      </c>
      <c r="E144" s="2">
        <v>115268</v>
      </c>
      <c r="F144">
        <v>115074</v>
      </c>
      <c r="G144" s="23">
        <f t="shared" si="17"/>
        <v>475.29526418433574</v>
      </c>
      <c r="H144" s="23">
        <f t="shared" si="18"/>
        <v>93.484192780297889</v>
      </c>
      <c r="I144" s="24">
        <f t="shared" si="4"/>
        <v>64.856473562876474</v>
      </c>
      <c r="J144" s="15">
        <f t="shared" si="19"/>
        <v>6.1501866032950758</v>
      </c>
      <c r="K144" s="7">
        <f t="shared" si="20"/>
        <v>6.1999335523644339</v>
      </c>
      <c r="L144" s="7">
        <f t="shared" si="21"/>
        <v>2.051936780563568</v>
      </c>
      <c r="M144" s="18">
        <f t="shared" si="16"/>
        <v>0</v>
      </c>
      <c r="N144" s="18">
        <f t="shared" si="5"/>
        <v>0</v>
      </c>
      <c r="O144" s="18">
        <f t="shared" si="6"/>
        <v>1</v>
      </c>
      <c r="P144" s="18">
        <f t="shared" si="7"/>
        <v>0</v>
      </c>
      <c r="Q144" s="15" t="str">
        <f t="shared" si="8"/>
        <v>n.a.</v>
      </c>
      <c r="R144" s="15" t="str">
        <f t="shared" si="9"/>
        <v>n.a.</v>
      </c>
      <c r="S144" s="15">
        <f t="shared" si="10"/>
        <v>6.1999335523644339</v>
      </c>
      <c r="T144" s="15" t="str">
        <f t="shared" si="11"/>
        <v>n.a.</v>
      </c>
      <c r="U144" s="15" t="str">
        <f t="shared" si="12"/>
        <v>n.a.</v>
      </c>
      <c r="V144" s="15" t="str">
        <f t="shared" si="13"/>
        <v>n.a.</v>
      </c>
      <c r="W144" s="15">
        <f t="shared" si="14"/>
        <v>2.051936780563568</v>
      </c>
      <c r="X144" s="15" t="str">
        <f t="shared" si="15"/>
        <v>n.a.</v>
      </c>
    </row>
    <row r="145" spans="1:24">
      <c r="A145" s="4">
        <f t="shared" si="3"/>
        <v>1998</v>
      </c>
      <c r="B145">
        <v>69795</v>
      </c>
      <c r="C145" s="117">
        <v>595274.59614000004</v>
      </c>
      <c r="D145">
        <v>117058</v>
      </c>
      <c r="E145" s="2">
        <v>121246</v>
      </c>
      <c r="F145">
        <v>121087</v>
      </c>
      <c r="G145" s="23">
        <f t="shared" si="17"/>
        <v>490.96431728881782</v>
      </c>
      <c r="H145" s="23">
        <f t="shared" si="18"/>
        <v>96.672640332983718</v>
      </c>
      <c r="I145" s="24">
        <f t="shared" si="4"/>
        <v>59.624288814092161</v>
      </c>
      <c r="J145" s="15">
        <f t="shared" si="19"/>
        <v>-3.0592127289889959</v>
      </c>
      <c r="K145" s="7">
        <f t="shared" si="20"/>
        <v>5.225333263812848</v>
      </c>
      <c r="L145" s="7">
        <f t="shared" si="21"/>
        <v>3.4106809481461386</v>
      </c>
      <c r="M145" s="18">
        <f t="shared" si="16"/>
        <v>0</v>
      </c>
      <c r="N145" s="18">
        <f t="shared" si="5"/>
        <v>1</v>
      </c>
      <c r="O145" s="18">
        <f t="shared" si="6"/>
        <v>0</v>
      </c>
      <c r="P145" s="18">
        <f t="shared" si="7"/>
        <v>0</v>
      </c>
      <c r="Q145" s="15" t="str">
        <f t="shared" si="8"/>
        <v>n.a.</v>
      </c>
      <c r="R145" s="15">
        <f t="shared" si="9"/>
        <v>5.225333263812848</v>
      </c>
      <c r="S145" s="15" t="str">
        <f t="shared" si="10"/>
        <v>n.a.</v>
      </c>
      <c r="T145" s="15" t="str">
        <f t="shared" si="11"/>
        <v>n.a.</v>
      </c>
      <c r="U145" s="15" t="str">
        <f t="shared" si="12"/>
        <v>n.a.</v>
      </c>
      <c r="V145" s="15">
        <f t="shared" si="13"/>
        <v>3.4106809481461386</v>
      </c>
      <c r="W145" s="15" t="str">
        <f t="shared" si="14"/>
        <v>n.a.</v>
      </c>
      <c r="X145" s="15" t="str">
        <f t="shared" si="15"/>
        <v>n.a.</v>
      </c>
    </row>
    <row r="146" spans="1:24">
      <c r="A146" s="4">
        <f t="shared" si="3"/>
        <v>1999</v>
      </c>
      <c r="B146">
        <v>68052</v>
      </c>
      <c r="C146" s="117">
        <v>617553.24644999998</v>
      </c>
      <c r="D146">
        <v>122685</v>
      </c>
      <c r="E146" s="2">
        <v>125960</v>
      </c>
      <c r="F146">
        <v>125835</v>
      </c>
      <c r="G146" s="23">
        <f t="shared" si="17"/>
        <v>490.27726774372815</v>
      </c>
      <c r="H146" s="23">
        <f t="shared" si="18"/>
        <v>97.496721897723205</v>
      </c>
      <c r="I146" s="24">
        <f t="shared" si="4"/>
        <v>55.468883726616944</v>
      </c>
      <c r="J146" s="15">
        <f t="shared" si="19"/>
        <v>-11.145730565286051</v>
      </c>
      <c r="K146" s="7">
        <f t="shared" si="20"/>
        <v>3.9211476046148608</v>
      </c>
      <c r="L146" s="7">
        <f t="shared" si="21"/>
        <v>0.85244549223129074</v>
      </c>
      <c r="M146" s="18">
        <f t="shared" si="16"/>
        <v>0</v>
      </c>
      <c r="N146" s="18">
        <f t="shared" si="5"/>
        <v>1</v>
      </c>
      <c r="O146" s="18">
        <f t="shared" si="6"/>
        <v>0</v>
      </c>
      <c r="P146" s="18">
        <f t="shared" si="7"/>
        <v>0</v>
      </c>
      <c r="Q146" s="15" t="str">
        <f t="shared" si="8"/>
        <v>n.a.</v>
      </c>
      <c r="R146" s="15">
        <f t="shared" si="9"/>
        <v>3.9211476046148608</v>
      </c>
      <c r="S146" s="15" t="str">
        <f t="shared" si="10"/>
        <v>n.a.</v>
      </c>
      <c r="T146" s="15" t="str">
        <f t="shared" si="11"/>
        <v>n.a.</v>
      </c>
      <c r="U146" s="15" t="str">
        <f t="shared" si="12"/>
        <v>n.a.</v>
      </c>
      <c r="V146" s="15">
        <f t="shared" si="13"/>
        <v>0.85244549223129074</v>
      </c>
      <c r="W146" s="15" t="str">
        <f t="shared" si="14"/>
        <v>n.a.</v>
      </c>
      <c r="X146" s="15" t="str">
        <f t="shared" si="15"/>
        <v>n.a.</v>
      </c>
    </row>
    <row r="147" spans="1:24">
      <c r="A147" s="4">
        <f t="shared" si="3"/>
        <v>2000</v>
      </c>
      <c r="B147">
        <v>63236</v>
      </c>
      <c r="C147" s="117">
        <v>677319.72441000002</v>
      </c>
      <c r="D147">
        <v>132198</v>
      </c>
      <c r="E147" s="2">
        <v>132272</v>
      </c>
      <c r="F147">
        <v>132198</v>
      </c>
      <c r="G147" s="23">
        <f t="shared" si="17"/>
        <v>512.06583737298899</v>
      </c>
      <c r="H147" s="23">
        <f t="shared" si="18"/>
        <v>100</v>
      </c>
      <c r="I147" s="24">
        <f t="shared" si="4"/>
        <v>47.834309142347088</v>
      </c>
      <c r="J147" s="15">
        <f t="shared" si="19"/>
        <v>-17.022164420529386</v>
      </c>
      <c r="K147" s="7">
        <f t="shared" si="20"/>
        <v>5.056621766599112</v>
      </c>
      <c r="L147" s="7">
        <f t="shared" si="21"/>
        <v>2.5675510453600836</v>
      </c>
      <c r="M147" s="18">
        <f t="shared" si="16"/>
        <v>0</v>
      </c>
      <c r="N147" s="18">
        <f t="shared" si="5"/>
        <v>1</v>
      </c>
      <c r="O147" s="18">
        <f t="shared" si="6"/>
        <v>0</v>
      </c>
      <c r="P147" s="18">
        <f t="shared" si="7"/>
        <v>0</v>
      </c>
      <c r="Q147" s="15" t="str">
        <f t="shared" si="8"/>
        <v>n.a.</v>
      </c>
      <c r="R147" s="15">
        <f t="shared" si="9"/>
        <v>5.056621766599112</v>
      </c>
      <c r="S147" s="15" t="str">
        <f t="shared" si="10"/>
        <v>n.a.</v>
      </c>
      <c r="T147" s="15" t="str">
        <f t="shared" si="11"/>
        <v>n.a.</v>
      </c>
      <c r="U147" s="15" t="str">
        <f t="shared" si="12"/>
        <v>n.a.</v>
      </c>
      <c r="V147" s="15">
        <f t="shared" si="13"/>
        <v>2.5675510453600836</v>
      </c>
      <c r="W147" s="15" t="str">
        <f t="shared" si="14"/>
        <v>n.a.</v>
      </c>
      <c r="X147" s="15" t="str">
        <f t="shared" si="15"/>
        <v>n.a.</v>
      </c>
    </row>
    <row r="148" spans="1:24">
      <c r="A148" s="4">
        <f t="shared" si="3"/>
        <v>2001</v>
      </c>
      <c r="B148">
        <v>61760</v>
      </c>
      <c r="C148" s="117">
        <v>704580.89646000008</v>
      </c>
      <c r="D148">
        <v>139789</v>
      </c>
      <c r="E148" s="2">
        <v>135759</v>
      </c>
      <c r="F148">
        <v>135774</v>
      </c>
      <c r="G148" s="23">
        <f t="shared" si="17"/>
        <v>518.99387625129839</v>
      </c>
      <c r="H148" s="23">
        <f t="shared" si="18"/>
        <v>102.95711991986684</v>
      </c>
      <c r="I148" s="24">
        <f t="shared" si="4"/>
        <v>44.180872600848424</v>
      </c>
      <c r="J148" s="15">
        <f t="shared" si="19"/>
        <v>-15.443416213243736</v>
      </c>
      <c r="K148" s="7">
        <f t="shared" si="20"/>
        <v>2.7050333590523223</v>
      </c>
      <c r="L148" s="7">
        <f t="shared" si="21"/>
        <v>2.9571199198668463</v>
      </c>
      <c r="M148" s="18">
        <f t="shared" si="16"/>
        <v>0</v>
      </c>
      <c r="N148" s="18">
        <f t="shared" si="5"/>
        <v>1</v>
      </c>
      <c r="O148" s="18">
        <f t="shared" si="6"/>
        <v>0</v>
      </c>
      <c r="P148" s="18">
        <f t="shared" si="7"/>
        <v>0</v>
      </c>
      <c r="Q148" s="15" t="str">
        <f t="shared" si="8"/>
        <v>n.a.</v>
      </c>
      <c r="R148" s="15">
        <f t="shared" si="9"/>
        <v>2.7050333590523223</v>
      </c>
      <c r="S148" s="15" t="str">
        <f t="shared" si="10"/>
        <v>n.a.</v>
      </c>
      <c r="T148" s="15" t="str">
        <f t="shared" si="11"/>
        <v>n.a.</v>
      </c>
      <c r="U148" s="15" t="str">
        <f t="shared" si="12"/>
        <v>n.a.</v>
      </c>
      <c r="V148" s="15">
        <f t="shared" si="13"/>
        <v>2.9571199198668463</v>
      </c>
      <c r="W148" s="15" t="str">
        <f t="shared" si="14"/>
        <v>n.a.</v>
      </c>
      <c r="X148" s="15" t="str">
        <f t="shared" si="15"/>
        <v>n.a.</v>
      </c>
    </row>
    <row r="149" spans="1:24">
      <c r="A149" s="4">
        <f t="shared" si="3"/>
        <v>2002</v>
      </c>
      <c r="B149">
        <v>59253</v>
      </c>
      <c r="C149" s="2">
        <v>143.97399999999999</v>
      </c>
      <c r="D149">
        <v>143808</v>
      </c>
      <c r="E149" s="2">
        <v>137989</v>
      </c>
      <c r="F149">
        <v>137910</v>
      </c>
      <c r="G149" s="23">
        <f t="shared" si="17"/>
        <v>0.10433730224872997</v>
      </c>
      <c r="H149" s="23">
        <f t="shared" si="18"/>
        <v>104.27670219708506</v>
      </c>
      <c r="I149" s="24">
        <f t="shared" si="4"/>
        <v>41.202853805073431</v>
      </c>
      <c r="J149" s="15">
        <f t="shared" si="19"/>
        <v>-14.266029921543513</v>
      </c>
      <c r="K149" s="7">
        <f t="shared" si="20"/>
        <v>1.5732025277299</v>
      </c>
      <c r="L149" s="7">
        <f t="shared" si="21"/>
        <v>1.2816814206198401</v>
      </c>
      <c r="M149" s="18">
        <f t="shared" si="16"/>
        <v>0</v>
      </c>
      <c r="N149" s="18">
        <f t="shared" si="5"/>
        <v>1</v>
      </c>
      <c r="O149" s="18">
        <f t="shared" si="6"/>
        <v>0</v>
      </c>
      <c r="P149" s="18">
        <f t="shared" si="7"/>
        <v>0</v>
      </c>
      <c r="Q149" s="15" t="str">
        <f t="shared" si="8"/>
        <v>n.a.</v>
      </c>
      <c r="R149" s="15">
        <f t="shared" si="9"/>
        <v>1.5732025277299</v>
      </c>
      <c r="S149" s="15" t="str">
        <f t="shared" si="10"/>
        <v>n.a.</v>
      </c>
      <c r="T149" s="15" t="str">
        <f t="shared" si="11"/>
        <v>n.a.</v>
      </c>
      <c r="U149" s="15" t="str">
        <f t="shared" si="12"/>
        <v>n.a.</v>
      </c>
      <c r="V149" s="15">
        <f t="shared" si="13"/>
        <v>1.2816814206198401</v>
      </c>
      <c r="W149" s="15" t="str">
        <f t="shared" si="14"/>
        <v>n.a.</v>
      </c>
      <c r="X149" s="15" t="str">
        <f t="shared" si="15"/>
        <v>n.a.</v>
      </c>
    </row>
    <row r="150" spans="1:24">
      <c r="A150" s="4">
        <f t="shared" si="3"/>
        <v>2003</v>
      </c>
      <c r="B150">
        <v>63320</v>
      </c>
      <c r="C150" s="2">
        <v>145.93799999999999</v>
      </c>
      <c r="D150">
        <v>145795</v>
      </c>
      <c r="E150" s="2">
        <v>140437</v>
      </c>
      <c r="F150">
        <v>140407</v>
      </c>
      <c r="G150" s="23">
        <f t="shared" si="17"/>
        <v>0.10391705889473571</v>
      </c>
      <c r="H150" s="23">
        <f t="shared" si="18"/>
        <v>103.83741551347156</v>
      </c>
      <c r="I150" s="24">
        <f t="shared" si="4"/>
        <v>43.430844679172814</v>
      </c>
      <c r="J150" s="15">
        <f t="shared" si="19"/>
        <v>-4.4034644631742736</v>
      </c>
      <c r="K150" s="7">
        <f t="shared" si="20"/>
        <v>1.8106011166702851</v>
      </c>
      <c r="L150" s="7">
        <f t="shared" si="21"/>
        <v>-0.42127021123399278</v>
      </c>
      <c r="M150" s="18">
        <f t="shared" si="16"/>
        <v>0</v>
      </c>
      <c r="N150" s="18">
        <f t="shared" si="5"/>
        <v>1</v>
      </c>
      <c r="O150" s="18">
        <f t="shared" si="6"/>
        <v>0</v>
      </c>
      <c r="P150" s="18">
        <f t="shared" si="7"/>
        <v>0</v>
      </c>
      <c r="Q150" s="15" t="str">
        <f t="shared" si="8"/>
        <v>n.a.</v>
      </c>
      <c r="R150" s="15">
        <f t="shared" si="9"/>
        <v>1.8106011166702851</v>
      </c>
      <c r="S150" s="15" t="str">
        <f t="shared" si="10"/>
        <v>n.a.</v>
      </c>
      <c r="T150" s="15" t="str">
        <f t="shared" si="11"/>
        <v>n.a.</v>
      </c>
      <c r="U150" s="15" t="str">
        <f t="shared" si="12"/>
        <v>n.a.</v>
      </c>
      <c r="V150" s="15">
        <f t="shared" si="13"/>
        <v>-0.42127021123399278</v>
      </c>
      <c r="W150" s="15" t="str">
        <f t="shared" si="14"/>
        <v>n.a.</v>
      </c>
      <c r="X150" s="15" t="str">
        <f t="shared" si="15"/>
        <v>n.a.</v>
      </c>
    </row>
    <row r="151" spans="1:24">
      <c r="A151" s="4">
        <f t="shared" si="3"/>
        <v>2004</v>
      </c>
      <c r="B151">
        <v>63788</v>
      </c>
      <c r="C151" s="2">
        <v>151.935</v>
      </c>
      <c r="D151">
        <v>152151</v>
      </c>
      <c r="E151" s="2">
        <v>145363</v>
      </c>
      <c r="F151">
        <v>145597</v>
      </c>
      <c r="G151" s="23">
        <f t="shared" si="17"/>
        <v>0.10452109546445794</v>
      </c>
      <c r="H151" s="23">
        <f t="shared" si="18"/>
        <v>104.50146637636765</v>
      </c>
      <c r="I151" s="24">
        <f t="shared" si="4"/>
        <v>41.924141149253046</v>
      </c>
      <c r="J151" s="15">
        <f t="shared" si="19"/>
        <v>-2.2567314515953782</v>
      </c>
      <c r="K151" s="7">
        <f t="shared" si="20"/>
        <v>3.6963969032882904</v>
      </c>
      <c r="L151" s="7">
        <f t="shared" si="21"/>
        <v>0.63951019929799902</v>
      </c>
      <c r="M151" s="18">
        <f t="shared" si="16"/>
        <v>0</v>
      </c>
      <c r="N151" s="18">
        <f t="shared" si="5"/>
        <v>1</v>
      </c>
      <c r="O151" s="18">
        <f t="shared" si="6"/>
        <v>0</v>
      </c>
      <c r="P151" s="18">
        <f t="shared" si="7"/>
        <v>0</v>
      </c>
      <c r="Q151" s="15" t="str">
        <f t="shared" si="8"/>
        <v>n.a.</v>
      </c>
      <c r="R151" s="15">
        <f t="shared" si="9"/>
        <v>3.6963969032882904</v>
      </c>
      <c r="S151" s="15" t="str">
        <f t="shared" si="10"/>
        <v>n.a.</v>
      </c>
      <c r="T151" s="15" t="str">
        <f t="shared" si="11"/>
        <v>n.a.</v>
      </c>
      <c r="U151" s="15" t="str">
        <f t="shared" si="12"/>
        <v>n.a.</v>
      </c>
      <c r="V151" s="15">
        <f t="shared" si="13"/>
        <v>0.63951019929799902</v>
      </c>
      <c r="W151" s="15" t="str">
        <f t="shared" si="14"/>
        <v>n.a.</v>
      </c>
      <c r="X151" s="15" t="str">
        <f t="shared" si="15"/>
        <v>n.a.</v>
      </c>
    </row>
    <row r="152" spans="1:24">
      <c r="A152" s="4">
        <f t="shared" si="3"/>
        <v>2005</v>
      </c>
      <c r="B152">
        <v>60044</v>
      </c>
      <c r="C152" s="2">
        <v>157.37700000000001</v>
      </c>
      <c r="D152">
        <v>157070</v>
      </c>
      <c r="E152" s="2">
        <v>149616</v>
      </c>
      <c r="F152">
        <v>149627</v>
      </c>
      <c r="G152" s="23">
        <f t="shared" si="17"/>
        <v>0.10518727943535451</v>
      </c>
      <c r="H152" s="23">
        <f t="shared" si="18"/>
        <v>104.97436959906969</v>
      </c>
      <c r="I152" s="24">
        <f t="shared" si="4"/>
        <v>38.227541860317054</v>
      </c>
      <c r="J152" s="15">
        <f t="shared" si="19"/>
        <v>-2.9753119447563776</v>
      </c>
      <c r="K152" s="7">
        <f t="shared" si="20"/>
        <v>2.7679141740557744</v>
      </c>
      <c r="L152" s="7">
        <f t="shared" si="21"/>
        <v>0.4525326190149892</v>
      </c>
      <c r="M152" s="18">
        <f t="shared" si="16"/>
        <v>0</v>
      </c>
      <c r="N152" s="18">
        <f t="shared" si="5"/>
        <v>1</v>
      </c>
      <c r="O152" s="18">
        <f t="shared" si="6"/>
        <v>0</v>
      </c>
      <c r="P152" s="18">
        <f t="shared" si="7"/>
        <v>0</v>
      </c>
      <c r="Q152" s="15" t="str">
        <f t="shared" si="8"/>
        <v>n.a.</v>
      </c>
      <c r="R152" s="15">
        <f t="shared" si="9"/>
        <v>2.7679141740557744</v>
      </c>
      <c r="S152" s="15" t="str">
        <f t="shared" si="10"/>
        <v>n.a.</v>
      </c>
      <c r="T152" s="15" t="str">
        <f t="shared" si="11"/>
        <v>n.a.</v>
      </c>
      <c r="U152" s="15" t="str">
        <f t="shared" si="12"/>
        <v>n.a.</v>
      </c>
      <c r="V152" s="15">
        <f t="shared" si="13"/>
        <v>0.4525326190149892</v>
      </c>
      <c r="W152" s="15" t="str">
        <f t="shared" si="14"/>
        <v>n.a.</v>
      </c>
      <c r="X152" s="15" t="str">
        <f t="shared" si="15"/>
        <v>n.a.</v>
      </c>
    </row>
    <row r="153" spans="1:24">
      <c r="A153" s="4">
        <f t="shared" si="3"/>
        <v>2006</v>
      </c>
      <c r="B153">
        <v>58895</v>
      </c>
      <c r="D153">
        <v>167009</v>
      </c>
      <c r="F153">
        <v>156993</v>
      </c>
      <c r="H153" s="23">
        <f t="shared" si="18"/>
        <v>106.37990228863707</v>
      </c>
      <c r="I153" s="24">
        <f t="shared" si="4"/>
        <v>35.264566580244178</v>
      </c>
      <c r="J153" s="15">
        <f t="shared" si="19"/>
        <v>-8.1662780989286361</v>
      </c>
      <c r="K153" s="7">
        <f t="shared" si="20"/>
        <v>4.9229082986359307</v>
      </c>
      <c r="L153" s="7">
        <f t="shared" si="21"/>
        <v>1.3389293928942392</v>
      </c>
      <c r="M153" s="18">
        <f t="shared" si="16"/>
        <v>0</v>
      </c>
      <c r="N153" s="18">
        <f t="shared" si="5"/>
        <v>1</v>
      </c>
      <c r="O153" s="18">
        <f t="shared" si="6"/>
        <v>0</v>
      </c>
      <c r="P153" s="18">
        <f t="shared" si="7"/>
        <v>0</v>
      </c>
      <c r="Q153" s="15" t="str">
        <f t="shared" si="8"/>
        <v>n.a.</v>
      </c>
      <c r="R153" s="15">
        <f t="shared" si="9"/>
        <v>4.9229082986359307</v>
      </c>
      <c r="S153" s="15" t="str">
        <f t="shared" si="10"/>
        <v>n.a.</v>
      </c>
      <c r="T153" s="15" t="str">
        <f t="shared" si="11"/>
        <v>n.a.</v>
      </c>
      <c r="U153" s="15" t="str">
        <f t="shared" si="12"/>
        <v>n.a.</v>
      </c>
      <c r="V153" s="15">
        <f t="shared" si="13"/>
        <v>1.3389293928942392</v>
      </c>
      <c r="W153" s="15" t="str">
        <f t="shared" si="14"/>
        <v>n.a.</v>
      </c>
      <c r="X153" s="15" t="str">
        <f t="shared" si="15"/>
        <v>n.a.</v>
      </c>
    </row>
    <row r="154" spans="1:24">
      <c r="A154" s="4">
        <f t="shared" si="3"/>
        <v>2007</v>
      </c>
      <c r="B154">
        <v>56068</v>
      </c>
      <c r="D154">
        <v>179659</v>
      </c>
      <c r="F154">
        <v>163591</v>
      </c>
      <c r="H154" s="23">
        <f t="shared" si="18"/>
        <v>109.82205622558698</v>
      </c>
      <c r="I154" s="24">
        <f t="shared" si="4"/>
        <v>31.208010731441231</v>
      </c>
      <c r="J154" s="15">
        <f t="shared" si="19"/>
        <v>-10.716130417811815</v>
      </c>
      <c r="K154" s="7">
        <f t="shared" si="20"/>
        <v>4.2027351537966551</v>
      </c>
      <c r="L154" s="7">
        <f t="shared" si="21"/>
        <v>3.2357182728091072</v>
      </c>
      <c r="M154" s="18">
        <f t="shared" si="16"/>
        <v>0</v>
      </c>
      <c r="N154" s="18">
        <f t="shared" si="5"/>
        <v>1</v>
      </c>
      <c r="O154" s="18">
        <f t="shared" si="6"/>
        <v>0</v>
      </c>
      <c r="P154" s="18">
        <f t="shared" si="7"/>
        <v>0</v>
      </c>
      <c r="Q154" s="15" t="str">
        <f t="shared" si="8"/>
        <v>n.a.</v>
      </c>
      <c r="R154" s="15">
        <f t="shared" si="9"/>
        <v>4.2027351537966551</v>
      </c>
      <c r="S154" s="15" t="str">
        <f t="shared" si="10"/>
        <v>n.a.</v>
      </c>
      <c r="T154" s="15" t="str">
        <f t="shared" si="11"/>
        <v>n.a.</v>
      </c>
      <c r="U154" s="15" t="str">
        <f t="shared" si="12"/>
        <v>n.a.</v>
      </c>
      <c r="V154" s="15">
        <f t="shared" si="13"/>
        <v>3.2357182728091072</v>
      </c>
      <c r="W154" s="15" t="str">
        <f t="shared" si="14"/>
        <v>n.a.</v>
      </c>
      <c r="X154" s="15" t="str">
        <f t="shared" si="15"/>
        <v>n.a.</v>
      </c>
    </row>
    <row r="155" spans="1:24">
      <c r="A155" s="4">
        <f t="shared" si="3"/>
        <v>2008</v>
      </c>
      <c r="B155">
        <v>54382</v>
      </c>
      <c r="D155">
        <v>184728</v>
      </c>
      <c r="F155">
        <v>165294</v>
      </c>
      <c r="H155" s="23">
        <f t="shared" si="18"/>
        <v>111.75723256742532</v>
      </c>
      <c r="I155" s="24">
        <f t="shared" si="4"/>
        <v>29.438958901736608</v>
      </c>
      <c r="J155" s="15">
        <f t="shared" si="19"/>
        <v>-8.7885829585804451</v>
      </c>
      <c r="K155" s="7">
        <f t="shared" si="20"/>
        <v>1.0410108135533225</v>
      </c>
      <c r="L155" s="7">
        <f t="shared" si="21"/>
        <v>1.76210172013469</v>
      </c>
      <c r="M155" s="18">
        <f t="shared" si="16"/>
        <v>1</v>
      </c>
      <c r="N155" s="18">
        <f t="shared" si="5"/>
        <v>0</v>
      </c>
      <c r="O155" s="18">
        <f t="shared" si="6"/>
        <v>0</v>
      </c>
      <c r="P155" s="18">
        <f t="shared" si="7"/>
        <v>0</v>
      </c>
      <c r="Q155" s="15">
        <f t="shared" si="8"/>
        <v>1.0410108135533225</v>
      </c>
      <c r="R155" s="15" t="str">
        <f t="shared" si="9"/>
        <v>n.a.</v>
      </c>
      <c r="S155" s="15" t="str">
        <f t="shared" si="10"/>
        <v>n.a.</v>
      </c>
      <c r="T155" s="15" t="str">
        <f t="shared" si="11"/>
        <v>n.a.</v>
      </c>
      <c r="U155" s="15">
        <f t="shared" si="12"/>
        <v>1.76210172013469</v>
      </c>
      <c r="V155" s="15" t="str">
        <f t="shared" si="13"/>
        <v>n.a.</v>
      </c>
      <c r="W155" s="15" t="str">
        <f t="shared" si="14"/>
        <v>n.a.</v>
      </c>
      <c r="X155" s="15" t="str">
        <f t="shared" si="15"/>
        <v>n.a.</v>
      </c>
    </row>
    <row r="156" spans="1:24">
      <c r="A156" s="4">
        <v>2009</v>
      </c>
      <c r="B156">
        <v>58968</v>
      </c>
      <c r="D156">
        <v>176448</v>
      </c>
      <c r="F156">
        <v>154788</v>
      </c>
      <c r="H156" s="23">
        <f t="shared" si="18"/>
        <v>113.9933328164974</v>
      </c>
      <c r="I156" s="24">
        <f t="shared" si="4"/>
        <v>33.419477693144721</v>
      </c>
      <c r="J156" s="15">
        <f t="shared" si="19"/>
        <v>-1.8450888870994575</v>
      </c>
      <c r="K156" s="7">
        <f t="shared" si="20"/>
        <v>-6.3559475843043334</v>
      </c>
      <c r="L156" s="7">
        <f t="shared" si="21"/>
        <v>2.0008550656647639</v>
      </c>
      <c r="M156" s="18">
        <f t="shared" si="16"/>
        <v>0</v>
      </c>
      <c r="N156" s="18">
        <f t="shared" si="5"/>
        <v>1</v>
      </c>
      <c r="O156" s="18">
        <f t="shared" si="6"/>
        <v>0</v>
      </c>
      <c r="P156" s="18">
        <f t="shared" si="7"/>
        <v>0</v>
      </c>
      <c r="Q156" s="15" t="str">
        <f t="shared" si="8"/>
        <v>n.a.</v>
      </c>
      <c r="R156" s="15">
        <f t="shared" si="9"/>
        <v>-6.3559475843043334</v>
      </c>
      <c r="S156" s="15" t="str">
        <f t="shared" si="10"/>
        <v>n.a.</v>
      </c>
      <c r="T156" s="15" t="str">
        <f t="shared" si="11"/>
        <v>n.a.</v>
      </c>
      <c r="U156" s="15" t="str">
        <f t="shared" si="12"/>
        <v>n.a.</v>
      </c>
      <c r="V156" s="15">
        <f t="shared" si="13"/>
        <v>2.0008550656647639</v>
      </c>
      <c r="W156" s="15" t="str">
        <f t="shared" si="14"/>
        <v>n.a.</v>
      </c>
      <c r="X156" s="15" t="str">
        <f t="shared" si="15"/>
        <v>n.a.</v>
      </c>
    </row>
    <row r="157" spans="1:24">
      <c r="A157" s="4">
        <v>2010</v>
      </c>
      <c r="F157">
        <v>156237</v>
      </c>
      <c r="H157" s="23" t="s">
        <v>7</v>
      </c>
    </row>
    <row r="158" spans="1:24">
      <c r="A158" s="19" t="s">
        <v>27</v>
      </c>
      <c r="M158" s="18">
        <f>SUM(M7:M156)</f>
        <v>15</v>
      </c>
      <c r="N158" s="18">
        <f>SUM(N7:N156)</f>
        <v>14</v>
      </c>
      <c r="O158" s="18">
        <f>SUM(O7:O156)</f>
        <v>3</v>
      </c>
      <c r="P158" s="18">
        <f>SUM(P7:P156)</f>
        <v>0</v>
      </c>
      <c r="Q158" s="15">
        <f>AVERAGE(Q7:Q156)</f>
        <v>2.6563667423692414</v>
      </c>
      <c r="R158" s="15">
        <f>AVERAGE(R7:R156)</f>
        <v>2.0316651861855695</v>
      </c>
      <c r="S158" s="15">
        <f>AVERAGE(S7:S156)</f>
        <v>4.6078084765859435</v>
      </c>
      <c r="T158" s="15" t="s">
        <v>6</v>
      </c>
      <c r="U158" s="15">
        <f>AVERAGE(U7:U156)</f>
        <v>37.684102058804655</v>
      </c>
      <c r="V158" s="15">
        <f>AVERAGE(V7:V156)</f>
        <v>1.5953835205008307</v>
      </c>
      <c r="W158" s="15">
        <f>AVERAGE(W7:W156)</f>
        <v>2.2008625891889158</v>
      </c>
      <c r="X158" s="15" t="s">
        <v>6</v>
      </c>
    </row>
    <row r="159" spans="1:24">
      <c r="A159" s="19" t="s">
        <v>28</v>
      </c>
      <c r="M159" s="3"/>
      <c r="N159" s="3"/>
      <c r="O159" s="3"/>
      <c r="P159" s="3"/>
      <c r="Q159" s="15">
        <f>MEDIAN(Q7:Q156)</f>
        <v>3.0240280347493709</v>
      </c>
      <c r="R159" s="15">
        <f>MEDIAN(R7:R156)</f>
        <v>3.1707014934723277</v>
      </c>
      <c r="S159" s="15">
        <f>MEDIAN(S7:S156)</f>
        <v>3.9236162912128947</v>
      </c>
      <c r="T159" s="15" t="s">
        <v>6</v>
      </c>
      <c r="U159" s="15">
        <f>MEDIAN(U7:U156)</f>
        <v>7.6535343234083175</v>
      </c>
      <c r="V159" s="15">
        <f>MEDIAN(V7:V156)</f>
        <v>1.3482177585946276</v>
      </c>
      <c r="W159" s="15">
        <f>MEDIAN(W7:W156)</f>
        <v>2.051936780563568</v>
      </c>
      <c r="X159" s="15" t="s">
        <v>6</v>
      </c>
    </row>
    <row r="160" spans="1:24">
      <c r="A160" s="19" t="s">
        <v>25</v>
      </c>
      <c r="M160" s="18">
        <f>SUM(M7:M156)</f>
        <v>15</v>
      </c>
      <c r="N160" s="18">
        <f>SUM(N7:N156)</f>
        <v>14</v>
      </c>
      <c r="O160" s="18">
        <f>SUM(O7:O156)</f>
        <v>3</v>
      </c>
      <c r="P160" s="18">
        <f>SUM(P7:P156)</f>
        <v>0</v>
      </c>
      <c r="Q160" s="15">
        <f>AVERAGE(Q7:Q156)</f>
        <v>2.6563667423692414</v>
      </c>
      <c r="R160" s="15">
        <f>AVERAGE(R7:R156)</f>
        <v>2.0316651861855695</v>
      </c>
      <c r="S160" s="15">
        <f>AVERAGE(S7:S156)</f>
        <v>4.6078084765859435</v>
      </c>
      <c r="T160" s="15" t="s">
        <v>6</v>
      </c>
      <c r="U160" s="15">
        <f>AVERAGE(U7:U156)</f>
        <v>37.684102058804655</v>
      </c>
      <c r="V160" s="15">
        <f>AVERAGE(V7:V156)</f>
        <v>1.5953835205008307</v>
      </c>
      <c r="W160" s="15">
        <f>AVERAGE(W7:W156)</f>
        <v>2.2008625891889158</v>
      </c>
      <c r="X160" s="15" t="s">
        <v>6</v>
      </c>
    </row>
    <row r="161" spans="1:24">
      <c r="A161" s="19" t="s">
        <v>26</v>
      </c>
      <c r="M161" s="3"/>
      <c r="N161" s="3"/>
      <c r="O161" s="3"/>
      <c r="P161" s="3"/>
      <c r="Q161" s="15">
        <f>MEDIAN(Q7:Q156)</f>
        <v>3.0240280347493709</v>
      </c>
      <c r="R161" s="15">
        <f>MEDIAN(R7:R156)</f>
        <v>3.1707014934723277</v>
      </c>
      <c r="S161" s="15">
        <f>MEDIAN(S7:S156)</f>
        <v>3.9236162912128947</v>
      </c>
      <c r="T161" s="15" t="s">
        <v>6</v>
      </c>
      <c r="U161" s="15">
        <f>MEDIAN(U7:U156)</f>
        <v>7.6535343234083175</v>
      </c>
      <c r="V161" s="15">
        <f>MEDIAN(V7:V156)</f>
        <v>1.3482177585946276</v>
      </c>
      <c r="W161" s="15">
        <f>MEDIAN(W7:W156)</f>
        <v>2.051936780563568</v>
      </c>
      <c r="X161" s="15" t="s">
        <v>6</v>
      </c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149"/>
  <sheetViews>
    <sheetView workbookViewId="0">
      <pane xSplit="1" ySplit="6" topLeftCell="B623" activePane="bottomRight" state="frozen"/>
      <selection pane="topRight" activeCell="B1" sqref="B1"/>
      <selection pane="bottomLeft" activeCell="A7" sqref="A7"/>
      <selection pane="bottomRight" activeCell="I88" sqref="I87:I88"/>
    </sheetView>
  </sheetViews>
  <sheetFormatPr defaultRowHeight="15"/>
  <cols>
    <col min="3" max="3" width="15" bestFit="1" customWidth="1"/>
    <col min="4" max="4" width="15.28515625" bestFit="1" customWidth="1"/>
    <col min="5" max="5" width="12.5703125" bestFit="1" customWidth="1"/>
    <col min="6" max="6" width="15.28515625" bestFit="1" customWidth="1"/>
    <col min="7" max="7" width="11.5703125" bestFit="1" customWidth="1"/>
    <col min="8" max="8" width="12.5703125" bestFit="1" customWidth="1"/>
    <col min="9" max="9" width="15.28515625" bestFit="1" customWidth="1"/>
  </cols>
  <sheetData>
    <row r="1" spans="1:24"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</row>
    <row r="2" spans="1:24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</row>
    <row r="3" spans="1:24"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</row>
    <row r="4" spans="1:24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36</v>
      </c>
      <c r="H4" s="9" t="s">
        <v>10</v>
      </c>
      <c r="I4" s="9"/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24">
      <c r="B5" s="3"/>
      <c r="C5" s="9" t="s">
        <v>3</v>
      </c>
      <c r="D5" s="9" t="s">
        <v>3</v>
      </c>
      <c r="E5" s="9" t="s">
        <v>3</v>
      </c>
      <c r="F5" s="9" t="s">
        <v>3</v>
      </c>
      <c r="G5" s="9" t="s">
        <v>35</v>
      </c>
      <c r="H5" s="9" t="s">
        <v>7</v>
      </c>
      <c r="I5" s="9"/>
      <c r="J5" s="9"/>
      <c r="K5" s="9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24">
      <c r="B6" s="3"/>
      <c r="C6" s="9"/>
      <c r="D6" s="9" t="s">
        <v>9</v>
      </c>
      <c r="E6" s="9"/>
      <c r="F6" s="9" t="s">
        <v>33</v>
      </c>
      <c r="G6" s="9"/>
      <c r="H6" s="9"/>
      <c r="I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24">
      <c r="A7" s="4">
        <v>1872</v>
      </c>
      <c r="B7">
        <v>27.88</v>
      </c>
    </row>
    <row r="8" spans="1:24">
      <c r="A8" s="4">
        <f t="shared" ref="A8:A47" si="0">A7+1</f>
        <v>1873</v>
      </c>
      <c r="B8">
        <v>40.64</v>
      </c>
    </row>
    <row r="9" spans="1:24">
      <c r="A9" s="4">
        <f t="shared" si="0"/>
        <v>1874</v>
      </c>
      <c r="B9">
        <v>46.918999999999997</v>
      </c>
    </row>
    <row r="10" spans="1:24">
      <c r="A10" s="4">
        <f t="shared" si="0"/>
        <v>1875</v>
      </c>
      <c r="B10">
        <v>55.809999999999995</v>
      </c>
    </row>
    <row r="11" spans="1:24">
      <c r="A11" s="4">
        <f t="shared" si="0"/>
        <v>1876</v>
      </c>
      <c r="B11">
        <v>53.927</v>
      </c>
    </row>
    <row r="12" spans="1:24">
      <c r="A12" s="4">
        <f t="shared" si="0"/>
        <v>1877</v>
      </c>
      <c r="B12">
        <v>238.19</v>
      </c>
    </row>
    <row r="13" spans="1:24">
      <c r="A13" s="4">
        <f t="shared" si="0"/>
        <v>1878</v>
      </c>
      <c r="B13">
        <v>252.364</v>
      </c>
    </row>
    <row r="14" spans="1:24">
      <c r="A14" s="4">
        <f t="shared" si="0"/>
        <v>1879</v>
      </c>
      <c r="B14">
        <v>250.19800000000001</v>
      </c>
    </row>
    <row r="15" spans="1:24">
      <c r="A15" s="4">
        <f t="shared" si="0"/>
        <v>1880</v>
      </c>
      <c r="B15">
        <v>249.33799999999999</v>
      </c>
    </row>
    <row r="16" spans="1:24">
      <c r="A16" s="4">
        <f t="shared" si="0"/>
        <v>1881</v>
      </c>
      <c r="B16">
        <v>246.12700000000001</v>
      </c>
    </row>
    <row r="17" spans="1:24">
      <c r="A17" s="4">
        <f t="shared" si="0"/>
        <v>1882</v>
      </c>
      <c r="B17">
        <v>240.511</v>
      </c>
    </row>
    <row r="18" spans="1:24">
      <c r="A18" s="4">
        <f t="shared" si="0"/>
        <v>1883</v>
      </c>
      <c r="B18">
        <v>227.66200000000001</v>
      </c>
    </row>
    <row r="19" spans="1:24">
      <c r="A19" s="4">
        <f t="shared" si="0"/>
        <v>1884</v>
      </c>
      <c r="B19">
        <v>241.86099999999999</v>
      </c>
    </row>
    <row r="20" spans="1:24">
      <c r="A20" s="4">
        <f t="shared" si="0"/>
        <v>1885</v>
      </c>
      <c r="B20">
        <v>246.65100000000001</v>
      </c>
      <c r="C20">
        <v>865.4</v>
      </c>
      <c r="E20">
        <v>3771</v>
      </c>
      <c r="G20" s="23">
        <f t="shared" ref="G20:G75" si="1">100*C20/E20</f>
        <v>22.948819941660037</v>
      </c>
      <c r="I20" s="24">
        <f>100*B20/C20</f>
        <v>28.501386642015255</v>
      </c>
      <c r="M20" s="18">
        <f t="shared" ref="M20:M75" si="2">IF(AND(I20&gt;0,I20&lt;30),1,0)</f>
        <v>1</v>
      </c>
      <c r="N20" s="18">
        <f t="shared" ref="N20:N75" si="3">IF(AND($I20&gt;30,$I20&lt;60),1,0)</f>
        <v>0</v>
      </c>
      <c r="O20" s="18">
        <f t="shared" ref="O20:O75" si="4">IF(AND($I20&gt;60,$I20&lt;90),1,0)</f>
        <v>0</v>
      </c>
      <c r="P20" s="18">
        <f t="shared" ref="P20:P75" si="5">IF($I20&gt;90,1,0)</f>
        <v>0</v>
      </c>
      <c r="Q20" s="15">
        <f t="shared" ref="Q20:Q75" si="6">IF(M20=1,$K20,"n.a.")</f>
        <v>0</v>
      </c>
      <c r="R20" s="15" t="str">
        <f t="shared" ref="R20:R75" si="7">IF(N20=1,$K20,"n.a.")</f>
        <v>n.a.</v>
      </c>
      <c r="S20" s="15" t="str">
        <f t="shared" ref="S20:S75" si="8">IF(O20=1,$K20,"n.a.")</f>
        <v>n.a.</v>
      </c>
      <c r="T20" s="15" t="str">
        <f t="shared" ref="T20:T75" si="9">IF(P20=1,$K20,"n.a.")</f>
        <v>n.a.</v>
      </c>
      <c r="U20" s="15">
        <f t="shared" ref="U20:U75" si="10">IF(M20=1,$L20,"n.a.")</f>
        <v>0</v>
      </c>
      <c r="V20" s="15" t="str">
        <f t="shared" ref="V20:V75" si="11">IF(N20=1,$L20,"n.a.")</f>
        <v>n.a.</v>
      </c>
      <c r="W20" s="15" t="str">
        <f t="shared" ref="W20:W75" si="12">IF(O20=1,$L20,"n.a.")</f>
        <v>n.a.</v>
      </c>
      <c r="X20" s="15" t="str">
        <f t="shared" ref="X20:X75" si="13">IF(P20=1,$L20,"n.a.")</f>
        <v>n.a.</v>
      </c>
    </row>
    <row r="21" spans="1:24">
      <c r="A21" s="4">
        <f t="shared" si="0"/>
        <v>1886</v>
      </c>
      <c r="B21">
        <v>249.81199999999998</v>
      </c>
      <c r="C21">
        <v>865.7</v>
      </c>
      <c r="E21">
        <v>4032</v>
      </c>
      <c r="G21" s="23">
        <f t="shared" si="1"/>
        <v>21.470734126984127</v>
      </c>
      <c r="I21" s="24">
        <f t="shared" ref="I21:I75" si="14">100*B21/C21</f>
        <v>28.856647799468632</v>
      </c>
      <c r="K21" s="7">
        <f t="shared" ref="K21:K74" si="15">100*(E21/E20-1)</f>
        <v>6.9212410501193311</v>
      </c>
      <c r="L21" s="7">
        <f t="shared" ref="L21:L74" si="16">100*(G21/G20-1)</f>
        <v>-6.4407922430585351</v>
      </c>
      <c r="M21" s="18">
        <f t="shared" si="2"/>
        <v>1</v>
      </c>
      <c r="N21" s="18">
        <f t="shared" si="3"/>
        <v>0</v>
      </c>
      <c r="O21" s="18">
        <f t="shared" si="4"/>
        <v>0</v>
      </c>
      <c r="P21" s="18">
        <f t="shared" si="5"/>
        <v>0</v>
      </c>
      <c r="Q21" s="15">
        <f t="shared" si="6"/>
        <v>6.9212410501193311</v>
      </c>
      <c r="R21" s="15" t="str">
        <f t="shared" si="7"/>
        <v>n.a.</v>
      </c>
      <c r="S21" s="15" t="str">
        <f t="shared" si="8"/>
        <v>n.a.</v>
      </c>
      <c r="T21" s="15" t="str">
        <f t="shared" si="9"/>
        <v>n.a.</v>
      </c>
      <c r="U21" s="15">
        <f t="shared" si="10"/>
        <v>-6.4407922430585351</v>
      </c>
      <c r="V21" s="15" t="str">
        <f t="shared" si="11"/>
        <v>n.a.</v>
      </c>
      <c r="W21" s="15" t="str">
        <f t="shared" si="12"/>
        <v>n.a.</v>
      </c>
      <c r="X21" s="15" t="str">
        <f t="shared" si="13"/>
        <v>n.a.</v>
      </c>
    </row>
    <row r="22" spans="1:24">
      <c r="A22" s="4">
        <f t="shared" si="0"/>
        <v>1887</v>
      </c>
      <c r="B22">
        <v>255.95599999999999</v>
      </c>
      <c r="C22">
        <v>873.9</v>
      </c>
      <c r="E22">
        <v>4222</v>
      </c>
      <c r="G22" s="23">
        <f t="shared" si="1"/>
        <v>20.698720985315017</v>
      </c>
      <c r="I22" s="24">
        <f t="shared" si="14"/>
        <v>29.288934660716329</v>
      </c>
      <c r="K22" s="7">
        <f t="shared" si="15"/>
        <v>4.7123015873015817</v>
      </c>
      <c r="L22" s="7">
        <f t="shared" si="16"/>
        <v>-3.5956532138267883</v>
      </c>
      <c r="M22" s="18">
        <f t="shared" si="2"/>
        <v>1</v>
      </c>
      <c r="N22" s="18">
        <f t="shared" si="3"/>
        <v>0</v>
      </c>
      <c r="O22" s="18">
        <f t="shared" si="4"/>
        <v>0</v>
      </c>
      <c r="P22" s="18">
        <f t="shared" si="5"/>
        <v>0</v>
      </c>
      <c r="Q22" s="15">
        <f t="shared" si="6"/>
        <v>4.7123015873015817</v>
      </c>
      <c r="R22" s="15" t="str">
        <f t="shared" si="7"/>
        <v>n.a.</v>
      </c>
      <c r="S22" s="15" t="str">
        <f t="shared" si="8"/>
        <v>n.a.</v>
      </c>
      <c r="T22" s="15" t="str">
        <f t="shared" si="9"/>
        <v>n.a.</v>
      </c>
      <c r="U22" s="15">
        <f t="shared" si="10"/>
        <v>-3.5956532138267883</v>
      </c>
      <c r="V22" s="15" t="str">
        <f t="shared" si="11"/>
        <v>n.a.</v>
      </c>
      <c r="W22" s="15" t="str">
        <f t="shared" si="12"/>
        <v>n.a.</v>
      </c>
      <c r="X22" s="15" t="str">
        <f t="shared" si="13"/>
        <v>n.a.</v>
      </c>
    </row>
    <row r="23" spans="1:24">
      <c r="A23" s="4">
        <f t="shared" si="0"/>
        <v>1888</v>
      </c>
      <c r="B23">
        <v>257.07</v>
      </c>
      <c r="C23">
        <v>860.8</v>
      </c>
      <c r="E23">
        <v>4027</v>
      </c>
      <c r="G23" s="23">
        <f t="shared" si="1"/>
        <v>21.375713930965979</v>
      </c>
      <c r="I23" s="24">
        <f t="shared" si="14"/>
        <v>29.864079925650561</v>
      </c>
      <c r="J23" s="15">
        <f t="shared" ref="J23:J75" si="17">I23-I20</f>
        <v>1.3626932836353056</v>
      </c>
      <c r="K23" s="7">
        <f t="shared" si="15"/>
        <v>-4.6186641402179092</v>
      </c>
      <c r="L23" s="7">
        <f t="shared" si="16"/>
        <v>3.2706994124480637</v>
      </c>
      <c r="M23" s="18">
        <f t="shared" si="2"/>
        <v>1</v>
      </c>
      <c r="N23" s="18">
        <f t="shared" si="3"/>
        <v>0</v>
      </c>
      <c r="O23" s="18">
        <f t="shared" si="4"/>
        <v>0</v>
      </c>
      <c r="P23" s="18">
        <f t="shared" si="5"/>
        <v>0</v>
      </c>
      <c r="Q23" s="15">
        <f t="shared" si="6"/>
        <v>-4.6186641402179092</v>
      </c>
      <c r="R23" s="15" t="str">
        <f t="shared" si="7"/>
        <v>n.a.</v>
      </c>
      <c r="S23" s="15" t="str">
        <f t="shared" si="8"/>
        <v>n.a.</v>
      </c>
      <c r="T23" s="15" t="str">
        <f t="shared" si="9"/>
        <v>n.a.</v>
      </c>
      <c r="U23" s="15">
        <f t="shared" si="10"/>
        <v>3.2706994124480637</v>
      </c>
      <c r="V23" s="15" t="str">
        <f t="shared" si="11"/>
        <v>n.a.</v>
      </c>
      <c r="W23" s="15" t="str">
        <f t="shared" si="12"/>
        <v>n.a.</v>
      </c>
      <c r="X23" s="15" t="str">
        <f t="shared" si="13"/>
        <v>n.a.</v>
      </c>
    </row>
    <row r="24" spans="1:24">
      <c r="A24" s="4">
        <f t="shared" si="0"/>
        <v>1889</v>
      </c>
      <c r="B24">
        <v>260.053</v>
      </c>
      <c r="C24">
        <v>938.1</v>
      </c>
      <c r="E24">
        <v>4247</v>
      </c>
      <c r="G24" s="23">
        <f t="shared" si="1"/>
        <v>22.088533082175655</v>
      </c>
      <c r="I24" s="24">
        <f t="shared" si="14"/>
        <v>27.721245069821979</v>
      </c>
      <c r="J24" s="15">
        <f t="shared" si="17"/>
        <v>-1.1354027296466533</v>
      </c>
      <c r="K24" s="7">
        <f t="shared" si="15"/>
        <v>5.4631239135833232</v>
      </c>
      <c r="L24" s="7">
        <f t="shared" si="16"/>
        <v>3.334715057994142</v>
      </c>
      <c r="M24" s="18">
        <f t="shared" si="2"/>
        <v>1</v>
      </c>
      <c r="N24" s="18">
        <f t="shared" si="3"/>
        <v>0</v>
      </c>
      <c r="O24" s="18">
        <f t="shared" si="4"/>
        <v>0</v>
      </c>
      <c r="P24" s="18">
        <f t="shared" si="5"/>
        <v>0</v>
      </c>
      <c r="Q24" s="15">
        <f t="shared" si="6"/>
        <v>5.4631239135833232</v>
      </c>
      <c r="R24" s="15" t="str">
        <f t="shared" si="7"/>
        <v>n.a.</v>
      </c>
      <c r="S24" s="15" t="str">
        <f t="shared" si="8"/>
        <v>n.a.</v>
      </c>
      <c r="T24" s="15" t="str">
        <f t="shared" si="9"/>
        <v>n.a.</v>
      </c>
      <c r="U24" s="15">
        <f t="shared" si="10"/>
        <v>3.334715057994142</v>
      </c>
      <c r="V24" s="15" t="str">
        <f t="shared" si="11"/>
        <v>n.a.</v>
      </c>
      <c r="W24" s="15" t="str">
        <f t="shared" si="12"/>
        <v>n.a.</v>
      </c>
      <c r="X24" s="15" t="str">
        <f t="shared" si="13"/>
        <v>n.a.</v>
      </c>
    </row>
    <row r="25" spans="1:24">
      <c r="A25" s="4">
        <f t="shared" si="0"/>
        <v>1890</v>
      </c>
      <c r="B25">
        <v>275.23599999999999</v>
      </c>
      <c r="C25">
        <v>1173.3</v>
      </c>
      <c r="E25">
        <v>4634</v>
      </c>
      <c r="G25" s="23">
        <f t="shared" si="1"/>
        <v>25.319378506689684</v>
      </c>
      <c r="I25" s="24">
        <f t="shared" si="14"/>
        <v>23.458280064774566</v>
      </c>
      <c r="J25" s="15">
        <f t="shared" si="17"/>
        <v>-5.8306545959417626</v>
      </c>
      <c r="K25" s="7">
        <f t="shared" si="15"/>
        <v>9.112314574994107</v>
      </c>
      <c r="L25" s="7">
        <f t="shared" si="16"/>
        <v>14.626799400821966</v>
      </c>
      <c r="M25" s="18">
        <f t="shared" si="2"/>
        <v>1</v>
      </c>
      <c r="N25" s="18">
        <f t="shared" si="3"/>
        <v>0</v>
      </c>
      <c r="O25" s="18">
        <f t="shared" si="4"/>
        <v>0</v>
      </c>
      <c r="P25" s="18">
        <f t="shared" si="5"/>
        <v>0</v>
      </c>
      <c r="Q25" s="15">
        <f t="shared" si="6"/>
        <v>9.112314574994107</v>
      </c>
      <c r="R25" s="15" t="str">
        <f t="shared" si="7"/>
        <v>n.a.</v>
      </c>
      <c r="S25" s="15" t="str">
        <f t="shared" si="8"/>
        <v>n.a.</v>
      </c>
      <c r="T25" s="15" t="str">
        <f t="shared" si="9"/>
        <v>n.a.</v>
      </c>
      <c r="U25" s="15">
        <f t="shared" si="10"/>
        <v>14.626799400821966</v>
      </c>
      <c r="V25" s="15" t="str">
        <f t="shared" si="11"/>
        <v>n.a.</v>
      </c>
      <c r="W25" s="15" t="str">
        <f t="shared" si="12"/>
        <v>n.a.</v>
      </c>
      <c r="X25" s="15" t="str">
        <f t="shared" si="13"/>
        <v>n.a.</v>
      </c>
    </row>
    <row r="26" spans="1:24">
      <c r="A26" s="4">
        <f t="shared" si="0"/>
        <v>1891</v>
      </c>
      <c r="B26">
        <v>274.62599999999998</v>
      </c>
      <c r="C26">
        <v>1081.1999999999998</v>
      </c>
      <c r="E26">
        <v>4415</v>
      </c>
      <c r="G26" s="23">
        <f t="shared" si="1"/>
        <v>24.489241223103054</v>
      </c>
      <c r="I26" s="24">
        <f t="shared" si="14"/>
        <v>25.400110987791347</v>
      </c>
      <c r="J26" s="15">
        <f t="shared" si="17"/>
        <v>-4.4639689378592138</v>
      </c>
      <c r="K26" s="7">
        <f t="shared" si="15"/>
        <v>-4.7259387138541165</v>
      </c>
      <c r="L26" s="7">
        <f t="shared" si="16"/>
        <v>-3.2786637451124534</v>
      </c>
      <c r="M26" s="18">
        <f t="shared" si="2"/>
        <v>1</v>
      </c>
      <c r="N26" s="18">
        <f t="shared" si="3"/>
        <v>0</v>
      </c>
      <c r="O26" s="18">
        <f t="shared" si="4"/>
        <v>0</v>
      </c>
      <c r="P26" s="18">
        <f t="shared" si="5"/>
        <v>0</v>
      </c>
      <c r="Q26" s="15">
        <f t="shared" si="6"/>
        <v>-4.7259387138541165</v>
      </c>
      <c r="R26" s="15" t="str">
        <f t="shared" si="7"/>
        <v>n.a.</v>
      </c>
      <c r="S26" s="15" t="str">
        <f t="shared" si="8"/>
        <v>n.a.</v>
      </c>
      <c r="T26" s="15" t="str">
        <f t="shared" si="9"/>
        <v>n.a.</v>
      </c>
      <c r="U26" s="15">
        <f t="shared" si="10"/>
        <v>-3.2786637451124534</v>
      </c>
      <c r="V26" s="15" t="str">
        <f t="shared" si="11"/>
        <v>n.a.</v>
      </c>
      <c r="W26" s="15" t="str">
        <f t="shared" si="12"/>
        <v>n.a.</v>
      </c>
      <c r="X26" s="15" t="str">
        <f t="shared" si="13"/>
        <v>n.a.</v>
      </c>
    </row>
    <row r="27" spans="1:24">
      <c r="A27" s="4">
        <f t="shared" si="0"/>
        <v>1892</v>
      </c>
      <c r="B27">
        <v>277.89400000000001</v>
      </c>
      <c r="C27">
        <v>1148.5999999999999</v>
      </c>
      <c r="E27">
        <v>4710</v>
      </c>
      <c r="G27" s="23">
        <f t="shared" si="1"/>
        <v>24.386411889596602</v>
      </c>
      <c r="I27" s="24">
        <f t="shared" si="14"/>
        <v>24.194149399268678</v>
      </c>
      <c r="J27" s="15">
        <f t="shared" si="17"/>
        <v>-3.527095670553301</v>
      </c>
      <c r="K27" s="7">
        <f t="shared" si="15"/>
        <v>6.6817667044167584</v>
      </c>
      <c r="L27" s="7">
        <f t="shared" si="16"/>
        <v>-0.41989595581852779</v>
      </c>
      <c r="M27" s="18">
        <f t="shared" si="2"/>
        <v>1</v>
      </c>
      <c r="N27" s="18">
        <f t="shared" si="3"/>
        <v>0</v>
      </c>
      <c r="O27" s="18">
        <f t="shared" si="4"/>
        <v>0</v>
      </c>
      <c r="P27" s="18">
        <f t="shared" si="5"/>
        <v>0</v>
      </c>
      <c r="Q27" s="15">
        <f t="shared" si="6"/>
        <v>6.6817667044167584</v>
      </c>
      <c r="R27" s="15" t="str">
        <f t="shared" si="7"/>
        <v>n.a.</v>
      </c>
      <c r="S27" s="15" t="str">
        <f t="shared" si="8"/>
        <v>n.a.</v>
      </c>
      <c r="T27" s="15" t="str">
        <f t="shared" si="9"/>
        <v>n.a.</v>
      </c>
      <c r="U27" s="15">
        <f t="shared" si="10"/>
        <v>-0.41989595581852779</v>
      </c>
      <c r="V27" s="15" t="str">
        <f t="shared" si="11"/>
        <v>n.a.</v>
      </c>
      <c r="W27" s="15" t="str">
        <f t="shared" si="12"/>
        <v>n.a.</v>
      </c>
      <c r="X27" s="15" t="str">
        <f t="shared" si="13"/>
        <v>n.a.</v>
      </c>
    </row>
    <row r="28" spans="1:24">
      <c r="A28" s="4">
        <f t="shared" si="0"/>
        <v>1893</v>
      </c>
      <c r="B28">
        <v>267.81400000000002</v>
      </c>
      <c r="C28">
        <v>1168.3000000000002</v>
      </c>
      <c r="E28">
        <v>4730</v>
      </c>
      <c r="G28" s="23">
        <f t="shared" si="1"/>
        <v>24.699788583509516</v>
      </c>
      <c r="I28" s="24">
        <f t="shared" si="14"/>
        <v>22.923392964135921</v>
      </c>
      <c r="J28" s="15">
        <f t="shared" si="17"/>
        <v>-0.53488710063864531</v>
      </c>
      <c r="K28" s="7">
        <f t="shared" si="15"/>
        <v>0.42462845010615702</v>
      </c>
      <c r="L28" s="7">
        <f t="shared" si="16"/>
        <v>1.2850463419204594</v>
      </c>
      <c r="M28" s="18">
        <f t="shared" si="2"/>
        <v>1</v>
      </c>
      <c r="N28" s="18">
        <f t="shared" si="3"/>
        <v>0</v>
      </c>
      <c r="O28" s="18">
        <f t="shared" si="4"/>
        <v>0</v>
      </c>
      <c r="P28" s="18">
        <f t="shared" si="5"/>
        <v>0</v>
      </c>
      <c r="Q28" s="15">
        <f t="shared" si="6"/>
        <v>0.42462845010615702</v>
      </c>
      <c r="R28" s="15" t="str">
        <f t="shared" si="7"/>
        <v>n.a.</v>
      </c>
      <c r="S28" s="15" t="str">
        <f t="shared" si="8"/>
        <v>n.a.</v>
      </c>
      <c r="T28" s="15" t="str">
        <f t="shared" si="9"/>
        <v>n.a.</v>
      </c>
      <c r="U28" s="15">
        <f t="shared" si="10"/>
        <v>1.2850463419204594</v>
      </c>
      <c r="V28" s="15" t="str">
        <f t="shared" si="11"/>
        <v>n.a.</v>
      </c>
      <c r="W28" s="15" t="str">
        <f t="shared" si="12"/>
        <v>n.a.</v>
      </c>
      <c r="X28" s="15" t="str">
        <f t="shared" si="13"/>
        <v>n.a.</v>
      </c>
    </row>
    <row r="29" spans="1:24">
      <c r="A29" s="4">
        <f t="shared" si="0"/>
        <v>1894</v>
      </c>
      <c r="B29">
        <v>326.12799999999999</v>
      </c>
      <c r="C29">
        <v>1389.3000000000002</v>
      </c>
      <c r="E29">
        <v>5301</v>
      </c>
      <c r="G29" s="23">
        <f t="shared" si="1"/>
        <v>26.208262591963784</v>
      </c>
      <c r="I29" s="24">
        <f t="shared" si="14"/>
        <v>23.474267616785429</v>
      </c>
      <c r="J29" s="15">
        <f t="shared" si="17"/>
        <v>-1.925843371005918</v>
      </c>
      <c r="K29" s="7">
        <f t="shared" si="15"/>
        <v>12.071881606765334</v>
      </c>
      <c r="L29" s="7">
        <f t="shared" si="16"/>
        <v>6.1072344945550583</v>
      </c>
      <c r="M29" s="18">
        <f t="shared" si="2"/>
        <v>1</v>
      </c>
      <c r="N29" s="18">
        <f t="shared" si="3"/>
        <v>0</v>
      </c>
      <c r="O29" s="18">
        <f t="shared" si="4"/>
        <v>0</v>
      </c>
      <c r="P29" s="18">
        <f t="shared" si="5"/>
        <v>0</v>
      </c>
      <c r="Q29" s="15">
        <f t="shared" si="6"/>
        <v>12.071881606765334</v>
      </c>
      <c r="R29" s="15" t="str">
        <f t="shared" si="7"/>
        <v>n.a.</v>
      </c>
      <c r="S29" s="15" t="str">
        <f t="shared" si="8"/>
        <v>n.a.</v>
      </c>
      <c r="T29" s="15" t="str">
        <f t="shared" si="9"/>
        <v>n.a.</v>
      </c>
      <c r="U29" s="15">
        <f t="shared" si="10"/>
        <v>6.1072344945550583</v>
      </c>
      <c r="V29" s="15" t="str">
        <f t="shared" si="11"/>
        <v>n.a.</v>
      </c>
      <c r="W29" s="15" t="str">
        <f t="shared" si="12"/>
        <v>n.a.</v>
      </c>
      <c r="X29" s="15" t="str">
        <f t="shared" si="13"/>
        <v>n.a.</v>
      </c>
    </row>
    <row r="30" spans="1:24">
      <c r="A30" s="4">
        <f t="shared" si="0"/>
        <v>1895</v>
      </c>
      <c r="B30">
        <v>409.65899999999999</v>
      </c>
      <c r="C30">
        <v>1525.3</v>
      </c>
      <c r="E30">
        <v>5378</v>
      </c>
      <c r="G30" s="23">
        <f t="shared" si="1"/>
        <v>28.361844551878022</v>
      </c>
      <c r="I30" s="24">
        <f t="shared" si="14"/>
        <v>26.857601783255756</v>
      </c>
      <c r="J30" s="15">
        <f t="shared" si="17"/>
        <v>2.6634523839870781</v>
      </c>
      <c r="K30" s="7">
        <f t="shared" si="15"/>
        <v>1.4525561214865146</v>
      </c>
      <c r="L30" s="7">
        <f t="shared" si="16"/>
        <v>8.2171870506768663</v>
      </c>
      <c r="M30" s="18">
        <f t="shared" si="2"/>
        <v>1</v>
      </c>
      <c r="N30" s="18">
        <f t="shared" si="3"/>
        <v>0</v>
      </c>
      <c r="O30" s="18">
        <f t="shared" si="4"/>
        <v>0</v>
      </c>
      <c r="P30" s="18">
        <f t="shared" si="5"/>
        <v>0</v>
      </c>
      <c r="Q30" s="15">
        <f t="shared" si="6"/>
        <v>1.4525561214865146</v>
      </c>
      <c r="R30" s="15" t="str">
        <f t="shared" si="7"/>
        <v>n.a.</v>
      </c>
      <c r="S30" s="15" t="str">
        <f t="shared" si="8"/>
        <v>n.a.</v>
      </c>
      <c r="T30" s="15" t="str">
        <f t="shared" si="9"/>
        <v>n.a.</v>
      </c>
      <c r="U30" s="15">
        <f t="shared" si="10"/>
        <v>8.2171870506768663</v>
      </c>
      <c r="V30" s="15" t="str">
        <f t="shared" si="11"/>
        <v>n.a.</v>
      </c>
      <c r="W30" s="15" t="str">
        <f t="shared" si="12"/>
        <v>n.a.</v>
      </c>
      <c r="X30" s="15" t="str">
        <f t="shared" si="13"/>
        <v>n.a.</v>
      </c>
    </row>
    <row r="31" spans="1:24">
      <c r="A31" s="4">
        <f t="shared" si="0"/>
        <v>1896</v>
      </c>
      <c r="B31">
        <v>410.33499999999998</v>
      </c>
      <c r="C31">
        <v>1587.1</v>
      </c>
      <c r="E31">
        <v>5078</v>
      </c>
      <c r="G31" s="23">
        <f t="shared" si="1"/>
        <v>31.254430878298542</v>
      </c>
      <c r="I31" s="24">
        <f t="shared" si="14"/>
        <v>25.854388507340435</v>
      </c>
      <c r="J31" s="15">
        <f t="shared" si="17"/>
        <v>2.9309955432045136</v>
      </c>
      <c r="K31" s="7">
        <f t="shared" si="15"/>
        <v>-5.5782818891781378</v>
      </c>
      <c r="L31" s="7">
        <f t="shared" si="16"/>
        <v>10.198865314029737</v>
      </c>
      <c r="M31" s="18">
        <f t="shared" si="2"/>
        <v>1</v>
      </c>
      <c r="N31" s="18">
        <f t="shared" si="3"/>
        <v>0</v>
      </c>
      <c r="O31" s="18">
        <f t="shared" si="4"/>
        <v>0</v>
      </c>
      <c r="P31" s="18">
        <f t="shared" si="5"/>
        <v>0</v>
      </c>
      <c r="Q31" s="15">
        <f t="shared" si="6"/>
        <v>-5.5782818891781378</v>
      </c>
      <c r="R31" s="15" t="str">
        <f t="shared" si="7"/>
        <v>n.a.</v>
      </c>
      <c r="S31" s="15" t="str">
        <f t="shared" si="8"/>
        <v>n.a.</v>
      </c>
      <c r="T31" s="15" t="str">
        <f t="shared" si="9"/>
        <v>n.a.</v>
      </c>
      <c r="U31" s="15">
        <f t="shared" si="10"/>
        <v>10.198865314029737</v>
      </c>
      <c r="V31" s="15" t="str">
        <f t="shared" si="11"/>
        <v>n.a.</v>
      </c>
      <c r="W31" s="15" t="str">
        <f t="shared" si="12"/>
        <v>n.a.</v>
      </c>
      <c r="X31" s="15" t="str">
        <f t="shared" si="13"/>
        <v>n.a.</v>
      </c>
    </row>
    <row r="32" spans="1:24">
      <c r="A32" s="4">
        <f t="shared" si="0"/>
        <v>1897</v>
      </c>
      <c r="B32">
        <v>421.245</v>
      </c>
      <c r="C32">
        <v>1910</v>
      </c>
      <c r="E32">
        <v>5179</v>
      </c>
      <c r="G32" s="23">
        <f t="shared" si="1"/>
        <v>36.879706507047693</v>
      </c>
      <c r="I32" s="24">
        <f t="shared" si="14"/>
        <v>22.054712041884816</v>
      </c>
      <c r="J32" s="15">
        <f t="shared" si="17"/>
        <v>-1.4195555749006132</v>
      </c>
      <c r="K32" s="7">
        <f t="shared" si="15"/>
        <v>1.9889720362347374</v>
      </c>
      <c r="L32" s="7">
        <f t="shared" si="16"/>
        <v>17.998330062874544</v>
      </c>
      <c r="M32" s="18">
        <f t="shared" si="2"/>
        <v>1</v>
      </c>
      <c r="N32" s="18">
        <f t="shared" si="3"/>
        <v>0</v>
      </c>
      <c r="O32" s="18">
        <f t="shared" si="4"/>
        <v>0</v>
      </c>
      <c r="P32" s="18">
        <f t="shared" si="5"/>
        <v>0</v>
      </c>
      <c r="Q32" s="15">
        <f t="shared" si="6"/>
        <v>1.9889720362347374</v>
      </c>
      <c r="R32" s="15" t="str">
        <f t="shared" si="7"/>
        <v>n.a.</v>
      </c>
      <c r="S32" s="15" t="str">
        <f t="shared" si="8"/>
        <v>n.a.</v>
      </c>
      <c r="T32" s="15" t="str">
        <f t="shared" si="9"/>
        <v>n.a.</v>
      </c>
      <c r="U32" s="15">
        <f t="shared" si="10"/>
        <v>17.998330062874544</v>
      </c>
      <c r="V32" s="15" t="str">
        <f t="shared" si="11"/>
        <v>n.a.</v>
      </c>
      <c r="W32" s="15" t="str">
        <f t="shared" si="12"/>
        <v>n.a.</v>
      </c>
      <c r="X32" s="15" t="str">
        <f t="shared" si="13"/>
        <v>n.a.</v>
      </c>
    </row>
    <row r="33" spans="1:24">
      <c r="A33" s="4">
        <f t="shared" si="0"/>
        <v>1898</v>
      </c>
      <c r="B33">
        <v>413.25299999999999</v>
      </c>
      <c r="C33">
        <v>2431.8000000000002</v>
      </c>
      <c r="E33">
        <v>6182</v>
      </c>
      <c r="G33" s="23">
        <f t="shared" si="1"/>
        <v>39.336784212229055</v>
      </c>
      <c r="I33" s="24">
        <f t="shared" si="14"/>
        <v>16.993708364174683</v>
      </c>
      <c r="J33" s="15">
        <f t="shared" si="17"/>
        <v>-9.863893419081073</v>
      </c>
      <c r="K33" s="7">
        <f t="shared" si="15"/>
        <v>19.36667310291562</v>
      </c>
      <c r="L33" s="7">
        <f t="shared" si="16"/>
        <v>6.6624112225833976</v>
      </c>
      <c r="M33" s="18">
        <f t="shared" si="2"/>
        <v>1</v>
      </c>
      <c r="N33" s="18">
        <f t="shared" si="3"/>
        <v>0</v>
      </c>
      <c r="O33" s="18">
        <f t="shared" si="4"/>
        <v>0</v>
      </c>
      <c r="P33" s="18">
        <f t="shared" si="5"/>
        <v>0</v>
      </c>
      <c r="Q33" s="15">
        <f t="shared" si="6"/>
        <v>19.36667310291562</v>
      </c>
      <c r="R33" s="15" t="str">
        <f t="shared" si="7"/>
        <v>n.a.</v>
      </c>
      <c r="S33" s="15" t="str">
        <f t="shared" si="8"/>
        <v>n.a.</v>
      </c>
      <c r="T33" s="15" t="str">
        <f t="shared" si="9"/>
        <v>n.a.</v>
      </c>
      <c r="U33" s="15">
        <f t="shared" si="10"/>
        <v>6.6624112225833976</v>
      </c>
      <c r="V33" s="15" t="str">
        <f t="shared" si="11"/>
        <v>n.a.</v>
      </c>
      <c r="W33" s="15" t="str">
        <f t="shared" si="12"/>
        <v>n.a.</v>
      </c>
      <c r="X33" s="15" t="str">
        <f t="shared" si="13"/>
        <v>n.a.</v>
      </c>
    </row>
    <row r="34" spans="1:24">
      <c r="A34" s="4">
        <f t="shared" si="0"/>
        <v>1899</v>
      </c>
      <c r="B34">
        <v>506.16699999999997</v>
      </c>
      <c r="C34">
        <v>2195.1999999999998</v>
      </c>
      <c r="E34">
        <v>5721</v>
      </c>
      <c r="G34" s="23">
        <f t="shared" si="1"/>
        <v>38.370914175843382</v>
      </c>
      <c r="I34" s="24">
        <f t="shared" si="14"/>
        <v>23.057899052478135</v>
      </c>
      <c r="J34" s="15">
        <f t="shared" si="17"/>
        <v>-2.7964894548623001</v>
      </c>
      <c r="K34" s="7">
        <f t="shared" si="15"/>
        <v>-7.4571336137172484</v>
      </c>
      <c r="L34" s="7">
        <f t="shared" si="16"/>
        <v>-2.4553863660400688</v>
      </c>
      <c r="M34" s="18">
        <f t="shared" si="2"/>
        <v>1</v>
      </c>
      <c r="N34" s="18">
        <f t="shared" si="3"/>
        <v>0</v>
      </c>
      <c r="O34" s="18">
        <f t="shared" si="4"/>
        <v>0</v>
      </c>
      <c r="P34" s="18">
        <f t="shared" si="5"/>
        <v>0</v>
      </c>
      <c r="Q34" s="15">
        <f t="shared" si="6"/>
        <v>-7.4571336137172484</v>
      </c>
      <c r="R34" s="15" t="str">
        <f t="shared" si="7"/>
        <v>n.a.</v>
      </c>
      <c r="S34" s="15" t="str">
        <f t="shared" si="8"/>
        <v>n.a.</v>
      </c>
      <c r="T34" s="15" t="str">
        <f t="shared" si="9"/>
        <v>n.a.</v>
      </c>
      <c r="U34" s="15">
        <f t="shared" si="10"/>
        <v>-2.4553863660400688</v>
      </c>
      <c r="V34" s="15" t="str">
        <f t="shared" si="11"/>
        <v>n.a.</v>
      </c>
      <c r="W34" s="15" t="str">
        <f t="shared" si="12"/>
        <v>n.a.</v>
      </c>
      <c r="X34" s="15" t="str">
        <f t="shared" si="13"/>
        <v>n.a.</v>
      </c>
    </row>
    <row r="35" spans="1:24">
      <c r="A35" s="4">
        <f t="shared" si="0"/>
        <v>1900</v>
      </c>
      <c r="B35">
        <v>518.76400000000001</v>
      </c>
      <c r="C35">
        <v>2492.8000000000002</v>
      </c>
      <c r="E35">
        <v>5967</v>
      </c>
      <c r="G35" s="23">
        <f t="shared" si="1"/>
        <v>41.776437070554721</v>
      </c>
      <c r="I35" s="24">
        <f t="shared" si="14"/>
        <v>20.810494223363285</v>
      </c>
      <c r="J35" s="15">
        <f t="shared" si="17"/>
        <v>-1.2442178185215305</v>
      </c>
      <c r="K35" s="7">
        <f t="shared" si="15"/>
        <v>4.2999475616150917</v>
      </c>
      <c r="L35" s="7">
        <f t="shared" si="16"/>
        <v>8.8752717204097831</v>
      </c>
      <c r="M35" s="18">
        <f t="shared" si="2"/>
        <v>1</v>
      </c>
      <c r="N35" s="18">
        <f t="shared" si="3"/>
        <v>0</v>
      </c>
      <c r="O35" s="18">
        <f t="shared" si="4"/>
        <v>0</v>
      </c>
      <c r="P35" s="18">
        <f t="shared" si="5"/>
        <v>0</v>
      </c>
      <c r="Q35" s="15">
        <f t="shared" si="6"/>
        <v>4.2999475616150917</v>
      </c>
      <c r="R35" s="15" t="str">
        <f t="shared" si="7"/>
        <v>n.a.</v>
      </c>
      <c r="S35" s="15" t="str">
        <f t="shared" si="8"/>
        <v>n.a.</v>
      </c>
      <c r="T35" s="15" t="str">
        <f t="shared" si="9"/>
        <v>n.a.</v>
      </c>
      <c r="U35" s="15">
        <f t="shared" si="10"/>
        <v>8.8752717204097831</v>
      </c>
      <c r="V35" s="15" t="str">
        <f t="shared" si="11"/>
        <v>n.a.</v>
      </c>
      <c r="W35" s="15" t="str">
        <f t="shared" si="12"/>
        <v>n.a.</v>
      </c>
      <c r="X35" s="15" t="str">
        <f t="shared" si="13"/>
        <v>n.a.</v>
      </c>
    </row>
    <row r="36" spans="1:24">
      <c r="A36" s="4">
        <f t="shared" si="0"/>
        <v>1901</v>
      </c>
      <c r="B36">
        <v>568.52600000000007</v>
      </c>
      <c r="C36">
        <v>2519.6000000000004</v>
      </c>
      <c r="E36">
        <v>6177</v>
      </c>
      <c r="G36" s="23">
        <f t="shared" si="1"/>
        <v>40.790027521450547</v>
      </c>
      <c r="I36" s="24">
        <f t="shared" si="14"/>
        <v>22.564137164629305</v>
      </c>
      <c r="J36" s="15">
        <f t="shared" si="17"/>
        <v>5.5704288004546214</v>
      </c>
      <c r="K36" s="7">
        <f t="shared" si="15"/>
        <v>3.5193564605329408</v>
      </c>
      <c r="L36" s="7">
        <f t="shared" si="16"/>
        <v>-2.3611624596857395</v>
      </c>
      <c r="M36" s="18">
        <f t="shared" si="2"/>
        <v>1</v>
      </c>
      <c r="N36" s="18">
        <f t="shared" si="3"/>
        <v>0</v>
      </c>
      <c r="O36" s="18">
        <f t="shared" si="4"/>
        <v>0</v>
      </c>
      <c r="P36" s="18">
        <f t="shared" si="5"/>
        <v>0</v>
      </c>
      <c r="Q36" s="15">
        <f t="shared" si="6"/>
        <v>3.5193564605329408</v>
      </c>
      <c r="R36" s="15" t="str">
        <f t="shared" si="7"/>
        <v>n.a.</v>
      </c>
      <c r="S36" s="15" t="str">
        <f t="shared" si="8"/>
        <v>n.a.</v>
      </c>
      <c r="T36" s="15" t="str">
        <f t="shared" si="9"/>
        <v>n.a.</v>
      </c>
      <c r="U36" s="15">
        <f t="shared" si="10"/>
        <v>-2.3611624596857395</v>
      </c>
      <c r="V36" s="15" t="str">
        <f t="shared" si="11"/>
        <v>n.a.</v>
      </c>
      <c r="W36" s="15" t="str">
        <f t="shared" si="12"/>
        <v>n.a.</v>
      </c>
      <c r="X36" s="15" t="str">
        <f t="shared" si="13"/>
        <v>n.a.</v>
      </c>
    </row>
    <row r="37" spans="1:24">
      <c r="A37" s="4">
        <f t="shared" si="0"/>
        <v>1902</v>
      </c>
      <c r="B37">
        <v>584.62</v>
      </c>
      <c r="C37">
        <v>2456.4</v>
      </c>
      <c r="E37">
        <v>5851</v>
      </c>
      <c r="G37" s="23">
        <f t="shared" si="1"/>
        <v>41.982567082549991</v>
      </c>
      <c r="I37" s="24">
        <f t="shared" si="14"/>
        <v>23.79986972805732</v>
      </c>
      <c r="J37" s="15">
        <f t="shared" si="17"/>
        <v>0.74197067557918572</v>
      </c>
      <c r="K37" s="7">
        <f t="shared" si="15"/>
        <v>-5.2776428687064891</v>
      </c>
      <c r="L37" s="7">
        <f t="shared" si="16"/>
        <v>2.9236056790408194</v>
      </c>
      <c r="M37" s="18">
        <f t="shared" si="2"/>
        <v>1</v>
      </c>
      <c r="N37" s="18">
        <f t="shared" si="3"/>
        <v>0</v>
      </c>
      <c r="O37" s="18">
        <f t="shared" si="4"/>
        <v>0</v>
      </c>
      <c r="P37" s="18">
        <f t="shared" si="5"/>
        <v>0</v>
      </c>
      <c r="Q37" s="15">
        <f t="shared" si="6"/>
        <v>-5.2776428687064891</v>
      </c>
      <c r="R37" s="15" t="str">
        <f t="shared" si="7"/>
        <v>n.a.</v>
      </c>
      <c r="S37" s="15" t="str">
        <f t="shared" si="8"/>
        <v>n.a.</v>
      </c>
      <c r="T37" s="15" t="str">
        <f t="shared" si="9"/>
        <v>n.a.</v>
      </c>
      <c r="U37" s="15">
        <f t="shared" si="10"/>
        <v>2.9236056790408194</v>
      </c>
      <c r="V37" s="15" t="str">
        <f t="shared" si="11"/>
        <v>n.a.</v>
      </c>
      <c r="W37" s="15" t="str">
        <f t="shared" si="12"/>
        <v>n.a.</v>
      </c>
      <c r="X37" s="15" t="str">
        <f t="shared" si="13"/>
        <v>n.a.</v>
      </c>
    </row>
    <row r="38" spans="1:24">
      <c r="A38" s="4">
        <f t="shared" si="0"/>
        <v>1903</v>
      </c>
      <c r="B38">
        <v>617.31100000000004</v>
      </c>
      <c r="C38">
        <v>2809.7</v>
      </c>
      <c r="E38">
        <v>6269</v>
      </c>
      <c r="G38" s="23">
        <f t="shared" si="1"/>
        <v>44.818950390811935</v>
      </c>
      <c r="I38" s="24">
        <f t="shared" si="14"/>
        <v>21.970708616578285</v>
      </c>
      <c r="J38" s="15">
        <f t="shared" si="17"/>
        <v>1.160214393215</v>
      </c>
      <c r="K38" s="7">
        <f t="shared" si="15"/>
        <v>7.1440779353956652</v>
      </c>
      <c r="L38" s="7">
        <f t="shared" si="16"/>
        <v>6.7560978410033501</v>
      </c>
      <c r="M38" s="18">
        <f t="shared" si="2"/>
        <v>1</v>
      </c>
      <c r="N38" s="18">
        <f t="shared" si="3"/>
        <v>0</v>
      </c>
      <c r="O38" s="18">
        <f t="shared" si="4"/>
        <v>0</v>
      </c>
      <c r="P38" s="18">
        <f t="shared" si="5"/>
        <v>0</v>
      </c>
      <c r="Q38" s="15">
        <f t="shared" si="6"/>
        <v>7.1440779353956652</v>
      </c>
      <c r="R38" s="15" t="str">
        <f t="shared" si="7"/>
        <v>n.a.</v>
      </c>
      <c r="S38" s="15" t="str">
        <f t="shared" si="8"/>
        <v>n.a.</v>
      </c>
      <c r="T38" s="15" t="str">
        <f t="shared" si="9"/>
        <v>n.a.</v>
      </c>
      <c r="U38" s="15">
        <f t="shared" si="10"/>
        <v>6.7560978410033501</v>
      </c>
      <c r="V38" s="15" t="str">
        <f t="shared" si="11"/>
        <v>n.a.</v>
      </c>
      <c r="W38" s="15" t="str">
        <f t="shared" si="12"/>
        <v>n.a.</v>
      </c>
      <c r="X38" s="15" t="str">
        <f t="shared" si="13"/>
        <v>n.a.</v>
      </c>
    </row>
    <row r="39" spans="1:24">
      <c r="A39" s="4">
        <f t="shared" si="0"/>
        <v>1904</v>
      </c>
      <c r="B39">
        <v>1078.796</v>
      </c>
      <c r="C39">
        <v>2940.7</v>
      </c>
      <c r="E39">
        <v>6321</v>
      </c>
      <c r="G39" s="23">
        <f t="shared" si="1"/>
        <v>46.522702104097455</v>
      </c>
      <c r="I39" s="24">
        <f t="shared" si="14"/>
        <v>36.685006971129326</v>
      </c>
      <c r="J39" s="15">
        <f t="shared" si="17"/>
        <v>14.120869806500021</v>
      </c>
      <c r="K39" s="7">
        <f t="shared" si="15"/>
        <v>0.82947838570743837</v>
      </c>
      <c r="L39" s="7">
        <f t="shared" si="16"/>
        <v>3.8014092218339846</v>
      </c>
      <c r="M39" s="18">
        <f t="shared" si="2"/>
        <v>0</v>
      </c>
      <c r="N39" s="18">
        <f t="shared" si="3"/>
        <v>1</v>
      </c>
      <c r="O39" s="18">
        <f t="shared" si="4"/>
        <v>0</v>
      </c>
      <c r="P39" s="18">
        <f t="shared" si="5"/>
        <v>0</v>
      </c>
      <c r="Q39" s="15" t="str">
        <f t="shared" si="6"/>
        <v>n.a.</v>
      </c>
      <c r="R39" s="15">
        <f t="shared" si="7"/>
        <v>0.82947838570743837</v>
      </c>
      <c r="S39" s="15" t="str">
        <f t="shared" si="8"/>
        <v>n.a.</v>
      </c>
      <c r="T39" s="15" t="str">
        <f t="shared" si="9"/>
        <v>n.a.</v>
      </c>
      <c r="U39" s="15" t="str">
        <f t="shared" si="10"/>
        <v>n.a.</v>
      </c>
      <c r="V39" s="15">
        <f t="shared" si="11"/>
        <v>3.8014092218339846</v>
      </c>
      <c r="W39" s="15" t="str">
        <f t="shared" si="12"/>
        <v>n.a.</v>
      </c>
      <c r="X39" s="15" t="str">
        <f t="shared" si="13"/>
        <v>n.a.</v>
      </c>
    </row>
    <row r="40" spans="1:24">
      <c r="A40" s="4">
        <f t="shared" si="0"/>
        <v>1905</v>
      </c>
      <c r="B40">
        <v>2113.5859999999998</v>
      </c>
      <c r="C40">
        <v>3058.7</v>
      </c>
      <c r="E40">
        <v>6214</v>
      </c>
      <c r="G40" s="23">
        <f t="shared" si="1"/>
        <v>49.222722883810746</v>
      </c>
      <c r="I40" s="24">
        <f t="shared" si="14"/>
        <v>69.100794455160681</v>
      </c>
      <c r="J40" s="15">
        <f t="shared" si="17"/>
        <v>45.300924727103364</v>
      </c>
      <c r="K40" s="7">
        <f t="shared" si="15"/>
        <v>-1.692770131308341</v>
      </c>
      <c r="L40" s="7">
        <f t="shared" si="16"/>
        <v>5.8036628518950195</v>
      </c>
      <c r="M40" s="18">
        <f t="shared" si="2"/>
        <v>0</v>
      </c>
      <c r="N40" s="18">
        <f t="shared" si="3"/>
        <v>0</v>
      </c>
      <c r="O40" s="18">
        <f t="shared" si="4"/>
        <v>1</v>
      </c>
      <c r="P40" s="18">
        <f t="shared" si="5"/>
        <v>0</v>
      </c>
      <c r="Q40" s="15" t="str">
        <f t="shared" si="6"/>
        <v>n.a.</v>
      </c>
      <c r="R40" s="15" t="str">
        <f t="shared" si="7"/>
        <v>n.a.</v>
      </c>
      <c r="S40" s="15">
        <f t="shared" si="8"/>
        <v>-1.692770131308341</v>
      </c>
      <c r="T40" s="15" t="str">
        <f t="shared" si="9"/>
        <v>n.a.</v>
      </c>
      <c r="U40" s="15" t="str">
        <f t="shared" si="10"/>
        <v>n.a.</v>
      </c>
      <c r="V40" s="15" t="str">
        <f t="shared" si="11"/>
        <v>n.a.</v>
      </c>
      <c r="W40" s="15">
        <f t="shared" si="12"/>
        <v>5.8036628518950195</v>
      </c>
      <c r="X40" s="15" t="str">
        <f t="shared" si="13"/>
        <v>n.a.</v>
      </c>
    </row>
    <row r="41" spans="1:24">
      <c r="A41" s="4">
        <f t="shared" si="0"/>
        <v>1906</v>
      </c>
      <c r="B41">
        <v>2327.0630000000001</v>
      </c>
      <c r="C41">
        <v>3563.8</v>
      </c>
      <c r="E41">
        <v>7043</v>
      </c>
      <c r="G41" s="23">
        <f t="shared" si="1"/>
        <v>50.6005963367883</v>
      </c>
      <c r="I41" s="24">
        <f t="shared" si="14"/>
        <v>65.297238902295305</v>
      </c>
      <c r="J41" s="15">
        <f t="shared" si="17"/>
        <v>43.32653028571702</v>
      </c>
      <c r="K41" s="7">
        <f t="shared" si="15"/>
        <v>13.34084325716125</v>
      </c>
      <c r="L41" s="7">
        <f t="shared" si="16"/>
        <v>2.7992629668821767</v>
      </c>
      <c r="M41" s="18">
        <f t="shared" si="2"/>
        <v>0</v>
      </c>
      <c r="N41" s="18">
        <f t="shared" si="3"/>
        <v>0</v>
      </c>
      <c r="O41" s="18">
        <f t="shared" si="4"/>
        <v>1</v>
      </c>
      <c r="P41" s="18">
        <f t="shared" si="5"/>
        <v>0</v>
      </c>
      <c r="Q41" s="15" t="str">
        <f t="shared" si="6"/>
        <v>n.a.</v>
      </c>
      <c r="R41" s="15" t="str">
        <f t="shared" si="7"/>
        <v>n.a.</v>
      </c>
      <c r="S41" s="15">
        <f t="shared" si="8"/>
        <v>13.34084325716125</v>
      </c>
      <c r="T41" s="15" t="str">
        <f t="shared" si="9"/>
        <v>n.a.</v>
      </c>
      <c r="U41" s="15" t="str">
        <f t="shared" si="10"/>
        <v>n.a.</v>
      </c>
      <c r="V41" s="15" t="str">
        <f t="shared" si="11"/>
        <v>n.a.</v>
      </c>
      <c r="W41" s="15">
        <f t="shared" si="12"/>
        <v>2.7992629668821767</v>
      </c>
      <c r="X41" s="15" t="str">
        <f t="shared" si="13"/>
        <v>n.a.</v>
      </c>
    </row>
    <row r="42" spans="1:24">
      <c r="A42" s="4">
        <f t="shared" si="0"/>
        <v>1907</v>
      </c>
      <c r="B42">
        <v>2305.04</v>
      </c>
      <c r="C42">
        <v>3990.6000000000004</v>
      </c>
      <c r="E42">
        <v>7268</v>
      </c>
      <c r="G42" s="23">
        <f t="shared" si="1"/>
        <v>54.90643918547056</v>
      </c>
      <c r="I42" s="24">
        <f t="shared" si="14"/>
        <v>57.761740089209638</v>
      </c>
      <c r="J42" s="15">
        <f t="shared" si="17"/>
        <v>21.076733118080313</v>
      </c>
      <c r="K42" s="7">
        <f t="shared" si="15"/>
        <v>3.1946613658952128</v>
      </c>
      <c r="L42" s="7">
        <f t="shared" si="16"/>
        <v>8.5094705604324528</v>
      </c>
      <c r="M42" s="18">
        <f t="shared" si="2"/>
        <v>0</v>
      </c>
      <c r="N42" s="18">
        <f t="shared" si="3"/>
        <v>1</v>
      </c>
      <c r="O42" s="18">
        <f t="shared" si="4"/>
        <v>0</v>
      </c>
      <c r="P42" s="18">
        <f t="shared" si="5"/>
        <v>0</v>
      </c>
      <c r="Q42" s="15" t="str">
        <f t="shared" si="6"/>
        <v>n.a.</v>
      </c>
      <c r="R42" s="15">
        <f t="shared" si="7"/>
        <v>3.1946613658952128</v>
      </c>
      <c r="S42" s="15" t="str">
        <f t="shared" si="8"/>
        <v>n.a.</v>
      </c>
      <c r="T42" s="15" t="str">
        <f t="shared" si="9"/>
        <v>n.a.</v>
      </c>
      <c r="U42" s="15" t="str">
        <f t="shared" si="10"/>
        <v>n.a.</v>
      </c>
      <c r="V42" s="15">
        <f t="shared" si="11"/>
        <v>8.5094705604324528</v>
      </c>
      <c r="W42" s="15" t="str">
        <f t="shared" si="12"/>
        <v>n.a.</v>
      </c>
      <c r="X42" s="15" t="str">
        <f t="shared" si="13"/>
        <v>n.a.</v>
      </c>
    </row>
    <row r="43" spans="1:24">
      <c r="A43" s="4">
        <f t="shared" si="0"/>
        <v>1908</v>
      </c>
      <c r="B43">
        <v>2292.8109999999997</v>
      </c>
      <c r="C43">
        <v>4033.7999999999997</v>
      </c>
      <c r="E43">
        <v>7317</v>
      </c>
      <c r="G43" s="23">
        <f t="shared" si="1"/>
        <v>55.129151291512912</v>
      </c>
      <c r="I43" s="24">
        <f t="shared" si="14"/>
        <v>56.839977192721499</v>
      </c>
      <c r="J43" s="15">
        <f t="shared" si="17"/>
        <v>-12.260817262439183</v>
      </c>
      <c r="K43" s="7">
        <f t="shared" si="15"/>
        <v>0.67418822234452946</v>
      </c>
      <c r="L43" s="7">
        <f t="shared" si="16"/>
        <v>0.40562110627870851</v>
      </c>
      <c r="M43" s="18">
        <f t="shared" si="2"/>
        <v>0</v>
      </c>
      <c r="N43" s="18">
        <f t="shared" si="3"/>
        <v>1</v>
      </c>
      <c r="O43" s="18">
        <f t="shared" si="4"/>
        <v>0</v>
      </c>
      <c r="P43" s="18">
        <f t="shared" si="5"/>
        <v>0</v>
      </c>
      <c r="Q43" s="15" t="str">
        <f t="shared" si="6"/>
        <v>n.a.</v>
      </c>
      <c r="R43" s="15">
        <f t="shared" si="7"/>
        <v>0.67418822234452946</v>
      </c>
      <c r="S43" s="15" t="str">
        <f t="shared" si="8"/>
        <v>n.a.</v>
      </c>
      <c r="T43" s="15" t="str">
        <f t="shared" si="9"/>
        <v>n.a.</v>
      </c>
      <c r="U43" s="15" t="str">
        <f t="shared" si="10"/>
        <v>n.a.</v>
      </c>
      <c r="V43" s="15">
        <f t="shared" si="11"/>
        <v>0.40562110627870851</v>
      </c>
      <c r="W43" s="15" t="str">
        <f t="shared" si="12"/>
        <v>n.a.</v>
      </c>
      <c r="X43" s="15" t="str">
        <f t="shared" si="13"/>
        <v>n.a.</v>
      </c>
    </row>
    <row r="44" spans="1:24">
      <c r="A44" s="4">
        <f t="shared" si="0"/>
        <v>1909</v>
      </c>
      <c r="B44">
        <v>2651.239</v>
      </c>
      <c r="C44">
        <v>3933.8999999999996</v>
      </c>
      <c r="E44">
        <v>7303</v>
      </c>
      <c r="G44" s="23">
        <f t="shared" si="1"/>
        <v>53.866904012049837</v>
      </c>
      <c r="I44" s="24">
        <f t="shared" si="14"/>
        <v>67.394671954040533</v>
      </c>
      <c r="J44" s="15">
        <f t="shared" si="17"/>
        <v>2.0974330517452273</v>
      </c>
      <c r="K44" s="7">
        <f t="shared" si="15"/>
        <v>-0.1913352466857976</v>
      </c>
      <c r="L44" s="7">
        <f t="shared" si="16"/>
        <v>-2.2896185591331553</v>
      </c>
      <c r="M44" s="18">
        <f t="shared" si="2"/>
        <v>0</v>
      </c>
      <c r="N44" s="18">
        <f t="shared" si="3"/>
        <v>0</v>
      </c>
      <c r="O44" s="18">
        <f t="shared" si="4"/>
        <v>1</v>
      </c>
      <c r="P44" s="18">
        <f t="shared" si="5"/>
        <v>0</v>
      </c>
      <c r="Q44" s="15" t="str">
        <f t="shared" si="6"/>
        <v>n.a.</v>
      </c>
      <c r="R44" s="15" t="str">
        <f t="shared" si="7"/>
        <v>n.a.</v>
      </c>
      <c r="S44" s="15">
        <f t="shared" si="8"/>
        <v>-0.1913352466857976</v>
      </c>
      <c r="T44" s="15" t="str">
        <f t="shared" si="9"/>
        <v>n.a.</v>
      </c>
      <c r="U44" s="15" t="str">
        <f t="shared" si="10"/>
        <v>n.a.</v>
      </c>
      <c r="V44" s="15" t="str">
        <f t="shared" si="11"/>
        <v>n.a.</v>
      </c>
      <c r="W44" s="15">
        <f t="shared" si="12"/>
        <v>-2.2896185591331553</v>
      </c>
      <c r="X44" s="15" t="str">
        <f t="shared" si="13"/>
        <v>n.a.</v>
      </c>
    </row>
    <row r="45" spans="1:24">
      <c r="A45" s="4">
        <f t="shared" si="0"/>
        <v>1910</v>
      </c>
      <c r="B45">
        <v>2780.3409999999999</v>
      </c>
      <c r="C45">
        <v>3964</v>
      </c>
      <c r="E45">
        <v>7427</v>
      </c>
      <c r="G45" s="23">
        <f t="shared" si="1"/>
        <v>53.372828867645076</v>
      </c>
      <c r="I45" s="24">
        <f t="shared" si="14"/>
        <v>70.139783047426832</v>
      </c>
      <c r="J45" s="15">
        <f t="shared" si="17"/>
        <v>12.378042958217193</v>
      </c>
      <c r="K45" s="7">
        <f t="shared" si="15"/>
        <v>1.69793235656579</v>
      </c>
      <c r="L45" s="7">
        <f t="shared" si="16"/>
        <v>-0.91721466727369139</v>
      </c>
      <c r="M45" s="18">
        <f t="shared" si="2"/>
        <v>0</v>
      </c>
      <c r="N45" s="18">
        <f t="shared" si="3"/>
        <v>0</v>
      </c>
      <c r="O45" s="18">
        <f t="shared" si="4"/>
        <v>1</v>
      </c>
      <c r="P45" s="18">
        <f t="shared" si="5"/>
        <v>0</v>
      </c>
      <c r="Q45" s="15" t="str">
        <f t="shared" si="6"/>
        <v>n.a.</v>
      </c>
      <c r="R45" s="15" t="str">
        <f t="shared" si="7"/>
        <v>n.a.</v>
      </c>
      <c r="S45" s="15">
        <f t="shared" si="8"/>
        <v>1.69793235656579</v>
      </c>
      <c r="T45" s="15" t="str">
        <f t="shared" si="9"/>
        <v>n.a.</v>
      </c>
      <c r="U45" s="15" t="str">
        <f t="shared" si="10"/>
        <v>n.a.</v>
      </c>
      <c r="V45" s="15" t="str">
        <f t="shared" si="11"/>
        <v>n.a.</v>
      </c>
      <c r="W45" s="15">
        <f t="shared" si="12"/>
        <v>-0.91721466727369139</v>
      </c>
      <c r="X45" s="15" t="str">
        <f t="shared" si="13"/>
        <v>n.a.</v>
      </c>
    </row>
    <row r="46" spans="1:24">
      <c r="A46" s="4">
        <f t="shared" si="0"/>
        <v>1911</v>
      </c>
      <c r="B46">
        <v>2742.1400000000003</v>
      </c>
      <c r="C46">
        <v>4594</v>
      </c>
      <c r="E46">
        <v>7834</v>
      </c>
      <c r="G46" s="23">
        <f t="shared" si="1"/>
        <v>58.641817717641054</v>
      </c>
      <c r="I46" s="24">
        <f t="shared" si="14"/>
        <v>59.689595124074891</v>
      </c>
      <c r="J46" s="15">
        <f t="shared" si="17"/>
        <v>2.8496179313533929</v>
      </c>
      <c r="K46" s="7">
        <f t="shared" si="15"/>
        <v>5.4800053857546827</v>
      </c>
      <c r="L46" s="7">
        <f t="shared" si="16"/>
        <v>9.8720434381736055</v>
      </c>
      <c r="M46" s="18">
        <f t="shared" si="2"/>
        <v>0</v>
      </c>
      <c r="N46" s="18">
        <f t="shared" si="3"/>
        <v>1</v>
      </c>
      <c r="O46" s="18">
        <f t="shared" si="4"/>
        <v>0</v>
      </c>
      <c r="P46" s="18">
        <f t="shared" si="5"/>
        <v>0</v>
      </c>
      <c r="Q46" s="15" t="str">
        <f t="shared" si="6"/>
        <v>n.a.</v>
      </c>
      <c r="R46" s="15">
        <f t="shared" si="7"/>
        <v>5.4800053857546827</v>
      </c>
      <c r="S46" s="15" t="str">
        <f t="shared" si="8"/>
        <v>n.a.</v>
      </c>
      <c r="T46" s="15" t="str">
        <f t="shared" si="9"/>
        <v>n.a.</v>
      </c>
      <c r="U46" s="15" t="str">
        <f t="shared" si="10"/>
        <v>n.a.</v>
      </c>
      <c r="V46" s="15">
        <f t="shared" si="11"/>
        <v>9.8720434381736055</v>
      </c>
      <c r="W46" s="15" t="str">
        <f t="shared" si="12"/>
        <v>n.a.</v>
      </c>
      <c r="X46" s="15" t="str">
        <f t="shared" si="13"/>
        <v>n.a.</v>
      </c>
    </row>
    <row r="47" spans="1:24">
      <c r="A47" s="4">
        <f t="shared" si="0"/>
        <v>1912</v>
      </c>
      <c r="B47">
        <v>2750.6679999999997</v>
      </c>
      <c r="C47">
        <v>5085</v>
      </c>
      <c r="E47">
        <v>8126</v>
      </c>
      <c r="G47" s="23">
        <f t="shared" si="1"/>
        <v>62.576913610632538</v>
      </c>
      <c r="I47" s="24">
        <f t="shared" si="14"/>
        <v>54.093765978367749</v>
      </c>
      <c r="J47" s="15">
        <f t="shared" si="17"/>
        <v>-13.300905975672784</v>
      </c>
      <c r="K47" s="7">
        <f t="shared" si="15"/>
        <v>3.7273423538422223</v>
      </c>
      <c r="L47" s="7">
        <f t="shared" si="16"/>
        <v>6.710392082214911</v>
      </c>
      <c r="M47" s="18">
        <f t="shared" si="2"/>
        <v>0</v>
      </c>
      <c r="N47" s="18">
        <f t="shared" si="3"/>
        <v>1</v>
      </c>
      <c r="O47" s="18">
        <f t="shared" si="4"/>
        <v>0</v>
      </c>
      <c r="P47" s="18">
        <f t="shared" si="5"/>
        <v>0</v>
      </c>
      <c r="Q47" s="15" t="str">
        <f t="shared" si="6"/>
        <v>n.a.</v>
      </c>
      <c r="R47" s="15">
        <f t="shared" si="7"/>
        <v>3.7273423538422223</v>
      </c>
      <c r="S47" s="15" t="str">
        <f t="shared" si="8"/>
        <v>n.a.</v>
      </c>
      <c r="T47" s="15" t="str">
        <f t="shared" si="9"/>
        <v>n.a.</v>
      </c>
      <c r="U47" s="15" t="str">
        <f t="shared" si="10"/>
        <v>n.a.</v>
      </c>
      <c r="V47" s="15">
        <f t="shared" si="11"/>
        <v>6.710392082214911</v>
      </c>
      <c r="W47" s="15" t="str">
        <f t="shared" si="12"/>
        <v>n.a.</v>
      </c>
      <c r="X47" s="15" t="str">
        <f t="shared" si="13"/>
        <v>n.a.</v>
      </c>
    </row>
    <row r="48" spans="1:24">
      <c r="A48" s="4">
        <v>1913</v>
      </c>
      <c r="B48">
        <v>2686.5140000000001</v>
      </c>
      <c r="C48">
        <v>5293</v>
      </c>
      <c r="E48">
        <v>8243</v>
      </c>
      <c r="G48" s="23">
        <f t="shared" si="1"/>
        <v>64.212058716486709</v>
      </c>
      <c r="I48" s="24">
        <f t="shared" si="14"/>
        <v>50.75597959569243</v>
      </c>
      <c r="J48" s="15">
        <f t="shared" si="17"/>
        <v>-19.383803451734401</v>
      </c>
      <c r="K48" s="7">
        <f t="shared" si="15"/>
        <v>1.4398227910411121</v>
      </c>
      <c r="L48" s="7">
        <f t="shared" si="16"/>
        <v>2.6130165447730613</v>
      </c>
      <c r="M48" s="18">
        <f t="shared" si="2"/>
        <v>0</v>
      </c>
      <c r="N48" s="18">
        <f t="shared" si="3"/>
        <v>1</v>
      </c>
      <c r="O48" s="18">
        <f t="shared" si="4"/>
        <v>0</v>
      </c>
      <c r="P48" s="18">
        <f t="shared" si="5"/>
        <v>0</v>
      </c>
      <c r="Q48" s="15" t="str">
        <f t="shared" si="6"/>
        <v>n.a.</v>
      </c>
      <c r="R48" s="15">
        <f t="shared" si="7"/>
        <v>1.4398227910411121</v>
      </c>
      <c r="S48" s="15" t="str">
        <f t="shared" si="8"/>
        <v>n.a.</v>
      </c>
      <c r="T48" s="15" t="str">
        <f t="shared" si="9"/>
        <v>n.a.</v>
      </c>
      <c r="U48" s="15" t="str">
        <f t="shared" si="10"/>
        <v>n.a.</v>
      </c>
      <c r="V48" s="15">
        <f t="shared" si="11"/>
        <v>2.6130165447730613</v>
      </c>
      <c r="W48" s="15" t="str">
        <f t="shared" si="12"/>
        <v>n.a.</v>
      </c>
      <c r="X48" s="15" t="str">
        <f t="shared" si="13"/>
        <v>n.a.</v>
      </c>
    </row>
    <row r="49" spans="1:24">
      <c r="A49" s="4">
        <v>1914</v>
      </c>
      <c r="B49">
        <v>2649.7190000000001</v>
      </c>
      <c r="C49">
        <v>4848</v>
      </c>
      <c r="E49">
        <v>7991</v>
      </c>
      <c r="G49" s="23">
        <f t="shared" si="1"/>
        <v>60.66825178325616</v>
      </c>
      <c r="I49" s="24">
        <f t="shared" si="14"/>
        <v>54.655919966996706</v>
      </c>
      <c r="J49" s="15">
        <f t="shared" si="17"/>
        <v>-5.0336751570781857</v>
      </c>
      <c r="K49" s="7">
        <f t="shared" si="15"/>
        <v>-3.0571393909984201</v>
      </c>
      <c r="L49" s="7">
        <f t="shared" si="16"/>
        <v>-5.5189118742904668</v>
      </c>
      <c r="M49" s="18">
        <f t="shared" si="2"/>
        <v>0</v>
      </c>
      <c r="N49" s="18">
        <f t="shared" si="3"/>
        <v>1</v>
      </c>
      <c r="O49" s="18">
        <f t="shared" si="4"/>
        <v>0</v>
      </c>
      <c r="P49" s="18">
        <f t="shared" si="5"/>
        <v>0</v>
      </c>
      <c r="Q49" s="15" t="str">
        <f t="shared" si="6"/>
        <v>n.a.</v>
      </c>
      <c r="R49" s="15">
        <f t="shared" si="7"/>
        <v>-3.0571393909984201</v>
      </c>
      <c r="S49" s="15" t="str">
        <f t="shared" si="8"/>
        <v>n.a.</v>
      </c>
      <c r="T49" s="15" t="str">
        <f t="shared" si="9"/>
        <v>n.a.</v>
      </c>
      <c r="U49" s="15" t="str">
        <f t="shared" si="10"/>
        <v>n.a.</v>
      </c>
      <c r="V49" s="15">
        <f t="shared" si="11"/>
        <v>-5.5189118742904668</v>
      </c>
      <c r="W49" s="15" t="str">
        <f t="shared" si="12"/>
        <v>n.a.</v>
      </c>
      <c r="X49" s="15" t="str">
        <f t="shared" si="13"/>
        <v>n.a.</v>
      </c>
    </row>
    <row r="50" spans="1:24">
      <c r="A50" s="4">
        <v>1915</v>
      </c>
      <c r="B50">
        <v>2657.681</v>
      </c>
      <c r="C50">
        <v>5114</v>
      </c>
      <c r="E50">
        <v>8754</v>
      </c>
      <c r="G50" s="23">
        <f t="shared" si="1"/>
        <v>58.419008453278501</v>
      </c>
      <c r="I50" s="24">
        <f t="shared" si="14"/>
        <v>51.968732890105585</v>
      </c>
      <c r="J50" s="15">
        <f t="shared" si="17"/>
        <v>-2.125033088262164</v>
      </c>
      <c r="K50" s="7">
        <f t="shared" si="15"/>
        <v>9.5482417719934922</v>
      </c>
      <c r="L50" s="7">
        <f t="shared" si="16"/>
        <v>-3.7074470812399896</v>
      </c>
      <c r="M50" s="18">
        <f t="shared" si="2"/>
        <v>0</v>
      </c>
      <c r="N50" s="18">
        <f t="shared" si="3"/>
        <v>1</v>
      </c>
      <c r="O50" s="18">
        <f t="shared" si="4"/>
        <v>0</v>
      </c>
      <c r="P50" s="18">
        <f t="shared" si="5"/>
        <v>0</v>
      </c>
      <c r="Q50" s="15" t="str">
        <f t="shared" si="6"/>
        <v>n.a.</v>
      </c>
      <c r="R50" s="15">
        <f t="shared" si="7"/>
        <v>9.5482417719934922</v>
      </c>
      <c r="S50" s="15" t="str">
        <f t="shared" si="8"/>
        <v>n.a.</v>
      </c>
      <c r="T50" s="15" t="str">
        <f t="shared" si="9"/>
        <v>n.a.</v>
      </c>
      <c r="U50" s="15" t="str">
        <f t="shared" si="10"/>
        <v>n.a.</v>
      </c>
      <c r="V50" s="15">
        <f t="shared" si="11"/>
        <v>-3.7074470812399896</v>
      </c>
      <c r="W50" s="15" t="str">
        <f t="shared" si="12"/>
        <v>n.a.</v>
      </c>
      <c r="X50" s="15" t="str">
        <f t="shared" si="13"/>
        <v>n.a.</v>
      </c>
    </row>
    <row r="51" spans="1:24">
      <c r="A51" s="4">
        <v>1916</v>
      </c>
      <c r="B51">
        <v>2662.6750000000002</v>
      </c>
      <c r="C51">
        <v>6576</v>
      </c>
      <c r="E51">
        <v>10125</v>
      </c>
      <c r="G51" s="23">
        <f t="shared" si="1"/>
        <v>64.94814814814815</v>
      </c>
      <c r="I51" s="24">
        <f t="shared" si="14"/>
        <v>40.490799878345499</v>
      </c>
      <c r="J51" s="15">
        <f t="shared" si="17"/>
        <v>-10.265179717346932</v>
      </c>
      <c r="K51" s="7">
        <f t="shared" si="15"/>
        <v>15.661411925976697</v>
      </c>
      <c r="L51" s="7">
        <f t="shared" si="16"/>
        <v>11.176395950115147</v>
      </c>
      <c r="M51" s="18">
        <f t="shared" si="2"/>
        <v>0</v>
      </c>
      <c r="N51" s="18">
        <f t="shared" si="3"/>
        <v>1</v>
      </c>
      <c r="O51" s="18">
        <f t="shared" si="4"/>
        <v>0</v>
      </c>
      <c r="P51" s="18">
        <f t="shared" si="5"/>
        <v>0</v>
      </c>
      <c r="Q51" s="15" t="str">
        <f t="shared" si="6"/>
        <v>n.a.</v>
      </c>
      <c r="R51" s="15">
        <f t="shared" si="7"/>
        <v>15.661411925976697</v>
      </c>
      <c r="S51" s="15" t="str">
        <f t="shared" si="8"/>
        <v>n.a.</v>
      </c>
      <c r="T51" s="15" t="str">
        <f t="shared" si="9"/>
        <v>n.a.</v>
      </c>
      <c r="U51" s="15" t="str">
        <f t="shared" si="10"/>
        <v>n.a.</v>
      </c>
      <c r="V51" s="15">
        <f t="shared" si="11"/>
        <v>11.176395950115147</v>
      </c>
      <c r="W51" s="15" t="str">
        <f t="shared" si="12"/>
        <v>n.a.</v>
      </c>
      <c r="X51" s="15" t="str">
        <f t="shared" si="13"/>
        <v>n.a.</v>
      </c>
    </row>
    <row r="52" spans="1:24">
      <c r="A52" s="4">
        <v>1917</v>
      </c>
      <c r="B52">
        <v>2872.5910000000003</v>
      </c>
      <c r="C52">
        <v>8730</v>
      </c>
      <c r="E52">
        <v>10484</v>
      </c>
      <c r="G52" s="23">
        <f t="shared" si="1"/>
        <v>83.269744372376962</v>
      </c>
      <c r="I52" s="24">
        <f t="shared" si="14"/>
        <v>32.904822451317301</v>
      </c>
      <c r="J52" s="15">
        <f t="shared" si="17"/>
        <v>-21.751097515679405</v>
      </c>
      <c r="K52" s="7">
        <f t="shared" si="15"/>
        <v>3.5456790123456816</v>
      </c>
      <c r="L52" s="7">
        <f t="shared" si="16"/>
        <v>28.209574478454492</v>
      </c>
      <c r="M52" s="18">
        <f t="shared" si="2"/>
        <v>0</v>
      </c>
      <c r="N52" s="18">
        <f t="shared" si="3"/>
        <v>1</v>
      </c>
      <c r="O52" s="18">
        <f t="shared" si="4"/>
        <v>0</v>
      </c>
      <c r="P52" s="18">
        <f t="shared" si="5"/>
        <v>0</v>
      </c>
      <c r="Q52" s="15" t="str">
        <f t="shared" si="6"/>
        <v>n.a.</v>
      </c>
      <c r="R52" s="15">
        <f t="shared" si="7"/>
        <v>3.5456790123456816</v>
      </c>
      <c r="S52" s="15" t="str">
        <f t="shared" si="8"/>
        <v>n.a.</v>
      </c>
      <c r="T52" s="15" t="str">
        <f t="shared" si="9"/>
        <v>n.a.</v>
      </c>
      <c r="U52" s="15" t="str">
        <f t="shared" si="10"/>
        <v>n.a.</v>
      </c>
      <c r="V52" s="15">
        <f t="shared" si="11"/>
        <v>28.209574478454492</v>
      </c>
      <c r="W52" s="15" t="str">
        <f t="shared" si="12"/>
        <v>n.a.</v>
      </c>
      <c r="X52" s="15" t="str">
        <f t="shared" si="13"/>
        <v>n.a.</v>
      </c>
    </row>
    <row r="53" spans="1:24">
      <c r="A53" s="4">
        <v>1918</v>
      </c>
      <c r="B53">
        <v>3255.2280000000001</v>
      </c>
      <c r="C53">
        <v>11582</v>
      </c>
      <c r="E53">
        <v>10588</v>
      </c>
      <c r="G53" s="23">
        <f t="shared" si="1"/>
        <v>109.38798639969777</v>
      </c>
      <c r="I53" s="24">
        <f t="shared" si="14"/>
        <v>28.105922983940598</v>
      </c>
      <c r="J53" s="15">
        <f t="shared" si="17"/>
        <v>-23.862809906164987</v>
      </c>
      <c r="K53" s="7">
        <f t="shared" si="15"/>
        <v>0.99198779091949074</v>
      </c>
      <c r="L53" s="7">
        <f t="shared" si="16"/>
        <v>31.365824675192577</v>
      </c>
      <c r="M53" s="18">
        <f t="shared" si="2"/>
        <v>1</v>
      </c>
      <c r="N53" s="18">
        <f t="shared" si="3"/>
        <v>0</v>
      </c>
      <c r="O53" s="18">
        <f t="shared" si="4"/>
        <v>0</v>
      </c>
      <c r="P53" s="18">
        <f t="shared" si="5"/>
        <v>0</v>
      </c>
      <c r="Q53" s="15">
        <f t="shared" si="6"/>
        <v>0.99198779091949074</v>
      </c>
      <c r="R53" s="15" t="str">
        <f t="shared" si="7"/>
        <v>n.a.</v>
      </c>
      <c r="S53" s="15" t="str">
        <f t="shared" si="8"/>
        <v>n.a.</v>
      </c>
      <c r="T53" s="15" t="str">
        <f t="shared" si="9"/>
        <v>n.a.</v>
      </c>
      <c r="U53" s="15">
        <f t="shared" si="10"/>
        <v>31.365824675192577</v>
      </c>
      <c r="V53" s="15" t="str">
        <f t="shared" si="11"/>
        <v>n.a.</v>
      </c>
      <c r="W53" s="15" t="str">
        <f t="shared" si="12"/>
        <v>n.a.</v>
      </c>
      <c r="X53" s="15" t="str">
        <f t="shared" si="13"/>
        <v>n.a.</v>
      </c>
    </row>
    <row r="54" spans="1:24">
      <c r="A54" s="4">
        <v>1919</v>
      </c>
      <c r="B54">
        <v>3489.7430000000004</v>
      </c>
      <c r="C54">
        <v>15659</v>
      </c>
      <c r="E54">
        <v>11679</v>
      </c>
      <c r="G54" s="23">
        <f t="shared" si="1"/>
        <v>134.0782601250107</v>
      </c>
      <c r="I54" s="24">
        <f t="shared" si="14"/>
        <v>22.285861166102563</v>
      </c>
      <c r="J54" s="15">
        <f t="shared" si="17"/>
        <v>-18.204938712242935</v>
      </c>
      <c r="K54" s="7">
        <f t="shared" si="15"/>
        <v>10.304117869285978</v>
      </c>
      <c r="L54" s="7">
        <f t="shared" si="16"/>
        <v>22.571284597100096</v>
      </c>
      <c r="M54" s="18">
        <f t="shared" si="2"/>
        <v>1</v>
      </c>
      <c r="N54" s="18">
        <f t="shared" si="3"/>
        <v>0</v>
      </c>
      <c r="O54" s="18">
        <f t="shared" si="4"/>
        <v>0</v>
      </c>
      <c r="P54" s="18">
        <f t="shared" si="5"/>
        <v>0</v>
      </c>
      <c r="Q54" s="15">
        <f t="shared" si="6"/>
        <v>10.304117869285978</v>
      </c>
      <c r="R54" s="15" t="str">
        <f t="shared" si="7"/>
        <v>n.a.</v>
      </c>
      <c r="S54" s="15" t="str">
        <f t="shared" si="8"/>
        <v>n.a.</v>
      </c>
      <c r="T54" s="15" t="str">
        <f t="shared" si="9"/>
        <v>n.a.</v>
      </c>
      <c r="U54" s="15">
        <f t="shared" si="10"/>
        <v>22.571284597100096</v>
      </c>
      <c r="V54" s="15" t="str">
        <f t="shared" si="11"/>
        <v>n.a.</v>
      </c>
      <c r="W54" s="15" t="str">
        <f t="shared" si="12"/>
        <v>n.a.</v>
      </c>
      <c r="X54" s="15" t="str">
        <f t="shared" si="13"/>
        <v>n.a.</v>
      </c>
    </row>
    <row r="55" spans="1:24">
      <c r="A55" s="4">
        <v>1920</v>
      </c>
      <c r="B55">
        <v>4066.42</v>
      </c>
      <c r="C55">
        <v>15471</v>
      </c>
      <c r="E55">
        <v>10936</v>
      </c>
      <c r="G55" s="23">
        <f t="shared" si="1"/>
        <v>141.46854425749817</v>
      </c>
      <c r="I55" s="24">
        <f t="shared" si="14"/>
        <v>26.284144528472627</v>
      </c>
      <c r="J55" s="15">
        <f t="shared" si="17"/>
        <v>-6.6206779228446742</v>
      </c>
      <c r="K55" s="7">
        <f t="shared" si="15"/>
        <v>-6.3618460484630486</v>
      </c>
      <c r="L55" s="7">
        <f t="shared" si="16"/>
        <v>5.5119182823501589</v>
      </c>
      <c r="M55" s="18">
        <f t="shared" si="2"/>
        <v>1</v>
      </c>
      <c r="N55" s="18">
        <f t="shared" si="3"/>
        <v>0</v>
      </c>
      <c r="O55" s="18">
        <f t="shared" si="4"/>
        <v>0</v>
      </c>
      <c r="P55" s="18">
        <f t="shared" si="5"/>
        <v>0</v>
      </c>
      <c r="Q55" s="15">
        <f t="shared" si="6"/>
        <v>-6.3618460484630486</v>
      </c>
      <c r="R55" s="15" t="str">
        <f t="shared" si="7"/>
        <v>n.a.</v>
      </c>
      <c r="S55" s="15" t="str">
        <f t="shared" si="8"/>
        <v>n.a.</v>
      </c>
      <c r="T55" s="15" t="str">
        <f t="shared" si="9"/>
        <v>n.a.</v>
      </c>
      <c r="U55" s="15">
        <f t="shared" si="10"/>
        <v>5.5119182823501589</v>
      </c>
      <c r="V55" s="15" t="str">
        <f t="shared" si="11"/>
        <v>n.a.</v>
      </c>
      <c r="W55" s="15" t="str">
        <f t="shared" si="12"/>
        <v>n.a.</v>
      </c>
      <c r="X55" s="15" t="str">
        <f t="shared" si="13"/>
        <v>n.a.</v>
      </c>
    </row>
    <row r="56" spans="1:24">
      <c r="A56" s="4">
        <v>1921</v>
      </c>
      <c r="B56">
        <v>4330.6710000000003</v>
      </c>
      <c r="C56">
        <v>15188</v>
      </c>
      <c r="E56">
        <v>12178</v>
      </c>
      <c r="G56" s="23">
        <f t="shared" si="1"/>
        <v>124.71670224995894</v>
      </c>
      <c r="I56" s="24">
        <f t="shared" si="14"/>
        <v>28.513767447985252</v>
      </c>
      <c r="J56" s="15">
        <f t="shared" si="17"/>
        <v>0.40784446404465413</v>
      </c>
      <c r="K56" s="7">
        <f t="shared" si="15"/>
        <v>11.356986100950994</v>
      </c>
      <c r="L56" s="7">
        <f t="shared" si="16"/>
        <v>-11.84138996796904</v>
      </c>
      <c r="M56" s="18">
        <f t="shared" si="2"/>
        <v>1</v>
      </c>
      <c r="N56" s="18">
        <f t="shared" si="3"/>
        <v>0</v>
      </c>
      <c r="O56" s="18">
        <f t="shared" si="4"/>
        <v>0</v>
      </c>
      <c r="P56" s="18">
        <f t="shared" si="5"/>
        <v>0</v>
      </c>
      <c r="Q56" s="15">
        <f t="shared" si="6"/>
        <v>11.356986100950994</v>
      </c>
      <c r="R56" s="15" t="str">
        <f t="shared" si="7"/>
        <v>n.a.</v>
      </c>
      <c r="S56" s="15" t="str">
        <f t="shared" si="8"/>
        <v>n.a.</v>
      </c>
      <c r="T56" s="15" t="str">
        <f t="shared" si="9"/>
        <v>n.a.</v>
      </c>
      <c r="U56" s="15">
        <f t="shared" si="10"/>
        <v>-11.84138996796904</v>
      </c>
      <c r="V56" s="15" t="str">
        <f t="shared" si="11"/>
        <v>n.a.</v>
      </c>
      <c r="W56" s="15" t="str">
        <f t="shared" si="12"/>
        <v>n.a.</v>
      </c>
      <c r="X56" s="15" t="str">
        <f t="shared" si="13"/>
        <v>n.a.</v>
      </c>
    </row>
    <row r="57" spans="1:24">
      <c r="A57" s="4">
        <v>1922</v>
      </c>
      <c r="B57">
        <v>4601.8909999999996</v>
      </c>
      <c r="C57">
        <v>15483</v>
      </c>
      <c r="E57">
        <v>12120</v>
      </c>
      <c r="G57" s="23">
        <f t="shared" si="1"/>
        <v>127.74752475247524</v>
      </c>
      <c r="I57" s="24">
        <f t="shared" si="14"/>
        <v>29.722217916424466</v>
      </c>
      <c r="J57" s="15">
        <f t="shared" si="17"/>
        <v>7.4363567503219024</v>
      </c>
      <c r="K57" s="7">
        <f t="shared" si="15"/>
        <v>-0.47626868122844224</v>
      </c>
      <c r="L57" s="7">
        <f t="shared" si="16"/>
        <v>2.430165685781116</v>
      </c>
      <c r="M57" s="18">
        <f t="shared" si="2"/>
        <v>1</v>
      </c>
      <c r="N57" s="18">
        <f t="shared" si="3"/>
        <v>0</v>
      </c>
      <c r="O57" s="18">
        <f t="shared" si="4"/>
        <v>0</v>
      </c>
      <c r="P57" s="18">
        <f t="shared" si="5"/>
        <v>0</v>
      </c>
      <c r="Q57" s="15">
        <f t="shared" si="6"/>
        <v>-0.47626868122844224</v>
      </c>
      <c r="R57" s="15" t="str">
        <f t="shared" si="7"/>
        <v>n.a.</v>
      </c>
      <c r="S57" s="15" t="str">
        <f t="shared" si="8"/>
        <v>n.a.</v>
      </c>
      <c r="T57" s="15" t="str">
        <f t="shared" si="9"/>
        <v>n.a.</v>
      </c>
      <c r="U57" s="15">
        <f t="shared" si="10"/>
        <v>2.430165685781116</v>
      </c>
      <c r="V57" s="15" t="str">
        <f t="shared" si="11"/>
        <v>n.a.</v>
      </c>
      <c r="W57" s="15" t="str">
        <f t="shared" si="12"/>
        <v>n.a.</v>
      </c>
      <c r="X57" s="15" t="str">
        <f t="shared" si="13"/>
        <v>n.a.</v>
      </c>
    </row>
    <row r="58" spans="1:24">
      <c r="A58" s="4">
        <v>1923</v>
      </c>
      <c r="B58">
        <v>5049.835</v>
      </c>
      <c r="C58">
        <v>15727</v>
      </c>
      <c r="E58">
        <v>12122</v>
      </c>
      <c r="G58" s="23">
        <f t="shared" si="1"/>
        <v>129.73931694439861</v>
      </c>
      <c r="I58" s="24">
        <f t="shared" si="14"/>
        <v>32.109334265912125</v>
      </c>
      <c r="J58" s="15">
        <f t="shared" si="17"/>
        <v>5.8251897374394979</v>
      </c>
      <c r="K58" s="7">
        <f t="shared" si="15"/>
        <v>1.6501650165023918E-2</v>
      </c>
      <c r="L58" s="7">
        <f t="shared" si="16"/>
        <v>1.5591630411490698</v>
      </c>
      <c r="M58" s="18">
        <f t="shared" si="2"/>
        <v>0</v>
      </c>
      <c r="N58" s="18">
        <f t="shared" si="3"/>
        <v>1</v>
      </c>
      <c r="O58" s="18">
        <f t="shared" si="4"/>
        <v>0</v>
      </c>
      <c r="P58" s="18">
        <f t="shared" si="5"/>
        <v>0</v>
      </c>
      <c r="Q58" s="15" t="str">
        <f t="shared" si="6"/>
        <v>n.a.</v>
      </c>
      <c r="R58" s="15">
        <f t="shared" si="7"/>
        <v>1.6501650165023918E-2</v>
      </c>
      <c r="S58" s="15" t="str">
        <f t="shared" si="8"/>
        <v>n.a.</v>
      </c>
      <c r="T58" s="15" t="str">
        <f t="shared" si="9"/>
        <v>n.a.</v>
      </c>
      <c r="U58" s="15" t="str">
        <f t="shared" si="10"/>
        <v>n.a.</v>
      </c>
      <c r="V58" s="15">
        <f t="shared" si="11"/>
        <v>1.5591630411490698</v>
      </c>
      <c r="W58" s="15" t="str">
        <f t="shared" si="12"/>
        <v>n.a.</v>
      </c>
      <c r="X58" s="15" t="str">
        <f t="shared" si="13"/>
        <v>n.a.</v>
      </c>
    </row>
    <row r="59" spans="1:24">
      <c r="A59" s="4">
        <v>1924</v>
      </c>
      <c r="B59">
        <v>5163.2110000000002</v>
      </c>
      <c r="C59">
        <v>16531</v>
      </c>
      <c r="E59">
        <v>12463</v>
      </c>
      <c r="G59" s="23">
        <f t="shared" si="1"/>
        <v>132.64061622402312</v>
      </c>
      <c r="I59" s="24">
        <f t="shared" si="14"/>
        <v>31.233506744903515</v>
      </c>
      <c r="J59" s="15">
        <f t="shared" si="17"/>
        <v>2.719739296918263</v>
      </c>
      <c r="K59" s="7">
        <f t="shared" si="15"/>
        <v>2.8130671506352067</v>
      </c>
      <c r="L59" s="7">
        <f t="shared" si="16"/>
        <v>2.2362529323843194</v>
      </c>
      <c r="M59" s="18">
        <f t="shared" si="2"/>
        <v>0</v>
      </c>
      <c r="N59" s="18">
        <f t="shared" si="3"/>
        <v>1</v>
      </c>
      <c r="O59" s="18">
        <f t="shared" si="4"/>
        <v>0</v>
      </c>
      <c r="P59" s="18">
        <f t="shared" si="5"/>
        <v>0</v>
      </c>
      <c r="Q59" s="15" t="str">
        <f t="shared" si="6"/>
        <v>n.a.</v>
      </c>
      <c r="R59" s="15">
        <f t="shared" si="7"/>
        <v>2.8130671506352067</v>
      </c>
      <c r="S59" s="15" t="str">
        <f t="shared" si="8"/>
        <v>n.a.</v>
      </c>
      <c r="T59" s="15" t="str">
        <f t="shared" si="9"/>
        <v>n.a.</v>
      </c>
      <c r="U59" s="15" t="str">
        <f t="shared" si="10"/>
        <v>n.a.</v>
      </c>
      <c r="V59" s="15">
        <f t="shared" si="11"/>
        <v>2.2362529323843194</v>
      </c>
      <c r="W59" s="15" t="str">
        <f t="shared" si="12"/>
        <v>n.a.</v>
      </c>
      <c r="X59" s="15" t="str">
        <f t="shared" si="13"/>
        <v>n.a.</v>
      </c>
    </row>
    <row r="60" spans="1:24">
      <c r="A60" s="4">
        <v>1925</v>
      </c>
      <c r="B60">
        <v>5428.8379999999997</v>
      </c>
      <c r="C60">
        <v>17163</v>
      </c>
      <c r="E60">
        <v>12986</v>
      </c>
      <c r="G60" s="23">
        <f t="shared" si="1"/>
        <v>132.16540890189435</v>
      </c>
      <c r="I60" s="24">
        <f t="shared" si="14"/>
        <v>31.631055176833883</v>
      </c>
      <c r="J60" s="15">
        <f t="shared" si="17"/>
        <v>1.9088372604094168</v>
      </c>
      <c r="K60" s="7">
        <f t="shared" si="15"/>
        <v>4.1964214073658024</v>
      </c>
      <c r="L60" s="7">
        <f t="shared" si="16"/>
        <v>-0.3582668232829711</v>
      </c>
      <c r="M60" s="18">
        <f t="shared" si="2"/>
        <v>0</v>
      </c>
      <c r="N60" s="18">
        <f t="shared" si="3"/>
        <v>1</v>
      </c>
      <c r="O60" s="18">
        <f t="shared" si="4"/>
        <v>0</v>
      </c>
      <c r="P60" s="18">
        <f t="shared" si="5"/>
        <v>0</v>
      </c>
      <c r="Q60" s="15" t="str">
        <f t="shared" si="6"/>
        <v>n.a.</v>
      </c>
      <c r="R60" s="15">
        <f t="shared" si="7"/>
        <v>4.1964214073658024</v>
      </c>
      <c r="S60" s="15" t="str">
        <f t="shared" si="8"/>
        <v>n.a.</v>
      </c>
      <c r="T60" s="15" t="str">
        <f t="shared" si="9"/>
        <v>n.a.</v>
      </c>
      <c r="U60" s="15" t="str">
        <f t="shared" si="10"/>
        <v>n.a.</v>
      </c>
      <c r="V60" s="15">
        <f t="shared" si="11"/>
        <v>-0.3582668232829711</v>
      </c>
      <c r="W60" s="15" t="str">
        <f t="shared" si="12"/>
        <v>n.a.</v>
      </c>
      <c r="X60" s="15" t="str">
        <f t="shared" si="13"/>
        <v>n.a.</v>
      </c>
    </row>
    <row r="61" spans="1:24">
      <c r="A61" s="4">
        <v>1926</v>
      </c>
      <c r="B61">
        <v>5627.5020000000004</v>
      </c>
      <c r="C61">
        <v>16657</v>
      </c>
      <c r="E61">
        <v>13108</v>
      </c>
      <c r="G61" s="23">
        <f t="shared" si="1"/>
        <v>127.07506866036009</v>
      </c>
      <c r="I61" s="24">
        <f t="shared" si="14"/>
        <v>33.784607072101821</v>
      </c>
      <c r="J61" s="15">
        <f t="shared" si="17"/>
        <v>1.675272806189696</v>
      </c>
      <c r="K61" s="7">
        <f t="shared" si="15"/>
        <v>0.93947327891574783</v>
      </c>
      <c r="L61" s="7">
        <f t="shared" si="16"/>
        <v>-3.8514920687854115</v>
      </c>
      <c r="M61" s="18">
        <f t="shared" si="2"/>
        <v>0</v>
      </c>
      <c r="N61" s="18">
        <f t="shared" si="3"/>
        <v>1</v>
      </c>
      <c r="O61" s="18">
        <f t="shared" si="4"/>
        <v>0</v>
      </c>
      <c r="P61" s="18">
        <f t="shared" si="5"/>
        <v>0</v>
      </c>
      <c r="Q61" s="15" t="str">
        <f t="shared" si="6"/>
        <v>n.a.</v>
      </c>
      <c r="R61" s="15">
        <f t="shared" si="7"/>
        <v>0.93947327891574783</v>
      </c>
      <c r="S61" s="15" t="str">
        <f t="shared" si="8"/>
        <v>n.a.</v>
      </c>
      <c r="T61" s="15" t="str">
        <f t="shared" si="9"/>
        <v>n.a.</v>
      </c>
      <c r="U61" s="15" t="str">
        <f t="shared" si="10"/>
        <v>n.a.</v>
      </c>
      <c r="V61" s="15">
        <f t="shared" si="11"/>
        <v>-3.8514920687854115</v>
      </c>
      <c r="W61" s="15" t="str">
        <f t="shared" si="12"/>
        <v>n.a.</v>
      </c>
      <c r="X61" s="15" t="str">
        <f t="shared" si="13"/>
        <v>n.a.</v>
      </c>
    </row>
    <row r="62" spans="1:24">
      <c r="A62" s="4">
        <v>1927</v>
      </c>
      <c r="B62">
        <v>5985.6989999999996</v>
      </c>
      <c r="C62">
        <v>16145</v>
      </c>
      <c r="E62">
        <v>13308</v>
      </c>
      <c r="G62" s="23">
        <f t="shared" si="1"/>
        <v>121.31800420799519</v>
      </c>
      <c r="I62" s="24">
        <f t="shared" si="14"/>
        <v>37.074629916382776</v>
      </c>
      <c r="J62" s="15">
        <f t="shared" si="17"/>
        <v>5.8411231714792606</v>
      </c>
      <c r="K62" s="7">
        <f t="shared" si="15"/>
        <v>1.5257857796765251</v>
      </c>
      <c r="L62" s="7">
        <f t="shared" si="16"/>
        <v>-4.5304437078464987</v>
      </c>
      <c r="M62" s="18">
        <f t="shared" si="2"/>
        <v>0</v>
      </c>
      <c r="N62" s="18">
        <f t="shared" si="3"/>
        <v>1</v>
      </c>
      <c r="O62" s="18">
        <f t="shared" si="4"/>
        <v>0</v>
      </c>
      <c r="P62" s="18">
        <f t="shared" si="5"/>
        <v>0</v>
      </c>
      <c r="Q62" s="15" t="str">
        <f t="shared" si="6"/>
        <v>n.a.</v>
      </c>
      <c r="R62" s="15">
        <f t="shared" si="7"/>
        <v>1.5257857796765251</v>
      </c>
      <c r="S62" s="15" t="str">
        <f t="shared" si="8"/>
        <v>n.a.</v>
      </c>
      <c r="T62" s="15" t="str">
        <f t="shared" si="9"/>
        <v>n.a.</v>
      </c>
      <c r="U62" s="15" t="str">
        <f t="shared" si="10"/>
        <v>n.a.</v>
      </c>
      <c r="V62" s="15">
        <f t="shared" si="11"/>
        <v>-4.5304437078464987</v>
      </c>
      <c r="W62" s="15" t="str">
        <f t="shared" si="12"/>
        <v>n.a.</v>
      </c>
      <c r="X62" s="15" t="str">
        <f t="shared" si="13"/>
        <v>n.a.</v>
      </c>
    </row>
    <row r="63" spans="1:24">
      <c r="A63" s="4">
        <v>1928</v>
      </c>
      <c r="B63">
        <v>6447.5540000000001</v>
      </c>
      <c r="C63">
        <v>16969</v>
      </c>
      <c r="D63" s="26"/>
      <c r="E63">
        <v>14343</v>
      </c>
      <c r="G63" s="23">
        <f t="shared" si="1"/>
        <v>118.30858258383881</v>
      </c>
      <c r="I63" s="24">
        <f t="shared" si="14"/>
        <v>37.996075195945551</v>
      </c>
      <c r="J63" s="15">
        <f t="shared" si="17"/>
        <v>6.3650200191116681</v>
      </c>
      <c r="K63" s="7">
        <f t="shared" si="15"/>
        <v>7.777276825969337</v>
      </c>
      <c r="L63" s="7">
        <f t="shared" si="16"/>
        <v>-2.4806059445198536</v>
      </c>
      <c r="M63" s="18">
        <f t="shared" si="2"/>
        <v>0</v>
      </c>
      <c r="N63" s="18">
        <f t="shared" si="3"/>
        <v>1</v>
      </c>
      <c r="O63" s="18">
        <f t="shared" si="4"/>
        <v>0</v>
      </c>
      <c r="P63" s="18">
        <f t="shared" si="5"/>
        <v>0</v>
      </c>
      <c r="Q63" s="15" t="str">
        <f t="shared" si="6"/>
        <v>n.a.</v>
      </c>
      <c r="R63" s="15">
        <f t="shared" si="7"/>
        <v>7.777276825969337</v>
      </c>
      <c r="S63" s="15" t="str">
        <f t="shared" si="8"/>
        <v>n.a.</v>
      </c>
      <c r="T63" s="15" t="str">
        <f t="shared" si="9"/>
        <v>n.a.</v>
      </c>
      <c r="U63" s="15" t="str">
        <f t="shared" si="10"/>
        <v>n.a.</v>
      </c>
      <c r="V63" s="15">
        <f t="shared" si="11"/>
        <v>-2.4806059445198536</v>
      </c>
      <c r="W63" s="15" t="str">
        <f t="shared" si="12"/>
        <v>n.a.</v>
      </c>
      <c r="X63" s="15" t="str">
        <f t="shared" si="13"/>
        <v>n.a.</v>
      </c>
    </row>
    <row r="64" spans="1:24">
      <c r="A64" s="4">
        <v>1929</v>
      </c>
      <c r="B64">
        <v>6576.2070000000003</v>
      </c>
      <c r="C64">
        <v>17193</v>
      </c>
      <c r="D64" s="26"/>
      <c r="E64">
        <v>14852</v>
      </c>
      <c r="G64" s="23">
        <f t="shared" si="1"/>
        <v>115.76218691085376</v>
      </c>
      <c r="I64" s="24">
        <f t="shared" si="14"/>
        <v>38.249328214971214</v>
      </c>
      <c r="J64" s="15">
        <f t="shared" si="17"/>
        <v>4.4647211428693936</v>
      </c>
      <c r="K64" s="7">
        <f t="shared" si="15"/>
        <v>3.5487694345673892</v>
      </c>
      <c r="L64" s="7">
        <f t="shared" si="16"/>
        <v>-2.1523338521789559</v>
      </c>
      <c r="M64" s="18">
        <f t="shared" si="2"/>
        <v>0</v>
      </c>
      <c r="N64" s="18">
        <f t="shared" si="3"/>
        <v>1</v>
      </c>
      <c r="O64" s="18">
        <f t="shared" si="4"/>
        <v>0</v>
      </c>
      <c r="P64" s="18">
        <f t="shared" si="5"/>
        <v>0</v>
      </c>
      <c r="Q64" s="15" t="str">
        <f t="shared" si="6"/>
        <v>n.a.</v>
      </c>
      <c r="R64" s="15">
        <f t="shared" si="7"/>
        <v>3.5487694345673892</v>
      </c>
      <c r="S64" s="15" t="str">
        <f t="shared" si="8"/>
        <v>n.a.</v>
      </c>
      <c r="T64" s="15" t="str">
        <f t="shared" si="9"/>
        <v>n.a.</v>
      </c>
      <c r="U64" s="15" t="str">
        <f t="shared" si="10"/>
        <v>n.a.</v>
      </c>
      <c r="V64" s="15">
        <f t="shared" si="11"/>
        <v>-2.1523338521789559</v>
      </c>
      <c r="W64" s="15" t="str">
        <f t="shared" si="12"/>
        <v>n.a.</v>
      </c>
      <c r="X64" s="15" t="str">
        <f t="shared" si="13"/>
        <v>n.a.</v>
      </c>
    </row>
    <row r="65" spans="1:24">
      <c r="A65" s="4">
        <v>1930</v>
      </c>
      <c r="B65">
        <v>6842.7790000000005</v>
      </c>
      <c r="C65">
        <v>14454</v>
      </c>
      <c r="D65" s="26"/>
      <c r="E65">
        <v>13764</v>
      </c>
      <c r="G65" s="23">
        <f t="shared" si="1"/>
        <v>105.01307759372276</v>
      </c>
      <c r="I65" s="24">
        <f t="shared" si="14"/>
        <v>47.341766984917669</v>
      </c>
      <c r="J65" s="15">
        <f t="shared" si="17"/>
        <v>10.267137068534893</v>
      </c>
      <c r="K65" s="7">
        <f t="shared" si="15"/>
        <v>-7.325612712092644</v>
      </c>
      <c r="L65" s="7">
        <f t="shared" si="16"/>
        <v>-9.2855098922834607</v>
      </c>
      <c r="M65" s="18">
        <f t="shared" si="2"/>
        <v>0</v>
      </c>
      <c r="N65" s="18">
        <f t="shared" si="3"/>
        <v>1</v>
      </c>
      <c r="O65" s="18">
        <f t="shared" si="4"/>
        <v>0</v>
      </c>
      <c r="P65" s="18">
        <f t="shared" si="5"/>
        <v>0</v>
      </c>
      <c r="Q65" s="15" t="str">
        <f t="shared" si="6"/>
        <v>n.a.</v>
      </c>
      <c r="R65" s="15">
        <f t="shared" si="7"/>
        <v>-7.325612712092644</v>
      </c>
      <c r="S65" s="15" t="str">
        <f t="shared" si="8"/>
        <v>n.a.</v>
      </c>
      <c r="T65" s="15" t="str">
        <f t="shared" si="9"/>
        <v>n.a.</v>
      </c>
      <c r="U65" s="15" t="str">
        <f t="shared" si="10"/>
        <v>n.a.</v>
      </c>
      <c r="V65" s="15">
        <f t="shared" si="11"/>
        <v>-9.2855098922834607</v>
      </c>
      <c r="W65" s="15" t="str">
        <f t="shared" si="12"/>
        <v>n.a.</v>
      </c>
      <c r="X65" s="15" t="str">
        <f t="shared" si="13"/>
        <v>n.a.</v>
      </c>
    </row>
    <row r="66" spans="1:24">
      <c r="A66" s="4">
        <v>1931</v>
      </c>
      <c r="B66">
        <v>7053.268</v>
      </c>
      <c r="C66">
        <v>12986</v>
      </c>
      <c r="D66" s="26"/>
      <c r="E66">
        <v>13878</v>
      </c>
      <c r="G66" s="23">
        <f t="shared" si="1"/>
        <v>93.572560887735989</v>
      </c>
      <c r="I66" s="24">
        <f t="shared" si="14"/>
        <v>54.314400123209616</v>
      </c>
      <c r="J66" s="15">
        <f t="shared" si="17"/>
        <v>16.318324927264065</v>
      </c>
      <c r="K66" s="7">
        <f t="shared" si="15"/>
        <v>0.82824760244115669</v>
      </c>
      <c r="L66" s="7">
        <f t="shared" si="16"/>
        <v>-10.894373318195782</v>
      </c>
      <c r="M66" s="18">
        <f t="shared" si="2"/>
        <v>0</v>
      </c>
      <c r="N66" s="18">
        <f t="shared" si="3"/>
        <v>1</v>
      </c>
      <c r="O66" s="18">
        <f t="shared" si="4"/>
        <v>0</v>
      </c>
      <c r="P66" s="18">
        <f t="shared" si="5"/>
        <v>0</v>
      </c>
      <c r="Q66" s="15" t="str">
        <f t="shared" si="6"/>
        <v>n.a.</v>
      </c>
      <c r="R66" s="15">
        <f t="shared" si="7"/>
        <v>0.82824760244115669</v>
      </c>
      <c r="S66" s="15" t="str">
        <f t="shared" si="8"/>
        <v>n.a.</v>
      </c>
      <c r="T66" s="15" t="str">
        <f t="shared" si="9"/>
        <v>n.a.</v>
      </c>
      <c r="U66" s="15" t="str">
        <f t="shared" si="10"/>
        <v>n.a.</v>
      </c>
      <c r="V66" s="15">
        <f t="shared" si="11"/>
        <v>-10.894373318195782</v>
      </c>
      <c r="W66" s="15" t="str">
        <f t="shared" si="12"/>
        <v>n.a.</v>
      </c>
      <c r="X66" s="15" t="str">
        <f t="shared" si="13"/>
        <v>n.a.</v>
      </c>
    </row>
    <row r="67" spans="1:24">
      <c r="A67" s="4">
        <v>1932</v>
      </c>
      <c r="B67">
        <v>7911.009</v>
      </c>
      <c r="C67">
        <v>14259</v>
      </c>
      <c r="D67" s="26"/>
      <c r="E67">
        <v>15038</v>
      </c>
      <c r="G67" s="23">
        <f t="shared" si="1"/>
        <v>94.819789865673627</v>
      </c>
      <c r="I67" s="24">
        <f t="shared" si="14"/>
        <v>55.480812118661902</v>
      </c>
      <c r="J67" s="15">
        <f t="shared" si="17"/>
        <v>17.231483903690687</v>
      </c>
      <c r="K67" s="7">
        <f t="shared" si="15"/>
        <v>8.3585531056348259</v>
      </c>
      <c r="L67" s="7">
        <f t="shared" si="16"/>
        <v>1.332900335424192</v>
      </c>
      <c r="M67" s="18">
        <f t="shared" si="2"/>
        <v>0</v>
      </c>
      <c r="N67" s="18">
        <f t="shared" si="3"/>
        <v>1</v>
      </c>
      <c r="O67" s="18">
        <f t="shared" si="4"/>
        <v>0</v>
      </c>
      <c r="P67" s="18">
        <f t="shared" si="5"/>
        <v>0</v>
      </c>
      <c r="Q67" s="15" t="str">
        <f t="shared" si="6"/>
        <v>n.a.</v>
      </c>
      <c r="R67" s="15">
        <f t="shared" si="7"/>
        <v>8.3585531056348259</v>
      </c>
      <c r="S67" s="15" t="str">
        <f t="shared" si="8"/>
        <v>n.a.</v>
      </c>
      <c r="T67" s="15" t="str">
        <f t="shared" si="9"/>
        <v>n.a.</v>
      </c>
      <c r="U67" s="15" t="str">
        <f t="shared" si="10"/>
        <v>n.a.</v>
      </c>
      <c r="V67" s="15">
        <f t="shared" si="11"/>
        <v>1.332900335424192</v>
      </c>
      <c r="W67" s="15" t="str">
        <f t="shared" si="12"/>
        <v>n.a.</v>
      </c>
      <c r="X67" s="15" t="str">
        <f t="shared" si="13"/>
        <v>n.a.</v>
      </c>
    </row>
    <row r="68" spans="1:24">
      <c r="A68" s="4">
        <v>1933</v>
      </c>
      <c r="B68">
        <v>8916.5740000000005</v>
      </c>
      <c r="C68">
        <v>16161</v>
      </c>
      <c r="D68" s="26"/>
      <c r="E68">
        <v>16449</v>
      </c>
      <c r="G68" s="23">
        <f t="shared" si="1"/>
        <v>98.249133685938361</v>
      </c>
      <c r="I68" s="24">
        <f t="shared" si="14"/>
        <v>55.173405111069862</v>
      </c>
      <c r="J68" s="15">
        <f t="shared" si="17"/>
        <v>7.8316381261521926</v>
      </c>
      <c r="K68" s="7">
        <f t="shared" si="15"/>
        <v>9.3828966617901308</v>
      </c>
      <c r="L68" s="7">
        <f t="shared" si="16"/>
        <v>3.6166962878982467</v>
      </c>
      <c r="M68" s="18">
        <f t="shared" si="2"/>
        <v>0</v>
      </c>
      <c r="N68" s="18">
        <f t="shared" si="3"/>
        <v>1</v>
      </c>
      <c r="O68" s="18">
        <f t="shared" si="4"/>
        <v>0</v>
      </c>
      <c r="P68" s="18">
        <f t="shared" si="5"/>
        <v>0</v>
      </c>
      <c r="Q68" s="15" t="str">
        <f t="shared" si="6"/>
        <v>n.a.</v>
      </c>
      <c r="R68" s="15">
        <f t="shared" si="7"/>
        <v>9.3828966617901308</v>
      </c>
      <c r="S68" s="15" t="str">
        <f t="shared" si="8"/>
        <v>n.a.</v>
      </c>
      <c r="T68" s="15" t="str">
        <f t="shared" si="9"/>
        <v>n.a.</v>
      </c>
      <c r="U68" s="15" t="str">
        <f t="shared" si="10"/>
        <v>n.a.</v>
      </c>
      <c r="V68" s="15">
        <f t="shared" si="11"/>
        <v>3.6166962878982467</v>
      </c>
      <c r="W68" s="15" t="str">
        <f t="shared" si="12"/>
        <v>n.a.</v>
      </c>
      <c r="X68" s="15" t="str">
        <f t="shared" si="13"/>
        <v>n.a.</v>
      </c>
    </row>
    <row r="69" spans="1:24">
      <c r="A69" s="4">
        <v>1934</v>
      </c>
      <c r="B69">
        <v>9779.8029999999999</v>
      </c>
      <c r="C69">
        <v>16978</v>
      </c>
      <c r="D69" s="26"/>
      <c r="E69">
        <v>16571</v>
      </c>
      <c r="G69" s="23">
        <f t="shared" si="1"/>
        <v>102.45609800253455</v>
      </c>
      <c r="I69" s="24">
        <f t="shared" si="14"/>
        <v>57.6027977382495</v>
      </c>
      <c r="J69" s="15">
        <f t="shared" si="17"/>
        <v>3.2883976150398837</v>
      </c>
      <c r="K69" s="7">
        <f t="shared" si="15"/>
        <v>0.74168642470666679</v>
      </c>
      <c r="L69" s="7">
        <f t="shared" si="16"/>
        <v>4.28193527898586</v>
      </c>
      <c r="M69" s="18">
        <f t="shared" si="2"/>
        <v>0</v>
      </c>
      <c r="N69" s="18">
        <f t="shared" si="3"/>
        <v>1</v>
      </c>
      <c r="O69" s="18">
        <f t="shared" si="4"/>
        <v>0</v>
      </c>
      <c r="P69" s="18">
        <f t="shared" si="5"/>
        <v>0</v>
      </c>
      <c r="Q69" s="15" t="str">
        <f t="shared" si="6"/>
        <v>n.a.</v>
      </c>
      <c r="R69" s="15">
        <f t="shared" si="7"/>
        <v>0.74168642470666679</v>
      </c>
      <c r="S69" s="15" t="str">
        <f t="shared" si="8"/>
        <v>n.a.</v>
      </c>
      <c r="T69" s="15" t="str">
        <f t="shared" si="9"/>
        <v>n.a.</v>
      </c>
      <c r="U69" s="15" t="str">
        <f t="shared" si="10"/>
        <v>n.a.</v>
      </c>
      <c r="V69" s="15">
        <f t="shared" si="11"/>
        <v>4.28193527898586</v>
      </c>
      <c r="W69" s="15" t="str">
        <f t="shared" si="12"/>
        <v>n.a.</v>
      </c>
      <c r="X69" s="15" t="str">
        <f t="shared" si="13"/>
        <v>n.a.</v>
      </c>
    </row>
    <row r="70" spans="1:24">
      <c r="A70" s="4">
        <v>1935</v>
      </c>
      <c r="B70">
        <v>10525.072</v>
      </c>
      <c r="C70">
        <v>18104</v>
      </c>
      <c r="D70" s="26"/>
      <c r="E70">
        <v>17032</v>
      </c>
      <c r="G70" s="23">
        <f t="shared" si="1"/>
        <v>106.2940347581024</v>
      </c>
      <c r="I70" s="24">
        <f t="shared" si="14"/>
        <v>58.136721166593013</v>
      </c>
      <c r="J70" s="15">
        <f t="shared" si="17"/>
        <v>2.6559090479311109</v>
      </c>
      <c r="K70" s="7">
        <f t="shared" si="15"/>
        <v>2.7819684991853277</v>
      </c>
      <c r="L70" s="7">
        <f t="shared" si="16"/>
        <v>3.7459329706982514</v>
      </c>
      <c r="M70" s="18">
        <f t="shared" si="2"/>
        <v>0</v>
      </c>
      <c r="N70" s="18">
        <f t="shared" si="3"/>
        <v>1</v>
      </c>
      <c r="O70" s="18">
        <f t="shared" si="4"/>
        <v>0</v>
      </c>
      <c r="P70" s="18">
        <f t="shared" si="5"/>
        <v>0</v>
      </c>
      <c r="Q70" s="15" t="str">
        <f t="shared" si="6"/>
        <v>n.a.</v>
      </c>
      <c r="R70" s="15">
        <f t="shared" si="7"/>
        <v>2.7819684991853277</v>
      </c>
      <c r="S70" s="15" t="str">
        <f t="shared" si="8"/>
        <v>n.a.</v>
      </c>
      <c r="T70" s="15" t="str">
        <f t="shared" si="9"/>
        <v>n.a.</v>
      </c>
      <c r="U70" s="15" t="str">
        <f t="shared" si="10"/>
        <v>n.a.</v>
      </c>
      <c r="V70" s="15">
        <f t="shared" si="11"/>
        <v>3.7459329706982514</v>
      </c>
      <c r="W70" s="15" t="str">
        <f t="shared" si="12"/>
        <v>n.a.</v>
      </c>
      <c r="X70" s="15" t="str">
        <f t="shared" si="13"/>
        <v>n.a.</v>
      </c>
    </row>
    <row r="71" spans="1:24">
      <c r="A71" s="4">
        <v>1936</v>
      </c>
      <c r="B71">
        <v>11302.386</v>
      </c>
      <c r="C71">
        <v>19902</v>
      </c>
      <c r="D71" s="26"/>
      <c r="E71">
        <v>18284</v>
      </c>
      <c r="G71" s="23">
        <f t="shared" si="1"/>
        <v>108.84926711879238</v>
      </c>
      <c r="I71" s="24">
        <f t="shared" si="14"/>
        <v>56.790201989749775</v>
      </c>
      <c r="J71" s="15">
        <f t="shared" si="17"/>
        <v>1.6167968786799136</v>
      </c>
      <c r="K71" s="7">
        <f t="shared" si="15"/>
        <v>7.3508689525598969</v>
      </c>
      <c r="L71" s="7">
        <f t="shared" si="16"/>
        <v>2.4039282792350791</v>
      </c>
      <c r="M71" s="18">
        <f t="shared" si="2"/>
        <v>0</v>
      </c>
      <c r="N71" s="18">
        <f t="shared" si="3"/>
        <v>1</v>
      </c>
      <c r="O71" s="18">
        <f t="shared" si="4"/>
        <v>0</v>
      </c>
      <c r="P71" s="18">
        <f t="shared" si="5"/>
        <v>0</v>
      </c>
      <c r="Q71" s="15" t="str">
        <f t="shared" si="6"/>
        <v>n.a.</v>
      </c>
      <c r="R71" s="15">
        <f t="shared" si="7"/>
        <v>7.3508689525598969</v>
      </c>
      <c r="S71" s="15" t="str">
        <f t="shared" si="8"/>
        <v>n.a.</v>
      </c>
      <c r="T71" s="15" t="str">
        <f t="shared" si="9"/>
        <v>n.a.</v>
      </c>
      <c r="U71" s="15" t="str">
        <f t="shared" si="10"/>
        <v>n.a.</v>
      </c>
      <c r="V71" s="15">
        <f t="shared" si="11"/>
        <v>2.4039282792350791</v>
      </c>
      <c r="W71" s="15" t="str">
        <f t="shared" si="12"/>
        <v>n.a.</v>
      </c>
      <c r="X71" s="15" t="str">
        <f t="shared" si="13"/>
        <v>n.a.</v>
      </c>
    </row>
    <row r="72" spans="1:24">
      <c r="A72" s="4">
        <v>1937</v>
      </c>
      <c r="B72">
        <v>13355.275</v>
      </c>
      <c r="C72">
        <v>23318</v>
      </c>
      <c r="D72" s="26"/>
      <c r="E72">
        <v>19180</v>
      </c>
      <c r="G72" s="23">
        <f t="shared" si="1"/>
        <v>121.57455683003128</v>
      </c>
      <c r="I72" s="24">
        <f t="shared" si="14"/>
        <v>57.274530405695174</v>
      </c>
      <c r="J72" s="15">
        <f t="shared" si="17"/>
        <v>-0.32826733255432572</v>
      </c>
      <c r="K72" s="7">
        <f t="shared" si="15"/>
        <v>4.9004594180704464</v>
      </c>
      <c r="L72" s="7">
        <f t="shared" si="16"/>
        <v>11.690744502074768</v>
      </c>
      <c r="M72" s="18">
        <f t="shared" si="2"/>
        <v>0</v>
      </c>
      <c r="N72" s="18">
        <f t="shared" si="3"/>
        <v>1</v>
      </c>
      <c r="O72" s="18">
        <f t="shared" si="4"/>
        <v>0</v>
      </c>
      <c r="P72" s="18">
        <f t="shared" si="5"/>
        <v>0</v>
      </c>
      <c r="Q72" s="15" t="str">
        <f t="shared" si="6"/>
        <v>n.a.</v>
      </c>
      <c r="R72" s="15">
        <f t="shared" si="7"/>
        <v>4.9004594180704464</v>
      </c>
      <c r="S72" s="15" t="str">
        <f t="shared" si="8"/>
        <v>n.a.</v>
      </c>
      <c r="T72" s="15" t="str">
        <f t="shared" si="9"/>
        <v>n.a.</v>
      </c>
      <c r="U72" s="15" t="str">
        <f t="shared" si="10"/>
        <v>n.a.</v>
      </c>
      <c r="V72" s="15">
        <f t="shared" si="11"/>
        <v>11.690744502074768</v>
      </c>
      <c r="W72" s="15" t="str">
        <f t="shared" si="12"/>
        <v>n.a.</v>
      </c>
      <c r="X72" s="15" t="str">
        <f t="shared" si="13"/>
        <v>n.a.</v>
      </c>
    </row>
    <row r="73" spans="1:24">
      <c r="A73" s="4">
        <v>1938</v>
      </c>
      <c r="B73">
        <v>17921.464</v>
      </c>
      <c r="C73">
        <v>27226</v>
      </c>
      <c r="D73" s="26"/>
      <c r="E73">
        <v>20459</v>
      </c>
      <c r="G73" s="23">
        <f t="shared" si="1"/>
        <v>133.07590791338774</v>
      </c>
      <c r="I73" s="24">
        <f t="shared" si="14"/>
        <v>65.824814515536616</v>
      </c>
      <c r="J73" s="15">
        <f t="shared" si="17"/>
        <v>7.6880933489436032</v>
      </c>
      <c r="K73" s="7">
        <f t="shared" si="15"/>
        <v>6.6684045881126197</v>
      </c>
      <c r="L73" s="7">
        <f t="shared" si="16"/>
        <v>9.4603273770810894</v>
      </c>
      <c r="M73" s="18">
        <f t="shared" si="2"/>
        <v>0</v>
      </c>
      <c r="N73" s="18">
        <f t="shared" si="3"/>
        <v>0</v>
      </c>
      <c r="O73" s="18">
        <f t="shared" si="4"/>
        <v>1</v>
      </c>
      <c r="P73" s="18">
        <f t="shared" si="5"/>
        <v>0</v>
      </c>
      <c r="Q73" s="15" t="str">
        <f t="shared" si="6"/>
        <v>n.a.</v>
      </c>
      <c r="R73" s="15" t="str">
        <f t="shared" si="7"/>
        <v>n.a.</v>
      </c>
      <c r="S73" s="15">
        <f t="shared" si="8"/>
        <v>6.6684045881126197</v>
      </c>
      <c r="T73" s="15" t="str">
        <f t="shared" si="9"/>
        <v>n.a.</v>
      </c>
      <c r="U73" s="15" t="str">
        <f t="shared" si="10"/>
        <v>n.a.</v>
      </c>
      <c r="V73" s="15" t="str">
        <f t="shared" si="11"/>
        <v>n.a.</v>
      </c>
      <c r="W73" s="15">
        <f t="shared" si="12"/>
        <v>9.4603273770810894</v>
      </c>
      <c r="X73" s="15" t="str">
        <f t="shared" si="13"/>
        <v>n.a.</v>
      </c>
    </row>
    <row r="74" spans="1:24">
      <c r="A74" s="4">
        <v>1939</v>
      </c>
      <c r="B74">
        <v>23565.767</v>
      </c>
      <c r="C74">
        <v>33817</v>
      </c>
      <c r="D74" s="26"/>
      <c r="E74">
        <v>23717</v>
      </c>
      <c r="G74" s="23">
        <f t="shared" si="1"/>
        <v>142.58548720327192</v>
      </c>
      <c r="I74" s="24">
        <f t="shared" si="14"/>
        <v>69.686154892509691</v>
      </c>
      <c r="J74" s="15">
        <f t="shared" si="17"/>
        <v>12.895952902759916</v>
      </c>
      <c r="K74" s="7">
        <f t="shared" si="15"/>
        <v>15.924531990810898</v>
      </c>
      <c r="L74" s="7">
        <f t="shared" si="16"/>
        <v>7.1459811463946421</v>
      </c>
      <c r="M74" s="18">
        <f t="shared" si="2"/>
        <v>0</v>
      </c>
      <c r="N74" s="18">
        <f t="shared" si="3"/>
        <v>0</v>
      </c>
      <c r="O74" s="18">
        <f t="shared" si="4"/>
        <v>1</v>
      </c>
      <c r="P74" s="18">
        <f t="shared" si="5"/>
        <v>0</v>
      </c>
      <c r="Q74" s="15" t="str">
        <f t="shared" si="6"/>
        <v>n.a.</v>
      </c>
      <c r="R74" s="15" t="str">
        <f t="shared" si="7"/>
        <v>n.a.</v>
      </c>
      <c r="S74" s="15">
        <f t="shared" si="8"/>
        <v>15.924531990810898</v>
      </c>
      <c r="T74" s="15" t="str">
        <f t="shared" si="9"/>
        <v>n.a.</v>
      </c>
      <c r="U74" s="15" t="str">
        <f t="shared" si="10"/>
        <v>n.a.</v>
      </c>
      <c r="V74" s="15" t="str">
        <f t="shared" si="11"/>
        <v>n.a.</v>
      </c>
      <c r="W74" s="15">
        <f t="shared" si="12"/>
        <v>7.1459811463946421</v>
      </c>
      <c r="X74" s="15" t="str">
        <f t="shared" si="13"/>
        <v>n.a.</v>
      </c>
    </row>
    <row r="75" spans="1:24">
      <c r="A75" s="4">
        <v>1940</v>
      </c>
      <c r="B75">
        <v>31002.748</v>
      </c>
      <c r="C75">
        <v>39513</v>
      </c>
      <c r="D75" s="26"/>
      <c r="E75">
        <v>24417</v>
      </c>
      <c r="G75" s="23">
        <f t="shared" si="1"/>
        <v>161.82577712249662</v>
      </c>
      <c r="I75" s="24">
        <f t="shared" si="14"/>
        <v>78.462146635284583</v>
      </c>
      <c r="J75" s="15">
        <f t="shared" si="17"/>
        <v>21.187616229589409</v>
      </c>
      <c r="K75" s="7">
        <f>100*(E75/E74-1)</f>
        <v>2.9514694101277605</v>
      </c>
      <c r="L75" s="7">
        <f>100*(G75/G74-1)</f>
        <v>13.493862732183581</v>
      </c>
      <c r="M75" s="18">
        <f t="shared" si="2"/>
        <v>0</v>
      </c>
      <c r="N75" s="18">
        <f t="shared" si="3"/>
        <v>0</v>
      </c>
      <c r="O75" s="18">
        <f t="shared" si="4"/>
        <v>1</v>
      </c>
      <c r="P75" s="18">
        <f t="shared" si="5"/>
        <v>0</v>
      </c>
      <c r="Q75" s="15" t="str">
        <f t="shared" si="6"/>
        <v>n.a.</v>
      </c>
      <c r="R75" s="15" t="str">
        <f t="shared" si="7"/>
        <v>n.a.</v>
      </c>
      <c r="S75" s="15">
        <f t="shared" si="8"/>
        <v>2.9514694101277605</v>
      </c>
      <c r="T75" s="15" t="str">
        <f t="shared" si="9"/>
        <v>n.a.</v>
      </c>
      <c r="U75" s="15" t="str">
        <f t="shared" si="10"/>
        <v>n.a.</v>
      </c>
      <c r="V75" s="15" t="str">
        <f t="shared" si="11"/>
        <v>n.a.</v>
      </c>
      <c r="W75" s="15">
        <f t="shared" si="12"/>
        <v>13.493862732183581</v>
      </c>
      <c r="X75" s="15" t="str">
        <f t="shared" si="13"/>
        <v>n.a.</v>
      </c>
    </row>
    <row r="76" spans="1:24">
      <c r="A76" s="4">
        <v>1941</v>
      </c>
      <c r="B76">
        <v>41786.368000000002</v>
      </c>
      <c r="D76" s="26"/>
    </row>
    <row r="77" spans="1:24">
      <c r="A77" s="4">
        <v>1942</v>
      </c>
      <c r="B77">
        <v>57152.101000000002</v>
      </c>
      <c r="D77" s="26"/>
    </row>
    <row r="78" spans="1:24">
      <c r="A78" s="4">
        <v>1943</v>
      </c>
      <c r="B78">
        <v>85114.962</v>
      </c>
      <c r="D78" s="26"/>
    </row>
    <row r="79" spans="1:24">
      <c r="A79" s="4">
        <v>1944</v>
      </c>
      <c r="B79">
        <v>151951.52300000002</v>
      </c>
      <c r="D79" s="26"/>
    </row>
    <row r="80" spans="1:24">
      <c r="A80" s="4">
        <v>1945</v>
      </c>
      <c r="B80">
        <v>199454.32799999998</v>
      </c>
      <c r="D80" s="26"/>
    </row>
    <row r="81" spans="1:24">
      <c r="A81" s="4">
        <v>1946</v>
      </c>
      <c r="B81">
        <v>265341</v>
      </c>
      <c r="D81" s="26"/>
    </row>
    <row r="82" spans="1:24">
      <c r="A82" s="4">
        <v>1947</v>
      </c>
      <c r="B82">
        <v>360628</v>
      </c>
      <c r="D82" s="26"/>
    </row>
    <row r="83" spans="1:24">
      <c r="A83" s="4">
        <f t="shared" ref="A83:A143" si="18">A82+1</f>
        <v>1948</v>
      </c>
      <c r="B83">
        <v>524409</v>
      </c>
      <c r="D83" s="26"/>
    </row>
    <row r="84" spans="1:24">
      <c r="A84" s="4">
        <f t="shared" si="18"/>
        <v>1949</v>
      </c>
      <c r="B84">
        <v>637286</v>
      </c>
      <c r="D84" s="26"/>
    </row>
    <row r="85" spans="1:24">
      <c r="A85" s="4">
        <f t="shared" si="18"/>
        <v>1950</v>
      </c>
      <c r="B85">
        <v>554008</v>
      </c>
      <c r="D85" s="26"/>
    </row>
    <row r="86" spans="1:24">
      <c r="A86" s="4">
        <f t="shared" si="18"/>
        <v>1951</v>
      </c>
      <c r="B86">
        <v>645463</v>
      </c>
      <c r="D86" s="26"/>
    </row>
    <row r="87" spans="1:24">
      <c r="A87" s="4">
        <f t="shared" si="18"/>
        <v>1952</v>
      </c>
      <c r="B87">
        <v>826679</v>
      </c>
      <c r="D87" s="26">
        <v>6217000</v>
      </c>
    </row>
    <row r="88" spans="1:24">
      <c r="A88" s="4">
        <f t="shared" si="18"/>
        <v>1953</v>
      </c>
      <c r="B88">
        <v>851135</v>
      </c>
      <c r="D88" s="26">
        <v>7016000</v>
      </c>
    </row>
    <row r="89" spans="1:24">
      <c r="A89" s="4">
        <f t="shared" si="18"/>
        <v>1954</v>
      </c>
      <c r="B89">
        <v>932738</v>
      </c>
      <c r="D89" s="26">
        <v>7797000</v>
      </c>
      <c r="I89" s="24">
        <f>100*B89/D89</f>
        <v>11.962780556624343</v>
      </c>
    </row>
    <row r="90" spans="1:24">
      <c r="A90" s="4">
        <f t="shared" si="18"/>
        <v>1955</v>
      </c>
      <c r="B90">
        <v>1057212</v>
      </c>
      <c r="C90" s="31">
        <v>8371299.9999999991</v>
      </c>
      <c r="D90" s="26">
        <v>8369500</v>
      </c>
      <c r="E90" s="32">
        <v>52271000</v>
      </c>
      <c r="G90" s="33">
        <f t="shared" ref="G90:G133" si="19">100*C90/E90</f>
        <v>16.015190067150044</v>
      </c>
      <c r="I90" s="24">
        <f>100*B90/D90</f>
        <v>12.631722325109028</v>
      </c>
      <c r="M90" s="18">
        <f>IF(AND(I90&gt;0,I90&lt;30),1,0)</f>
        <v>1</v>
      </c>
      <c r="N90" s="18">
        <f t="shared" ref="N90:N144" si="20">IF(AND($I90&gt;30,$I90&lt;60),1,0)</f>
        <v>0</v>
      </c>
      <c r="O90" s="18">
        <f t="shared" ref="O90:O144" si="21">IF(AND($I90&gt;60,$I90&lt;90),1,0)</f>
        <v>0</v>
      </c>
      <c r="P90" s="18">
        <f t="shared" ref="P90:P144" si="22">IF($I90&gt;90,1,0)</f>
        <v>0</v>
      </c>
      <c r="Q90" s="15">
        <f>IF(M90=1,$K90,"n.a.")</f>
        <v>0</v>
      </c>
      <c r="R90" s="15" t="str">
        <f>IF(N90=1,$K90,"n.a.")</f>
        <v>n.a.</v>
      </c>
      <c r="S90" s="15" t="str">
        <f>IF(O90=1,$K90,"n.a.")</f>
        <v>n.a.</v>
      </c>
      <c r="T90" s="15" t="str">
        <f>IF(P90=1,$K90,"n.a.")</f>
        <v>n.a.</v>
      </c>
      <c r="U90" s="15">
        <f>IF(M90=1,$L90,"n.a.")</f>
        <v>0</v>
      </c>
      <c r="V90" s="15" t="str">
        <f>IF(N90=1,$L90,"n.a.")</f>
        <v>n.a.</v>
      </c>
      <c r="W90" s="15" t="str">
        <f>IF(O90=1,$L90,"n.a.")</f>
        <v>n.a.</v>
      </c>
      <c r="X90" s="15" t="str">
        <f>IF(P90=1,$L90,"n.a.")</f>
        <v>n.a.</v>
      </c>
    </row>
    <row r="91" spans="1:24">
      <c r="A91" s="4">
        <f t="shared" si="18"/>
        <v>1956</v>
      </c>
      <c r="B91">
        <v>1000249</v>
      </c>
      <c r="C91" s="27">
        <v>9443300</v>
      </c>
      <c r="D91" s="26">
        <v>9422200</v>
      </c>
      <c r="E91" s="29">
        <v>55512600</v>
      </c>
      <c r="G91" s="23">
        <f t="shared" si="19"/>
        <v>17.011092977089884</v>
      </c>
      <c r="I91" s="24">
        <f t="shared" ref="I91:I144" si="23">100*B91/D91</f>
        <v>10.615875273290738</v>
      </c>
      <c r="K91" s="7">
        <f t="shared" ref="K91:K115" si="24">100*(E91/E90-1)</f>
        <v>6.2015266591417761</v>
      </c>
      <c r="L91" s="7">
        <f t="shared" ref="L91:L115" si="25">100*(G91/G90-1)</f>
        <v>6.2184894825732417</v>
      </c>
      <c r="M91" s="18">
        <f t="shared" ref="M91:M144" si="26">IF(AND(I91&gt;0,I91&lt;30),1,0)</f>
        <v>1</v>
      </c>
      <c r="N91" s="18">
        <f t="shared" si="20"/>
        <v>0</v>
      </c>
      <c r="O91" s="18">
        <f t="shared" si="21"/>
        <v>0</v>
      </c>
      <c r="P91" s="18">
        <f t="shared" si="22"/>
        <v>0</v>
      </c>
      <c r="Q91" s="15">
        <f t="shared" ref="Q91:Q144" si="27">IF(M91=1,$K91,"n.a.")</f>
        <v>6.2015266591417761</v>
      </c>
      <c r="R91" s="15" t="str">
        <f t="shared" ref="R91:R144" si="28">IF(N91=1,$K91,"n.a.")</f>
        <v>n.a.</v>
      </c>
      <c r="S91" s="15" t="str">
        <f t="shared" ref="S91:S144" si="29">IF(O91=1,$K91,"n.a.")</f>
        <v>n.a.</v>
      </c>
      <c r="T91" s="15" t="str">
        <f t="shared" ref="T91:T144" si="30">IF(P91=1,$K91,"n.a.")</f>
        <v>n.a.</v>
      </c>
      <c r="U91" s="15">
        <f t="shared" ref="U91:U144" si="31">IF(M91=1,$L91,"n.a.")</f>
        <v>6.2184894825732417</v>
      </c>
      <c r="V91" s="15" t="str">
        <f t="shared" ref="V91:V144" si="32">IF(N91=1,$L91,"n.a.")</f>
        <v>n.a.</v>
      </c>
      <c r="W91" s="15" t="str">
        <f t="shared" ref="W91:W144" si="33">IF(O91=1,$L91,"n.a.")</f>
        <v>n.a.</v>
      </c>
      <c r="X91" s="15" t="str">
        <f t="shared" ref="X91:X144" si="34">IF(P91=1,$L91,"n.a.")</f>
        <v>n.a.</v>
      </c>
    </row>
    <row r="92" spans="1:24">
      <c r="A92" s="4">
        <f t="shared" si="18"/>
        <v>1957</v>
      </c>
      <c r="B92">
        <v>970280</v>
      </c>
      <c r="C92" s="27">
        <v>10861300</v>
      </c>
      <c r="D92" s="26">
        <v>10858300</v>
      </c>
      <c r="E92" s="29">
        <v>59580700</v>
      </c>
      <c r="G92" s="23">
        <f t="shared" si="19"/>
        <v>18.229560914860013</v>
      </c>
      <c r="I92" s="24">
        <f t="shared" si="23"/>
        <v>8.9358371015720692</v>
      </c>
      <c r="K92" s="7">
        <f t="shared" si="24"/>
        <v>7.3282461999618187</v>
      </c>
      <c r="L92" s="7">
        <f t="shared" si="25"/>
        <v>7.1627845395421108</v>
      </c>
      <c r="M92" s="18">
        <f t="shared" si="26"/>
        <v>1</v>
      </c>
      <c r="N92" s="18">
        <f t="shared" si="20"/>
        <v>0</v>
      </c>
      <c r="O92" s="18">
        <f t="shared" si="21"/>
        <v>0</v>
      </c>
      <c r="P92" s="18">
        <f t="shared" si="22"/>
        <v>0</v>
      </c>
      <c r="Q92" s="15">
        <f t="shared" si="27"/>
        <v>7.3282461999618187</v>
      </c>
      <c r="R92" s="15" t="str">
        <f t="shared" si="28"/>
        <v>n.a.</v>
      </c>
      <c r="S92" s="15" t="str">
        <f t="shared" si="29"/>
        <v>n.a.</v>
      </c>
      <c r="T92" s="15" t="str">
        <f t="shared" si="30"/>
        <v>n.a.</v>
      </c>
      <c r="U92" s="15">
        <f t="shared" si="31"/>
        <v>7.1627845395421108</v>
      </c>
      <c r="V92" s="15" t="str">
        <f t="shared" si="32"/>
        <v>n.a.</v>
      </c>
      <c r="W92" s="15" t="str">
        <f t="shared" si="33"/>
        <v>n.a.</v>
      </c>
      <c r="X92" s="15" t="str">
        <f t="shared" si="34"/>
        <v>n.a.</v>
      </c>
    </row>
    <row r="93" spans="1:24">
      <c r="A93" s="4">
        <f t="shared" si="18"/>
        <v>1958</v>
      </c>
      <c r="B93">
        <v>1075466</v>
      </c>
      <c r="C93" s="27">
        <v>11451000</v>
      </c>
      <c r="D93" s="26">
        <v>11538300</v>
      </c>
      <c r="E93" s="29">
        <v>63391100</v>
      </c>
      <c r="G93" s="23">
        <f t="shared" si="19"/>
        <v>18.06405000070988</v>
      </c>
      <c r="I93" s="24">
        <f t="shared" si="23"/>
        <v>9.3208358250348837</v>
      </c>
      <c r="J93" s="15">
        <f t="shared" ref="J93:J144" si="35">I93-I90</f>
        <v>-3.3108865000741439</v>
      </c>
      <c r="K93" s="7">
        <f t="shared" si="24"/>
        <v>6.3953595711362832</v>
      </c>
      <c r="L93" s="7">
        <f t="shared" si="25"/>
        <v>-0.90792595018136524</v>
      </c>
      <c r="M93" s="18">
        <f t="shared" si="26"/>
        <v>1</v>
      </c>
      <c r="N93" s="18">
        <f t="shared" si="20"/>
        <v>0</v>
      </c>
      <c r="O93" s="18">
        <f t="shared" si="21"/>
        <v>0</v>
      </c>
      <c r="P93" s="18">
        <f t="shared" si="22"/>
        <v>0</v>
      </c>
      <c r="Q93" s="15">
        <f t="shared" si="27"/>
        <v>6.3953595711362832</v>
      </c>
      <c r="R93" s="15" t="str">
        <f t="shared" si="28"/>
        <v>n.a.</v>
      </c>
      <c r="S93" s="15" t="str">
        <f t="shared" si="29"/>
        <v>n.a.</v>
      </c>
      <c r="T93" s="15" t="str">
        <f t="shared" si="30"/>
        <v>n.a.</v>
      </c>
      <c r="U93" s="15">
        <f t="shared" si="31"/>
        <v>-0.90792595018136524</v>
      </c>
      <c r="V93" s="15" t="str">
        <f t="shared" si="32"/>
        <v>n.a.</v>
      </c>
      <c r="W93" s="15" t="str">
        <f t="shared" si="33"/>
        <v>n.a.</v>
      </c>
      <c r="X93" s="15" t="str">
        <f t="shared" si="34"/>
        <v>n.a.</v>
      </c>
    </row>
    <row r="94" spans="1:24">
      <c r="A94" s="4">
        <f t="shared" si="18"/>
        <v>1959</v>
      </c>
      <c r="B94">
        <v>1252971</v>
      </c>
      <c r="C94" s="27">
        <v>13088100</v>
      </c>
      <c r="D94" s="26">
        <v>13190300</v>
      </c>
      <c r="E94" s="29">
        <v>68679800</v>
      </c>
      <c r="G94" s="23">
        <f t="shared" si="19"/>
        <v>19.056694981639435</v>
      </c>
      <c r="I94" s="24">
        <f t="shared" si="23"/>
        <v>9.4991850071643551</v>
      </c>
      <c r="J94" s="15">
        <f t="shared" si="35"/>
        <v>-1.1166902661263833</v>
      </c>
      <c r="K94" s="7">
        <f t="shared" si="24"/>
        <v>8.3429692811767033</v>
      </c>
      <c r="L94" s="7">
        <f t="shared" si="25"/>
        <v>5.4951407956164156</v>
      </c>
      <c r="M94" s="18">
        <f t="shared" si="26"/>
        <v>1</v>
      </c>
      <c r="N94" s="18">
        <f t="shared" si="20"/>
        <v>0</v>
      </c>
      <c r="O94" s="18">
        <f t="shared" si="21"/>
        <v>0</v>
      </c>
      <c r="P94" s="18">
        <f t="shared" si="22"/>
        <v>0</v>
      </c>
      <c r="Q94" s="15">
        <f t="shared" si="27"/>
        <v>8.3429692811767033</v>
      </c>
      <c r="R94" s="15" t="str">
        <f t="shared" si="28"/>
        <v>n.a.</v>
      </c>
      <c r="S94" s="15" t="str">
        <f t="shared" si="29"/>
        <v>n.a.</v>
      </c>
      <c r="T94" s="15" t="str">
        <f t="shared" si="30"/>
        <v>n.a.</v>
      </c>
      <c r="U94" s="15">
        <f t="shared" si="31"/>
        <v>5.4951407956164156</v>
      </c>
      <c r="V94" s="15" t="str">
        <f t="shared" si="32"/>
        <v>n.a.</v>
      </c>
      <c r="W94" s="15" t="str">
        <f t="shared" si="33"/>
        <v>n.a.</v>
      </c>
      <c r="X94" s="15" t="str">
        <f t="shared" si="34"/>
        <v>n.a.</v>
      </c>
    </row>
    <row r="95" spans="1:24">
      <c r="A95" s="4">
        <f t="shared" si="18"/>
        <v>1960</v>
      </c>
      <c r="B95">
        <v>1340283</v>
      </c>
      <c r="C95" s="27">
        <v>15942100</v>
      </c>
      <c r="D95" s="26">
        <v>16009700</v>
      </c>
      <c r="E95" s="29">
        <v>76414600</v>
      </c>
      <c r="G95" s="23">
        <f t="shared" si="19"/>
        <v>20.862636197794661</v>
      </c>
      <c r="I95" s="24">
        <f t="shared" si="23"/>
        <v>8.3716934108696606</v>
      </c>
      <c r="J95" s="15">
        <f t="shared" si="35"/>
        <v>-0.56414369070240866</v>
      </c>
      <c r="K95" s="7">
        <f t="shared" si="24"/>
        <v>11.262117827949414</v>
      </c>
      <c r="L95" s="7">
        <f t="shared" si="25"/>
        <v>9.4766758763531467</v>
      </c>
      <c r="M95" s="18">
        <f t="shared" si="26"/>
        <v>1</v>
      </c>
      <c r="N95" s="18">
        <f t="shared" si="20"/>
        <v>0</v>
      </c>
      <c r="O95" s="18">
        <f t="shared" si="21"/>
        <v>0</v>
      </c>
      <c r="P95" s="18">
        <f t="shared" si="22"/>
        <v>0</v>
      </c>
      <c r="Q95" s="15">
        <f t="shared" si="27"/>
        <v>11.262117827949414</v>
      </c>
      <c r="R95" s="15" t="str">
        <f t="shared" si="28"/>
        <v>n.a.</v>
      </c>
      <c r="S95" s="15" t="str">
        <f t="shared" si="29"/>
        <v>n.a.</v>
      </c>
      <c r="T95" s="15" t="str">
        <f t="shared" si="30"/>
        <v>n.a.</v>
      </c>
      <c r="U95" s="15">
        <f t="shared" si="31"/>
        <v>9.4766758763531467</v>
      </c>
      <c r="V95" s="15" t="str">
        <f t="shared" si="32"/>
        <v>n.a.</v>
      </c>
      <c r="W95" s="15" t="str">
        <f t="shared" si="33"/>
        <v>n.a.</v>
      </c>
      <c r="X95" s="15" t="str">
        <f t="shared" si="34"/>
        <v>n.a.</v>
      </c>
    </row>
    <row r="96" spans="1:24">
      <c r="A96" s="4">
        <f t="shared" si="18"/>
        <v>1961</v>
      </c>
      <c r="B96">
        <v>1222946</v>
      </c>
      <c r="C96" s="27">
        <v>19325800</v>
      </c>
      <c r="D96" s="26">
        <v>19336500</v>
      </c>
      <c r="E96" s="29">
        <v>84054300</v>
      </c>
      <c r="G96" s="23">
        <f t="shared" si="19"/>
        <v>22.992042049008795</v>
      </c>
      <c r="I96" s="24">
        <f t="shared" si="23"/>
        <v>6.3245468414656223</v>
      </c>
      <c r="J96" s="15">
        <f t="shared" si="35"/>
        <v>-2.9962889835692614</v>
      </c>
      <c r="K96" s="7">
        <f t="shared" si="24"/>
        <v>9.9976967752235737</v>
      </c>
      <c r="L96" s="7">
        <f t="shared" si="25"/>
        <v>10.206791850395348</v>
      </c>
      <c r="M96" s="18">
        <f t="shared" si="26"/>
        <v>1</v>
      </c>
      <c r="N96" s="18">
        <f t="shared" si="20"/>
        <v>0</v>
      </c>
      <c r="O96" s="18">
        <f t="shared" si="21"/>
        <v>0</v>
      </c>
      <c r="P96" s="18">
        <f t="shared" si="22"/>
        <v>0</v>
      </c>
      <c r="Q96" s="15">
        <f t="shared" si="27"/>
        <v>9.9976967752235737</v>
      </c>
      <c r="R96" s="15" t="str">
        <f t="shared" si="28"/>
        <v>n.a.</v>
      </c>
      <c r="S96" s="15" t="str">
        <f t="shared" si="29"/>
        <v>n.a.</v>
      </c>
      <c r="T96" s="15" t="str">
        <f t="shared" si="30"/>
        <v>n.a.</v>
      </c>
      <c r="U96" s="15">
        <f t="shared" si="31"/>
        <v>10.206791850395348</v>
      </c>
      <c r="V96" s="15" t="str">
        <f t="shared" si="32"/>
        <v>n.a.</v>
      </c>
      <c r="W96" s="15" t="str">
        <f t="shared" si="33"/>
        <v>n.a.</v>
      </c>
      <c r="X96" s="15" t="str">
        <f t="shared" si="34"/>
        <v>n.a.</v>
      </c>
    </row>
    <row r="97" spans="1:24">
      <c r="A97" s="4">
        <f t="shared" si="18"/>
        <v>1962</v>
      </c>
      <c r="B97">
        <v>1280665</v>
      </c>
      <c r="C97" s="27">
        <v>21767600</v>
      </c>
      <c r="D97" s="26">
        <v>21942700</v>
      </c>
      <c r="E97" s="29">
        <v>89699600</v>
      </c>
      <c r="G97" s="23">
        <f t="shared" si="19"/>
        <v>24.267220812578874</v>
      </c>
      <c r="I97" s="24">
        <f t="shared" si="23"/>
        <v>5.8364057294681144</v>
      </c>
      <c r="J97" s="15">
        <f t="shared" si="35"/>
        <v>-3.6627792776962407</v>
      </c>
      <c r="K97" s="7">
        <f t="shared" si="24"/>
        <v>6.7162536598365685</v>
      </c>
      <c r="L97" s="7">
        <f t="shared" si="25"/>
        <v>5.5461744583276573</v>
      </c>
      <c r="M97" s="18">
        <f t="shared" si="26"/>
        <v>1</v>
      </c>
      <c r="N97" s="18">
        <f t="shared" si="20"/>
        <v>0</v>
      </c>
      <c r="O97" s="18">
        <f t="shared" si="21"/>
        <v>0</v>
      </c>
      <c r="P97" s="18">
        <f t="shared" si="22"/>
        <v>0</v>
      </c>
      <c r="Q97" s="15">
        <f t="shared" si="27"/>
        <v>6.7162536598365685</v>
      </c>
      <c r="R97" s="15" t="str">
        <f t="shared" si="28"/>
        <v>n.a.</v>
      </c>
      <c r="S97" s="15" t="str">
        <f t="shared" si="29"/>
        <v>n.a.</v>
      </c>
      <c r="T97" s="15" t="str">
        <f t="shared" si="30"/>
        <v>n.a.</v>
      </c>
      <c r="U97" s="15">
        <f t="shared" si="31"/>
        <v>5.5461744583276573</v>
      </c>
      <c r="V97" s="15" t="str">
        <f t="shared" si="32"/>
        <v>n.a.</v>
      </c>
      <c r="W97" s="15" t="str">
        <f t="shared" si="33"/>
        <v>n.a.</v>
      </c>
      <c r="X97" s="15" t="str">
        <f t="shared" si="34"/>
        <v>n.a.</v>
      </c>
    </row>
    <row r="98" spans="1:24">
      <c r="A98" s="4">
        <f t="shared" si="18"/>
        <v>1963</v>
      </c>
      <c r="B98">
        <v>1184565</v>
      </c>
      <c r="C98" s="27">
        <v>25131000</v>
      </c>
      <c r="D98" s="26">
        <v>25113200</v>
      </c>
      <c r="E98" s="29">
        <v>96618800</v>
      </c>
      <c r="G98" s="23">
        <f t="shared" si="19"/>
        <v>26.010465872066305</v>
      </c>
      <c r="I98" s="24">
        <f t="shared" si="23"/>
        <v>4.7169018683401553</v>
      </c>
      <c r="J98" s="15">
        <f t="shared" si="35"/>
        <v>-3.6547915425295052</v>
      </c>
      <c r="K98" s="7">
        <f t="shared" si="24"/>
        <v>7.7137467725608477</v>
      </c>
      <c r="L98" s="7">
        <f t="shared" si="25"/>
        <v>7.1835381272165488</v>
      </c>
      <c r="M98" s="18">
        <f t="shared" si="26"/>
        <v>1</v>
      </c>
      <c r="N98" s="18">
        <f t="shared" si="20"/>
        <v>0</v>
      </c>
      <c r="O98" s="18">
        <f t="shared" si="21"/>
        <v>0</v>
      </c>
      <c r="P98" s="18">
        <f t="shared" si="22"/>
        <v>0</v>
      </c>
      <c r="Q98" s="15">
        <f t="shared" si="27"/>
        <v>7.7137467725608477</v>
      </c>
      <c r="R98" s="15" t="str">
        <f t="shared" si="28"/>
        <v>n.a.</v>
      </c>
      <c r="S98" s="15" t="str">
        <f t="shared" si="29"/>
        <v>n.a.</v>
      </c>
      <c r="T98" s="15" t="str">
        <f t="shared" si="30"/>
        <v>n.a.</v>
      </c>
      <c r="U98" s="15">
        <f t="shared" si="31"/>
        <v>7.1835381272165488</v>
      </c>
      <c r="V98" s="15" t="str">
        <f t="shared" si="32"/>
        <v>n.a.</v>
      </c>
      <c r="W98" s="15" t="str">
        <f t="shared" si="33"/>
        <v>n.a.</v>
      </c>
      <c r="X98" s="15" t="str">
        <f t="shared" si="34"/>
        <v>n.a.</v>
      </c>
    </row>
    <row r="99" spans="1:24">
      <c r="A99" s="4">
        <f t="shared" si="18"/>
        <v>1964</v>
      </c>
      <c r="B99">
        <v>1349212</v>
      </c>
      <c r="C99" s="27">
        <v>29331900</v>
      </c>
      <c r="D99" s="26">
        <v>29541300</v>
      </c>
      <c r="E99" s="29">
        <v>105541000</v>
      </c>
      <c r="G99" s="23">
        <f t="shared" si="19"/>
        <v>27.791948152850551</v>
      </c>
      <c r="I99" s="24">
        <f t="shared" si="23"/>
        <v>4.5672059117235868</v>
      </c>
      <c r="J99" s="15">
        <f t="shared" si="35"/>
        <v>-1.7573409297420355</v>
      </c>
      <c r="K99" s="7">
        <f t="shared" si="24"/>
        <v>9.23443470628904</v>
      </c>
      <c r="L99" s="7">
        <f t="shared" si="25"/>
        <v>6.8490979344489666</v>
      </c>
      <c r="M99" s="18">
        <f t="shared" si="26"/>
        <v>1</v>
      </c>
      <c r="N99" s="18">
        <f t="shared" si="20"/>
        <v>0</v>
      </c>
      <c r="O99" s="18">
        <f t="shared" si="21"/>
        <v>0</v>
      </c>
      <c r="P99" s="18">
        <f t="shared" si="22"/>
        <v>0</v>
      </c>
      <c r="Q99" s="15">
        <f t="shared" si="27"/>
        <v>9.23443470628904</v>
      </c>
      <c r="R99" s="15" t="str">
        <f t="shared" si="28"/>
        <v>n.a.</v>
      </c>
      <c r="S99" s="15" t="str">
        <f t="shared" si="29"/>
        <v>n.a.</v>
      </c>
      <c r="T99" s="15" t="str">
        <f t="shared" si="30"/>
        <v>n.a.</v>
      </c>
      <c r="U99" s="15">
        <f t="shared" si="31"/>
        <v>6.8490979344489666</v>
      </c>
      <c r="V99" s="15" t="str">
        <f t="shared" si="32"/>
        <v>n.a.</v>
      </c>
      <c r="W99" s="15" t="str">
        <f t="shared" si="33"/>
        <v>n.a.</v>
      </c>
      <c r="X99" s="15" t="str">
        <f t="shared" si="34"/>
        <v>n.a.</v>
      </c>
    </row>
    <row r="100" spans="1:24">
      <c r="A100" s="4">
        <f t="shared" si="18"/>
        <v>1965</v>
      </c>
      <c r="B100">
        <v>1766563</v>
      </c>
      <c r="C100" s="27">
        <v>32687600</v>
      </c>
      <c r="D100" s="26">
        <v>32866000</v>
      </c>
      <c r="E100" s="29">
        <v>110946700</v>
      </c>
      <c r="G100" s="23">
        <f t="shared" si="19"/>
        <v>29.462435565906873</v>
      </c>
      <c r="I100" s="24">
        <f t="shared" si="23"/>
        <v>5.3750471612000243</v>
      </c>
      <c r="J100" s="15">
        <f t="shared" si="35"/>
        <v>-0.46135856826809007</v>
      </c>
      <c r="K100" s="7">
        <f t="shared" si="24"/>
        <v>5.1218957561516287</v>
      </c>
      <c r="L100" s="7">
        <f t="shared" si="25"/>
        <v>6.0106884334590438</v>
      </c>
      <c r="M100" s="18">
        <f t="shared" si="26"/>
        <v>1</v>
      </c>
      <c r="N100" s="18">
        <f t="shared" si="20"/>
        <v>0</v>
      </c>
      <c r="O100" s="18">
        <f t="shared" si="21"/>
        <v>0</v>
      </c>
      <c r="P100" s="18">
        <f t="shared" si="22"/>
        <v>0</v>
      </c>
      <c r="Q100" s="15">
        <f t="shared" si="27"/>
        <v>5.1218957561516287</v>
      </c>
      <c r="R100" s="15" t="str">
        <f t="shared" si="28"/>
        <v>n.a.</v>
      </c>
      <c r="S100" s="15" t="str">
        <f t="shared" si="29"/>
        <v>n.a.</v>
      </c>
      <c r="T100" s="15" t="str">
        <f t="shared" si="30"/>
        <v>n.a.</v>
      </c>
      <c r="U100" s="15">
        <f t="shared" si="31"/>
        <v>6.0106884334590438</v>
      </c>
      <c r="V100" s="15" t="str">
        <f t="shared" si="32"/>
        <v>n.a.</v>
      </c>
      <c r="W100" s="15" t="str">
        <f t="shared" si="33"/>
        <v>n.a.</v>
      </c>
      <c r="X100" s="15" t="str">
        <f t="shared" si="34"/>
        <v>n.a.</v>
      </c>
    </row>
    <row r="101" spans="1:24">
      <c r="A101" s="4">
        <f t="shared" si="18"/>
        <v>1966</v>
      </c>
      <c r="B101">
        <v>2662274</v>
      </c>
      <c r="C101" s="27">
        <v>37917300</v>
      </c>
      <c r="D101" s="26">
        <v>38170000</v>
      </c>
      <c r="E101" s="29">
        <v>121710500</v>
      </c>
      <c r="G101" s="23">
        <f t="shared" si="19"/>
        <v>31.153680249444378</v>
      </c>
      <c r="I101" s="24">
        <f t="shared" si="23"/>
        <v>6.9747812418129422</v>
      </c>
      <c r="J101" s="15">
        <f t="shared" si="35"/>
        <v>2.2578793734727869</v>
      </c>
      <c r="K101" s="7">
        <f t="shared" si="24"/>
        <v>9.7017757175292374</v>
      </c>
      <c r="L101" s="7">
        <f t="shared" si="25"/>
        <v>5.7403424090796129</v>
      </c>
      <c r="M101" s="18">
        <f t="shared" si="26"/>
        <v>1</v>
      </c>
      <c r="N101" s="18">
        <f t="shared" si="20"/>
        <v>0</v>
      </c>
      <c r="O101" s="18">
        <f t="shared" si="21"/>
        <v>0</v>
      </c>
      <c r="P101" s="18">
        <f t="shared" si="22"/>
        <v>0</v>
      </c>
      <c r="Q101" s="15">
        <f t="shared" si="27"/>
        <v>9.7017757175292374</v>
      </c>
      <c r="R101" s="15" t="str">
        <f t="shared" si="28"/>
        <v>n.a.</v>
      </c>
      <c r="S101" s="15" t="str">
        <f t="shared" si="29"/>
        <v>n.a.</v>
      </c>
      <c r="T101" s="15" t="str">
        <f t="shared" si="30"/>
        <v>n.a.</v>
      </c>
      <c r="U101" s="15">
        <f t="shared" si="31"/>
        <v>5.7403424090796129</v>
      </c>
      <c r="V101" s="15" t="str">
        <f t="shared" si="32"/>
        <v>n.a.</v>
      </c>
      <c r="W101" s="15" t="str">
        <f t="shared" si="33"/>
        <v>n.a.</v>
      </c>
      <c r="X101" s="15" t="str">
        <f t="shared" si="34"/>
        <v>n.a.</v>
      </c>
    </row>
    <row r="102" spans="1:24">
      <c r="A102" s="4">
        <f t="shared" si="18"/>
        <v>1967</v>
      </c>
      <c r="B102">
        <v>3818407</v>
      </c>
      <c r="C102" s="27">
        <v>44743900</v>
      </c>
      <c r="D102" s="26">
        <v>44730500</v>
      </c>
      <c r="E102" s="29">
        <v>134446800</v>
      </c>
      <c r="G102" s="23">
        <f t="shared" si="19"/>
        <v>33.28000368919156</v>
      </c>
      <c r="I102" s="24">
        <f t="shared" si="23"/>
        <v>8.5364728764489559</v>
      </c>
      <c r="J102" s="15">
        <f t="shared" si="35"/>
        <v>3.9692669647253691</v>
      </c>
      <c r="K102" s="7">
        <f t="shared" si="24"/>
        <v>10.46442172203712</v>
      </c>
      <c r="L102" s="7">
        <f t="shared" si="25"/>
        <v>6.8252720793239297</v>
      </c>
      <c r="M102" s="18">
        <f t="shared" si="26"/>
        <v>1</v>
      </c>
      <c r="N102" s="18">
        <f t="shared" si="20"/>
        <v>0</v>
      </c>
      <c r="O102" s="18">
        <f t="shared" si="21"/>
        <v>0</v>
      </c>
      <c r="P102" s="18">
        <f t="shared" si="22"/>
        <v>0</v>
      </c>
      <c r="Q102" s="15">
        <f t="shared" si="27"/>
        <v>10.46442172203712</v>
      </c>
      <c r="R102" s="15" t="str">
        <f t="shared" si="28"/>
        <v>n.a.</v>
      </c>
      <c r="S102" s="15" t="str">
        <f t="shared" si="29"/>
        <v>n.a.</v>
      </c>
      <c r="T102" s="15" t="str">
        <f t="shared" si="30"/>
        <v>n.a.</v>
      </c>
      <c r="U102" s="15">
        <f t="shared" si="31"/>
        <v>6.8252720793239297</v>
      </c>
      <c r="V102" s="15" t="str">
        <f t="shared" si="32"/>
        <v>n.a.</v>
      </c>
      <c r="W102" s="15" t="str">
        <f t="shared" si="33"/>
        <v>n.a.</v>
      </c>
      <c r="X102" s="15" t="str">
        <f t="shared" si="34"/>
        <v>n.a.</v>
      </c>
    </row>
    <row r="103" spans="1:24">
      <c r="A103" s="4">
        <f t="shared" si="18"/>
        <v>1968</v>
      </c>
      <c r="B103">
        <v>4785834</v>
      </c>
      <c r="C103" s="27">
        <v>52745800</v>
      </c>
      <c r="D103" s="26">
        <v>52974900</v>
      </c>
      <c r="E103" s="29">
        <v>148601100</v>
      </c>
      <c r="G103" s="23">
        <f t="shared" si="19"/>
        <v>35.494892029735986</v>
      </c>
      <c r="I103" s="24">
        <f t="shared" si="23"/>
        <v>9.0341539106255979</v>
      </c>
      <c r="J103" s="15">
        <f t="shared" si="35"/>
        <v>3.6591067494255736</v>
      </c>
      <c r="K103" s="7">
        <f t="shared" si="24"/>
        <v>10.527807281393088</v>
      </c>
      <c r="L103" s="7">
        <f t="shared" si="25"/>
        <v>6.6553127855083716</v>
      </c>
      <c r="M103" s="18">
        <f t="shared" si="26"/>
        <v>1</v>
      </c>
      <c r="N103" s="18">
        <f t="shared" si="20"/>
        <v>0</v>
      </c>
      <c r="O103" s="18">
        <f t="shared" si="21"/>
        <v>0</v>
      </c>
      <c r="P103" s="18">
        <f t="shared" si="22"/>
        <v>0</v>
      </c>
      <c r="Q103" s="15">
        <f t="shared" si="27"/>
        <v>10.527807281393088</v>
      </c>
      <c r="R103" s="15" t="str">
        <f t="shared" si="28"/>
        <v>n.a.</v>
      </c>
      <c r="S103" s="15" t="str">
        <f t="shared" si="29"/>
        <v>n.a.</v>
      </c>
      <c r="T103" s="15" t="str">
        <f t="shared" si="30"/>
        <v>n.a.</v>
      </c>
      <c r="U103" s="15">
        <f t="shared" si="31"/>
        <v>6.6553127855083716</v>
      </c>
      <c r="V103" s="15" t="str">
        <f t="shared" si="32"/>
        <v>n.a.</v>
      </c>
      <c r="W103" s="15" t="str">
        <f t="shared" si="33"/>
        <v>n.a.</v>
      </c>
      <c r="X103" s="15" t="str">
        <f t="shared" si="34"/>
        <v>n.a.</v>
      </c>
    </row>
    <row r="104" spans="1:24">
      <c r="A104" s="4">
        <f t="shared" si="18"/>
        <v>1969</v>
      </c>
      <c r="B104">
        <v>5479362</v>
      </c>
      <c r="C104" s="27">
        <v>61971900</v>
      </c>
      <c r="D104" s="26">
        <v>62228900</v>
      </c>
      <c r="E104" s="29">
        <v>166111100</v>
      </c>
      <c r="G104" s="23">
        <f t="shared" si="19"/>
        <v>37.307500823244204</v>
      </c>
      <c r="I104" s="24">
        <f t="shared" si="23"/>
        <v>8.8051725163067314</v>
      </c>
      <c r="J104" s="15">
        <f t="shared" si="35"/>
        <v>1.8303912744937891</v>
      </c>
      <c r="K104" s="7">
        <f t="shared" si="24"/>
        <v>11.783223677348275</v>
      </c>
      <c r="L104" s="7">
        <f t="shared" si="25"/>
        <v>5.106675044932385</v>
      </c>
      <c r="M104" s="18">
        <f t="shared" si="26"/>
        <v>1</v>
      </c>
      <c r="N104" s="18">
        <f t="shared" si="20"/>
        <v>0</v>
      </c>
      <c r="O104" s="18">
        <f t="shared" si="21"/>
        <v>0</v>
      </c>
      <c r="P104" s="18">
        <f t="shared" si="22"/>
        <v>0</v>
      </c>
      <c r="Q104" s="15">
        <f t="shared" si="27"/>
        <v>11.783223677348275</v>
      </c>
      <c r="R104" s="15" t="str">
        <f t="shared" si="28"/>
        <v>n.a.</v>
      </c>
      <c r="S104" s="15" t="str">
        <f t="shared" si="29"/>
        <v>n.a.</v>
      </c>
      <c r="T104" s="15" t="str">
        <f t="shared" si="30"/>
        <v>n.a.</v>
      </c>
      <c r="U104" s="15">
        <f t="shared" si="31"/>
        <v>5.106675044932385</v>
      </c>
      <c r="V104" s="15" t="str">
        <f t="shared" si="32"/>
        <v>n.a.</v>
      </c>
      <c r="W104" s="15" t="str">
        <f t="shared" si="33"/>
        <v>n.a.</v>
      </c>
      <c r="X104" s="15" t="str">
        <f t="shared" si="34"/>
        <v>n.a.</v>
      </c>
    </row>
    <row r="105" spans="1:24">
      <c r="A105" s="4">
        <f t="shared" si="18"/>
        <v>1970</v>
      </c>
      <c r="B105">
        <v>6226347</v>
      </c>
      <c r="C105" s="28">
        <v>73436000</v>
      </c>
      <c r="D105" s="26">
        <v>73344900</v>
      </c>
      <c r="E105" s="29">
        <v>182944300</v>
      </c>
      <c r="G105" s="23">
        <f t="shared" si="19"/>
        <v>40.141179583075285</v>
      </c>
      <c r="I105" s="24">
        <f t="shared" si="23"/>
        <v>8.4891342138308179</v>
      </c>
      <c r="J105" s="15">
        <f t="shared" si="35"/>
        <v>-4.7338662618138017E-2</v>
      </c>
      <c r="K105" s="7">
        <f t="shared" si="24"/>
        <v>10.133699674494956</v>
      </c>
      <c r="L105" s="7">
        <f t="shared" si="25"/>
        <v>7.5954665879564232</v>
      </c>
      <c r="M105" s="18">
        <f t="shared" si="26"/>
        <v>1</v>
      </c>
      <c r="N105" s="18">
        <f t="shared" si="20"/>
        <v>0</v>
      </c>
      <c r="O105" s="18">
        <f t="shared" si="21"/>
        <v>0</v>
      </c>
      <c r="P105" s="18">
        <f t="shared" si="22"/>
        <v>0</v>
      </c>
      <c r="Q105" s="15">
        <f t="shared" si="27"/>
        <v>10.133699674494956</v>
      </c>
      <c r="R105" s="15" t="str">
        <f t="shared" si="28"/>
        <v>n.a.</v>
      </c>
      <c r="S105" s="15" t="str">
        <f t="shared" si="29"/>
        <v>n.a.</v>
      </c>
      <c r="T105" s="15" t="str">
        <f t="shared" si="30"/>
        <v>n.a.</v>
      </c>
      <c r="U105" s="15">
        <f t="shared" si="31"/>
        <v>7.5954665879564232</v>
      </c>
      <c r="V105" s="15" t="str">
        <f t="shared" si="32"/>
        <v>n.a.</v>
      </c>
      <c r="W105" s="15" t="str">
        <f t="shared" si="33"/>
        <v>n.a.</v>
      </c>
      <c r="X105" s="15" t="str">
        <f t="shared" si="34"/>
        <v>n.a.</v>
      </c>
    </row>
    <row r="106" spans="1:24">
      <c r="A106" s="4">
        <f t="shared" si="18"/>
        <v>1971</v>
      </c>
      <c r="B106">
        <v>7605627</v>
      </c>
      <c r="C106" s="28">
        <v>80473200</v>
      </c>
      <c r="D106" s="26">
        <v>80701300</v>
      </c>
      <c r="E106" s="29">
        <v>191599900</v>
      </c>
      <c r="G106" s="23">
        <f t="shared" si="19"/>
        <v>42.00064822580805</v>
      </c>
      <c r="I106" s="24">
        <f t="shared" si="23"/>
        <v>9.4244169548693755</v>
      </c>
      <c r="J106" s="15">
        <f t="shared" si="35"/>
        <v>0.39026304424377756</v>
      </c>
      <c r="K106" s="7">
        <f t="shared" si="24"/>
        <v>4.7312761315875917</v>
      </c>
      <c r="L106" s="7">
        <f t="shared" si="25"/>
        <v>4.6323218750571327</v>
      </c>
      <c r="M106" s="18">
        <f t="shared" si="26"/>
        <v>1</v>
      </c>
      <c r="N106" s="18">
        <f t="shared" si="20"/>
        <v>0</v>
      </c>
      <c r="O106" s="18">
        <f t="shared" si="21"/>
        <v>0</v>
      </c>
      <c r="P106" s="18">
        <f t="shared" si="22"/>
        <v>0</v>
      </c>
      <c r="Q106" s="15">
        <f t="shared" si="27"/>
        <v>4.7312761315875917</v>
      </c>
      <c r="R106" s="15" t="str">
        <f t="shared" si="28"/>
        <v>n.a.</v>
      </c>
      <c r="S106" s="15" t="str">
        <f t="shared" si="29"/>
        <v>n.a.</v>
      </c>
      <c r="T106" s="15" t="str">
        <f t="shared" si="30"/>
        <v>n.a.</v>
      </c>
      <c r="U106" s="15">
        <f t="shared" si="31"/>
        <v>4.6323218750571327</v>
      </c>
      <c r="V106" s="15" t="str">
        <f t="shared" si="32"/>
        <v>n.a.</v>
      </c>
      <c r="W106" s="15" t="str">
        <f t="shared" si="33"/>
        <v>n.a.</v>
      </c>
      <c r="X106" s="15" t="str">
        <f t="shared" si="34"/>
        <v>n.a.</v>
      </c>
    </row>
    <row r="107" spans="1:24">
      <c r="A107" s="4">
        <f t="shared" si="18"/>
        <v>1972</v>
      </c>
      <c r="B107">
        <v>11704291</v>
      </c>
      <c r="C107" s="28">
        <v>92844700</v>
      </c>
      <c r="D107" s="26">
        <v>92394400</v>
      </c>
      <c r="E107" s="29">
        <v>208064300</v>
      </c>
      <c r="G107" s="23">
        <f t="shared" si="19"/>
        <v>44.623080461184358</v>
      </c>
      <c r="I107" s="24">
        <f t="shared" si="23"/>
        <v>12.667749344116094</v>
      </c>
      <c r="J107" s="15">
        <f t="shared" si="35"/>
        <v>3.8625768278093631</v>
      </c>
      <c r="K107" s="7">
        <f t="shared" si="24"/>
        <v>8.5931151321060106</v>
      </c>
      <c r="L107" s="7">
        <f t="shared" si="25"/>
        <v>6.2437899083779058</v>
      </c>
      <c r="M107" s="18">
        <f t="shared" si="26"/>
        <v>1</v>
      </c>
      <c r="N107" s="18">
        <f t="shared" si="20"/>
        <v>0</v>
      </c>
      <c r="O107" s="18">
        <f t="shared" si="21"/>
        <v>0</v>
      </c>
      <c r="P107" s="18">
        <f t="shared" si="22"/>
        <v>0</v>
      </c>
      <c r="Q107" s="15">
        <f t="shared" si="27"/>
        <v>8.5931151321060106</v>
      </c>
      <c r="R107" s="15" t="str">
        <f t="shared" si="28"/>
        <v>n.a.</v>
      </c>
      <c r="S107" s="15" t="str">
        <f t="shared" si="29"/>
        <v>n.a.</v>
      </c>
      <c r="T107" s="15" t="str">
        <f t="shared" si="30"/>
        <v>n.a.</v>
      </c>
      <c r="U107" s="15">
        <f t="shared" si="31"/>
        <v>6.2437899083779058</v>
      </c>
      <c r="V107" s="15" t="str">
        <f t="shared" si="32"/>
        <v>n.a.</v>
      </c>
      <c r="W107" s="15" t="str">
        <f t="shared" si="33"/>
        <v>n.a.</v>
      </c>
      <c r="X107" s="15" t="str">
        <f t="shared" si="34"/>
        <v>n.a.</v>
      </c>
    </row>
    <row r="108" spans="1:24">
      <c r="A108" s="4">
        <f t="shared" si="18"/>
        <v>1973</v>
      </c>
      <c r="B108">
        <v>13154492</v>
      </c>
      <c r="C108" s="28">
        <v>113807300</v>
      </c>
      <c r="D108" s="26">
        <v>112498000</v>
      </c>
      <c r="E108" s="29">
        <v>225120800</v>
      </c>
      <c r="G108" s="23">
        <f t="shared" si="19"/>
        <v>50.553880405542266</v>
      </c>
      <c r="I108" s="24">
        <f t="shared" si="23"/>
        <v>11.693089654927199</v>
      </c>
      <c r="J108" s="15">
        <f t="shared" si="35"/>
        <v>3.2039554410963813</v>
      </c>
      <c r="K108" s="7">
        <f t="shared" si="24"/>
        <v>8.1977061898653503</v>
      </c>
      <c r="L108" s="7">
        <f t="shared" si="25"/>
        <v>13.290879704095836</v>
      </c>
      <c r="M108" s="18">
        <f t="shared" si="26"/>
        <v>1</v>
      </c>
      <c r="N108" s="18">
        <f t="shared" si="20"/>
        <v>0</v>
      </c>
      <c r="O108" s="18">
        <f t="shared" si="21"/>
        <v>0</v>
      </c>
      <c r="P108" s="18">
        <f t="shared" si="22"/>
        <v>0</v>
      </c>
      <c r="Q108" s="15">
        <f t="shared" si="27"/>
        <v>8.1977061898653503</v>
      </c>
      <c r="R108" s="15" t="str">
        <f t="shared" si="28"/>
        <v>n.a.</v>
      </c>
      <c r="S108" s="15" t="str">
        <f t="shared" si="29"/>
        <v>n.a.</v>
      </c>
      <c r="T108" s="15" t="str">
        <f t="shared" si="30"/>
        <v>n.a.</v>
      </c>
      <c r="U108" s="15">
        <f t="shared" si="31"/>
        <v>13.290879704095836</v>
      </c>
      <c r="V108" s="15" t="str">
        <f t="shared" si="32"/>
        <v>n.a.</v>
      </c>
      <c r="W108" s="15" t="str">
        <f t="shared" si="33"/>
        <v>n.a.</v>
      </c>
      <c r="X108" s="15" t="str">
        <f t="shared" si="34"/>
        <v>n.a.</v>
      </c>
    </row>
    <row r="109" spans="1:24">
      <c r="A109" s="4">
        <f t="shared" si="18"/>
        <v>1974</v>
      </c>
      <c r="B109">
        <v>15709423</v>
      </c>
      <c r="C109" s="28">
        <v>134205100</v>
      </c>
      <c r="D109" s="26">
        <v>134244000</v>
      </c>
      <c r="E109" s="29">
        <v>221534500</v>
      </c>
      <c r="G109" s="23">
        <f t="shared" si="19"/>
        <v>60.579774256379935</v>
      </c>
      <c r="I109" s="24">
        <f t="shared" si="23"/>
        <v>11.702141622716844</v>
      </c>
      <c r="J109" s="15">
        <f t="shared" si="35"/>
        <v>2.277724667847469</v>
      </c>
      <c r="K109" s="7">
        <f t="shared" si="24"/>
        <v>-1.5930558171435072</v>
      </c>
      <c r="L109" s="7">
        <f t="shared" si="25"/>
        <v>19.832095519493542</v>
      </c>
      <c r="M109" s="18">
        <f t="shared" si="26"/>
        <v>1</v>
      </c>
      <c r="N109" s="18">
        <f t="shared" si="20"/>
        <v>0</v>
      </c>
      <c r="O109" s="18">
        <f t="shared" si="21"/>
        <v>0</v>
      </c>
      <c r="P109" s="18">
        <f t="shared" si="22"/>
        <v>0</v>
      </c>
      <c r="Q109" s="15">
        <f t="shared" si="27"/>
        <v>-1.5930558171435072</v>
      </c>
      <c r="R109" s="15" t="str">
        <f t="shared" si="28"/>
        <v>n.a.</v>
      </c>
      <c r="S109" s="15" t="str">
        <f t="shared" si="29"/>
        <v>n.a.</v>
      </c>
      <c r="T109" s="15" t="str">
        <f t="shared" si="30"/>
        <v>n.a.</v>
      </c>
      <c r="U109" s="15">
        <f t="shared" si="31"/>
        <v>19.832095519493542</v>
      </c>
      <c r="V109" s="15" t="str">
        <f t="shared" si="32"/>
        <v>n.a.</v>
      </c>
      <c r="W109" s="15" t="str">
        <f t="shared" si="33"/>
        <v>n.a.</v>
      </c>
      <c r="X109" s="15" t="str">
        <f t="shared" si="34"/>
        <v>n.a.</v>
      </c>
    </row>
    <row r="110" spans="1:24">
      <c r="A110" s="4">
        <f t="shared" si="18"/>
        <v>1975</v>
      </c>
      <c r="B110">
        <v>22795207</v>
      </c>
      <c r="C110" s="28">
        <v>147737600</v>
      </c>
      <c r="D110" s="26">
        <v>148327000</v>
      </c>
      <c r="E110" s="29">
        <v>227821800</v>
      </c>
      <c r="G110" s="23">
        <f t="shared" si="19"/>
        <v>64.847876717680222</v>
      </c>
      <c r="I110" s="24">
        <f t="shared" si="23"/>
        <v>15.368211451724905</v>
      </c>
      <c r="J110" s="15">
        <f t="shared" si="35"/>
        <v>2.7004621076088107</v>
      </c>
      <c r="K110" s="7">
        <f t="shared" si="24"/>
        <v>2.8380681112874173</v>
      </c>
      <c r="L110" s="7">
        <f t="shared" si="25"/>
        <v>7.0454248364103078</v>
      </c>
      <c r="M110" s="18">
        <f t="shared" si="26"/>
        <v>1</v>
      </c>
      <c r="N110" s="18">
        <f t="shared" si="20"/>
        <v>0</v>
      </c>
      <c r="O110" s="18">
        <f t="shared" si="21"/>
        <v>0</v>
      </c>
      <c r="P110" s="18">
        <f t="shared" si="22"/>
        <v>0</v>
      </c>
      <c r="Q110" s="15">
        <f t="shared" si="27"/>
        <v>2.8380681112874173</v>
      </c>
      <c r="R110" s="15" t="str">
        <f t="shared" si="28"/>
        <v>n.a.</v>
      </c>
      <c r="S110" s="15" t="str">
        <f t="shared" si="29"/>
        <v>n.a.</v>
      </c>
      <c r="T110" s="15" t="str">
        <f t="shared" si="30"/>
        <v>n.a.</v>
      </c>
      <c r="U110" s="15">
        <f t="shared" si="31"/>
        <v>7.0454248364103078</v>
      </c>
      <c r="V110" s="15" t="str">
        <f t="shared" si="32"/>
        <v>n.a.</v>
      </c>
      <c r="W110" s="15" t="str">
        <f t="shared" si="33"/>
        <v>n.a.</v>
      </c>
      <c r="X110" s="15" t="str">
        <f t="shared" si="34"/>
        <v>n.a.</v>
      </c>
    </row>
    <row r="111" spans="1:24">
      <c r="A111" s="4">
        <f t="shared" si="18"/>
        <v>1976</v>
      </c>
      <c r="B111">
        <v>32677954</v>
      </c>
      <c r="C111" s="28">
        <v>166669800</v>
      </c>
      <c r="D111" s="26">
        <v>166573000</v>
      </c>
      <c r="E111" s="29">
        <v>236935200</v>
      </c>
      <c r="G111" s="23">
        <f t="shared" si="19"/>
        <v>70.34404343466062</v>
      </c>
      <c r="I111" s="24">
        <f t="shared" si="23"/>
        <v>19.617797602252466</v>
      </c>
      <c r="J111" s="15">
        <f t="shared" si="35"/>
        <v>7.9247079473252668</v>
      </c>
      <c r="K111" s="7">
        <f t="shared" si="24"/>
        <v>4.0002317600861703</v>
      </c>
      <c r="L111" s="7">
        <f t="shared" si="25"/>
        <v>8.4754767544793275</v>
      </c>
      <c r="M111" s="18">
        <f t="shared" si="26"/>
        <v>1</v>
      </c>
      <c r="N111" s="18">
        <f t="shared" si="20"/>
        <v>0</v>
      </c>
      <c r="O111" s="18">
        <f t="shared" si="21"/>
        <v>0</v>
      </c>
      <c r="P111" s="18">
        <f t="shared" si="22"/>
        <v>0</v>
      </c>
      <c r="Q111" s="15">
        <f t="shared" si="27"/>
        <v>4.0002317600861703</v>
      </c>
      <c r="R111" s="15" t="str">
        <f t="shared" si="28"/>
        <v>n.a.</v>
      </c>
      <c r="S111" s="15" t="str">
        <f t="shared" si="29"/>
        <v>n.a.</v>
      </c>
      <c r="T111" s="15" t="str">
        <f t="shared" si="30"/>
        <v>n.a.</v>
      </c>
      <c r="U111" s="15">
        <f t="shared" si="31"/>
        <v>8.4754767544793275</v>
      </c>
      <c r="V111" s="15" t="str">
        <f t="shared" si="32"/>
        <v>n.a.</v>
      </c>
      <c r="W111" s="15" t="str">
        <f t="shared" si="33"/>
        <v>n.a.</v>
      </c>
      <c r="X111" s="15" t="str">
        <f t="shared" si="34"/>
        <v>n.a.</v>
      </c>
    </row>
    <row r="112" spans="1:24">
      <c r="A112" s="4">
        <f t="shared" si="18"/>
        <v>1977</v>
      </c>
      <c r="B112">
        <v>46097860</v>
      </c>
      <c r="C112" s="28">
        <v>184920400</v>
      </c>
      <c r="D112" s="26">
        <v>185622000</v>
      </c>
      <c r="E112" s="29">
        <v>245440000</v>
      </c>
      <c r="G112" s="23">
        <f t="shared" si="19"/>
        <v>75.342405475880057</v>
      </c>
      <c r="I112" s="24">
        <f t="shared" si="23"/>
        <v>24.834265334927974</v>
      </c>
      <c r="J112" s="15">
        <f t="shared" si="35"/>
        <v>13.132123712211129</v>
      </c>
      <c r="K112" s="7">
        <f t="shared" si="24"/>
        <v>3.5895046409313514</v>
      </c>
      <c r="L112" s="7">
        <f t="shared" si="25"/>
        <v>7.1055938742875746</v>
      </c>
      <c r="M112" s="18">
        <f t="shared" si="26"/>
        <v>1</v>
      </c>
      <c r="N112" s="18">
        <f t="shared" si="20"/>
        <v>0</v>
      </c>
      <c r="O112" s="18">
        <f t="shared" si="21"/>
        <v>0</v>
      </c>
      <c r="P112" s="18">
        <f t="shared" si="22"/>
        <v>0</v>
      </c>
      <c r="Q112" s="15">
        <f t="shared" si="27"/>
        <v>3.5895046409313514</v>
      </c>
      <c r="R112" s="15" t="str">
        <f t="shared" si="28"/>
        <v>n.a.</v>
      </c>
      <c r="S112" s="15" t="str">
        <f t="shared" si="29"/>
        <v>n.a.</v>
      </c>
      <c r="T112" s="15" t="str">
        <f t="shared" si="30"/>
        <v>n.a.</v>
      </c>
      <c r="U112" s="15">
        <f t="shared" si="31"/>
        <v>7.1055938742875746</v>
      </c>
      <c r="V112" s="15" t="str">
        <f t="shared" si="32"/>
        <v>n.a.</v>
      </c>
      <c r="W112" s="15" t="str">
        <f t="shared" si="33"/>
        <v>n.a.</v>
      </c>
      <c r="X112" s="15" t="str">
        <f t="shared" si="34"/>
        <v>n.a.</v>
      </c>
    </row>
    <row r="113" spans="1:24">
      <c r="A113" s="4">
        <f t="shared" si="18"/>
        <v>1978</v>
      </c>
      <c r="B113">
        <v>62339876</v>
      </c>
      <c r="C113" s="28">
        <v>203698500</v>
      </c>
      <c r="D113" s="26">
        <v>204404000</v>
      </c>
      <c r="E113" s="29">
        <v>255804800</v>
      </c>
      <c r="G113" s="23">
        <f t="shared" si="19"/>
        <v>79.630444776642193</v>
      </c>
      <c r="I113" s="24">
        <f t="shared" si="23"/>
        <v>30.498364024187392</v>
      </c>
      <c r="J113" s="15">
        <f t="shared" si="35"/>
        <v>15.130152572462487</v>
      </c>
      <c r="K113" s="7">
        <f t="shared" si="24"/>
        <v>4.2229465449804326</v>
      </c>
      <c r="L113" s="7">
        <f t="shared" si="25"/>
        <v>5.6914021707667573</v>
      </c>
      <c r="M113" s="18">
        <f t="shared" si="26"/>
        <v>0</v>
      </c>
      <c r="N113" s="18">
        <f t="shared" si="20"/>
        <v>1</v>
      </c>
      <c r="O113" s="18">
        <f t="shared" si="21"/>
        <v>0</v>
      </c>
      <c r="P113" s="18">
        <f t="shared" si="22"/>
        <v>0</v>
      </c>
      <c r="Q113" s="15" t="str">
        <f t="shared" si="27"/>
        <v>n.a.</v>
      </c>
      <c r="R113" s="15">
        <f t="shared" si="28"/>
        <v>4.2229465449804326</v>
      </c>
      <c r="S113" s="15" t="str">
        <f t="shared" si="29"/>
        <v>n.a.</v>
      </c>
      <c r="T113" s="15" t="str">
        <f t="shared" si="30"/>
        <v>n.a.</v>
      </c>
      <c r="U113" s="15" t="str">
        <f t="shared" si="31"/>
        <v>n.a.</v>
      </c>
      <c r="V113" s="15">
        <f t="shared" si="32"/>
        <v>5.6914021707667573</v>
      </c>
      <c r="W113" s="15" t="str">
        <f t="shared" si="33"/>
        <v>n.a.</v>
      </c>
      <c r="X113" s="15" t="str">
        <f t="shared" si="34"/>
        <v>n.a.</v>
      </c>
    </row>
    <row r="114" spans="1:24">
      <c r="A114" s="4">
        <f t="shared" si="18"/>
        <v>1979</v>
      </c>
      <c r="B114">
        <v>77553952</v>
      </c>
      <c r="C114" s="28">
        <v>221332100</v>
      </c>
      <c r="D114" s="26">
        <v>221547000</v>
      </c>
      <c r="E114" s="29">
        <v>273211500</v>
      </c>
      <c r="G114" s="23">
        <f t="shared" si="19"/>
        <v>81.011267827305957</v>
      </c>
      <c r="I114" s="24">
        <f t="shared" si="23"/>
        <v>35.005643046396479</v>
      </c>
      <c r="J114" s="15">
        <f t="shared" si="35"/>
        <v>15.387845444144013</v>
      </c>
      <c r="K114" s="7">
        <f t="shared" si="24"/>
        <v>6.8046807565768974</v>
      </c>
      <c r="L114" s="7">
        <f t="shared" si="25"/>
        <v>1.7340391034319502</v>
      </c>
      <c r="M114" s="18">
        <f t="shared" si="26"/>
        <v>0</v>
      </c>
      <c r="N114" s="18">
        <f t="shared" si="20"/>
        <v>1</v>
      </c>
      <c r="O114" s="18">
        <f t="shared" si="21"/>
        <v>0</v>
      </c>
      <c r="P114" s="18">
        <f t="shared" si="22"/>
        <v>0</v>
      </c>
      <c r="Q114" s="15" t="str">
        <f t="shared" si="27"/>
        <v>n.a.</v>
      </c>
      <c r="R114" s="15">
        <f t="shared" si="28"/>
        <v>6.8046807565768974</v>
      </c>
      <c r="S114" s="15" t="str">
        <f t="shared" si="29"/>
        <v>n.a.</v>
      </c>
      <c r="T114" s="15" t="str">
        <f t="shared" si="30"/>
        <v>n.a.</v>
      </c>
      <c r="U114" s="15" t="str">
        <f t="shared" si="31"/>
        <v>n.a.</v>
      </c>
      <c r="V114" s="15">
        <f t="shared" si="32"/>
        <v>1.7340391034319502</v>
      </c>
      <c r="W114" s="15" t="str">
        <f t="shared" si="33"/>
        <v>n.a.</v>
      </c>
      <c r="X114" s="15" t="str">
        <f t="shared" si="34"/>
        <v>n.a.</v>
      </c>
    </row>
    <row r="115" spans="1:24">
      <c r="A115" s="4">
        <f t="shared" si="18"/>
        <v>1980</v>
      </c>
      <c r="B115">
        <v>95011898</v>
      </c>
      <c r="C115" s="28">
        <v>239950600</v>
      </c>
      <c r="D115" s="26">
        <v>243235000</v>
      </c>
      <c r="E115" s="29">
        <v>285851900</v>
      </c>
      <c r="F115" s="26">
        <v>284375000</v>
      </c>
      <c r="G115" s="23">
        <f t="shared" si="19"/>
        <v>83.942279201222732</v>
      </c>
      <c r="H115" s="23">
        <f t="shared" ref="H115:H144" si="36">100*D115/F115</f>
        <v>85.533186813186816</v>
      </c>
      <c r="I115" s="24">
        <f t="shared" si="23"/>
        <v>39.061770715563135</v>
      </c>
      <c r="J115" s="15">
        <f t="shared" si="35"/>
        <v>14.227505380635161</v>
      </c>
      <c r="K115" s="7">
        <f t="shared" si="24"/>
        <v>4.6265988071512387</v>
      </c>
      <c r="L115" s="7">
        <f t="shared" si="25"/>
        <v>3.6180292600344055</v>
      </c>
      <c r="M115" s="18">
        <f t="shared" si="26"/>
        <v>0</v>
      </c>
      <c r="N115" s="18">
        <f t="shared" si="20"/>
        <v>1</v>
      </c>
      <c r="O115" s="18">
        <f t="shared" si="21"/>
        <v>0</v>
      </c>
      <c r="P115" s="18">
        <f t="shared" si="22"/>
        <v>0</v>
      </c>
      <c r="Q115" s="15" t="str">
        <f t="shared" si="27"/>
        <v>n.a.</v>
      </c>
      <c r="R115" s="15">
        <f t="shared" si="28"/>
        <v>4.6265988071512387</v>
      </c>
      <c r="S115" s="15" t="str">
        <f t="shared" si="29"/>
        <v>n.a.</v>
      </c>
      <c r="T115" s="15" t="str">
        <f t="shared" si="30"/>
        <v>n.a.</v>
      </c>
      <c r="U115" s="15" t="str">
        <f t="shared" si="31"/>
        <v>n.a.</v>
      </c>
      <c r="V115" s="15">
        <f t="shared" si="32"/>
        <v>3.6180292600344055</v>
      </c>
      <c r="W115" s="15" t="str">
        <f t="shared" si="33"/>
        <v>n.a.</v>
      </c>
      <c r="X115" s="15" t="str">
        <f t="shared" si="34"/>
        <v>n.a.</v>
      </c>
    </row>
    <row r="116" spans="1:24">
      <c r="A116" s="4">
        <f t="shared" si="18"/>
        <v>1981</v>
      </c>
      <c r="B116">
        <v>106832094</v>
      </c>
      <c r="C116" s="28">
        <v>257590400</v>
      </c>
      <c r="D116" s="26">
        <v>261028000</v>
      </c>
      <c r="E116" s="29">
        <v>296817600</v>
      </c>
      <c r="F116" s="26">
        <v>296252900</v>
      </c>
      <c r="G116" s="23">
        <f t="shared" si="19"/>
        <v>86.784072103541035</v>
      </c>
      <c r="H116" s="23">
        <f t="shared" si="36"/>
        <v>88.109854789607127</v>
      </c>
      <c r="I116" s="24">
        <f t="shared" si="23"/>
        <v>40.927446097736642</v>
      </c>
      <c r="J116" s="15">
        <f t="shared" si="35"/>
        <v>10.42908207354925</v>
      </c>
      <c r="K116" s="7">
        <f t="shared" ref="K116:K144" si="37">100*(F116/F115-1)</f>
        <v>4.176843956043963</v>
      </c>
      <c r="L116" s="7">
        <f t="shared" ref="L116:L144" si="38">100*(H116/H115-1)</f>
        <v>3.0124774633359719</v>
      </c>
      <c r="M116" s="18">
        <f t="shared" si="26"/>
        <v>0</v>
      </c>
      <c r="N116" s="18">
        <f t="shared" si="20"/>
        <v>1</v>
      </c>
      <c r="O116" s="18">
        <f t="shared" si="21"/>
        <v>0</v>
      </c>
      <c r="P116" s="18">
        <f t="shared" si="22"/>
        <v>0</v>
      </c>
      <c r="Q116" s="15" t="str">
        <f t="shared" si="27"/>
        <v>n.a.</v>
      </c>
      <c r="R116" s="15">
        <f t="shared" si="28"/>
        <v>4.176843956043963</v>
      </c>
      <c r="S116" s="15" t="str">
        <f t="shared" si="29"/>
        <v>n.a.</v>
      </c>
      <c r="T116" s="15" t="str">
        <f t="shared" si="30"/>
        <v>n.a.</v>
      </c>
      <c r="U116" s="15" t="str">
        <f t="shared" si="31"/>
        <v>n.a.</v>
      </c>
      <c r="V116" s="15">
        <f t="shared" si="32"/>
        <v>3.0124774633359719</v>
      </c>
      <c r="W116" s="15" t="str">
        <f t="shared" si="33"/>
        <v>n.a.</v>
      </c>
      <c r="X116" s="15" t="str">
        <f t="shared" si="34"/>
        <v>n.a.</v>
      </c>
    </row>
    <row r="117" spans="1:24">
      <c r="A117" s="4">
        <f t="shared" si="18"/>
        <v>1982</v>
      </c>
      <c r="B117">
        <v>121339078</v>
      </c>
      <c r="C117" s="28">
        <v>270497000</v>
      </c>
      <c r="D117" s="26">
        <v>274050000</v>
      </c>
      <c r="E117" s="30">
        <v>305387800</v>
      </c>
      <c r="F117" s="26">
        <v>306256200</v>
      </c>
      <c r="G117" s="23">
        <f t="shared" si="19"/>
        <v>88.574920150706745</v>
      </c>
      <c r="H117" s="23">
        <f t="shared" si="36"/>
        <v>89.483902693235265</v>
      </c>
      <c r="I117" s="24">
        <f t="shared" si="23"/>
        <v>44.276255427841633</v>
      </c>
      <c r="J117" s="15">
        <f t="shared" si="35"/>
        <v>9.2706123814451544</v>
      </c>
      <c r="K117" s="7">
        <f t="shared" si="37"/>
        <v>3.3766082964926225</v>
      </c>
      <c r="L117" s="7">
        <f t="shared" si="38"/>
        <v>1.5594713064834398</v>
      </c>
      <c r="M117" s="18">
        <f t="shared" si="26"/>
        <v>0</v>
      </c>
      <c r="N117" s="18">
        <f t="shared" si="20"/>
        <v>1</v>
      </c>
      <c r="O117" s="18">
        <f t="shared" si="21"/>
        <v>0</v>
      </c>
      <c r="P117" s="18">
        <f t="shared" si="22"/>
        <v>0</v>
      </c>
      <c r="Q117" s="15" t="str">
        <f t="shared" si="27"/>
        <v>n.a.</v>
      </c>
      <c r="R117" s="15">
        <f t="shared" si="28"/>
        <v>3.3766082964926225</v>
      </c>
      <c r="S117" s="15" t="str">
        <f t="shared" si="29"/>
        <v>n.a.</v>
      </c>
      <c r="T117" s="15" t="str">
        <f t="shared" si="30"/>
        <v>n.a.</v>
      </c>
      <c r="U117" s="15" t="str">
        <f t="shared" si="31"/>
        <v>n.a.</v>
      </c>
      <c r="V117" s="15">
        <f t="shared" si="32"/>
        <v>1.5594713064834398</v>
      </c>
      <c r="W117" s="15" t="str">
        <f t="shared" si="33"/>
        <v>n.a.</v>
      </c>
      <c r="X117" s="15" t="str">
        <f t="shared" si="34"/>
        <v>n.a.</v>
      </c>
    </row>
    <row r="118" spans="1:24">
      <c r="A118" s="4">
        <f t="shared" si="18"/>
        <v>1983</v>
      </c>
      <c r="B118">
        <v>137244038</v>
      </c>
      <c r="C118" s="28">
        <v>281678600</v>
      </c>
      <c r="D118" s="26">
        <v>285579000</v>
      </c>
      <c r="E118" s="30">
        <v>312949300</v>
      </c>
      <c r="F118" s="26">
        <v>315629900</v>
      </c>
      <c r="G118" s="23">
        <f t="shared" si="19"/>
        <v>90.007742468188937</v>
      </c>
      <c r="H118" s="23">
        <f t="shared" si="36"/>
        <v>90.479070582349777</v>
      </c>
      <c r="I118" s="24">
        <f t="shared" si="23"/>
        <v>48.058168842947133</v>
      </c>
      <c r="J118" s="15">
        <f t="shared" si="35"/>
        <v>8.9963981273839977</v>
      </c>
      <c r="K118" s="7">
        <f t="shared" si="37"/>
        <v>3.0607380356707958</v>
      </c>
      <c r="L118" s="7">
        <f t="shared" si="38"/>
        <v>1.1121194529546852</v>
      </c>
      <c r="M118" s="18">
        <f t="shared" si="26"/>
        <v>0</v>
      </c>
      <c r="N118" s="18">
        <f t="shared" si="20"/>
        <v>1</v>
      </c>
      <c r="O118" s="18">
        <f t="shared" si="21"/>
        <v>0</v>
      </c>
      <c r="P118" s="18">
        <f t="shared" si="22"/>
        <v>0</v>
      </c>
      <c r="Q118" s="15" t="str">
        <f t="shared" si="27"/>
        <v>n.a.</v>
      </c>
      <c r="R118" s="15">
        <f t="shared" si="28"/>
        <v>3.0607380356707958</v>
      </c>
      <c r="S118" s="15" t="str">
        <f t="shared" si="29"/>
        <v>n.a.</v>
      </c>
      <c r="T118" s="15" t="str">
        <f t="shared" si="30"/>
        <v>n.a.</v>
      </c>
      <c r="U118" s="15" t="str">
        <f t="shared" si="31"/>
        <v>n.a.</v>
      </c>
      <c r="V118" s="15">
        <f t="shared" si="32"/>
        <v>1.1121194529546852</v>
      </c>
      <c r="W118" s="15" t="str">
        <f t="shared" si="33"/>
        <v>n.a.</v>
      </c>
      <c r="X118" s="15" t="str">
        <f t="shared" si="34"/>
        <v>n.a.</v>
      </c>
    </row>
    <row r="119" spans="1:24">
      <c r="A119" s="4">
        <f t="shared" si="18"/>
        <v>1984</v>
      </c>
      <c r="B119">
        <v>150139544</v>
      </c>
      <c r="C119" s="28">
        <v>300429300</v>
      </c>
      <c r="D119" s="26">
        <v>304859000</v>
      </c>
      <c r="E119" s="30">
        <v>325979400</v>
      </c>
      <c r="F119" s="26">
        <v>329719300</v>
      </c>
      <c r="G119" s="23">
        <f t="shared" si="19"/>
        <v>92.16205073081305</v>
      </c>
      <c r="H119" s="23">
        <f t="shared" si="36"/>
        <v>92.460162325954229</v>
      </c>
      <c r="I119" s="24">
        <f t="shared" si="23"/>
        <v>49.248847499991797</v>
      </c>
      <c r="J119" s="15">
        <f t="shared" si="35"/>
        <v>8.3214014022551552</v>
      </c>
      <c r="K119" s="7">
        <f t="shared" si="37"/>
        <v>4.4638990159043823</v>
      </c>
      <c r="L119" s="7">
        <f t="shared" si="38"/>
        <v>2.1895580169574824</v>
      </c>
      <c r="M119" s="18">
        <f t="shared" si="26"/>
        <v>0</v>
      </c>
      <c r="N119" s="18">
        <f t="shared" si="20"/>
        <v>1</v>
      </c>
      <c r="O119" s="18">
        <f t="shared" si="21"/>
        <v>0</v>
      </c>
      <c r="P119" s="18">
        <f t="shared" si="22"/>
        <v>0</v>
      </c>
      <c r="Q119" s="15" t="str">
        <f t="shared" si="27"/>
        <v>n.a.</v>
      </c>
      <c r="R119" s="15">
        <f t="shared" si="28"/>
        <v>4.4638990159043823</v>
      </c>
      <c r="S119" s="15" t="str">
        <f t="shared" si="29"/>
        <v>n.a.</v>
      </c>
      <c r="T119" s="15" t="str">
        <f t="shared" si="30"/>
        <v>n.a.</v>
      </c>
      <c r="U119" s="15" t="str">
        <f t="shared" si="31"/>
        <v>n.a.</v>
      </c>
      <c r="V119" s="15">
        <f t="shared" si="32"/>
        <v>2.1895580169574824</v>
      </c>
      <c r="W119" s="15" t="str">
        <f t="shared" si="33"/>
        <v>n.a.</v>
      </c>
      <c r="X119" s="15" t="str">
        <f t="shared" si="34"/>
        <v>n.a.</v>
      </c>
    </row>
    <row r="120" spans="1:24">
      <c r="A120" s="4">
        <f t="shared" si="18"/>
        <v>1985</v>
      </c>
      <c r="B120">
        <v>163571000</v>
      </c>
      <c r="C120" s="28">
        <v>320257800</v>
      </c>
      <c r="D120" s="26">
        <v>325792000</v>
      </c>
      <c r="E120" s="29">
        <v>342399800</v>
      </c>
      <c r="F120" s="26">
        <v>350601600</v>
      </c>
      <c r="G120" s="23">
        <f t="shared" si="19"/>
        <v>93.533290615239849</v>
      </c>
      <c r="H120" s="23">
        <f t="shared" si="36"/>
        <v>92.923705995637206</v>
      </c>
      <c r="I120" s="24">
        <f t="shared" si="23"/>
        <v>50.207187407916706</v>
      </c>
      <c r="J120" s="15">
        <f t="shared" si="35"/>
        <v>5.9309319800750728</v>
      </c>
      <c r="K120" s="7">
        <f t="shared" si="37"/>
        <v>6.3333568887232294</v>
      </c>
      <c r="L120" s="7">
        <f t="shared" si="38"/>
        <v>0.50134420924854428</v>
      </c>
      <c r="M120" s="18">
        <f t="shared" si="26"/>
        <v>0</v>
      </c>
      <c r="N120" s="18">
        <f t="shared" si="20"/>
        <v>1</v>
      </c>
      <c r="O120" s="18">
        <f t="shared" si="21"/>
        <v>0</v>
      </c>
      <c r="P120" s="18">
        <f t="shared" si="22"/>
        <v>0</v>
      </c>
      <c r="Q120" s="15" t="str">
        <f t="shared" si="27"/>
        <v>n.a.</v>
      </c>
      <c r="R120" s="15">
        <f t="shared" si="28"/>
        <v>6.3333568887232294</v>
      </c>
      <c r="S120" s="15" t="str">
        <f t="shared" si="29"/>
        <v>n.a.</v>
      </c>
      <c r="T120" s="15" t="str">
        <f t="shared" si="30"/>
        <v>n.a.</v>
      </c>
      <c r="U120" s="15" t="str">
        <f t="shared" si="31"/>
        <v>n.a.</v>
      </c>
      <c r="V120" s="15">
        <f t="shared" si="32"/>
        <v>0.50134420924854428</v>
      </c>
      <c r="W120" s="15" t="str">
        <f t="shared" si="33"/>
        <v>n.a.</v>
      </c>
      <c r="X120" s="15" t="str">
        <f t="shared" si="34"/>
        <v>n.a.</v>
      </c>
    </row>
    <row r="121" spans="1:24">
      <c r="A121" s="4">
        <f t="shared" si="18"/>
        <v>1986</v>
      </c>
      <c r="B121">
        <v>184689000</v>
      </c>
      <c r="C121" s="28">
        <v>335118900</v>
      </c>
      <c r="D121" s="26">
        <v>340948000</v>
      </c>
      <c r="E121" s="29">
        <v>350590100</v>
      </c>
      <c r="F121" s="26">
        <v>360527400</v>
      </c>
      <c r="G121" s="23">
        <f t="shared" si="19"/>
        <v>95.587097296814719</v>
      </c>
      <c r="H121" s="23">
        <f t="shared" si="36"/>
        <v>94.56923385018726</v>
      </c>
      <c r="I121" s="24">
        <f t="shared" si="23"/>
        <v>54.169257482079381</v>
      </c>
      <c r="J121" s="15">
        <f t="shared" si="35"/>
        <v>6.1110886391322481</v>
      </c>
      <c r="K121" s="7">
        <f t="shared" si="37"/>
        <v>2.8310766408367716</v>
      </c>
      <c r="L121" s="7">
        <f t="shared" si="38"/>
        <v>1.7708375240945706</v>
      </c>
      <c r="M121" s="18">
        <f t="shared" si="26"/>
        <v>0</v>
      </c>
      <c r="N121" s="18">
        <f t="shared" si="20"/>
        <v>1</v>
      </c>
      <c r="O121" s="18">
        <f t="shared" si="21"/>
        <v>0</v>
      </c>
      <c r="P121" s="18">
        <f t="shared" si="22"/>
        <v>0</v>
      </c>
      <c r="Q121" s="15" t="str">
        <f t="shared" si="27"/>
        <v>n.a.</v>
      </c>
      <c r="R121" s="15">
        <f t="shared" si="28"/>
        <v>2.8310766408367716</v>
      </c>
      <c r="S121" s="15" t="str">
        <f t="shared" si="29"/>
        <v>n.a.</v>
      </c>
      <c r="T121" s="15" t="str">
        <f t="shared" si="30"/>
        <v>n.a.</v>
      </c>
      <c r="U121" s="15" t="str">
        <f t="shared" si="31"/>
        <v>n.a.</v>
      </c>
      <c r="V121" s="15">
        <f t="shared" si="32"/>
        <v>1.7708375240945706</v>
      </c>
      <c r="W121" s="15" t="str">
        <f t="shared" si="33"/>
        <v>n.a.</v>
      </c>
      <c r="X121" s="15" t="str">
        <f t="shared" si="34"/>
        <v>n.a.</v>
      </c>
    </row>
    <row r="122" spans="1:24">
      <c r="A122" s="4">
        <f t="shared" si="18"/>
        <v>1987</v>
      </c>
      <c r="B122">
        <v>198612000</v>
      </c>
      <c r="C122" s="28">
        <v>350790000</v>
      </c>
      <c r="D122" s="26">
        <v>355837000</v>
      </c>
      <c r="E122" s="29">
        <v>366230100</v>
      </c>
      <c r="F122" s="26">
        <v>375335800</v>
      </c>
      <c r="G122" s="23">
        <f t="shared" si="19"/>
        <v>95.784043965801828</v>
      </c>
      <c r="H122" s="23">
        <f t="shared" si="36"/>
        <v>94.804971974429293</v>
      </c>
      <c r="I122" s="24">
        <f t="shared" si="23"/>
        <v>55.815443587934922</v>
      </c>
      <c r="J122" s="15">
        <f t="shared" si="35"/>
        <v>6.5665960879431253</v>
      </c>
      <c r="K122" s="7">
        <f t="shared" si="37"/>
        <v>4.1074270637959875</v>
      </c>
      <c r="L122" s="7">
        <f t="shared" si="38"/>
        <v>0.24927570484021278</v>
      </c>
      <c r="M122" s="18">
        <f t="shared" si="26"/>
        <v>0</v>
      </c>
      <c r="N122" s="18">
        <f t="shared" si="20"/>
        <v>1</v>
      </c>
      <c r="O122" s="18">
        <f t="shared" si="21"/>
        <v>0</v>
      </c>
      <c r="P122" s="18">
        <f t="shared" si="22"/>
        <v>0</v>
      </c>
      <c r="Q122" s="15" t="str">
        <f t="shared" si="27"/>
        <v>n.a.</v>
      </c>
      <c r="R122" s="15">
        <f t="shared" si="28"/>
        <v>4.1074270637959875</v>
      </c>
      <c r="S122" s="15" t="str">
        <f t="shared" si="29"/>
        <v>n.a.</v>
      </c>
      <c r="T122" s="15" t="str">
        <f t="shared" si="30"/>
        <v>n.a.</v>
      </c>
      <c r="U122" s="15" t="str">
        <f t="shared" si="31"/>
        <v>n.a.</v>
      </c>
      <c r="V122" s="15">
        <f t="shared" si="32"/>
        <v>0.24927570484021278</v>
      </c>
      <c r="W122" s="15" t="str">
        <f t="shared" si="33"/>
        <v>n.a.</v>
      </c>
      <c r="X122" s="15" t="str">
        <f t="shared" si="34"/>
        <v>n.a.</v>
      </c>
    </row>
    <row r="123" spans="1:24">
      <c r="A123" s="4">
        <f t="shared" si="18"/>
        <v>1988</v>
      </c>
      <c r="B123">
        <v>206206000</v>
      </c>
      <c r="C123" s="28">
        <v>375116100</v>
      </c>
      <c r="D123" s="26">
        <v>381579000</v>
      </c>
      <c r="E123" s="29">
        <v>388574700</v>
      </c>
      <c r="F123" s="26">
        <v>402159900</v>
      </c>
      <c r="G123" s="23">
        <f t="shared" si="19"/>
        <v>96.536418866179403</v>
      </c>
      <c r="H123" s="23">
        <f t="shared" si="36"/>
        <v>94.882408713549012</v>
      </c>
      <c r="I123" s="24">
        <f t="shared" si="23"/>
        <v>54.040185649629564</v>
      </c>
      <c r="J123" s="15">
        <f t="shared" si="35"/>
        <v>3.8329982417128576</v>
      </c>
      <c r="K123" s="7">
        <f t="shared" si="37"/>
        <v>7.1466937073415338</v>
      </c>
      <c r="L123" s="7">
        <f t="shared" si="38"/>
        <v>8.1680040093901063E-2</v>
      </c>
      <c r="M123" s="18">
        <f t="shared" si="26"/>
        <v>0</v>
      </c>
      <c r="N123" s="18">
        <f t="shared" si="20"/>
        <v>1</v>
      </c>
      <c r="O123" s="18">
        <f t="shared" si="21"/>
        <v>0</v>
      </c>
      <c r="P123" s="18">
        <f t="shared" si="22"/>
        <v>0</v>
      </c>
      <c r="Q123" s="15" t="str">
        <f t="shared" si="27"/>
        <v>n.a.</v>
      </c>
      <c r="R123" s="15">
        <f t="shared" si="28"/>
        <v>7.1466937073415338</v>
      </c>
      <c r="S123" s="15" t="str">
        <f t="shared" si="29"/>
        <v>n.a.</v>
      </c>
      <c r="T123" s="15" t="str">
        <f t="shared" si="30"/>
        <v>n.a.</v>
      </c>
      <c r="U123" s="15" t="str">
        <f t="shared" si="31"/>
        <v>n.a.</v>
      </c>
      <c r="V123" s="15">
        <f t="shared" si="32"/>
        <v>8.1680040093901063E-2</v>
      </c>
      <c r="W123" s="15" t="str">
        <f t="shared" si="33"/>
        <v>n.a.</v>
      </c>
      <c r="X123" s="15" t="str">
        <f t="shared" si="34"/>
        <v>n.a.</v>
      </c>
    </row>
    <row r="124" spans="1:24">
      <c r="A124" s="4">
        <f t="shared" si="18"/>
        <v>1989</v>
      </c>
      <c r="B124">
        <v>208033000</v>
      </c>
      <c r="C124" s="28">
        <v>400848900</v>
      </c>
      <c r="D124" s="26">
        <v>409602000</v>
      </c>
      <c r="E124" s="29">
        <v>408710800</v>
      </c>
      <c r="F124" s="26">
        <v>423756500</v>
      </c>
      <c r="G124" s="23">
        <f t="shared" si="19"/>
        <v>98.07641491245154</v>
      </c>
      <c r="H124" s="23">
        <f t="shared" si="36"/>
        <v>96.659756251526531</v>
      </c>
      <c r="I124" s="24">
        <f t="shared" si="23"/>
        <v>50.789058647174578</v>
      </c>
      <c r="J124" s="15">
        <f t="shared" si="35"/>
        <v>-3.3801988349048031</v>
      </c>
      <c r="K124" s="7">
        <f t="shared" si="37"/>
        <v>5.3701525189358668</v>
      </c>
      <c r="L124" s="7">
        <f t="shared" si="38"/>
        <v>1.8732108112298862</v>
      </c>
      <c r="M124" s="18">
        <f t="shared" si="26"/>
        <v>0</v>
      </c>
      <c r="N124" s="18">
        <f t="shared" si="20"/>
        <v>1</v>
      </c>
      <c r="O124" s="18">
        <f t="shared" si="21"/>
        <v>0</v>
      </c>
      <c r="P124" s="18">
        <f t="shared" si="22"/>
        <v>0</v>
      </c>
      <c r="Q124" s="15" t="str">
        <f t="shared" si="27"/>
        <v>n.a.</v>
      </c>
      <c r="R124" s="15">
        <f t="shared" si="28"/>
        <v>5.3701525189358668</v>
      </c>
      <c r="S124" s="15" t="str">
        <f t="shared" si="29"/>
        <v>n.a.</v>
      </c>
      <c r="T124" s="15" t="str">
        <f t="shared" si="30"/>
        <v>n.a.</v>
      </c>
      <c r="U124" s="15" t="str">
        <f t="shared" si="31"/>
        <v>n.a.</v>
      </c>
      <c r="V124" s="15">
        <f t="shared" si="32"/>
        <v>1.8732108112298862</v>
      </c>
      <c r="W124" s="15" t="str">
        <f t="shared" si="33"/>
        <v>n.a.</v>
      </c>
      <c r="X124" s="15" t="str">
        <f t="shared" si="34"/>
        <v>n.a.</v>
      </c>
    </row>
    <row r="125" spans="1:24">
      <c r="A125" s="4">
        <f t="shared" si="18"/>
        <v>1990</v>
      </c>
      <c r="B125">
        <v>216674000</v>
      </c>
      <c r="C125" s="28">
        <v>429860400</v>
      </c>
      <c r="D125" s="26">
        <v>440125000</v>
      </c>
      <c r="E125" s="29">
        <v>429860400</v>
      </c>
      <c r="F125" s="26">
        <v>447369900</v>
      </c>
      <c r="G125" s="23">
        <f t="shared" si="19"/>
        <v>100</v>
      </c>
      <c r="H125" s="23">
        <f t="shared" si="36"/>
        <v>98.380557118393526</v>
      </c>
      <c r="I125" s="24">
        <f t="shared" si="23"/>
        <v>49.230105083783016</v>
      </c>
      <c r="J125" s="15">
        <f t="shared" si="35"/>
        <v>-6.5853385041519061</v>
      </c>
      <c r="K125" s="7">
        <f t="shared" si="37"/>
        <v>5.5723982994951182</v>
      </c>
      <c r="L125" s="7">
        <f t="shared" si="38"/>
        <v>1.7802660937703552</v>
      </c>
      <c r="M125" s="18">
        <f t="shared" si="26"/>
        <v>0</v>
      </c>
      <c r="N125" s="18">
        <f t="shared" si="20"/>
        <v>1</v>
      </c>
      <c r="O125" s="18">
        <f t="shared" si="21"/>
        <v>0</v>
      </c>
      <c r="P125" s="18">
        <f t="shared" si="22"/>
        <v>0</v>
      </c>
      <c r="Q125" s="15" t="str">
        <f t="shared" si="27"/>
        <v>n.a.</v>
      </c>
      <c r="R125" s="15">
        <f t="shared" si="28"/>
        <v>5.5723982994951182</v>
      </c>
      <c r="S125" s="15" t="str">
        <f t="shared" si="29"/>
        <v>n.a.</v>
      </c>
      <c r="T125" s="15" t="str">
        <f t="shared" si="30"/>
        <v>n.a.</v>
      </c>
      <c r="U125" s="15" t="str">
        <f t="shared" si="31"/>
        <v>n.a.</v>
      </c>
      <c r="V125" s="15">
        <f t="shared" si="32"/>
        <v>1.7802660937703552</v>
      </c>
      <c r="W125" s="15" t="str">
        <f t="shared" si="33"/>
        <v>n.a.</v>
      </c>
      <c r="X125" s="15" t="str">
        <f t="shared" si="34"/>
        <v>n.a.</v>
      </c>
    </row>
    <row r="126" spans="1:24">
      <c r="A126" s="4">
        <f t="shared" si="18"/>
        <v>1991</v>
      </c>
      <c r="B126">
        <v>224591000</v>
      </c>
      <c r="C126" s="28">
        <v>458702000</v>
      </c>
      <c r="D126" s="26">
        <v>468234000</v>
      </c>
      <c r="E126" s="29">
        <v>447278900</v>
      </c>
      <c r="F126" s="26">
        <v>462242000</v>
      </c>
      <c r="G126" s="23">
        <f t="shared" si="19"/>
        <v>102.55390987591858</v>
      </c>
      <c r="H126" s="23">
        <f t="shared" si="36"/>
        <v>101.29629068756192</v>
      </c>
      <c r="I126" s="24">
        <f t="shared" si="23"/>
        <v>47.965547140959437</v>
      </c>
      <c r="J126" s="15">
        <f t="shared" si="35"/>
        <v>-6.0746385086701267</v>
      </c>
      <c r="K126" s="7">
        <f t="shared" si="37"/>
        <v>3.3243407748263731</v>
      </c>
      <c r="L126" s="7">
        <f t="shared" si="38"/>
        <v>2.9637294751843513</v>
      </c>
      <c r="M126" s="18">
        <f t="shared" si="26"/>
        <v>0</v>
      </c>
      <c r="N126" s="18">
        <f t="shared" si="20"/>
        <v>1</v>
      </c>
      <c r="O126" s="18">
        <f t="shared" si="21"/>
        <v>0</v>
      </c>
      <c r="P126" s="18">
        <f t="shared" si="22"/>
        <v>0</v>
      </c>
      <c r="Q126" s="15" t="str">
        <f t="shared" si="27"/>
        <v>n.a.</v>
      </c>
      <c r="R126" s="15">
        <f t="shared" si="28"/>
        <v>3.3243407748263731</v>
      </c>
      <c r="S126" s="15" t="str">
        <f t="shared" si="29"/>
        <v>n.a.</v>
      </c>
      <c r="T126" s="15" t="str">
        <f t="shared" si="30"/>
        <v>n.a.</v>
      </c>
      <c r="U126" s="15" t="str">
        <f t="shared" si="31"/>
        <v>n.a.</v>
      </c>
      <c r="V126" s="15">
        <f t="shared" si="32"/>
        <v>2.9637294751843513</v>
      </c>
      <c r="W126" s="15" t="str">
        <f t="shared" si="33"/>
        <v>n.a.</v>
      </c>
      <c r="X126" s="15" t="str">
        <f t="shared" si="34"/>
        <v>n.a.</v>
      </c>
    </row>
    <row r="127" spans="1:24">
      <c r="A127" s="4">
        <f t="shared" si="18"/>
        <v>1992</v>
      </c>
      <c r="B127">
        <v>239351000</v>
      </c>
      <c r="C127" s="28">
        <v>471213100</v>
      </c>
      <c r="D127" s="26">
        <v>480492000</v>
      </c>
      <c r="E127" s="29">
        <v>452308900</v>
      </c>
      <c r="F127" s="26">
        <v>466027900</v>
      </c>
      <c r="G127" s="23">
        <f t="shared" si="19"/>
        <v>104.17948884048047</v>
      </c>
      <c r="H127" s="23">
        <f t="shared" si="36"/>
        <v>103.10369829789161</v>
      </c>
      <c r="I127" s="24">
        <f t="shared" si="23"/>
        <v>49.813732590761134</v>
      </c>
      <c r="J127" s="15">
        <f t="shared" si="35"/>
        <v>-0.97532605641344361</v>
      </c>
      <c r="K127" s="7">
        <f t="shared" si="37"/>
        <v>0.81902985881854296</v>
      </c>
      <c r="L127" s="7">
        <f t="shared" si="38"/>
        <v>1.7842781784620954</v>
      </c>
      <c r="M127" s="18">
        <f t="shared" si="26"/>
        <v>0</v>
      </c>
      <c r="N127" s="18">
        <f t="shared" si="20"/>
        <v>1</v>
      </c>
      <c r="O127" s="18">
        <f t="shared" si="21"/>
        <v>0</v>
      </c>
      <c r="P127" s="18">
        <f t="shared" si="22"/>
        <v>0</v>
      </c>
      <c r="Q127" s="15" t="str">
        <f t="shared" si="27"/>
        <v>n.a.</v>
      </c>
      <c r="R127" s="15">
        <f t="shared" si="28"/>
        <v>0.81902985881854296</v>
      </c>
      <c r="S127" s="15" t="str">
        <f t="shared" si="29"/>
        <v>n.a.</v>
      </c>
      <c r="T127" s="15" t="str">
        <f t="shared" si="30"/>
        <v>n.a.</v>
      </c>
      <c r="U127" s="15" t="str">
        <f t="shared" si="31"/>
        <v>n.a.</v>
      </c>
      <c r="V127" s="15">
        <f t="shared" si="32"/>
        <v>1.7842781784620954</v>
      </c>
      <c r="W127" s="15" t="str">
        <f t="shared" si="33"/>
        <v>n.a.</v>
      </c>
      <c r="X127" s="15" t="str">
        <f t="shared" si="34"/>
        <v>n.a.</v>
      </c>
    </row>
    <row r="128" spans="1:24">
      <c r="A128" s="4">
        <f t="shared" si="18"/>
        <v>1993</v>
      </c>
      <c r="B128">
        <v>267879000</v>
      </c>
      <c r="C128" s="28">
        <v>475021400</v>
      </c>
      <c r="D128" s="26">
        <v>484234000</v>
      </c>
      <c r="E128" s="29">
        <v>452313500</v>
      </c>
      <c r="F128" s="26">
        <v>466825100</v>
      </c>
      <c r="G128" s="23">
        <f t="shared" si="19"/>
        <v>105.0203896191469</v>
      </c>
      <c r="H128" s="23">
        <f t="shared" si="36"/>
        <v>103.72921250378354</v>
      </c>
      <c r="I128" s="24">
        <f t="shared" si="23"/>
        <v>55.320155131609923</v>
      </c>
      <c r="J128" s="15">
        <f t="shared" si="35"/>
        <v>6.0900500478269066</v>
      </c>
      <c r="K128" s="7">
        <f t="shared" si="37"/>
        <v>0.17106271963545083</v>
      </c>
      <c r="L128" s="7">
        <f t="shared" si="38"/>
        <v>0.60668454790502313</v>
      </c>
      <c r="M128" s="18">
        <f t="shared" si="26"/>
        <v>0</v>
      </c>
      <c r="N128" s="18">
        <f t="shared" si="20"/>
        <v>1</v>
      </c>
      <c r="O128" s="18">
        <f t="shared" si="21"/>
        <v>0</v>
      </c>
      <c r="P128" s="18">
        <f t="shared" si="22"/>
        <v>0</v>
      </c>
      <c r="Q128" s="15" t="str">
        <f t="shared" si="27"/>
        <v>n.a.</v>
      </c>
      <c r="R128" s="15">
        <f t="shared" si="28"/>
        <v>0.17106271963545083</v>
      </c>
      <c r="S128" s="15" t="str">
        <f t="shared" si="29"/>
        <v>n.a.</v>
      </c>
      <c r="T128" s="15" t="str">
        <f t="shared" si="30"/>
        <v>n.a.</v>
      </c>
      <c r="U128" s="15" t="str">
        <f t="shared" si="31"/>
        <v>n.a.</v>
      </c>
      <c r="V128" s="15">
        <f t="shared" si="32"/>
        <v>0.60668454790502313</v>
      </c>
      <c r="W128" s="15" t="str">
        <f t="shared" si="33"/>
        <v>n.a.</v>
      </c>
      <c r="X128" s="15" t="str">
        <f t="shared" si="34"/>
        <v>n.a.</v>
      </c>
    </row>
    <row r="129" spans="1:24">
      <c r="A129" s="4">
        <f t="shared" si="18"/>
        <v>1994</v>
      </c>
      <c r="B129">
        <v>291721000</v>
      </c>
      <c r="C129" s="28">
        <v>478717500</v>
      </c>
      <c r="D129" s="26">
        <v>486552000</v>
      </c>
      <c r="E129" s="29">
        <v>456350700</v>
      </c>
      <c r="F129" s="26">
        <v>470856500</v>
      </c>
      <c r="G129" s="23">
        <f t="shared" si="19"/>
        <v>104.9012305667549</v>
      </c>
      <c r="H129" s="23">
        <f t="shared" si="36"/>
        <v>103.33339350736371</v>
      </c>
      <c r="I129" s="24">
        <f t="shared" si="23"/>
        <v>59.956798040086156</v>
      </c>
      <c r="J129" s="15">
        <f t="shared" si="35"/>
        <v>11.991250899126719</v>
      </c>
      <c r="K129" s="7">
        <f t="shared" si="37"/>
        <v>0.86357824375766779</v>
      </c>
      <c r="L129" s="7">
        <f t="shared" si="38"/>
        <v>-0.38158874136385856</v>
      </c>
      <c r="M129" s="18">
        <f t="shared" si="26"/>
        <v>0</v>
      </c>
      <c r="N129" s="18">
        <f t="shared" si="20"/>
        <v>1</v>
      </c>
      <c r="O129" s="18">
        <f t="shared" si="21"/>
        <v>0</v>
      </c>
      <c r="P129" s="18">
        <f t="shared" si="22"/>
        <v>0</v>
      </c>
      <c r="Q129" s="15" t="str">
        <f t="shared" si="27"/>
        <v>n.a.</v>
      </c>
      <c r="R129" s="15">
        <f t="shared" si="28"/>
        <v>0.86357824375766779</v>
      </c>
      <c r="S129" s="15" t="str">
        <f t="shared" si="29"/>
        <v>n.a.</v>
      </c>
      <c r="T129" s="15" t="str">
        <f t="shared" si="30"/>
        <v>n.a.</v>
      </c>
      <c r="U129" s="15" t="str">
        <f t="shared" si="31"/>
        <v>n.a.</v>
      </c>
      <c r="V129" s="15">
        <f t="shared" si="32"/>
        <v>-0.38158874136385856</v>
      </c>
      <c r="W129" s="15" t="str">
        <f t="shared" si="33"/>
        <v>n.a.</v>
      </c>
      <c r="X129" s="15" t="str">
        <f t="shared" si="34"/>
        <v>n.a.</v>
      </c>
    </row>
    <row r="130" spans="1:24">
      <c r="A130" s="4">
        <f t="shared" si="18"/>
        <v>1995</v>
      </c>
      <c r="B130">
        <v>326353000</v>
      </c>
      <c r="C130" s="28">
        <v>483596900</v>
      </c>
      <c r="D130" s="26">
        <v>493588000</v>
      </c>
      <c r="E130" s="29">
        <v>465036500</v>
      </c>
      <c r="F130" s="26">
        <v>479716400</v>
      </c>
      <c r="G130" s="23">
        <f t="shared" si="19"/>
        <v>103.99117058553469</v>
      </c>
      <c r="H130" s="23">
        <f t="shared" si="36"/>
        <v>102.89162513518404</v>
      </c>
      <c r="I130" s="24">
        <f t="shared" si="23"/>
        <v>66.118503691337722</v>
      </c>
      <c r="J130" s="15">
        <f t="shared" si="35"/>
        <v>16.304771100576588</v>
      </c>
      <c r="K130" s="7">
        <f t="shared" si="37"/>
        <v>1.881656088426098</v>
      </c>
      <c r="L130" s="7">
        <f t="shared" si="38"/>
        <v>-0.42751753057271857</v>
      </c>
      <c r="M130" s="18">
        <f t="shared" si="26"/>
        <v>0</v>
      </c>
      <c r="N130" s="18">
        <f t="shared" si="20"/>
        <v>0</v>
      </c>
      <c r="O130" s="18">
        <f t="shared" si="21"/>
        <v>1</v>
      </c>
      <c r="P130" s="18">
        <f t="shared" si="22"/>
        <v>0</v>
      </c>
      <c r="Q130" s="15" t="str">
        <f t="shared" si="27"/>
        <v>n.a.</v>
      </c>
      <c r="R130" s="15" t="str">
        <f t="shared" si="28"/>
        <v>n.a.</v>
      </c>
      <c r="S130" s="15">
        <f t="shared" si="29"/>
        <v>1.881656088426098</v>
      </c>
      <c r="T130" s="15" t="str">
        <f t="shared" si="30"/>
        <v>n.a.</v>
      </c>
      <c r="U130" s="15" t="str">
        <f t="shared" si="31"/>
        <v>n.a.</v>
      </c>
      <c r="V130" s="15" t="str">
        <f t="shared" si="32"/>
        <v>n.a.</v>
      </c>
      <c r="W130" s="15">
        <f t="shared" si="33"/>
        <v>-0.42751753057271857</v>
      </c>
      <c r="X130" s="15" t="str">
        <f t="shared" si="34"/>
        <v>n.a.</v>
      </c>
    </row>
    <row r="131" spans="1:24">
      <c r="A131" s="4">
        <f t="shared" si="18"/>
        <v>1996</v>
      </c>
      <c r="B131">
        <v>355169000</v>
      </c>
      <c r="C131" s="28">
        <v>501282300</v>
      </c>
      <c r="D131" s="26">
        <v>504262000</v>
      </c>
      <c r="E131" s="29">
        <v>487374300</v>
      </c>
      <c r="F131" s="26">
        <v>492367900</v>
      </c>
      <c r="G131" s="23">
        <f t="shared" si="19"/>
        <v>102.85365888189015</v>
      </c>
      <c r="H131" s="23">
        <f t="shared" si="36"/>
        <v>102.41569363071801</v>
      </c>
      <c r="I131" s="24">
        <f t="shared" si="23"/>
        <v>70.43342548119827</v>
      </c>
      <c r="J131" s="15">
        <f t="shared" si="35"/>
        <v>15.113270349588348</v>
      </c>
      <c r="K131" s="7">
        <f t="shared" si="37"/>
        <v>2.6372873639508576</v>
      </c>
      <c r="L131" s="7">
        <f t="shared" si="38"/>
        <v>-0.46255611556405007</v>
      </c>
      <c r="M131" s="18">
        <f t="shared" si="26"/>
        <v>0</v>
      </c>
      <c r="N131" s="18">
        <f t="shared" si="20"/>
        <v>0</v>
      </c>
      <c r="O131" s="18">
        <f t="shared" si="21"/>
        <v>1</v>
      </c>
      <c r="P131" s="18">
        <f t="shared" si="22"/>
        <v>0</v>
      </c>
      <c r="Q131" s="15" t="str">
        <f t="shared" si="27"/>
        <v>n.a.</v>
      </c>
      <c r="R131" s="15" t="str">
        <f t="shared" si="28"/>
        <v>n.a.</v>
      </c>
      <c r="S131" s="15">
        <f t="shared" si="29"/>
        <v>2.6372873639508576</v>
      </c>
      <c r="T131" s="15" t="str">
        <f t="shared" si="30"/>
        <v>n.a.</v>
      </c>
      <c r="U131" s="15" t="str">
        <f t="shared" si="31"/>
        <v>n.a.</v>
      </c>
      <c r="V131" s="15" t="str">
        <f t="shared" si="32"/>
        <v>n.a.</v>
      </c>
      <c r="W131" s="15">
        <f t="shared" si="33"/>
        <v>-0.46255611556405007</v>
      </c>
      <c r="X131" s="15" t="str">
        <f t="shared" si="34"/>
        <v>n.a.</v>
      </c>
    </row>
    <row r="132" spans="1:24">
      <c r="A132" s="4">
        <f t="shared" si="18"/>
        <v>1997</v>
      </c>
      <c r="B132">
        <v>388146000</v>
      </c>
      <c r="C132" s="28">
        <v>508000500</v>
      </c>
      <c r="D132" s="26">
        <v>515249000</v>
      </c>
      <c r="E132" s="29">
        <v>494032000</v>
      </c>
      <c r="F132" s="26">
        <v>500066400</v>
      </c>
      <c r="G132" s="23">
        <f t="shared" si="19"/>
        <v>102.82744842439357</v>
      </c>
      <c r="H132" s="23">
        <f t="shared" si="36"/>
        <v>103.03611680368847</v>
      </c>
      <c r="I132" s="24">
        <f t="shared" si="23"/>
        <v>75.331732812678922</v>
      </c>
      <c r="J132" s="15">
        <f t="shared" si="35"/>
        <v>15.374934772592766</v>
      </c>
      <c r="K132" s="7">
        <f t="shared" si="37"/>
        <v>1.5635665931917897</v>
      </c>
      <c r="L132" s="7">
        <f t="shared" si="38"/>
        <v>0.60578916275031425</v>
      </c>
      <c r="M132" s="18">
        <f t="shared" si="26"/>
        <v>0</v>
      </c>
      <c r="N132" s="18">
        <f t="shared" si="20"/>
        <v>0</v>
      </c>
      <c r="O132" s="18">
        <f t="shared" si="21"/>
        <v>1</v>
      </c>
      <c r="P132" s="18">
        <f t="shared" si="22"/>
        <v>0</v>
      </c>
      <c r="Q132" s="15" t="str">
        <f t="shared" si="27"/>
        <v>n.a.</v>
      </c>
      <c r="R132" s="15" t="str">
        <f t="shared" si="28"/>
        <v>n.a.</v>
      </c>
      <c r="S132" s="15">
        <f t="shared" si="29"/>
        <v>1.5635665931917897</v>
      </c>
      <c r="T132" s="15" t="str">
        <f t="shared" si="30"/>
        <v>n.a.</v>
      </c>
      <c r="U132" s="15" t="str">
        <f t="shared" si="31"/>
        <v>n.a.</v>
      </c>
      <c r="V132" s="15" t="str">
        <f t="shared" si="32"/>
        <v>n.a.</v>
      </c>
      <c r="W132" s="15">
        <f t="shared" si="33"/>
        <v>0.60578916275031425</v>
      </c>
      <c r="X132" s="15" t="str">
        <f t="shared" si="34"/>
        <v>n.a.</v>
      </c>
    </row>
    <row r="133" spans="1:24">
      <c r="A133" s="4">
        <f t="shared" si="18"/>
        <v>1998</v>
      </c>
      <c r="B133">
        <v>437555000</v>
      </c>
      <c r="C133" s="28">
        <v>497101000</v>
      </c>
      <c r="D133" s="26">
        <v>504843000</v>
      </c>
      <c r="E133" s="29">
        <v>481312300</v>
      </c>
      <c r="F133" s="26">
        <v>489820700</v>
      </c>
      <c r="G133" s="23">
        <f t="shared" si="19"/>
        <v>103.28034417570463</v>
      </c>
      <c r="H133" s="23">
        <f t="shared" si="36"/>
        <v>103.06689774441953</v>
      </c>
      <c r="I133" s="24">
        <f t="shared" si="23"/>
        <v>86.671499852429363</v>
      </c>
      <c r="J133" s="15">
        <f t="shared" si="35"/>
        <v>20.552996161091642</v>
      </c>
      <c r="K133" s="7">
        <f t="shared" si="37"/>
        <v>-2.0488679103415119</v>
      </c>
      <c r="L133" s="7">
        <f t="shared" si="38"/>
        <v>2.9873933224511262E-2</v>
      </c>
      <c r="M133" s="18">
        <f t="shared" si="26"/>
        <v>0</v>
      </c>
      <c r="N133" s="18">
        <f t="shared" si="20"/>
        <v>0</v>
      </c>
      <c r="O133" s="18">
        <f t="shared" si="21"/>
        <v>1</v>
      </c>
      <c r="P133" s="18">
        <f t="shared" si="22"/>
        <v>0</v>
      </c>
      <c r="Q133" s="15" t="str">
        <f t="shared" si="27"/>
        <v>n.a.</v>
      </c>
      <c r="R133" s="15" t="str">
        <f t="shared" si="28"/>
        <v>n.a.</v>
      </c>
      <c r="S133" s="15">
        <f t="shared" si="29"/>
        <v>-2.0488679103415119</v>
      </c>
      <c r="T133" s="15" t="str">
        <f t="shared" si="30"/>
        <v>n.a.</v>
      </c>
      <c r="U133" s="15" t="str">
        <f t="shared" si="31"/>
        <v>n.a.</v>
      </c>
      <c r="V133" s="15" t="str">
        <f t="shared" si="32"/>
        <v>n.a.</v>
      </c>
      <c r="W133" s="15">
        <f t="shared" si="33"/>
        <v>2.9873933224511262E-2</v>
      </c>
      <c r="X133" s="15" t="str">
        <f t="shared" si="34"/>
        <v>n.a.</v>
      </c>
    </row>
    <row r="134" spans="1:24">
      <c r="A134" s="4">
        <f t="shared" si="18"/>
        <v>1999</v>
      </c>
      <c r="B134">
        <v>489370000</v>
      </c>
      <c r="D134" s="26">
        <v>497629000</v>
      </c>
      <c r="F134" s="26">
        <v>489130000</v>
      </c>
      <c r="H134" s="23">
        <f t="shared" si="36"/>
        <v>101.73757487784434</v>
      </c>
      <c r="I134" s="24">
        <f t="shared" si="23"/>
        <v>98.340329844120816</v>
      </c>
      <c r="J134" s="15">
        <f t="shared" si="35"/>
        <v>27.906904362922546</v>
      </c>
      <c r="K134" s="7">
        <f t="shared" si="37"/>
        <v>-0.14101078210864149</v>
      </c>
      <c r="L134" s="7">
        <f t="shared" si="38"/>
        <v>-1.2897670306052933</v>
      </c>
      <c r="M134" s="18">
        <f t="shared" si="26"/>
        <v>0</v>
      </c>
      <c r="N134" s="18">
        <f t="shared" si="20"/>
        <v>0</v>
      </c>
      <c r="O134" s="18">
        <f t="shared" si="21"/>
        <v>0</v>
      </c>
      <c r="P134" s="18">
        <f t="shared" si="22"/>
        <v>1</v>
      </c>
      <c r="Q134" s="15" t="str">
        <f t="shared" si="27"/>
        <v>n.a.</v>
      </c>
      <c r="R134" s="15" t="str">
        <f t="shared" si="28"/>
        <v>n.a.</v>
      </c>
      <c r="S134" s="15" t="str">
        <f t="shared" si="29"/>
        <v>n.a.</v>
      </c>
      <c r="T134" s="15">
        <f t="shared" si="30"/>
        <v>-0.14101078210864149</v>
      </c>
      <c r="U134" s="15" t="str">
        <f t="shared" si="31"/>
        <v>n.a.</v>
      </c>
      <c r="V134" s="15" t="str">
        <f t="shared" si="32"/>
        <v>n.a.</v>
      </c>
      <c r="W134" s="15" t="str">
        <f t="shared" si="33"/>
        <v>n.a.</v>
      </c>
      <c r="X134" s="15">
        <f t="shared" si="34"/>
        <v>-1.2897670306052933</v>
      </c>
    </row>
    <row r="135" spans="1:24">
      <c r="A135" s="4">
        <f t="shared" si="18"/>
        <v>2000</v>
      </c>
      <c r="B135">
        <v>535587000</v>
      </c>
      <c r="D135" s="26">
        <v>502990000</v>
      </c>
      <c r="F135" s="26">
        <v>503119800</v>
      </c>
      <c r="H135" s="23">
        <f t="shared" si="36"/>
        <v>99.974200975592694</v>
      </c>
      <c r="I135" s="24">
        <f t="shared" si="23"/>
        <v>106.48064573848387</v>
      </c>
      <c r="J135" s="15">
        <f t="shared" si="35"/>
        <v>31.14891292580495</v>
      </c>
      <c r="K135" s="7">
        <f t="shared" si="37"/>
        <v>2.8601394312350426</v>
      </c>
      <c r="L135" s="7">
        <f t="shared" si="38"/>
        <v>-1.7332572595414431</v>
      </c>
      <c r="M135" s="18">
        <f t="shared" si="26"/>
        <v>0</v>
      </c>
      <c r="N135" s="18">
        <f t="shared" si="20"/>
        <v>0</v>
      </c>
      <c r="O135" s="18">
        <f t="shared" si="21"/>
        <v>0</v>
      </c>
      <c r="P135" s="18">
        <f t="shared" si="22"/>
        <v>1</v>
      </c>
      <c r="Q135" s="15" t="str">
        <f t="shared" si="27"/>
        <v>n.a.</v>
      </c>
      <c r="R135" s="15" t="str">
        <f t="shared" si="28"/>
        <v>n.a.</v>
      </c>
      <c r="S135" s="15" t="str">
        <f t="shared" si="29"/>
        <v>n.a.</v>
      </c>
      <c r="T135" s="15">
        <f t="shared" si="30"/>
        <v>2.8601394312350426</v>
      </c>
      <c r="U135" s="15" t="str">
        <f t="shared" si="31"/>
        <v>n.a.</v>
      </c>
      <c r="V135" s="15" t="str">
        <f t="shared" si="32"/>
        <v>n.a.</v>
      </c>
      <c r="W135" s="15" t="str">
        <f t="shared" si="33"/>
        <v>n.a.</v>
      </c>
      <c r="X135" s="15">
        <f t="shared" si="34"/>
        <v>-1.7332572595414431</v>
      </c>
    </row>
    <row r="136" spans="1:24">
      <c r="A136" s="4">
        <f t="shared" si="18"/>
        <v>2001</v>
      </c>
      <c r="B136">
        <v>607312000</v>
      </c>
      <c r="D136" s="26">
        <v>497720000</v>
      </c>
      <c r="F136" s="26">
        <v>504047500</v>
      </c>
      <c r="H136" s="23">
        <f t="shared" si="36"/>
        <v>98.744661961422281</v>
      </c>
      <c r="I136" s="24">
        <f t="shared" si="23"/>
        <v>122.01880575423934</v>
      </c>
      <c r="J136" s="15">
        <f t="shared" si="35"/>
        <v>35.347305901809975</v>
      </c>
      <c r="K136" s="7">
        <f t="shared" si="37"/>
        <v>0.18438948337951011</v>
      </c>
      <c r="L136" s="7">
        <f t="shared" si="38"/>
        <v>-1.2298563050987421</v>
      </c>
      <c r="M136" s="18">
        <f t="shared" si="26"/>
        <v>0</v>
      </c>
      <c r="N136" s="18">
        <f t="shared" si="20"/>
        <v>0</v>
      </c>
      <c r="O136" s="18">
        <f t="shared" si="21"/>
        <v>0</v>
      </c>
      <c r="P136" s="18">
        <f t="shared" si="22"/>
        <v>1</v>
      </c>
      <c r="Q136" s="15" t="str">
        <f t="shared" si="27"/>
        <v>n.a.</v>
      </c>
      <c r="R136" s="15" t="str">
        <f t="shared" si="28"/>
        <v>n.a.</v>
      </c>
      <c r="S136" s="15" t="str">
        <f t="shared" si="29"/>
        <v>n.a.</v>
      </c>
      <c r="T136" s="15">
        <f t="shared" si="30"/>
        <v>0.18438948337951011</v>
      </c>
      <c r="U136" s="15" t="str">
        <f t="shared" si="31"/>
        <v>n.a.</v>
      </c>
      <c r="V136" s="15" t="str">
        <f t="shared" si="32"/>
        <v>n.a.</v>
      </c>
      <c r="W136" s="15" t="str">
        <f t="shared" si="33"/>
        <v>n.a.</v>
      </c>
      <c r="X136" s="15">
        <f t="shared" si="34"/>
        <v>-1.2298563050987421</v>
      </c>
    </row>
    <row r="137" spans="1:24">
      <c r="A137" s="4">
        <f t="shared" si="18"/>
        <v>2002</v>
      </c>
      <c r="B137">
        <v>643194500</v>
      </c>
      <c r="D137" s="26">
        <v>491312000</v>
      </c>
      <c r="F137" s="26">
        <v>505369400</v>
      </c>
      <c r="H137" s="23">
        <f t="shared" si="36"/>
        <v>97.218391141212749</v>
      </c>
      <c r="I137" s="24">
        <f t="shared" si="23"/>
        <v>130.91365568111505</v>
      </c>
      <c r="J137" s="15">
        <f t="shared" si="35"/>
        <v>32.573325836994229</v>
      </c>
      <c r="K137" s="7">
        <f t="shared" si="37"/>
        <v>0.26225702934743467</v>
      </c>
      <c r="L137" s="7">
        <f t="shared" si="38"/>
        <v>-1.5456742571115623</v>
      </c>
      <c r="M137" s="18">
        <f t="shared" si="26"/>
        <v>0</v>
      </c>
      <c r="N137" s="18">
        <f t="shared" si="20"/>
        <v>0</v>
      </c>
      <c r="O137" s="18">
        <f t="shared" si="21"/>
        <v>0</v>
      </c>
      <c r="P137" s="18">
        <f t="shared" si="22"/>
        <v>1</v>
      </c>
      <c r="Q137" s="15" t="str">
        <f t="shared" si="27"/>
        <v>n.a.</v>
      </c>
      <c r="R137" s="15" t="str">
        <f t="shared" si="28"/>
        <v>n.a.</v>
      </c>
      <c r="S137" s="15" t="str">
        <f t="shared" si="29"/>
        <v>n.a.</v>
      </c>
      <c r="T137" s="15">
        <f t="shared" si="30"/>
        <v>0.26225702934743467</v>
      </c>
      <c r="U137" s="15" t="str">
        <f t="shared" si="31"/>
        <v>n.a.</v>
      </c>
      <c r="V137" s="15" t="str">
        <f t="shared" si="32"/>
        <v>n.a.</v>
      </c>
      <c r="W137" s="15" t="str">
        <f t="shared" si="33"/>
        <v>n.a.</v>
      </c>
      <c r="X137" s="15">
        <f t="shared" si="34"/>
        <v>-1.5456742571115623</v>
      </c>
    </row>
    <row r="138" spans="1:24">
      <c r="A138" s="4">
        <f t="shared" si="18"/>
        <v>2003</v>
      </c>
      <c r="B138">
        <v>670121200</v>
      </c>
      <c r="D138" s="26">
        <v>490294000</v>
      </c>
      <c r="F138" s="26">
        <v>512513000</v>
      </c>
      <c r="H138" s="23">
        <f t="shared" si="36"/>
        <v>95.664695334557365</v>
      </c>
      <c r="I138" s="24">
        <f t="shared" si="23"/>
        <v>136.67742211815766</v>
      </c>
      <c r="J138" s="15">
        <f t="shared" si="35"/>
        <v>30.196776379673793</v>
      </c>
      <c r="K138" s="7">
        <f t="shared" si="37"/>
        <v>1.4135402737087022</v>
      </c>
      <c r="L138" s="7">
        <f t="shared" si="38"/>
        <v>-1.5981500911680269</v>
      </c>
      <c r="M138" s="18">
        <f t="shared" si="26"/>
        <v>0</v>
      </c>
      <c r="N138" s="18">
        <f t="shared" si="20"/>
        <v>0</v>
      </c>
      <c r="O138" s="18">
        <f t="shared" si="21"/>
        <v>0</v>
      </c>
      <c r="P138" s="18">
        <f t="shared" si="22"/>
        <v>1</v>
      </c>
      <c r="Q138" s="15" t="str">
        <f t="shared" si="27"/>
        <v>n.a.</v>
      </c>
      <c r="R138" s="15" t="str">
        <f t="shared" si="28"/>
        <v>n.a.</v>
      </c>
      <c r="S138" s="15" t="str">
        <f t="shared" si="29"/>
        <v>n.a.</v>
      </c>
      <c r="T138" s="15">
        <f t="shared" si="30"/>
        <v>1.4135402737087022</v>
      </c>
      <c r="U138" s="15" t="str">
        <f t="shared" si="31"/>
        <v>n.a.</v>
      </c>
      <c r="V138" s="15" t="str">
        <f t="shared" si="32"/>
        <v>n.a.</v>
      </c>
      <c r="W138" s="15" t="str">
        <f t="shared" si="33"/>
        <v>n.a.</v>
      </c>
      <c r="X138" s="15">
        <f t="shared" si="34"/>
        <v>-1.5981500911680269</v>
      </c>
    </row>
    <row r="139" spans="1:24">
      <c r="A139" s="4">
        <f t="shared" si="18"/>
        <v>2004</v>
      </c>
      <c r="B139">
        <v>751106500</v>
      </c>
      <c r="D139" s="26">
        <v>498328000</v>
      </c>
      <c r="F139" s="26">
        <v>526577699.99999994</v>
      </c>
      <c r="H139" s="23">
        <f t="shared" si="36"/>
        <v>94.635226672151148</v>
      </c>
      <c r="I139" s="24">
        <f t="shared" si="23"/>
        <v>150.72532548843333</v>
      </c>
      <c r="J139" s="15">
        <f t="shared" si="35"/>
        <v>28.706519734193989</v>
      </c>
      <c r="K139" s="7">
        <f t="shared" si="37"/>
        <v>2.7442620967663034</v>
      </c>
      <c r="L139" s="7">
        <f t="shared" si="38"/>
        <v>-1.0761218219594748</v>
      </c>
      <c r="M139" s="18">
        <f t="shared" si="26"/>
        <v>0</v>
      </c>
      <c r="N139" s="18">
        <f t="shared" si="20"/>
        <v>0</v>
      </c>
      <c r="O139" s="18">
        <f t="shared" si="21"/>
        <v>0</v>
      </c>
      <c r="P139" s="18">
        <f t="shared" si="22"/>
        <v>1</v>
      </c>
      <c r="Q139" s="15" t="str">
        <f t="shared" si="27"/>
        <v>n.a.</v>
      </c>
      <c r="R139" s="15" t="str">
        <f t="shared" si="28"/>
        <v>n.a.</v>
      </c>
      <c r="S139" s="15" t="str">
        <f t="shared" si="29"/>
        <v>n.a.</v>
      </c>
      <c r="T139" s="15">
        <f t="shared" si="30"/>
        <v>2.7442620967663034</v>
      </c>
      <c r="U139" s="15" t="str">
        <f t="shared" si="31"/>
        <v>n.a.</v>
      </c>
      <c r="V139" s="15" t="str">
        <f t="shared" si="32"/>
        <v>n.a.</v>
      </c>
      <c r="W139" s="15" t="str">
        <f t="shared" si="33"/>
        <v>n.a.</v>
      </c>
      <c r="X139" s="15">
        <f t="shared" si="34"/>
        <v>-1.0761218219594748</v>
      </c>
    </row>
    <row r="140" spans="1:24">
      <c r="A140" s="4">
        <f t="shared" si="18"/>
        <v>2005</v>
      </c>
      <c r="B140">
        <v>813183000</v>
      </c>
      <c r="D140" s="26">
        <v>501734000</v>
      </c>
      <c r="F140" s="26">
        <v>536762199.99999994</v>
      </c>
      <c r="H140" s="23">
        <f t="shared" si="36"/>
        <v>93.474167890361883</v>
      </c>
      <c r="I140" s="24">
        <f t="shared" si="23"/>
        <v>162.07452554540853</v>
      </c>
      <c r="J140" s="15">
        <f t="shared" si="35"/>
        <v>31.160869864293488</v>
      </c>
      <c r="K140" s="7">
        <f t="shared" si="37"/>
        <v>1.9340925375305407</v>
      </c>
      <c r="L140" s="7">
        <f t="shared" si="38"/>
        <v>-1.2268780058102169</v>
      </c>
      <c r="M140" s="18">
        <f t="shared" si="26"/>
        <v>0</v>
      </c>
      <c r="N140" s="18">
        <f t="shared" si="20"/>
        <v>0</v>
      </c>
      <c r="O140" s="18">
        <f t="shared" si="21"/>
        <v>0</v>
      </c>
      <c r="P140" s="18">
        <f t="shared" si="22"/>
        <v>1</v>
      </c>
      <c r="Q140" s="15" t="str">
        <f t="shared" si="27"/>
        <v>n.a.</v>
      </c>
      <c r="R140" s="15" t="str">
        <f t="shared" si="28"/>
        <v>n.a.</v>
      </c>
      <c r="S140" s="15" t="str">
        <f t="shared" si="29"/>
        <v>n.a.</v>
      </c>
      <c r="T140" s="15">
        <f t="shared" si="30"/>
        <v>1.9340925375305407</v>
      </c>
      <c r="U140" s="15" t="str">
        <f t="shared" si="31"/>
        <v>n.a.</v>
      </c>
      <c r="V140" s="15" t="str">
        <f t="shared" si="32"/>
        <v>n.a.</v>
      </c>
      <c r="W140" s="15" t="str">
        <f t="shared" si="33"/>
        <v>n.a.</v>
      </c>
      <c r="X140" s="15">
        <f t="shared" si="34"/>
        <v>-1.2268780058102169</v>
      </c>
    </row>
    <row r="141" spans="1:24">
      <c r="A141" s="4">
        <f t="shared" si="18"/>
        <v>2006</v>
      </c>
      <c r="B141">
        <v>832263100</v>
      </c>
      <c r="D141" s="26">
        <v>507365000</v>
      </c>
      <c r="F141" s="26">
        <v>547709300</v>
      </c>
      <c r="H141" s="23">
        <f t="shared" si="36"/>
        <v>92.633993981844014</v>
      </c>
      <c r="I141" s="24">
        <f t="shared" si="23"/>
        <v>164.03636435307914</v>
      </c>
      <c r="J141" s="15">
        <f t="shared" si="35"/>
        <v>27.358942234921471</v>
      </c>
      <c r="K141" s="7">
        <f t="shared" si="37"/>
        <v>2.0394692472756271</v>
      </c>
      <c r="L141" s="7">
        <f t="shared" si="38"/>
        <v>-0.89883004842934433</v>
      </c>
      <c r="M141" s="18">
        <f t="shared" si="26"/>
        <v>0</v>
      </c>
      <c r="N141" s="18">
        <f t="shared" si="20"/>
        <v>0</v>
      </c>
      <c r="O141" s="18">
        <f t="shared" si="21"/>
        <v>0</v>
      </c>
      <c r="P141" s="18">
        <f t="shared" si="22"/>
        <v>1</v>
      </c>
      <c r="Q141" s="15" t="str">
        <f t="shared" si="27"/>
        <v>n.a.</v>
      </c>
      <c r="R141" s="15" t="str">
        <f t="shared" si="28"/>
        <v>n.a.</v>
      </c>
      <c r="S141" s="15" t="str">
        <f t="shared" si="29"/>
        <v>n.a.</v>
      </c>
      <c r="T141" s="15">
        <f t="shared" si="30"/>
        <v>2.0394692472756271</v>
      </c>
      <c r="U141" s="15" t="str">
        <f t="shared" si="31"/>
        <v>n.a.</v>
      </c>
      <c r="V141" s="15" t="str">
        <f t="shared" si="32"/>
        <v>n.a.</v>
      </c>
      <c r="W141" s="15" t="str">
        <f t="shared" si="33"/>
        <v>n.a.</v>
      </c>
      <c r="X141" s="15">
        <f t="shared" si="34"/>
        <v>-0.89883004842934433</v>
      </c>
    </row>
    <row r="142" spans="1:24">
      <c r="A142" s="4">
        <f t="shared" si="18"/>
        <v>2007</v>
      </c>
      <c r="B142">
        <v>838005000</v>
      </c>
      <c r="D142" s="26">
        <v>515805000</v>
      </c>
      <c r="F142" s="26">
        <v>560511000</v>
      </c>
      <c r="H142" s="23">
        <f t="shared" si="36"/>
        <v>92.024063756108262</v>
      </c>
      <c r="I142" s="24">
        <f t="shared" si="23"/>
        <v>162.46546660075029</v>
      </c>
      <c r="J142" s="15">
        <f t="shared" si="35"/>
        <v>11.740141112316962</v>
      </c>
      <c r="K142" s="7">
        <f t="shared" si="37"/>
        <v>2.3373165290419662</v>
      </c>
      <c r="L142" s="7">
        <f t="shared" si="38"/>
        <v>-0.65843023658819222</v>
      </c>
      <c r="M142" s="18">
        <f t="shared" si="26"/>
        <v>0</v>
      </c>
      <c r="N142" s="18">
        <f t="shared" si="20"/>
        <v>0</v>
      </c>
      <c r="O142" s="18">
        <f t="shared" si="21"/>
        <v>0</v>
      </c>
      <c r="P142" s="18">
        <f t="shared" si="22"/>
        <v>1</v>
      </c>
      <c r="Q142" s="15" t="str">
        <f t="shared" si="27"/>
        <v>n.a.</v>
      </c>
      <c r="R142" s="15" t="str">
        <f t="shared" si="28"/>
        <v>n.a.</v>
      </c>
      <c r="S142" s="15" t="str">
        <f t="shared" si="29"/>
        <v>n.a.</v>
      </c>
      <c r="T142" s="15">
        <f t="shared" si="30"/>
        <v>2.3373165290419662</v>
      </c>
      <c r="U142" s="15" t="str">
        <f t="shared" si="31"/>
        <v>n.a.</v>
      </c>
      <c r="V142" s="15" t="str">
        <f t="shared" si="32"/>
        <v>n.a.</v>
      </c>
      <c r="W142" s="15" t="str">
        <f t="shared" si="33"/>
        <v>n.a.</v>
      </c>
      <c r="X142" s="15">
        <f t="shared" si="34"/>
        <v>-0.65843023658819222</v>
      </c>
    </row>
    <row r="143" spans="1:24">
      <c r="A143" s="4">
        <f t="shared" si="18"/>
        <v>2008</v>
      </c>
      <c r="B143">
        <v>846691000</v>
      </c>
      <c r="D143" s="26">
        <v>507371000</v>
      </c>
      <c r="F143" s="26">
        <v>556558000</v>
      </c>
      <c r="H143" s="23">
        <f t="shared" si="36"/>
        <v>91.162286769752654</v>
      </c>
      <c r="I143" s="24">
        <f t="shared" si="23"/>
        <v>166.87808329604962</v>
      </c>
      <c r="J143" s="15">
        <f t="shared" si="35"/>
        <v>4.8035577506410903</v>
      </c>
      <c r="K143" s="7">
        <f t="shared" si="37"/>
        <v>-0.70524931714096573</v>
      </c>
      <c r="L143" s="7">
        <f t="shared" si="38"/>
        <v>-0.93646917032438326</v>
      </c>
      <c r="M143" s="18">
        <f t="shared" si="26"/>
        <v>0</v>
      </c>
      <c r="N143" s="18">
        <f t="shared" si="20"/>
        <v>0</v>
      </c>
      <c r="O143" s="18">
        <f t="shared" si="21"/>
        <v>0</v>
      </c>
      <c r="P143" s="18">
        <f t="shared" si="22"/>
        <v>1</v>
      </c>
      <c r="Q143" s="15" t="str">
        <f t="shared" si="27"/>
        <v>n.a.</v>
      </c>
      <c r="R143" s="15" t="str">
        <f t="shared" si="28"/>
        <v>n.a.</v>
      </c>
      <c r="S143" s="15" t="str">
        <f t="shared" si="29"/>
        <v>n.a.</v>
      </c>
      <c r="T143" s="15">
        <f t="shared" si="30"/>
        <v>-0.70524931714096573</v>
      </c>
      <c r="U143" s="15" t="str">
        <f t="shared" si="31"/>
        <v>n.a.</v>
      </c>
      <c r="V143" s="15" t="str">
        <f t="shared" si="32"/>
        <v>n.a.</v>
      </c>
      <c r="W143" s="15" t="str">
        <f t="shared" si="33"/>
        <v>n.a.</v>
      </c>
      <c r="X143" s="15">
        <f t="shared" si="34"/>
        <v>-0.93646917032438326</v>
      </c>
    </row>
    <row r="144" spans="1:24">
      <c r="A144" s="4">
        <v>2009</v>
      </c>
      <c r="B144">
        <v>869963000</v>
      </c>
      <c r="D144" s="26">
        <v>479289380</v>
      </c>
      <c r="F144" s="26">
        <v>526674372</v>
      </c>
      <c r="H144" s="23">
        <f t="shared" si="36"/>
        <v>91.002981250054063</v>
      </c>
      <c r="I144" s="24">
        <f t="shared" si="23"/>
        <v>181.51101115572391</v>
      </c>
      <c r="J144" s="15">
        <f t="shared" si="35"/>
        <v>17.47464680264477</v>
      </c>
      <c r="K144" s="7">
        <f t="shared" si="37"/>
        <v>-5.3693645585904832</v>
      </c>
      <c r="L144" s="7">
        <f t="shared" si="38"/>
        <v>-0.17474936768638871</v>
      </c>
      <c r="M144" s="18">
        <f t="shared" si="26"/>
        <v>0</v>
      </c>
      <c r="N144" s="18">
        <f t="shared" si="20"/>
        <v>0</v>
      </c>
      <c r="O144" s="18">
        <f t="shared" si="21"/>
        <v>0</v>
      </c>
      <c r="P144" s="18">
        <f t="shared" si="22"/>
        <v>1</v>
      </c>
      <c r="Q144" s="15" t="str">
        <f t="shared" si="27"/>
        <v>n.a.</v>
      </c>
      <c r="R144" s="15" t="str">
        <f t="shared" si="28"/>
        <v>n.a.</v>
      </c>
      <c r="S144" s="15" t="str">
        <f t="shared" si="29"/>
        <v>n.a.</v>
      </c>
      <c r="T144" s="15">
        <f t="shared" si="30"/>
        <v>-5.3693645585904832</v>
      </c>
      <c r="U144" s="15" t="str">
        <f t="shared" si="31"/>
        <v>n.a.</v>
      </c>
      <c r="V144" s="15" t="str">
        <f t="shared" si="32"/>
        <v>n.a.</v>
      </c>
      <c r="W144" s="15" t="str">
        <f t="shared" si="33"/>
        <v>n.a.</v>
      </c>
      <c r="X144" s="15">
        <f t="shared" si="34"/>
        <v>-0.17474936768638871</v>
      </c>
    </row>
    <row r="145" spans="1:24">
      <c r="A145" s="4">
        <v>2010</v>
      </c>
      <c r="F145" s="26">
        <v>535500451</v>
      </c>
      <c r="H145" s="23" t="s">
        <v>7</v>
      </c>
    </row>
    <row r="146" spans="1:24">
      <c r="A146" s="19" t="s">
        <v>37</v>
      </c>
      <c r="M146" s="18">
        <f>SUM(M15:M144)</f>
        <v>47</v>
      </c>
      <c r="N146" s="18">
        <f>SUM(N15:N144)</f>
        <v>42</v>
      </c>
      <c r="O146" s="18">
        <f>SUM(O15:O144)</f>
        <v>11</v>
      </c>
      <c r="P146" s="18">
        <f>SUM(P15:P144)</f>
        <v>11</v>
      </c>
      <c r="Q146" s="15">
        <f>AVERAGE(Q15:Q144)</f>
        <v>4.9488974115363602</v>
      </c>
      <c r="R146" s="15">
        <f t="shared" ref="R146:X146" si="39">AVERAGE(R15:R144)</f>
        <v>3.717892557916199</v>
      </c>
      <c r="S146" s="15">
        <f t="shared" si="39"/>
        <v>3.8847925781828554</v>
      </c>
      <c r="T146" s="15">
        <f>AVERAGE(T15:T144)</f>
        <v>0.68725836094954884</v>
      </c>
      <c r="U146" s="15">
        <f t="shared" si="39"/>
        <v>6.0326089322132841</v>
      </c>
      <c r="V146" s="15">
        <f t="shared" si="39"/>
        <v>2.1317358824983934</v>
      </c>
      <c r="W146" s="15">
        <f t="shared" si="39"/>
        <v>3.2038048452607018</v>
      </c>
      <c r="X146" s="15">
        <f t="shared" si="39"/>
        <v>-1.1243803267566426</v>
      </c>
    </row>
    <row r="147" spans="1:24">
      <c r="A147" s="19" t="s">
        <v>38</v>
      </c>
      <c r="M147" s="3"/>
      <c r="N147" s="3"/>
      <c r="O147" s="3"/>
      <c r="P147" s="3"/>
      <c r="Q147" s="15">
        <f>MEDIAN(Q15:Q144)</f>
        <v>6.2015266591417761</v>
      </c>
      <c r="R147" s="15">
        <f t="shared" ref="R147:X147" si="40">MEDIAN(R15:R144)</f>
        <v>3.5472242234565354</v>
      </c>
      <c r="S147" s="15">
        <f t="shared" si="40"/>
        <v>1.881656088426098</v>
      </c>
      <c r="T147" s="15">
        <f>MEDIAN(T15:T144)</f>
        <v>1.4135402737087022</v>
      </c>
      <c r="U147" s="15">
        <f t="shared" si="40"/>
        <v>6.2184894825732417</v>
      </c>
      <c r="V147" s="15">
        <f t="shared" si="40"/>
        <v>1.7755518089324629</v>
      </c>
      <c r="W147" s="15">
        <f t="shared" si="40"/>
        <v>0.60578916275031425</v>
      </c>
      <c r="X147" s="15">
        <f t="shared" si="40"/>
        <v>-1.2268780058102169</v>
      </c>
    </row>
    <row r="148" spans="1:24">
      <c r="M148" s="18">
        <f>SUM(M90:M144)</f>
        <v>23</v>
      </c>
      <c r="N148" s="18">
        <f>SUM(N90:N144)</f>
        <v>17</v>
      </c>
      <c r="O148" s="18">
        <f>SUM(O90:O144)</f>
        <v>4</v>
      </c>
      <c r="P148" s="18">
        <f>SUM(P90:P144)</f>
        <v>11</v>
      </c>
      <c r="Q148" s="15">
        <f>AVERAGE(Q90:Q144)</f>
        <v>7.0122618013456819</v>
      </c>
      <c r="R148" s="15">
        <f t="shared" ref="R148:X148" si="41">AVERAGE(R90:R144)</f>
        <v>3.9571430664109926</v>
      </c>
      <c r="S148" s="15">
        <f t="shared" si="41"/>
        <v>1.0084105338068083</v>
      </c>
      <c r="T148" s="15">
        <f t="shared" si="41"/>
        <v>0.68725836094954884</v>
      </c>
      <c r="U148" s="15">
        <f t="shared" si="41"/>
        <v>7.0343524750762372</v>
      </c>
      <c r="V148" s="15">
        <f t="shared" si="41"/>
        <v>1.7733420363193981</v>
      </c>
      <c r="W148" s="15">
        <f t="shared" si="41"/>
        <v>-6.3602637540485785E-2</v>
      </c>
      <c r="X148" s="15">
        <f t="shared" si="41"/>
        <v>-1.1243803267566426</v>
      </c>
    </row>
    <row r="149" spans="1:24">
      <c r="M149" s="3"/>
      <c r="N149" s="3"/>
      <c r="O149" s="3"/>
      <c r="P149" s="3"/>
      <c r="Q149" s="15">
        <f>MEDIAN(Q90:Q144)</f>
        <v>7.7137467725608477</v>
      </c>
      <c r="R149" s="15">
        <f t="shared" ref="R149:X149" si="42">MEDIAN(R90:R144)</f>
        <v>4.176843956043963</v>
      </c>
      <c r="S149" s="15">
        <f t="shared" si="42"/>
        <v>1.7226113408089438</v>
      </c>
      <c r="T149" s="15">
        <f t="shared" si="42"/>
        <v>1.4135402737087022</v>
      </c>
      <c r="U149" s="15">
        <f t="shared" si="42"/>
        <v>6.8252720793239297</v>
      </c>
      <c r="V149" s="15">
        <f t="shared" si="42"/>
        <v>1.7708375240945706</v>
      </c>
      <c r="W149" s="15">
        <f t="shared" si="42"/>
        <v>-0.19882179867410366</v>
      </c>
      <c r="X149" s="15">
        <f t="shared" si="42"/>
        <v>-1.2268780058102169</v>
      </c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120" workbookViewId="0">
      <selection activeCell="N25" sqref="B25:N147"/>
    </sheetView>
  </sheetViews>
  <sheetFormatPr defaultRowHeight="15"/>
  <sheetData/>
  <phoneticPr fontId="14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242"/>
  <sheetViews>
    <sheetView topLeftCell="C1" zoomScaleNormal="100" workbookViewId="0">
      <selection activeCell="A142" sqref="A142"/>
    </sheetView>
  </sheetViews>
  <sheetFormatPr defaultRowHeight="15"/>
  <cols>
    <col min="5" max="5" width="12.7109375" customWidth="1"/>
    <col min="6" max="6" width="10.7109375" customWidth="1"/>
  </cols>
  <sheetData>
    <row r="1" spans="1:35">
      <c r="A1" s="3" t="s">
        <v>180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53"/>
      <c r="N1" s="53"/>
      <c r="O1" s="53"/>
      <c r="P1" s="53"/>
      <c r="Q1" s="212" t="s">
        <v>18</v>
      </c>
      <c r="R1" s="211"/>
      <c r="S1" s="211"/>
      <c r="T1" s="211"/>
      <c r="U1" s="212" t="s">
        <v>15</v>
      </c>
      <c r="V1" s="211"/>
      <c r="W1" s="211"/>
      <c r="X1" s="211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</row>
    <row r="2" spans="1:3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2" t="s">
        <v>11</v>
      </c>
      <c r="N2" s="211"/>
      <c r="O2" s="211"/>
      <c r="P2" s="211"/>
      <c r="Q2" s="212" t="s">
        <v>11</v>
      </c>
      <c r="R2" s="211"/>
      <c r="S2" s="211"/>
      <c r="T2" s="211"/>
      <c r="U2" s="212" t="s">
        <v>11</v>
      </c>
      <c r="V2" s="211"/>
      <c r="W2" s="211"/>
      <c r="X2" s="211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</row>
    <row r="3" spans="1:35">
      <c r="A3" s="3"/>
      <c r="B3" s="3" t="s">
        <v>12</v>
      </c>
      <c r="C3" s="3" t="s">
        <v>0</v>
      </c>
      <c r="D3" s="3" t="s">
        <v>0</v>
      </c>
      <c r="E3" s="3" t="s">
        <v>0</v>
      </c>
      <c r="F3" s="3" t="s">
        <v>2</v>
      </c>
      <c r="G3" s="3" t="s">
        <v>2</v>
      </c>
      <c r="H3" s="3" t="s">
        <v>228</v>
      </c>
      <c r="I3" s="3" t="s">
        <v>11</v>
      </c>
      <c r="J3" s="3" t="s">
        <v>12</v>
      </c>
      <c r="K3" s="3" t="s">
        <v>2</v>
      </c>
      <c r="L3" s="3" t="s">
        <v>15</v>
      </c>
      <c r="M3" s="121" t="s">
        <v>19</v>
      </c>
      <c r="N3" s="121" t="s">
        <v>20</v>
      </c>
      <c r="O3" s="121" t="s">
        <v>21</v>
      </c>
      <c r="P3" s="121" t="s">
        <v>22</v>
      </c>
      <c r="Q3" s="121" t="s">
        <v>19</v>
      </c>
      <c r="R3" s="121" t="s">
        <v>20</v>
      </c>
      <c r="S3" s="121" t="s">
        <v>21</v>
      </c>
      <c r="T3" s="121" t="s">
        <v>22</v>
      </c>
      <c r="U3" s="121" t="s">
        <v>19</v>
      </c>
      <c r="V3" s="121" t="s">
        <v>20</v>
      </c>
      <c r="W3" s="121" t="s">
        <v>21</v>
      </c>
      <c r="X3" s="121" t="s">
        <v>22</v>
      </c>
      <c r="Y3" s="3"/>
      <c r="Z3" s="3"/>
      <c r="AA3" s="3"/>
      <c r="AB3" s="3"/>
      <c r="AC3" s="3"/>
      <c r="AD3" s="3"/>
      <c r="AE3" s="3"/>
      <c r="AF3" s="3"/>
      <c r="AG3" s="3"/>
      <c r="AH3" s="3"/>
      <c r="AI3" s="3"/>
    </row>
    <row r="4" spans="1:35">
      <c r="A4" s="3"/>
      <c r="B4" s="3" t="s">
        <v>14</v>
      </c>
      <c r="C4" s="3" t="s">
        <v>1</v>
      </c>
      <c r="D4" s="3" t="s">
        <v>1</v>
      </c>
      <c r="E4" s="3" t="s">
        <v>226</v>
      </c>
      <c r="F4" s="3" t="s">
        <v>1</v>
      </c>
      <c r="G4" s="3" t="s">
        <v>1</v>
      </c>
      <c r="H4" s="3" t="s">
        <v>7</v>
      </c>
      <c r="I4" s="3"/>
      <c r="J4" s="3" t="s">
        <v>17</v>
      </c>
      <c r="K4" s="3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</row>
    <row r="5" spans="1:35">
      <c r="A5" s="3"/>
      <c r="B5" s="3"/>
      <c r="C5" s="3" t="s">
        <v>3</v>
      </c>
      <c r="D5" s="3" t="s">
        <v>3</v>
      </c>
      <c r="E5" s="3" t="s">
        <v>3</v>
      </c>
      <c r="F5" s="3" t="s">
        <v>3</v>
      </c>
      <c r="G5" s="3" t="s">
        <v>3</v>
      </c>
      <c r="H5" s="3" t="s">
        <v>7</v>
      </c>
      <c r="I5" s="3"/>
      <c r="J5" s="3"/>
      <c r="K5" s="3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</row>
    <row r="6" spans="1:35">
      <c r="A6" s="3"/>
      <c r="B6" s="3"/>
      <c r="C6" s="3"/>
      <c r="D6" s="3" t="s">
        <v>9</v>
      </c>
      <c r="E6" s="3" t="s">
        <v>227</v>
      </c>
      <c r="F6" s="3"/>
      <c r="G6" s="3" t="s">
        <v>33</v>
      </c>
      <c r="H6" s="3"/>
      <c r="I6" s="3"/>
      <c r="J6" s="3"/>
      <c r="K6" s="3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</row>
    <row r="7" spans="1:35">
      <c r="A7" s="3">
        <v>1879</v>
      </c>
      <c r="B7" s="3"/>
      <c r="C7" s="3"/>
      <c r="D7" s="3"/>
      <c r="E7">
        <v>11889</v>
      </c>
      <c r="F7" s="122">
        <v>44561.07094591816</v>
      </c>
      <c r="G7" s="3"/>
      <c r="H7" s="3"/>
      <c r="I7" s="3"/>
      <c r="J7" s="3"/>
      <c r="K7" s="3"/>
      <c r="L7" s="7">
        <v>-1.754385964912285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</row>
    <row r="8" spans="1:35">
      <c r="A8" s="123">
        <f>A7+1</f>
        <v>1880</v>
      </c>
      <c r="B8" s="124">
        <v>9999</v>
      </c>
      <c r="C8" s="125">
        <v>10993</v>
      </c>
      <c r="D8" s="3"/>
      <c r="E8">
        <v>12599</v>
      </c>
      <c r="F8" s="122">
        <v>46689.667671765805</v>
      </c>
      <c r="G8" s="3"/>
      <c r="H8" s="7">
        <f>100*B9/E8</f>
        <v>85.514723390745303</v>
      </c>
      <c r="I8" s="7">
        <f>100*B8/C8</f>
        <v>90.957882288729195</v>
      </c>
      <c r="J8" s="3"/>
      <c r="K8" s="7">
        <f>100*(F8/F7-1)</f>
        <v>4.7768078294864846</v>
      </c>
      <c r="L8" s="7">
        <v>3.5714285714285658</v>
      </c>
      <c r="M8" s="130">
        <f t="shared" ref="M8:M71" si="0">IF(AND(I8&gt;0,I8&lt;30),1,0)</f>
        <v>0</v>
      </c>
      <c r="N8" s="130">
        <f t="shared" ref="N8:N71" si="1">IF(AND($I8&gt;30,$I8&lt;60),1,0)</f>
        <v>0</v>
      </c>
      <c r="O8" s="130">
        <f t="shared" ref="O8:O71" si="2">IF(AND($I8&gt;60,$I8&lt;90),1,0)</f>
        <v>0</v>
      </c>
      <c r="P8" s="130">
        <f t="shared" ref="P8:P71" si="3">IF($I8&gt;90,1,0)</f>
        <v>1</v>
      </c>
      <c r="Q8" s="129" t="str">
        <f t="shared" ref="Q8:Q71" si="4">IF(M8=1,$K8,"n.a.")</f>
        <v>n.a.</v>
      </c>
      <c r="R8" s="129" t="str">
        <f t="shared" ref="R8:R71" si="5">IF(N8=1,$K8,"n.a.")</f>
        <v>n.a.</v>
      </c>
      <c r="S8" s="129" t="str">
        <f t="shared" ref="S8:S71" si="6">IF(O8=1,$K8,"n.a.")</f>
        <v>n.a.</v>
      </c>
      <c r="T8" s="129">
        <f t="shared" ref="T8:T71" si="7">IF(P8=1,$K8,"n.a.")</f>
        <v>4.7768078294864846</v>
      </c>
      <c r="U8" s="129" t="str">
        <f t="shared" ref="U8:U71" si="8">IF(M8=1,$L8,"n.a.")</f>
        <v>n.a.</v>
      </c>
      <c r="V8" s="129" t="str">
        <f t="shared" ref="V8:V71" si="9">IF(N8=1,$L8,"n.a.")</f>
        <v>n.a.</v>
      </c>
      <c r="W8" s="129" t="str">
        <f t="shared" ref="W8:W71" si="10">IF(O8=1,$L8,"n.a.")</f>
        <v>n.a.</v>
      </c>
      <c r="X8" s="129">
        <f t="shared" ref="X8:X71" si="11">IF(P8=1,$L8,"n.a.")</f>
        <v>3.5714285714285658</v>
      </c>
      <c r="Y8" s="3"/>
      <c r="Z8" s="3"/>
      <c r="AA8" s="3"/>
      <c r="AB8" s="3"/>
      <c r="AC8" s="3"/>
      <c r="AD8" s="3"/>
      <c r="AE8" s="3"/>
      <c r="AF8" s="3"/>
      <c r="AG8" s="3"/>
      <c r="AH8" s="3"/>
      <c r="AI8" s="3"/>
    </row>
    <row r="9" spans="1:35">
      <c r="A9" s="123">
        <f>A8+1</f>
        <v>1881</v>
      </c>
      <c r="B9" s="124">
        <v>10774</v>
      </c>
      <c r="C9" s="125">
        <v>9878</v>
      </c>
      <c r="D9" s="3"/>
      <c r="E9">
        <v>11540</v>
      </c>
      <c r="F9" s="122">
        <v>43540.764609113241</v>
      </c>
      <c r="G9" s="3"/>
      <c r="H9" s="7">
        <f t="shared" ref="H9:H72" si="12">100*B10/E9</f>
        <v>104.22876949740035</v>
      </c>
      <c r="I9" s="7">
        <f t="shared" ref="I9:I41" si="13">100*B9/C9</f>
        <v>109.0706620773436</v>
      </c>
      <c r="J9" s="3"/>
      <c r="K9" s="7">
        <f t="shared" ref="K9:K72" si="14">100*(F9/F8-1)</f>
        <v>-6.7443252858207181</v>
      </c>
      <c r="L9" s="7">
        <v>-6.0344827586206833</v>
      </c>
      <c r="M9" s="130">
        <f t="shared" si="0"/>
        <v>0</v>
      </c>
      <c r="N9" s="130">
        <f t="shared" si="1"/>
        <v>0</v>
      </c>
      <c r="O9" s="130">
        <f t="shared" si="2"/>
        <v>0</v>
      </c>
      <c r="P9" s="130">
        <f t="shared" si="3"/>
        <v>1</v>
      </c>
      <c r="Q9" s="129" t="str">
        <f t="shared" si="4"/>
        <v>n.a.</v>
      </c>
      <c r="R9" s="129" t="str">
        <f t="shared" si="5"/>
        <v>n.a.</v>
      </c>
      <c r="S9" s="129" t="str">
        <f t="shared" si="6"/>
        <v>n.a.</v>
      </c>
      <c r="T9" s="129">
        <f t="shared" si="7"/>
        <v>-6.7443252858207181</v>
      </c>
      <c r="U9" s="129" t="str">
        <f t="shared" si="8"/>
        <v>n.a.</v>
      </c>
      <c r="V9" s="129" t="str">
        <f t="shared" si="9"/>
        <v>n.a.</v>
      </c>
      <c r="W9" s="129" t="str">
        <f t="shared" si="10"/>
        <v>n.a.</v>
      </c>
      <c r="X9" s="129">
        <f t="shared" si="11"/>
        <v>-6.0344827586206833</v>
      </c>
      <c r="Y9" s="3"/>
      <c r="Z9" s="3"/>
      <c r="AA9" s="3"/>
      <c r="AB9" s="3"/>
      <c r="AC9" s="3"/>
      <c r="AD9" s="3"/>
      <c r="AE9" s="3"/>
      <c r="AF9" s="3"/>
      <c r="AG9" s="3"/>
      <c r="AH9" s="3"/>
      <c r="AI9" s="3"/>
    </row>
    <row r="10" spans="1:35">
      <c r="A10" s="123">
        <f t="shared" ref="A10:A56" si="15">A9+1</f>
        <v>1882</v>
      </c>
      <c r="B10" s="124">
        <v>12028</v>
      </c>
      <c r="C10" s="125">
        <v>10657</v>
      </c>
      <c r="D10" s="3"/>
      <c r="E10">
        <v>12343</v>
      </c>
      <c r="F10" s="122">
        <v>47354.297629405635</v>
      </c>
      <c r="G10" s="3"/>
      <c r="H10" s="7">
        <f t="shared" si="12"/>
        <v>98.298630802884219</v>
      </c>
      <c r="I10" s="7">
        <f t="shared" si="13"/>
        <v>112.8647837102374</v>
      </c>
      <c r="J10" s="3"/>
      <c r="K10" s="7">
        <f t="shared" si="14"/>
        <v>8.7585347995799978</v>
      </c>
      <c r="L10" s="7">
        <v>-2.7522935779816504</v>
      </c>
      <c r="M10" s="130">
        <f t="shared" si="0"/>
        <v>0</v>
      </c>
      <c r="N10" s="130">
        <f t="shared" si="1"/>
        <v>0</v>
      </c>
      <c r="O10" s="130">
        <f t="shared" si="2"/>
        <v>0</v>
      </c>
      <c r="P10" s="130">
        <f t="shared" si="3"/>
        <v>1</v>
      </c>
      <c r="Q10" s="129" t="str">
        <f t="shared" si="4"/>
        <v>n.a.</v>
      </c>
      <c r="R10" s="129" t="str">
        <f t="shared" si="5"/>
        <v>n.a.</v>
      </c>
      <c r="S10" s="129" t="str">
        <f t="shared" si="6"/>
        <v>n.a.</v>
      </c>
      <c r="T10" s="129">
        <f t="shared" si="7"/>
        <v>8.7585347995799978</v>
      </c>
      <c r="U10" s="129" t="str">
        <f t="shared" si="8"/>
        <v>n.a.</v>
      </c>
      <c r="V10" s="129" t="str">
        <f t="shared" si="9"/>
        <v>n.a.</v>
      </c>
      <c r="W10" s="129" t="str">
        <f t="shared" si="10"/>
        <v>n.a.</v>
      </c>
      <c r="X10" s="129">
        <f t="shared" si="11"/>
        <v>-2.7522935779816504</v>
      </c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</row>
    <row r="11" spans="1:35">
      <c r="A11" s="123">
        <f t="shared" si="15"/>
        <v>1883</v>
      </c>
      <c r="B11" s="124">
        <v>12133</v>
      </c>
      <c r="C11" s="125">
        <v>10031</v>
      </c>
      <c r="D11" s="3"/>
      <c r="E11">
        <v>11762</v>
      </c>
      <c r="F11" s="122">
        <v>47217.542667890229</v>
      </c>
      <c r="G11" s="3"/>
      <c r="H11" s="7">
        <f t="shared" si="12"/>
        <v>98.274103043700052</v>
      </c>
      <c r="I11" s="7">
        <f t="shared" si="13"/>
        <v>120.95503937792841</v>
      </c>
      <c r="J11" s="3"/>
      <c r="K11" s="7">
        <f t="shared" si="14"/>
        <v>-0.28879102502089582</v>
      </c>
      <c r="L11" s="7">
        <v>-2.8301886792452824</v>
      </c>
      <c r="M11" s="130">
        <f t="shared" si="0"/>
        <v>0</v>
      </c>
      <c r="N11" s="130">
        <f t="shared" si="1"/>
        <v>0</v>
      </c>
      <c r="O11" s="130">
        <f t="shared" si="2"/>
        <v>0</v>
      </c>
      <c r="P11" s="130">
        <f t="shared" si="3"/>
        <v>1</v>
      </c>
      <c r="Q11" s="129" t="str">
        <f t="shared" si="4"/>
        <v>n.a.</v>
      </c>
      <c r="R11" s="129" t="str">
        <f t="shared" si="5"/>
        <v>n.a.</v>
      </c>
      <c r="S11" s="129" t="str">
        <f t="shared" si="6"/>
        <v>n.a.</v>
      </c>
      <c r="T11" s="129">
        <f t="shared" si="7"/>
        <v>-0.28879102502089582</v>
      </c>
      <c r="U11" s="129" t="str">
        <f t="shared" si="8"/>
        <v>n.a.</v>
      </c>
      <c r="V11" s="129" t="str">
        <f t="shared" si="9"/>
        <v>n.a.</v>
      </c>
      <c r="W11" s="129" t="str">
        <f t="shared" si="10"/>
        <v>n.a.</v>
      </c>
      <c r="X11" s="129">
        <f t="shared" si="11"/>
        <v>-2.8301886792452824</v>
      </c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</row>
    <row r="12" spans="1:35">
      <c r="A12" s="123">
        <f t="shared" si="15"/>
        <v>1884</v>
      </c>
      <c r="B12" s="124">
        <v>11559</v>
      </c>
      <c r="C12" s="125">
        <v>9899</v>
      </c>
      <c r="D12" s="3"/>
      <c r="E12">
        <v>11670</v>
      </c>
      <c r="F12" s="122">
        <v>47556.107837789961</v>
      </c>
      <c r="G12" s="3"/>
      <c r="H12" s="7">
        <f t="shared" si="12"/>
        <v>99.622964867180812</v>
      </c>
      <c r="I12" s="7">
        <f t="shared" si="13"/>
        <v>116.76937064349934</v>
      </c>
      <c r="J12" s="3"/>
      <c r="K12" s="7">
        <f t="shared" si="14"/>
        <v>0.71703259163879984</v>
      </c>
      <c r="L12" s="7">
        <v>-1.9417475728155391</v>
      </c>
      <c r="M12" s="130">
        <f t="shared" si="0"/>
        <v>0</v>
      </c>
      <c r="N12" s="130">
        <f t="shared" si="1"/>
        <v>0</v>
      </c>
      <c r="O12" s="130">
        <f t="shared" si="2"/>
        <v>0</v>
      </c>
      <c r="P12" s="130">
        <f t="shared" si="3"/>
        <v>1</v>
      </c>
      <c r="Q12" s="129" t="str">
        <f t="shared" si="4"/>
        <v>n.a.</v>
      </c>
      <c r="R12" s="129" t="str">
        <f t="shared" si="5"/>
        <v>n.a.</v>
      </c>
      <c r="S12" s="129" t="str">
        <f t="shared" si="6"/>
        <v>n.a.</v>
      </c>
      <c r="T12" s="129">
        <f t="shared" si="7"/>
        <v>0.71703259163879984</v>
      </c>
      <c r="U12" s="129" t="str">
        <f t="shared" si="8"/>
        <v>n.a.</v>
      </c>
      <c r="V12" s="129" t="str">
        <f t="shared" si="9"/>
        <v>n.a.</v>
      </c>
      <c r="W12" s="129" t="str">
        <f t="shared" si="10"/>
        <v>n.a.</v>
      </c>
      <c r="X12" s="129">
        <f t="shared" si="11"/>
        <v>-1.9417475728155391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</row>
    <row r="13" spans="1:35">
      <c r="A13" s="123">
        <f t="shared" si="15"/>
        <v>1885</v>
      </c>
      <c r="B13" s="124">
        <v>11626</v>
      </c>
      <c r="C13" s="125">
        <v>10585</v>
      </c>
      <c r="D13" s="3"/>
      <c r="E13">
        <v>12526</v>
      </c>
      <c r="F13" s="122">
        <v>48542.188827421429</v>
      </c>
      <c r="G13" s="3"/>
      <c r="H13" s="7">
        <f t="shared" si="12"/>
        <v>92.974612805364842</v>
      </c>
      <c r="I13" s="7">
        <f t="shared" si="13"/>
        <v>109.83467170524327</v>
      </c>
      <c r="J13" s="3"/>
      <c r="K13" s="7">
        <f t="shared" si="14"/>
        <v>2.0735107107480388</v>
      </c>
      <c r="L13" s="7">
        <v>1.9801980198019855</v>
      </c>
      <c r="M13" s="130">
        <f t="shared" si="0"/>
        <v>0</v>
      </c>
      <c r="N13" s="130">
        <f t="shared" si="1"/>
        <v>0</v>
      </c>
      <c r="O13" s="130">
        <f t="shared" si="2"/>
        <v>0</v>
      </c>
      <c r="P13" s="130">
        <f t="shared" si="3"/>
        <v>1</v>
      </c>
      <c r="Q13" s="129" t="str">
        <f t="shared" si="4"/>
        <v>n.a.</v>
      </c>
      <c r="R13" s="129" t="str">
        <f t="shared" si="5"/>
        <v>n.a.</v>
      </c>
      <c r="S13" s="129" t="str">
        <f t="shared" si="6"/>
        <v>n.a.</v>
      </c>
      <c r="T13" s="129">
        <f t="shared" si="7"/>
        <v>2.0735107107480388</v>
      </c>
      <c r="U13" s="129" t="str">
        <f t="shared" si="8"/>
        <v>n.a.</v>
      </c>
      <c r="V13" s="129" t="str">
        <f t="shared" si="9"/>
        <v>n.a.</v>
      </c>
      <c r="W13" s="129" t="str">
        <f t="shared" si="10"/>
        <v>n.a.</v>
      </c>
      <c r="X13" s="129">
        <f t="shared" si="11"/>
        <v>1.9801980198019855</v>
      </c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</row>
    <row r="14" spans="1:35">
      <c r="A14" s="123">
        <f t="shared" si="15"/>
        <v>1886</v>
      </c>
      <c r="B14" s="124">
        <v>11646</v>
      </c>
      <c r="C14" s="125">
        <v>11017</v>
      </c>
      <c r="D14" s="3"/>
      <c r="E14">
        <v>12984</v>
      </c>
      <c r="F14" s="122">
        <v>50695.274484787704</v>
      </c>
      <c r="G14" s="3"/>
      <c r="H14" s="7">
        <f t="shared" si="12"/>
        <v>89.956869993838566</v>
      </c>
      <c r="I14" s="7">
        <f t="shared" si="13"/>
        <v>105.70935826450032</v>
      </c>
      <c r="J14" s="3"/>
      <c r="K14" s="7">
        <f t="shared" si="14"/>
        <v>4.4354935559683728</v>
      </c>
      <c r="L14" s="7">
        <v>0</v>
      </c>
      <c r="M14" s="130">
        <f t="shared" si="0"/>
        <v>0</v>
      </c>
      <c r="N14" s="130">
        <f t="shared" si="1"/>
        <v>0</v>
      </c>
      <c r="O14" s="130">
        <f t="shared" si="2"/>
        <v>0</v>
      </c>
      <c r="P14" s="130">
        <f t="shared" si="3"/>
        <v>1</v>
      </c>
      <c r="Q14" s="129" t="str">
        <f t="shared" si="4"/>
        <v>n.a.</v>
      </c>
      <c r="R14" s="129" t="str">
        <f t="shared" si="5"/>
        <v>n.a.</v>
      </c>
      <c r="S14" s="129" t="str">
        <f t="shared" si="6"/>
        <v>n.a.</v>
      </c>
      <c r="T14" s="129">
        <f t="shared" si="7"/>
        <v>4.4354935559683728</v>
      </c>
      <c r="U14" s="129" t="str">
        <f t="shared" si="8"/>
        <v>n.a.</v>
      </c>
      <c r="V14" s="129" t="str">
        <f t="shared" si="9"/>
        <v>n.a.</v>
      </c>
      <c r="W14" s="129" t="str">
        <f t="shared" si="10"/>
        <v>n.a.</v>
      </c>
      <c r="X14" s="129">
        <f t="shared" si="11"/>
        <v>0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</row>
    <row r="15" spans="1:35">
      <c r="A15" s="123">
        <f t="shared" si="15"/>
        <v>1887</v>
      </c>
      <c r="B15" s="124">
        <v>11680</v>
      </c>
      <c r="C15" s="125">
        <v>10197</v>
      </c>
      <c r="D15" s="3"/>
      <c r="E15">
        <v>12364</v>
      </c>
      <c r="F15" s="122">
        <v>52090.194501143204</v>
      </c>
      <c r="G15" s="3"/>
      <c r="H15" s="7">
        <f t="shared" si="12"/>
        <v>98.325784535748951</v>
      </c>
      <c r="I15" s="7">
        <f t="shared" si="13"/>
        <v>114.54349318426988</v>
      </c>
      <c r="J15" s="3"/>
      <c r="K15" s="7">
        <f t="shared" si="14"/>
        <v>2.751577993278409</v>
      </c>
      <c r="L15" s="7">
        <v>-0.97087378640776123</v>
      </c>
      <c r="M15" s="130">
        <f t="shared" si="0"/>
        <v>0</v>
      </c>
      <c r="N15" s="130">
        <f t="shared" si="1"/>
        <v>0</v>
      </c>
      <c r="O15" s="130">
        <f t="shared" si="2"/>
        <v>0</v>
      </c>
      <c r="P15" s="130">
        <f t="shared" si="3"/>
        <v>1</v>
      </c>
      <c r="Q15" s="129" t="str">
        <f t="shared" si="4"/>
        <v>n.a.</v>
      </c>
      <c r="R15" s="129" t="str">
        <f t="shared" si="5"/>
        <v>n.a.</v>
      </c>
      <c r="S15" s="129" t="str">
        <f t="shared" si="6"/>
        <v>n.a.</v>
      </c>
      <c r="T15" s="129">
        <f t="shared" si="7"/>
        <v>2.751577993278409</v>
      </c>
      <c r="U15" s="129" t="str">
        <f t="shared" si="8"/>
        <v>n.a.</v>
      </c>
      <c r="V15" s="129" t="str">
        <f t="shared" si="9"/>
        <v>n.a.</v>
      </c>
      <c r="W15" s="129" t="str">
        <f t="shared" si="10"/>
        <v>n.a.</v>
      </c>
      <c r="X15" s="129">
        <f t="shared" si="11"/>
        <v>-0.97087378640776123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</row>
    <row r="16" spans="1:35">
      <c r="A16" s="123">
        <f t="shared" si="15"/>
        <v>1888</v>
      </c>
      <c r="B16" s="124">
        <v>12157</v>
      </c>
      <c r="C16" s="125">
        <v>10103</v>
      </c>
      <c r="D16" s="3"/>
      <c r="E16">
        <v>11859</v>
      </c>
      <c r="F16" s="122">
        <v>51920.072732301225</v>
      </c>
      <c r="G16" s="3"/>
      <c r="H16" s="7">
        <f t="shared" si="12"/>
        <v>106.3496078927397</v>
      </c>
      <c r="I16" s="7">
        <f t="shared" si="13"/>
        <v>120.33059487281005</v>
      </c>
      <c r="J16" s="3"/>
      <c r="K16" s="7">
        <f t="shared" si="14"/>
        <v>-0.32659077292991334</v>
      </c>
      <c r="L16" s="7">
        <v>1.9607843137254781</v>
      </c>
      <c r="M16" s="130">
        <f t="shared" si="0"/>
        <v>0</v>
      </c>
      <c r="N16" s="130">
        <f t="shared" si="1"/>
        <v>0</v>
      </c>
      <c r="O16" s="130">
        <f t="shared" si="2"/>
        <v>0</v>
      </c>
      <c r="P16" s="130">
        <f t="shared" si="3"/>
        <v>1</v>
      </c>
      <c r="Q16" s="129" t="str">
        <f t="shared" si="4"/>
        <v>n.a.</v>
      </c>
      <c r="R16" s="129" t="str">
        <f t="shared" si="5"/>
        <v>n.a.</v>
      </c>
      <c r="S16" s="129" t="str">
        <f t="shared" si="6"/>
        <v>n.a.</v>
      </c>
      <c r="T16" s="129">
        <f t="shared" si="7"/>
        <v>-0.32659077292991334</v>
      </c>
      <c r="U16" s="129" t="str">
        <f t="shared" si="8"/>
        <v>n.a.</v>
      </c>
      <c r="V16" s="129" t="str">
        <f t="shared" si="9"/>
        <v>n.a.</v>
      </c>
      <c r="W16" s="129" t="str">
        <f t="shared" si="10"/>
        <v>n.a.</v>
      </c>
      <c r="X16" s="129">
        <f t="shared" si="11"/>
        <v>1.9607843137254781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</row>
    <row r="17" spans="1:35">
      <c r="A17" s="123">
        <f t="shared" si="15"/>
        <v>1889</v>
      </c>
      <c r="B17" s="124">
        <v>12612</v>
      </c>
      <c r="C17" s="125">
        <v>10278</v>
      </c>
      <c r="D17" s="3"/>
      <c r="E17">
        <v>12164</v>
      </c>
      <c r="F17" s="122">
        <v>49686.021478653282</v>
      </c>
      <c r="G17" s="3"/>
      <c r="H17" s="7">
        <f t="shared" si="12"/>
        <v>103.91318645182506</v>
      </c>
      <c r="I17" s="7">
        <f t="shared" si="13"/>
        <v>122.70869819030941</v>
      </c>
      <c r="J17" s="3"/>
      <c r="K17" s="7">
        <f t="shared" si="14"/>
        <v>-4.3028661865838753</v>
      </c>
      <c r="L17" s="7">
        <v>1.923076923076928</v>
      </c>
      <c r="M17" s="130">
        <f t="shared" si="0"/>
        <v>0</v>
      </c>
      <c r="N17" s="130">
        <f t="shared" si="1"/>
        <v>0</v>
      </c>
      <c r="O17" s="130">
        <f t="shared" si="2"/>
        <v>0</v>
      </c>
      <c r="P17" s="130">
        <f t="shared" si="3"/>
        <v>1</v>
      </c>
      <c r="Q17" s="129" t="str">
        <f t="shared" si="4"/>
        <v>n.a.</v>
      </c>
      <c r="R17" s="129" t="str">
        <f t="shared" si="5"/>
        <v>n.a.</v>
      </c>
      <c r="S17" s="129" t="str">
        <f t="shared" si="6"/>
        <v>n.a.</v>
      </c>
      <c r="T17" s="129">
        <f t="shared" si="7"/>
        <v>-4.3028661865838753</v>
      </c>
      <c r="U17" s="129" t="str">
        <f t="shared" si="8"/>
        <v>n.a.</v>
      </c>
      <c r="V17" s="129" t="str">
        <f t="shared" si="9"/>
        <v>n.a.</v>
      </c>
      <c r="W17" s="129" t="str">
        <f t="shared" si="10"/>
        <v>n.a.</v>
      </c>
      <c r="X17" s="129">
        <f t="shared" si="11"/>
        <v>1.923076923076928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</row>
    <row r="18" spans="1:35">
      <c r="A18" s="123">
        <f t="shared" si="15"/>
        <v>1890</v>
      </c>
      <c r="B18" s="124">
        <v>12640</v>
      </c>
      <c r="C18" s="125">
        <v>11242</v>
      </c>
      <c r="D18" s="3"/>
      <c r="E18">
        <v>13112</v>
      </c>
      <c r="F18" s="122">
        <v>52862.725253071214</v>
      </c>
      <c r="G18" s="3"/>
      <c r="H18" s="7">
        <f t="shared" si="12"/>
        <v>98.726357535082371</v>
      </c>
      <c r="I18" s="7">
        <f t="shared" si="13"/>
        <v>112.43550969578367</v>
      </c>
      <c r="J18" s="3"/>
      <c r="K18" s="7">
        <f t="shared" si="14"/>
        <v>6.3935563361271486</v>
      </c>
      <c r="L18" s="7">
        <v>2.8301886792452824</v>
      </c>
      <c r="M18" s="130">
        <f t="shared" si="0"/>
        <v>0</v>
      </c>
      <c r="N18" s="130">
        <f t="shared" si="1"/>
        <v>0</v>
      </c>
      <c r="O18" s="130">
        <f t="shared" si="2"/>
        <v>0</v>
      </c>
      <c r="P18" s="130">
        <f t="shared" si="3"/>
        <v>1</v>
      </c>
      <c r="Q18" s="129" t="str">
        <f t="shared" si="4"/>
        <v>n.a.</v>
      </c>
      <c r="R18" s="129" t="str">
        <f t="shared" si="5"/>
        <v>n.a.</v>
      </c>
      <c r="S18" s="129" t="str">
        <f t="shared" si="6"/>
        <v>n.a.</v>
      </c>
      <c r="T18" s="129">
        <f t="shared" si="7"/>
        <v>6.3935563361271486</v>
      </c>
      <c r="U18" s="129" t="str">
        <f t="shared" si="8"/>
        <v>n.a.</v>
      </c>
      <c r="V18" s="129" t="str">
        <f t="shared" si="9"/>
        <v>n.a.</v>
      </c>
      <c r="W18" s="129" t="str">
        <f t="shared" si="10"/>
        <v>n.a.</v>
      </c>
      <c r="X18" s="129">
        <f t="shared" si="11"/>
        <v>2.8301886792452824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</row>
    <row r="19" spans="1:35">
      <c r="A19" s="123">
        <f t="shared" si="15"/>
        <v>1891</v>
      </c>
      <c r="B19" s="124">
        <v>12945</v>
      </c>
      <c r="C19" s="125">
        <v>11794</v>
      </c>
      <c r="D19" s="3"/>
      <c r="E19">
        <v>13500</v>
      </c>
      <c r="F19" s="122">
        <v>52648.482654057021</v>
      </c>
      <c r="G19" s="3"/>
      <c r="H19" s="7">
        <f t="shared" si="12"/>
        <v>97.407407407407405</v>
      </c>
      <c r="I19" s="7">
        <f t="shared" si="13"/>
        <v>109.75919959301339</v>
      </c>
      <c r="J19" s="3"/>
      <c r="K19" s="7">
        <f t="shared" si="14"/>
        <v>-0.40528103306922691</v>
      </c>
      <c r="L19" s="7">
        <v>0</v>
      </c>
      <c r="M19" s="130">
        <f t="shared" si="0"/>
        <v>0</v>
      </c>
      <c r="N19" s="130">
        <f t="shared" si="1"/>
        <v>0</v>
      </c>
      <c r="O19" s="130">
        <f t="shared" si="2"/>
        <v>0</v>
      </c>
      <c r="P19" s="130">
        <f t="shared" si="3"/>
        <v>1</v>
      </c>
      <c r="Q19" s="129" t="str">
        <f t="shared" si="4"/>
        <v>n.a.</v>
      </c>
      <c r="R19" s="129" t="str">
        <f t="shared" si="5"/>
        <v>n.a.</v>
      </c>
      <c r="S19" s="129" t="str">
        <f t="shared" si="6"/>
        <v>n.a.</v>
      </c>
      <c r="T19" s="129">
        <f t="shared" si="7"/>
        <v>-0.40528103306922691</v>
      </c>
      <c r="U19" s="129" t="str">
        <f t="shared" si="8"/>
        <v>n.a.</v>
      </c>
      <c r="V19" s="129" t="str">
        <f t="shared" si="9"/>
        <v>n.a.</v>
      </c>
      <c r="W19" s="129" t="str">
        <f t="shared" si="10"/>
        <v>n.a.</v>
      </c>
      <c r="X19" s="129">
        <f t="shared" si="11"/>
        <v>0</v>
      </c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</row>
    <row r="20" spans="1:35">
      <c r="A20" s="123">
        <f t="shared" si="15"/>
        <v>1892</v>
      </c>
      <c r="B20" s="124">
        <v>13150</v>
      </c>
      <c r="C20" s="125">
        <v>10578</v>
      </c>
      <c r="D20" s="3"/>
      <c r="E20">
        <v>12315</v>
      </c>
      <c r="F20" s="122">
        <v>49688.460775695363</v>
      </c>
      <c r="G20" s="3"/>
      <c r="H20" s="7">
        <f t="shared" si="12"/>
        <v>107.01583434835567</v>
      </c>
      <c r="I20" s="7">
        <f t="shared" si="13"/>
        <v>124.31461523917565</v>
      </c>
      <c r="J20" s="3"/>
      <c r="K20" s="7">
        <f t="shared" si="14"/>
        <v>-5.6222358729906556</v>
      </c>
      <c r="L20" s="7">
        <v>-0.91743119266054496</v>
      </c>
      <c r="M20" s="130">
        <f t="shared" si="0"/>
        <v>0</v>
      </c>
      <c r="N20" s="130">
        <f t="shared" si="1"/>
        <v>0</v>
      </c>
      <c r="O20" s="130">
        <f t="shared" si="2"/>
        <v>0</v>
      </c>
      <c r="P20" s="130">
        <f t="shared" si="3"/>
        <v>1</v>
      </c>
      <c r="Q20" s="129" t="str">
        <f t="shared" si="4"/>
        <v>n.a.</v>
      </c>
      <c r="R20" s="129" t="str">
        <f t="shared" si="5"/>
        <v>n.a.</v>
      </c>
      <c r="S20" s="129" t="str">
        <f t="shared" si="6"/>
        <v>n.a.</v>
      </c>
      <c r="T20" s="129">
        <f t="shared" si="7"/>
        <v>-5.6222358729906556</v>
      </c>
      <c r="U20" s="129" t="str">
        <f t="shared" si="8"/>
        <v>n.a.</v>
      </c>
      <c r="V20" s="129" t="str">
        <f t="shared" si="9"/>
        <v>n.a.</v>
      </c>
      <c r="W20" s="129" t="str">
        <f t="shared" si="10"/>
        <v>n.a.</v>
      </c>
      <c r="X20" s="129">
        <f t="shared" si="11"/>
        <v>-0.91743119266054496</v>
      </c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</row>
    <row r="21" spans="1:35">
      <c r="A21" s="123">
        <f t="shared" si="15"/>
        <v>1893</v>
      </c>
      <c r="B21" s="124">
        <v>13179</v>
      </c>
      <c r="C21" s="125">
        <v>10740</v>
      </c>
      <c r="D21" s="3"/>
      <c r="E21">
        <v>12479</v>
      </c>
      <c r="F21" s="122">
        <v>51967.127522146955</v>
      </c>
      <c r="G21" s="3"/>
      <c r="H21" s="7">
        <f t="shared" si="12"/>
        <v>104.47952560301306</v>
      </c>
      <c r="I21" s="7">
        <f t="shared" si="13"/>
        <v>122.70949720670392</v>
      </c>
      <c r="J21" s="3"/>
      <c r="K21" s="7">
        <f t="shared" si="14"/>
        <v>4.5859072929185674</v>
      </c>
      <c r="L21" s="7">
        <v>-1.8518518518518565</v>
      </c>
      <c r="M21" s="130">
        <f t="shared" si="0"/>
        <v>0</v>
      </c>
      <c r="N21" s="130">
        <f t="shared" si="1"/>
        <v>0</v>
      </c>
      <c r="O21" s="130">
        <f t="shared" si="2"/>
        <v>0</v>
      </c>
      <c r="P21" s="130">
        <f t="shared" si="3"/>
        <v>1</v>
      </c>
      <c r="Q21" s="129" t="str">
        <f t="shared" si="4"/>
        <v>n.a.</v>
      </c>
      <c r="R21" s="129" t="str">
        <f t="shared" si="5"/>
        <v>n.a.</v>
      </c>
      <c r="S21" s="129" t="str">
        <f t="shared" si="6"/>
        <v>n.a.</v>
      </c>
      <c r="T21" s="129">
        <f t="shared" si="7"/>
        <v>4.5859072929185674</v>
      </c>
      <c r="U21" s="129" t="str">
        <f t="shared" si="8"/>
        <v>n.a.</v>
      </c>
      <c r="V21" s="129" t="str">
        <f t="shared" si="9"/>
        <v>n.a.</v>
      </c>
      <c r="W21" s="129" t="str">
        <f t="shared" si="10"/>
        <v>n.a.</v>
      </c>
      <c r="X21" s="129">
        <f t="shared" si="11"/>
        <v>-1.8518518518518565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</row>
    <row r="22" spans="1:35">
      <c r="A22" s="123">
        <f t="shared" si="15"/>
        <v>1894</v>
      </c>
      <c r="B22" s="124">
        <v>13038</v>
      </c>
      <c r="C22" s="125">
        <v>10382</v>
      </c>
      <c r="D22" s="3"/>
      <c r="E22">
        <v>11984</v>
      </c>
      <c r="F22" s="122">
        <v>51234.636914415474</v>
      </c>
      <c r="G22" s="3"/>
      <c r="H22" s="7">
        <f t="shared" si="12"/>
        <v>110.77269692923899</v>
      </c>
      <c r="I22" s="7">
        <f t="shared" si="13"/>
        <v>125.5827393565787</v>
      </c>
      <c r="J22" s="3"/>
      <c r="K22" s="7">
        <f t="shared" si="14"/>
        <v>-1.4095268348617407</v>
      </c>
      <c r="L22" s="7">
        <v>0</v>
      </c>
      <c r="M22" s="130">
        <f t="shared" si="0"/>
        <v>0</v>
      </c>
      <c r="N22" s="130">
        <f t="shared" si="1"/>
        <v>0</v>
      </c>
      <c r="O22" s="130">
        <f t="shared" si="2"/>
        <v>0</v>
      </c>
      <c r="P22" s="130">
        <f t="shared" si="3"/>
        <v>1</v>
      </c>
      <c r="Q22" s="129" t="str">
        <f t="shared" si="4"/>
        <v>n.a.</v>
      </c>
      <c r="R22" s="129" t="str">
        <f t="shared" si="5"/>
        <v>n.a.</v>
      </c>
      <c r="S22" s="129" t="str">
        <f t="shared" si="6"/>
        <v>n.a.</v>
      </c>
      <c r="T22" s="129">
        <f t="shared" si="7"/>
        <v>-1.4095268348617407</v>
      </c>
      <c r="U22" s="129" t="str">
        <f t="shared" si="8"/>
        <v>n.a.</v>
      </c>
      <c r="V22" s="129" t="str">
        <f t="shared" si="9"/>
        <v>n.a.</v>
      </c>
      <c r="W22" s="129" t="str">
        <f t="shared" si="10"/>
        <v>n.a.</v>
      </c>
      <c r="X22" s="129">
        <f t="shared" si="11"/>
        <v>0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</row>
    <row r="23" spans="1:35">
      <c r="A23" s="123">
        <f t="shared" si="15"/>
        <v>1895</v>
      </c>
      <c r="B23" s="124">
        <v>13275</v>
      </c>
      <c r="C23" s="125">
        <v>10804</v>
      </c>
      <c r="D23" s="3"/>
      <c r="E23">
        <v>12496</v>
      </c>
      <c r="F23" s="122">
        <v>52027.204062231707</v>
      </c>
      <c r="G23" s="3"/>
      <c r="H23" s="7">
        <f t="shared" si="12"/>
        <v>107.34635083226632</v>
      </c>
      <c r="I23" s="7">
        <f t="shared" si="13"/>
        <v>122.87115883006294</v>
      </c>
      <c r="J23" s="3"/>
      <c r="K23" s="7">
        <f t="shared" si="14"/>
        <v>1.5469362047791479</v>
      </c>
      <c r="L23" s="7">
        <v>-0.94339622641508858</v>
      </c>
      <c r="M23" s="130">
        <f t="shared" si="0"/>
        <v>0</v>
      </c>
      <c r="N23" s="130">
        <f t="shared" si="1"/>
        <v>0</v>
      </c>
      <c r="O23" s="130">
        <f t="shared" si="2"/>
        <v>0</v>
      </c>
      <c r="P23" s="130">
        <f t="shared" si="3"/>
        <v>1</v>
      </c>
      <c r="Q23" s="129" t="str">
        <f t="shared" si="4"/>
        <v>n.a.</v>
      </c>
      <c r="R23" s="129" t="str">
        <f t="shared" si="5"/>
        <v>n.a.</v>
      </c>
      <c r="S23" s="129" t="str">
        <f t="shared" si="6"/>
        <v>n.a.</v>
      </c>
      <c r="T23" s="129">
        <f t="shared" si="7"/>
        <v>1.5469362047791479</v>
      </c>
      <c r="U23" s="129" t="str">
        <f t="shared" si="8"/>
        <v>n.a.</v>
      </c>
      <c r="V23" s="129" t="str">
        <f t="shared" si="9"/>
        <v>n.a.</v>
      </c>
      <c r="W23" s="129" t="str">
        <f t="shared" si="10"/>
        <v>n.a.</v>
      </c>
      <c r="X23" s="129">
        <f t="shared" si="11"/>
        <v>-0.94339622641508858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</row>
    <row r="24" spans="1:35">
      <c r="A24" s="123">
        <f t="shared" si="15"/>
        <v>1896</v>
      </c>
      <c r="B24" s="124">
        <v>13414</v>
      </c>
      <c r="C24" s="125">
        <v>10829</v>
      </c>
      <c r="D24" s="3"/>
      <c r="E24">
        <v>12529</v>
      </c>
      <c r="F24" s="122">
        <v>53456.16873343246</v>
      </c>
      <c r="G24" s="3"/>
      <c r="H24" s="7">
        <f t="shared" si="12"/>
        <v>107.02370500438981</v>
      </c>
      <c r="I24" s="7">
        <f t="shared" si="13"/>
        <v>123.87108689629699</v>
      </c>
      <c r="J24" s="3"/>
      <c r="K24" s="7">
        <f t="shared" si="14"/>
        <v>2.7465721000335064</v>
      </c>
      <c r="L24" s="7">
        <v>0</v>
      </c>
      <c r="M24" s="130">
        <f t="shared" si="0"/>
        <v>0</v>
      </c>
      <c r="N24" s="130">
        <f t="shared" si="1"/>
        <v>0</v>
      </c>
      <c r="O24" s="130">
        <f t="shared" si="2"/>
        <v>0</v>
      </c>
      <c r="P24" s="130">
        <f t="shared" si="3"/>
        <v>1</v>
      </c>
      <c r="Q24" s="129" t="str">
        <f t="shared" si="4"/>
        <v>n.a.</v>
      </c>
      <c r="R24" s="129" t="str">
        <f t="shared" si="5"/>
        <v>n.a.</v>
      </c>
      <c r="S24" s="129" t="str">
        <f t="shared" si="6"/>
        <v>n.a.</v>
      </c>
      <c r="T24" s="129">
        <f t="shared" si="7"/>
        <v>2.7465721000335064</v>
      </c>
      <c r="U24" s="129" t="str">
        <f t="shared" si="8"/>
        <v>n.a.</v>
      </c>
      <c r="V24" s="129" t="str">
        <f t="shared" si="9"/>
        <v>n.a.</v>
      </c>
      <c r="W24" s="129" t="str">
        <f t="shared" si="10"/>
        <v>n.a.</v>
      </c>
      <c r="X24" s="129">
        <f t="shared" si="11"/>
        <v>0</v>
      </c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</row>
    <row r="25" spans="1:35">
      <c r="A25" s="123">
        <f t="shared" si="15"/>
        <v>1897</v>
      </c>
      <c r="B25" s="124">
        <v>13409</v>
      </c>
      <c r="C25" s="125">
        <v>10549</v>
      </c>
      <c r="D25" s="3"/>
      <c r="E25">
        <v>12228</v>
      </c>
      <c r="F25" s="122">
        <v>51091.010360624598</v>
      </c>
      <c r="G25" s="3"/>
      <c r="H25" s="7">
        <f t="shared" si="12"/>
        <v>111.84167484461891</v>
      </c>
      <c r="I25" s="7">
        <f t="shared" si="13"/>
        <v>127.11157455683004</v>
      </c>
      <c r="J25" s="3"/>
      <c r="K25" s="7">
        <f t="shared" si="14"/>
        <v>-4.424481643273193</v>
      </c>
      <c r="L25" s="7">
        <v>0</v>
      </c>
      <c r="M25" s="130">
        <f t="shared" si="0"/>
        <v>0</v>
      </c>
      <c r="N25" s="130">
        <f t="shared" si="1"/>
        <v>0</v>
      </c>
      <c r="O25" s="130">
        <f t="shared" si="2"/>
        <v>0</v>
      </c>
      <c r="P25" s="130">
        <f t="shared" si="3"/>
        <v>1</v>
      </c>
      <c r="Q25" s="129" t="str">
        <f t="shared" si="4"/>
        <v>n.a.</v>
      </c>
      <c r="R25" s="129" t="str">
        <f t="shared" si="5"/>
        <v>n.a.</v>
      </c>
      <c r="S25" s="129" t="str">
        <f t="shared" si="6"/>
        <v>n.a.</v>
      </c>
      <c r="T25" s="129">
        <f t="shared" si="7"/>
        <v>-4.424481643273193</v>
      </c>
      <c r="U25" s="129" t="str">
        <f t="shared" si="8"/>
        <v>n.a.</v>
      </c>
      <c r="V25" s="129" t="str">
        <f t="shared" si="9"/>
        <v>n.a.</v>
      </c>
      <c r="W25" s="129" t="str">
        <f t="shared" si="10"/>
        <v>n.a.</v>
      </c>
      <c r="X25" s="129">
        <f t="shared" si="11"/>
        <v>0</v>
      </c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</row>
    <row r="26" spans="1:35">
      <c r="A26" s="123">
        <f t="shared" si="15"/>
        <v>1898</v>
      </c>
      <c r="B26" s="124">
        <v>13676</v>
      </c>
      <c r="C26" s="125">
        <v>11894</v>
      </c>
      <c r="D26" s="3"/>
      <c r="E26">
        <v>13801</v>
      </c>
      <c r="F26" s="122">
        <v>55645.743208921151</v>
      </c>
      <c r="G26" s="3"/>
      <c r="H26" s="7">
        <f t="shared" si="12"/>
        <v>99.355119194261292</v>
      </c>
      <c r="I26" s="7">
        <f t="shared" si="13"/>
        <v>114.98234403901127</v>
      </c>
      <c r="J26" s="3"/>
      <c r="K26" s="7">
        <f t="shared" si="14"/>
        <v>8.9149398615276709</v>
      </c>
      <c r="L26" s="7">
        <v>0</v>
      </c>
      <c r="M26" s="130">
        <f t="shared" si="0"/>
        <v>0</v>
      </c>
      <c r="N26" s="130">
        <f t="shared" si="1"/>
        <v>0</v>
      </c>
      <c r="O26" s="130">
        <f t="shared" si="2"/>
        <v>0</v>
      </c>
      <c r="P26" s="130">
        <f t="shared" si="3"/>
        <v>1</v>
      </c>
      <c r="Q26" s="129" t="str">
        <f t="shared" si="4"/>
        <v>n.a.</v>
      </c>
      <c r="R26" s="129" t="str">
        <f t="shared" si="5"/>
        <v>n.a.</v>
      </c>
      <c r="S26" s="129" t="str">
        <f t="shared" si="6"/>
        <v>n.a.</v>
      </c>
      <c r="T26" s="129">
        <f t="shared" si="7"/>
        <v>8.9149398615276709</v>
      </c>
      <c r="U26" s="129" t="str">
        <f t="shared" si="8"/>
        <v>n.a.</v>
      </c>
      <c r="V26" s="129" t="str">
        <f t="shared" si="9"/>
        <v>n.a.</v>
      </c>
      <c r="W26" s="129" t="str">
        <f t="shared" si="10"/>
        <v>n.a.</v>
      </c>
      <c r="X26" s="129">
        <f t="shared" si="11"/>
        <v>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</row>
    <row r="27" spans="1:35">
      <c r="A27" s="123">
        <f t="shared" si="15"/>
        <v>1899</v>
      </c>
      <c r="B27" s="124">
        <v>13712</v>
      </c>
      <c r="C27" s="125">
        <v>11934</v>
      </c>
      <c r="D27" s="3"/>
      <c r="E27">
        <v>13963</v>
      </c>
      <c r="F27" s="122">
        <v>56944.049370895904</v>
      </c>
      <c r="G27" s="3"/>
      <c r="H27" s="7">
        <f t="shared" si="12"/>
        <v>99.699205041896434</v>
      </c>
      <c r="I27" s="7">
        <f t="shared" si="13"/>
        <v>114.89860901625607</v>
      </c>
      <c r="J27" s="3"/>
      <c r="K27" s="7">
        <f t="shared" si="14"/>
        <v>2.3331634858398509</v>
      </c>
      <c r="L27" s="7">
        <v>-1.9047619047619098</v>
      </c>
      <c r="M27" s="130">
        <f t="shared" si="0"/>
        <v>0</v>
      </c>
      <c r="N27" s="130">
        <f t="shared" si="1"/>
        <v>0</v>
      </c>
      <c r="O27" s="130">
        <f t="shared" si="2"/>
        <v>0</v>
      </c>
      <c r="P27" s="130">
        <f t="shared" si="3"/>
        <v>1</v>
      </c>
      <c r="Q27" s="129" t="str">
        <f t="shared" si="4"/>
        <v>n.a.</v>
      </c>
      <c r="R27" s="129" t="str">
        <f t="shared" si="5"/>
        <v>n.a.</v>
      </c>
      <c r="S27" s="129" t="str">
        <f t="shared" si="6"/>
        <v>n.a.</v>
      </c>
      <c r="T27" s="129">
        <f t="shared" si="7"/>
        <v>2.3331634858398509</v>
      </c>
      <c r="U27" s="129" t="str">
        <f t="shared" si="8"/>
        <v>n.a.</v>
      </c>
      <c r="V27" s="129" t="str">
        <f t="shared" si="9"/>
        <v>n.a.</v>
      </c>
      <c r="W27" s="129" t="str">
        <f t="shared" si="10"/>
        <v>n.a.</v>
      </c>
      <c r="X27" s="129">
        <f t="shared" si="11"/>
        <v>-1.9047619047619098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</row>
    <row r="28" spans="1:35">
      <c r="A28" s="123">
        <f t="shared" si="15"/>
        <v>1900</v>
      </c>
      <c r="B28" s="124">
        <v>13921</v>
      </c>
      <c r="C28" s="125">
        <v>12736</v>
      </c>
      <c r="D28" s="3"/>
      <c r="E28">
        <v>14978</v>
      </c>
      <c r="F28" s="122">
        <v>60113.615842018713</v>
      </c>
      <c r="G28" s="3"/>
      <c r="H28" s="7">
        <f t="shared" si="12"/>
        <v>92.876218453732136</v>
      </c>
      <c r="I28" s="7">
        <f t="shared" si="13"/>
        <v>109.30433417085428</v>
      </c>
      <c r="J28" s="3"/>
      <c r="K28" s="7">
        <f t="shared" si="14"/>
        <v>5.5661065662512721</v>
      </c>
      <c r="L28" s="7">
        <v>0.97087378640776123</v>
      </c>
      <c r="M28" s="130">
        <f t="shared" si="0"/>
        <v>0</v>
      </c>
      <c r="N28" s="130">
        <f t="shared" si="1"/>
        <v>0</v>
      </c>
      <c r="O28" s="130">
        <f t="shared" si="2"/>
        <v>0</v>
      </c>
      <c r="P28" s="130">
        <f t="shared" si="3"/>
        <v>1</v>
      </c>
      <c r="Q28" s="129" t="str">
        <f t="shared" si="4"/>
        <v>n.a.</v>
      </c>
      <c r="R28" s="129" t="str">
        <f t="shared" si="5"/>
        <v>n.a.</v>
      </c>
      <c r="S28" s="129" t="str">
        <f t="shared" si="6"/>
        <v>n.a.</v>
      </c>
      <c r="T28" s="129">
        <f t="shared" si="7"/>
        <v>5.5661065662512721</v>
      </c>
      <c r="U28" s="129" t="str">
        <f t="shared" si="8"/>
        <v>n.a.</v>
      </c>
      <c r="V28" s="129" t="str">
        <f t="shared" si="9"/>
        <v>n.a.</v>
      </c>
      <c r="W28" s="129" t="str">
        <f t="shared" si="10"/>
        <v>n.a.</v>
      </c>
      <c r="X28" s="129">
        <f t="shared" si="11"/>
        <v>0.97087378640776123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</row>
    <row r="29" spans="1:35">
      <c r="A29" s="123">
        <f t="shared" si="15"/>
        <v>1901</v>
      </c>
      <c r="B29" s="124">
        <v>13911</v>
      </c>
      <c r="C29" s="125">
        <v>13145</v>
      </c>
      <c r="D29" s="3"/>
      <c r="E29">
        <v>15447</v>
      </c>
      <c r="F29" s="122">
        <v>64016.027118812541</v>
      </c>
      <c r="G29" s="3"/>
      <c r="H29" s="7">
        <f t="shared" si="12"/>
        <v>89.357156729462034</v>
      </c>
      <c r="I29" s="7">
        <f t="shared" si="13"/>
        <v>105.82731076454925</v>
      </c>
      <c r="J29" s="3"/>
      <c r="K29" s="7">
        <f t="shared" si="14"/>
        <v>6.4917260792455744</v>
      </c>
      <c r="L29" s="7">
        <v>0</v>
      </c>
      <c r="M29" s="130">
        <f t="shared" si="0"/>
        <v>0</v>
      </c>
      <c r="N29" s="130">
        <f t="shared" si="1"/>
        <v>0</v>
      </c>
      <c r="O29" s="130">
        <f t="shared" si="2"/>
        <v>0</v>
      </c>
      <c r="P29" s="130">
        <f t="shared" si="3"/>
        <v>1</v>
      </c>
      <c r="Q29" s="129" t="str">
        <f t="shared" si="4"/>
        <v>n.a.</v>
      </c>
      <c r="R29" s="129" t="str">
        <f t="shared" si="5"/>
        <v>n.a.</v>
      </c>
      <c r="S29" s="129" t="str">
        <f t="shared" si="6"/>
        <v>n.a.</v>
      </c>
      <c r="T29" s="129">
        <f t="shared" si="7"/>
        <v>6.4917260792455744</v>
      </c>
      <c r="U29" s="129" t="str">
        <f t="shared" si="8"/>
        <v>n.a.</v>
      </c>
      <c r="V29" s="129" t="str">
        <f t="shared" si="9"/>
        <v>n.a.</v>
      </c>
      <c r="W29" s="129" t="str">
        <f t="shared" si="10"/>
        <v>n.a.</v>
      </c>
      <c r="X29" s="129">
        <f t="shared" si="11"/>
        <v>0</v>
      </c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</row>
    <row r="30" spans="1:35">
      <c r="A30" s="123">
        <f t="shared" si="15"/>
        <v>1902</v>
      </c>
      <c r="B30" s="124">
        <v>13803</v>
      </c>
      <c r="C30" s="125">
        <v>12566</v>
      </c>
      <c r="D30" s="3"/>
      <c r="E30">
        <v>14891</v>
      </c>
      <c r="F30" s="122">
        <v>62231.10267237384</v>
      </c>
      <c r="G30" s="3"/>
      <c r="H30" s="7">
        <f t="shared" si="12"/>
        <v>91.894432878920156</v>
      </c>
      <c r="I30" s="7">
        <f t="shared" si="13"/>
        <v>109.84402355562629</v>
      </c>
      <c r="J30" s="3"/>
      <c r="K30" s="7">
        <f t="shared" si="14"/>
        <v>-2.7882462045417444</v>
      </c>
      <c r="L30" s="7">
        <v>0</v>
      </c>
      <c r="M30" s="130">
        <f t="shared" si="0"/>
        <v>0</v>
      </c>
      <c r="N30" s="130">
        <f t="shared" si="1"/>
        <v>0</v>
      </c>
      <c r="O30" s="130">
        <f t="shared" si="2"/>
        <v>0</v>
      </c>
      <c r="P30" s="130">
        <f t="shared" si="3"/>
        <v>1</v>
      </c>
      <c r="Q30" s="129" t="str">
        <f t="shared" si="4"/>
        <v>n.a.</v>
      </c>
      <c r="R30" s="129" t="str">
        <f t="shared" si="5"/>
        <v>n.a.</v>
      </c>
      <c r="S30" s="129" t="str">
        <f t="shared" si="6"/>
        <v>n.a.</v>
      </c>
      <c r="T30" s="129">
        <f t="shared" si="7"/>
        <v>-2.7882462045417444</v>
      </c>
      <c r="U30" s="129" t="str">
        <f t="shared" si="8"/>
        <v>n.a.</v>
      </c>
      <c r="V30" s="129" t="str">
        <f t="shared" si="9"/>
        <v>n.a.</v>
      </c>
      <c r="W30" s="129" t="str">
        <f t="shared" si="10"/>
        <v>n.a.</v>
      </c>
      <c r="X30" s="129">
        <f t="shared" si="11"/>
        <v>0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</row>
    <row r="31" spans="1:35">
      <c r="A31" s="123">
        <f t="shared" si="15"/>
        <v>1903</v>
      </c>
      <c r="B31" s="124">
        <v>13684</v>
      </c>
      <c r="C31" s="125">
        <v>13697</v>
      </c>
      <c r="D31" s="3"/>
      <c r="E31">
        <v>16134</v>
      </c>
      <c r="F31" s="122">
        <v>65196.220580842433</v>
      </c>
      <c r="G31" s="3"/>
      <c r="H31" s="7">
        <f t="shared" si="12"/>
        <v>86.271228461633811</v>
      </c>
      <c r="I31" s="7">
        <f t="shared" si="13"/>
        <v>99.905088705555954</v>
      </c>
      <c r="J31" s="3"/>
      <c r="K31" s="7">
        <f t="shared" si="14"/>
        <v>4.7646880436603478</v>
      </c>
      <c r="L31" s="7">
        <v>1.923076923076928</v>
      </c>
      <c r="M31" s="130">
        <f t="shared" si="0"/>
        <v>0</v>
      </c>
      <c r="N31" s="130">
        <f t="shared" si="1"/>
        <v>0</v>
      </c>
      <c r="O31" s="130">
        <f t="shared" si="2"/>
        <v>0</v>
      </c>
      <c r="P31" s="130">
        <f t="shared" si="3"/>
        <v>1</v>
      </c>
      <c r="Q31" s="129" t="str">
        <f t="shared" si="4"/>
        <v>n.a.</v>
      </c>
      <c r="R31" s="129" t="str">
        <f t="shared" si="5"/>
        <v>n.a.</v>
      </c>
      <c r="S31" s="129" t="str">
        <f t="shared" si="6"/>
        <v>n.a.</v>
      </c>
      <c r="T31" s="129">
        <f t="shared" si="7"/>
        <v>4.7646880436603478</v>
      </c>
      <c r="U31" s="129" t="str">
        <f t="shared" si="8"/>
        <v>n.a.</v>
      </c>
      <c r="V31" s="129" t="str">
        <f t="shared" si="9"/>
        <v>n.a.</v>
      </c>
      <c r="W31" s="129" t="str">
        <f t="shared" si="10"/>
        <v>n.a.</v>
      </c>
      <c r="X31" s="129">
        <f t="shared" si="11"/>
        <v>1.923076923076928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</row>
    <row r="32" spans="1:35">
      <c r="A32" s="123">
        <f t="shared" si="15"/>
        <v>1904</v>
      </c>
      <c r="B32" s="124">
        <v>13919</v>
      </c>
      <c r="C32" s="125">
        <v>13513</v>
      </c>
      <c r="D32" s="3"/>
      <c r="E32">
        <v>16000</v>
      </c>
      <c r="F32" s="122">
        <v>65805.249510526904</v>
      </c>
      <c r="G32" s="3"/>
      <c r="H32" s="7">
        <f t="shared" si="12"/>
        <v>87.362499999999997</v>
      </c>
      <c r="I32" s="7">
        <f t="shared" si="13"/>
        <v>103.00451417153852</v>
      </c>
      <c r="J32" s="3"/>
      <c r="K32" s="7">
        <f t="shared" si="14"/>
        <v>0.93414759975125605</v>
      </c>
      <c r="L32" s="7">
        <v>0.94339622641508858</v>
      </c>
      <c r="M32" s="130">
        <f t="shared" si="0"/>
        <v>0</v>
      </c>
      <c r="N32" s="130">
        <f t="shared" si="1"/>
        <v>0</v>
      </c>
      <c r="O32" s="130">
        <f t="shared" si="2"/>
        <v>0</v>
      </c>
      <c r="P32" s="130">
        <f t="shared" si="3"/>
        <v>1</v>
      </c>
      <c r="Q32" s="129" t="str">
        <f t="shared" si="4"/>
        <v>n.a.</v>
      </c>
      <c r="R32" s="129" t="str">
        <f t="shared" si="5"/>
        <v>n.a.</v>
      </c>
      <c r="S32" s="129" t="str">
        <f t="shared" si="6"/>
        <v>n.a.</v>
      </c>
      <c r="T32" s="129">
        <f t="shared" si="7"/>
        <v>0.93414759975125605</v>
      </c>
      <c r="U32" s="129" t="str">
        <f t="shared" si="8"/>
        <v>n.a.</v>
      </c>
      <c r="V32" s="129" t="str">
        <f t="shared" si="9"/>
        <v>n.a.</v>
      </c>
      <c r="W32" s="129" t="str">
        <f t="shared" si="10"/>
        <v>n.a.</v>
      </c>
      <c r="X32" s="129">
        <f t="shared" si="11"/>
        <v>0.94339622641508858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</row>
    <row r="33" spans="1:35">
      <c r="A33" s="123">
        <f t="shared" si="15"/>
        <v>1905</v>
      </c>
      <c r="B33" s="124">
        <v>13978</v>
      </c>
      <c r="C33" s="125">
        <v>14227</v>
      </c>
      <c r="D33" s="3"/>
      <c r="E33">
        <v>16918</v>
      </c>
      <c r="F33" s="122">
        <v>69477.012157982026</v>
      </c>
      <c r="G33" s="3"/>
      <c r="H33" s="7">
        <f t="shared" si="12"/>
        <v>84.885920321551012</v>
      </c>
      <c r="I33" s="7">
        <f t="shared" si="13"/>
        <v>98.249806705559848</v>
      </c>
      <c r="J33" s="3"/>
      <c r="K33" s="7">
        <f t="shared" si="14"/>
        <v>5.5797412436947802</v>
      </c>
      <c r="L33" s="7">
        <v>0.9345794392523471</v>
      </c>
      <c r="M33" s="130">
        <f t="shared" si="0"/>
        <v>0</v>
      </c>
      <c r="N33" s="130">
        <f t="shared" si="1"/>
        <v>0</v>
      </c>
      <c r="O33" s="130">
        <f t="shared" si="2"/>
        <v>0</v>
      </c>
      <c r="P33" s="130">
        <f t="shared" si="3"/>
        <v>1</v>
      </c>
      <c r="Q33" s="129" t="str">
        <f t="shared" si="4"/>
        <v>n.a.</v>
      </c>
      <c r="R33" s="129" t="str">
        <f t="shared" si="5"/>
        <v>n.a.</v>
      </c>
      <c r="S33" s="129" t="str">
        <f t="shared" si="6"/>
        <v>n.a.</v>
      </c>
      <c r="T33" s="129">
        <f t="shared" si="7"/>
        <v>5.5797412436947802</v>
      </c>
      <c r="U33" s="129" t="str">
        <f t="shared" si="8"/>
        <v>n.a.</v>
      </c>
      <c r="V33" s="129" t="str">
        <f t="shared" si="9"/>
        <v>n.a.</v>
      </c>
      <c r="W33" s="129" t="str">
        <f t="shared" si="10"/>
        <v>n.a.</v>
      </c>
      <c r="X33" s="129">
        <f t="shared" si="11"/>
        <v>0.9345794392523471</v>
      </c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</row>
    <row r="34" spans="1:35">
      <c r="A34" s="123">
        <f t="shared" si="15"/>
        <v>1906</v>
      </c>
      <c r="B34" s="124">
        <v>14361</v>
      </c>
      <c r="C34" s="125">
        <v>15148</v>
      </c>
      <c r="D34" s="3"/>
      <c r="E34">
        <v>18372</v>
      </c>
      <c r="F34" s="122">
        <v>72087.402768440516</v>
      </c>
      <c r="G34" s="3"/>
      <c r="H34" s="7">
        <f t="shared" si="12"/>
        <v>79.539516655780531</v>
      </c>
      <c r="I34" s="7">
        <f t="shared" si="13"/>
        <v>94.804594665962497</v>
      </c>
      <c r="J34" s="3"/>
      <c r="K34" s="7">
        <f t="shared" si="14"/>
        <v>3.7572004456996266</v>
      </c>
      <c r="L34" s="7">
        <v>0.92592592592592027</v>
      </c>
      <c r="M34" s="130">
        <f t="shared" si="0"/>
        <v>0</v>
      </c>
      <c r="N34" s="130">
        <f t="shared" si="1"/>
        <v>0</v>
      </c>
      <c r="O34" s="130">
        <f t="shared" si="2"/>
        <v>0</v>
      </c>
      <c r="P34" s="130">
        <f t="shared" si="3"/>
        <v>1</v>
      </c>
      <c r="Q34" s="129" t="str">
        <f t="shared" si="4"/>
        <v>n.a.</v>
      </c>
      <c r="R34" s="129" t="str">
        <f t="shared" si="5"/>
        <v>n.a.</v>
      </c>
      <c r="S34" s="129" t="str">
        <f t="shared" si="6"/>
        <v>n.a.</v>
      </c>
      <c r="T34" s="129">
        <f t="shared" si="7"/>
        <v>3.7572004456996266</v>
      </c>
      <c r="U34" s="129" t="str">
        <f t="shared" si="8"/>
        <v>n.a.</v>
      </c>
      <c r="V34" s="129" t="str">
        <f t="shared" si="9"/>
        <v>n.a.</v>
      </c>
      <c r="W34" s="129" t="str">
        <f t="shared" si="10"/>
        <v>n.a.</v>
      </c>
      <c r="X34" s="129">
        <f t="shared" si="11"/>
        <v>0.92592592592592027</v>
      </c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</row>
    <row r="35" spans="1:35">
      <c r="A35" s="123">
        <f t="shared" si="15"/>
        <v>1907</v>
      </c>
      <c r="B35" s="124">
        <v>14613</v>
      </c>
      <c r="C35" s="125">
        <v>17028</v>
      </c>
      <c r="D35" s="3"/>
      <c r="E35">
        <v>20637</v>
      </c>
      <c r="F35" s="122">
        <v>80214.294309296092</v>
      </c>
      <c r="G35" s="3"/>
      <c r="H35" s="7">
        <f t="shared" si="12"/>
        <v>71.357270921161017</v>
      </c>
      <c r="I35" s="7">
        <f t="shared" si="13"/>
        <v>85.817477096546867</v>
      </c>
      <c r="J35" s="3"/>
      <c r="K35" s="7">
        <f t="shared" si="14"/>
        <v>11.273663953410583</v>
      </c>
      <c r="L35" s="7">
        <v>5.5045871559633008</v>
      </c>
      <c r="M35" s="130">
        <f t="shared" si="0"/>
        <v>0</v>
      </c>
      <c r="N35" s="130">
        <f t="shared" si="1"/>
        <v>0</v>
      </c>
      <c r="O35" s="130">
        <f t="shared" si="2"/>
        <v>1</v>
      </c>
      <c r="P35" s="130">
        <f t="shared" si="3"/>
        <v>0</v>
      </c>
      <c r="Q35" s="129" t="str">
        <f t="shared" si="4"/>
        <v>n.a.</v>
      </c>
      <c r="R35" s="129" t="str">
        <f t="shared" si="5"/>
        <v>n.a.</v>
      </c>
      <c r="S35" s="129">
        <f t="shared" si="6"/>
        <v>11.273663953410583</v>
      </c>
      <c r="T35" s="129" t="str">
        <f t="shared" si="7"/>
        <v>n.a.</v>
      </c>
      <c r="U35" s="129" t="str">
        <f t="shared" si="8"/>
        <v>n.a.</v>
      </c>
      <c r="V35" s="129" t="str">
        <f t="shared" si="9"/>
        <v>n.a.</v>
      </c>
      <c r="W35" s="129">
        <f t="shared" si="10"/>
        <v>5.5045871559633008</v>
      </c>
      <c r="X35" s="129" t="str">
        <f t="shared" si="11"/>
        <v>n.a.</v>
      </c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</row>
    <row r="36" spans="1:35">
      <c r="A36" s="123">
        <f t="shared" si="15"/>
        <v>1908</v>
      </c>
      <c r="B36" s="124">
        <v>14726</v>
      </c>
      <c r="C36" s="125">
        <v>16261</v>
      </c>
      <c r="D36" s="3"/>
      <c r="E36">
        <v>19865</v>
      </c>
      <c r="F36" s="122">
        <v>82149.292069464034</v>
      </c>
      <c r="G36" s="3"/>
      <c r="H36" s="7">
        <f t="shared" si="12"/>
        <v>75.237855524792352</v>
      </c>
      <c r="I36" s="7">
        <f t="shared" si="13"/>
        <v>90.560236147838381</v>
      </c>
      <c r="J36" s="3"/>
      <c r="K36" s="7">
        <f t="shared" si="14"/>
        <v>2.412285462123287</v>
      </c>
      <c r="L36" s="7">
        <v>-0.86956521739129911</v>
      </c>
      <c r="M36" s="130">
        <f t="shared" si="0"/>
        <v>0</v>
      </c>
      <c r="N36" s="130">
        <f t="shared" si="1"/>
        <v>0</v>
      </c>
      <c r="O36" s="130">
        <f t="shared" si="2"/>
        <v>0</v>
      </c>
      <c r="P36" s="130">
        <f t="shared" si="3"/>
        <v>1</v>
      </c>
      <c r="Q36" s="129" t="str">
        <f t="shared" si="4"/>
        <v>n.a.</v>
      </c>
      <c r="R36" s="129" t="str">
        <f t="shared" si="5"/>
        <v>n.a.</v>
      </c>
      <c r="S36" s="129" t="str">
        <f t="shared" si="6"/>
        <v>n.a.</v>
      </c>
      <c r="T36" s="129">
        <f t="shared" si="7"/>
        <v>2.412285462123287</v>
      </c>
      <c r="U36" s="129" t="str">
        <f t="shared" si="8"/>
        <v>n.a.</v>
      </c>
      <c r="V36" s="129" t="str">
        <f t="shared" si="9"/>
        <v>n.a.</v>
      </c>
      <c r="W36" s="129" t="str">
        <f t="shared" si="10"/>
        <v>n.a.</v>
      </c>
      <c r="X36" s="129">
        <f t="shared" si="11"/>
        <v>-0.86956521739129911</v>
      </c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</row>
    <row r="37" spans="1:35">
      <c r="A37" s="123">
        <f t="shared" si="15"/>
        <v>1909</v>
      </c>
      <c r="B37" s="124">
        <v>14946</v>
      </c>
      <c r="C37" s="125">
        <v>17657</v>
      </c>
      <c r="D37" s="3"/>
      <c r="E37">
        <v>21530</v>
      </c>
      <c r="F37" s="122">
        <v>88493.715192954725</v>
      </c>
      <c r="G37" s="3"/>
      <c r="H37" s="7">
        <f t="shared" si="12"/>
        <v>70.399442638179281</v>
      </c>
      <c r="I37" s="7">
        <f t="shared" si="13"/>
        <v>84.646315908704764</v>
      </c>
      <c r="J37" s="3"/>
      <c r="K37" s="7">
        <f t="shared" si="14"/>
        <v>7.7230405322616269</v>
      </c>
      <c r="L37" s="7">
        <v>-2.6315789473684204</v>
      </c>
      <c r="M37" s="130">
        <f t="shared" si="0"/>
        <v>0</v>
      </c>
      <c r="N37" s="130">
        <f t="shared" si="1"/>
        <v>0</v>
      </c>
      <c r="O37" s="130">
        <f t="shared" si="2"/>
        <v>1</v>
      </c>
      <c r="P37" s="130">
        <f t="shared" si="3"/>
        <v>0</v>
      </c>
      <c r="Q37" s="129" t="str">
        <f t="shared" si="4"/>
        <v>n.a.</v>
      </c>
      <c r="R37" s="129" t="str">
        <f t="shared" si="5"/>
        <v>n.a.</v>
      </c>
      <c r="S37" s="129">
        <f t="shared" si="6"/>
        <v>7.7230405322616269</v>
      </c>
      <c r="T37" s="129" t="str">
        <f t="shared" si="7"/>
        <v>n.a.</v>
      </c>
      <c r="U37" s="129" t="str">
        <f t="shared" si="8"/>
        <v>n.a.</v>
      </c>
      <c r="V37" s="129" t="str">
        <f t="shared" si="9"/>
        <v>n.a.</v>
      </c>
      <c r="W37" s="129">
        <f t="shared" si="10"/>
        <v>-2.6315789473684204</v>
      </c>
      <c r="X37" s="129" t="str">
        <f t="shared" si="11"/>
        <v>n.a.</v>
      </c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</row>
    <row r="38" spans="1:35">
      <c r="A38" s="123">
        <f t="shared" si="15"/>
        <v>1910</v>
      </c>
      <c r="B38" s="124">
        <v>15157</v>
      </c>
      <c r="C38" s="125">
        <v>17513</v>
      </c>
      <c r="D38" s="3"/>
      <c r="E38">
        <v>21580</v>
      </c>
      <c r="F38" s="122">
        <v>85285.021377523837</v>
      </c>
      <c r="G38" s="3"/>
      <c r="H38" s="7">
        <f t="shared" si="12"/>
        <v>72.034291010194622</v>
      </c>
      <c r="I38" s="7">
        <f t="shared" si="13"/>
        <v>86.54713641295038</v>
      </c>
      <c r="J38" s="3"/>
      <c r="K38" s="7">
        <f t="shared" si="14"/>
        <v>-3.6259002217666425</v>
      </c>
      <c r="L38" s="7">
        <v>2.7027027027027017</v>
      </c>
      <c r="M38" s="130">
        <f t="shared" si="0"/>
        <v>0</v>
      </c>
      <c r="N38" s="130">
        <f t="shared" si="1"/>
        <v>0</v>
      </c>
      <c r="O38" s="130">
        <f t="shared" si="2"/>
        <v>1</v>
      </c>
      <c r="P38" s="130">
        <f t="shared" si="3"/>
        <v>0</v>
      </c>
      <c r="Q38" s="129" t="str">
        <f t="shared" si="4"/>
        <v>n.a.</v>
      </c>
      <c r="R38" s="129" t="str">
        <f t="shared" si="5"/>
        <v>n.a.</v>
      </c>
      <c r="S38" s="129">
        <f t="shared" si="6"/>
        <v>-3.6259002217666425</v>
      </c>
      <c r="T38" s="129" t="str">
        <f t="shared" si="7"/>
        <v>n.a.</v>
      </c>
      <c r="U38" s="129" t="str">
        <f t="shared" si="8"/>
        <v>n.a.</v>
      </c>
      <c r="V38" s="129" t="str">
        <f t="shared" si="9"/>
        <v>n.a.</v>
      </c>
      <c r="W38" s="129">
        <f t="shared" si="10"/>
        <v>2.7027027027027017</v>
      </c>
      <c r="X38" s="129" t="str">
        <f t="shared" si="11"/>
        <v>n.a.</v>
      </c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</row>
    <row r="39" spans="1:35">
      <c r="A39" s="123">
        <f t="shared" si="15"/>
        <v>1911</v>
      </c>
      <c r="B39" s="124">
        <v>15545</v>
      </c>
      <c r="C39" s="125">
        <v>19369</v>
      </c>
      <c r="D39" s="3"/>
      <c r="E39">
        <v>23619</v>
      </c>
      <c r="F39" s="122">
        <v>90838.524672252111</v>
      </c>
      <c r="G39" s="3"/>
      <c r="H39" s="7">
        <f t="shared" si="12"/>
        <v>65.485414285109442</v>
      </c>
      <c r="I39" s="7">
        <f t="shared" si="13"/>
        <v>80.257111879807937</v>
      </c>
      <c r="J39" s="3"/>
      <c r="K39" s="7">
        <f t="shared" si="14"/>
        <v>6.5116983088332248</v>
      </c>
      <c r="L39" s="7">
        <v>1.7543859649122702</v>
      </c>
      <c r="M39" s="130">
        <f t="shared" si="0"/>
        <v>0</v>
      </c>
      <c r="N39" s="130">
        <f t="shared" si="1"/>
        <v>0</v>
      </c>
      <c r="O39" s="130">
        <f t="shared" si="2"/>
        <v>1</v>
      </c>
      <c r="P39" s="130">
        <f t="shared" si="3"/>
        <v>0</v>
      </c>
      <c r="Q39" s="129" t="str">
        <f t="shared" si="4"/>
        <v>n.a.</v>
      </c>
      <c r="R39" s="129" t="str">
        <f t="shared" si="5"/>
        <v>n.a.</v>
      </c>
      <c r="S39" s="129">
        <f t="shared" si="6"/>
        <v>6.5116983088332248</v>
      </c>
      <c r="T39" s="129" t="str">
        <f t="shared" si="7"/>
        <v>n.a.</v>
      </c>
      <c r="U39" s="129" t="str">
        <f t="shared" si="8"/>
        <v>n.a.</v>
      </c>
      <c r="V39" s="129" t="str">
        <f t="shared" si="9"/>
        <v>n.a.</v>
      </c>
      <c r="W39" s="129">
        <f t="shared" si="10"/>
        <v>1.7543859649122702</v>
      </c>
      <c r="X39" s="129" t="str">
        <f t="shared" si="11"/>
        <v>n.a.</v>
      </c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</row>
    <row r="40" spans="1:35">
      <c r="A40" s="123">
        <f t="shared" si="15"/>
        <v>1912</v>
      </c>
      <c r="B40" s="124">
        <v>15467</v>
      </c>
      <c r="C40" s="125">
        <v>20196</v>
      </c>
      <c r="D40" s="3"/>
      <c r="E40">
        <v>24850</v>
      </c>
      <c r="F40" s="122">
        <v>91573.778876576311</v>
      </c>
      <c r="G40" s="3"/>
      <c r="H40" s="7">
        <f t="shared" si="12"/>
        <v>65.923541247484906</v>
      </c>
      <c r="I40" s="7">
        <f t="shared" si="13"/>
        <v>76.584472172707464</v>
      </c>
      <c r="J40" s="3"/>
      <c r="K40" s="7">
        <f t="shared" si="14"/>
        <v>0.80940791032990678</v>
      </c>
      <c r="L40" s="7">
        <v>1.7241379310344873</v>
      </c>
      <c r="M40" s="130">
        <f t="shared" si="0"/>
        <v>0</v>
      </c>
      <c r="N40" s="130">
        <f t="shared" si="1"/>
        <v>0</v>
      </c>
      <c r="O40" s="130">
        <f t="shared" si="2"/>
        <v>1</v>
      </c>
      <c r="P40" s="130">
        <f t="shared" si="3"/>
        <v>0</v>
      </c>
      <c r="Q40" s="129" t="str">
        <f t="shared" si="4"/>
        <v>n.a.</v>
      </c>
      <c r="R40" s="129" t="str">
        <f t="shared" si="5"/>
        <v>n.a.</v>
      </c>
      <c r="S40" s="129">
        <f t="shared" si="6"/>
        <v>0.80940791032990678</v>
      </c>
      <c r="T40" s="129" t="str">
        <f t="shared" si="7"/>
        <v>n.a.</v>
      </c>
      <c r="U40" s="129" t="str">
        <f t="shared" si="8"/>
        <v>n.a.</v>
      </c>
      <c r="V40" s="129" t="str">
        <f t="shared" si="9"/>
        <v>n.a.</v>
      </c>
      <c r="W40" s="129">
        <f t="shared" si="10"/>
        <v>1.7241379310344873</v>
      </c>
      <c r="X40" s="129" t="str">
        <f t="shared" si="11"/>
        <v>n.a.</v>
      </c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</row>
    <row r="41" spans="1:35">
      <c r="A41" s="123">
        <f t="shared" si="15"/>
        <v>1913</v>
      </c>
      <c r="B41" s="124">
        <v>16382</v>
      </c>
      <c r="C41" s="125">
        <v>21025</v>
      </c>
      <c r="D41" s="3"/>
      <c r="E41">
        <v>25656</v>
      </c>
      <c r="F41" s="122">
        <v>95487</v>
      </c>
      <c r="G41" s="3"/>
      <c r="H41" s="7">
        <f t="shared" si="12"/>
        <v>61.451512316806983</v>
      </c>
      <c r="I41" s="7">
        <f t="shared" si="13"/>
        <v>77.916765755053504</v>
      </c>
      <c r="J41" s="3"/>
      <c r="K41" s="7">
        <f t="shared" si="14"/>
        <v>4.2732987230962083</v>
      </c>
      <c r="L41" s="7">
        <v>0</v>
      </c>
      <c r="M41" s="130">
        <f t="shared" si="0"/>
        <v>0</v>
      </c>
      <c r="N41" s="130">
        <f t="shared" si="1"/>
        <v>0</v>
      </c>
      <c r="O41" s="130">
        <f t="shared" si="2"/>
        <v>1</v>
      </c>
      <c r="P41" s="130">
        <f t="shared" si="3"/>
        <v>0</v>
      </c>
      <c r="Q41" s="129" t="str">
        <f t="shared" si="4"/>
        <v>n.a.</v>
      </c>
      <c r="R41" s="129" t="str">
        <f t="shared" si="5"/>
        <v>n.a.</v>
      </c>
      <c r="S41" s="129">
        <f t="shared" si="6"/>
        <v>4.2732987230962083</v>
      </c>
      <c r="T41" s="129" t="str">
        <f t="shared" si="7"/>
        <v>n.a.</v>
      </c>
      <c r="U41" s="129" t="str">
        <f t="shared" si="8"/>
        <v>n.a.</v>
      </c>
      <c r="V41" s="129" t="str">
        <f t="shared" si="9"/>
        <v>n.a.</v>
      </c>
      <c r="W41" s="129">
        <f t="shared" si="10"/>
        <v>0</v>
      </c>
      <c r="X41" s="129" t="str">
        <f t="shared" si="11"/>
        <v>n.a.</v>
      </c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</row>
    <row r="42" spans="1:35">
      <c r="A42" s="123">
        <f t="shared" si="15"/>
        <v>1914</v>
      </c>
      <c r="B42" s="126">
        <v>15766</v>
      </c>
      <c r="C42" s="3"/>
      <c r="D42" s="3"/>
      <c r="E42">
        <v>24044</v>
      </c>
      <c r="F42" s="122">
        <v>95412.577569587345</v>
      </c>
      <c r="G42" s="3"/>
      <c r="H42" s="7">
        <f t="shared" si="12"/>
        <v>77.753285642987862</v>
      </c>
      <c r="I42" s="7">
        <v>77.753285642987862</v>
      </c>
      <c r="J42" s="3"/>
      <c r="K42" s="7">
        <f t="shared" si="14"/>
        <v>-7.7939856119324524E-2</v>
      </c>
      <c r="L42" s="7">
        <v>0</v>
      </c>
      <c r="M42" s="130">
        <f t="shared" si="0"/>
        <v>0</v>
      </c>
      <c r="N42" s="130">
        <f t="shared" si="1"/>
        <v>0</v>
      </c>
      <c r="O42" s="130">
        <f t="shared" si="2"/>
        <v>1</v>
      </c>
      <c r="P42" s="130">
        <f t="shared" si="3"/>
        <v>0</v>
      </c>
      <c r="Q42" s="129" t="str">
        <f t="shared" si="4"/>
        <v>n.a.</v>
      </c>
      <c r="R42" s="129" t="str">
        <f t="shared" si="5"/>
        <v>n.a.</v>
      </c>
      <c r="S42" s="129">
        <f t="shared" si="6"/>
        <v>-7.7939856119324524E-2</v>
      </c>
      <c r="T42" s="129" t="str">
        <f t="shared" si="7"/>
        <v>n.a.</v>
      </c>
      <c r="U42" s="129" t="str">
        <f t="shared" si="8"/>
        <v>n.a.</v>
      </c>
      <c r="V42" s="129" t="str">
        <f t="shared" si="9"/>
        <v>n.a.</v>
      </c>
      <c r="W42" s="129">
        <f t="shared" si="10"/>
        <v>0</v>
      </c>
      <c r="X42" s="129" t="str">
        <f t="shared" si="11"/>
        <v>n.a.</v>
      </c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</row>
    <row r="43" spans="1:35">
      <c r="A43" s="123">
        <f t="shared" si="15"/>
        <v>1915</v>
      </c>
      <c r="B43" s="123">
        <v>18695</v>
      </c>
      <c r="C43" s="3"/>
      <c r="D43" s="3"/>
      <c r="E43">
        <v>28137</v>
      </c>
      <c r="F43" s="122">
        <v>106729.60828790889</v>
      </c>
      <c r="G43" s="3"/>
      <c r="H43" s="7">
        <f t="shared" si="12"/>
        <v>84.78871237161033</v>
      </c>
      <c r="I43" s="7">
        <v>84.78871237161033</v>
      </c>
      <c r="J43" s="3"/>
      <c r="K43" s="7">
        <f t="shared" si="14"/>
        <v>11.861151859216545</v>
      </c>
      <c r="L43" s="7">
        <v>8.4745762711864483</v>
      </c>
      <c r="M43" s="130">
        <f t="shared" si="0"/>
        <v>0</v>
      </c>
      <c r="N43" s="130">
        <f t="shared" si="1"/>
        <v>0</v>
      </c>
      <c r="O43" s="130">
        <f t="shared" si="2"/>
        <v>1</v>
      </c>
      <c r="P43" s="130">
        <f t="shared" si="3"/>
        <v>0</v>
      </c>
      <c r="Q43" s="129" t="str">
        <f t="shared" si="4"/>
        <v>n.a.</v>
      </c>
      <c r="R43" s="129" t="str">
        <f t="shared" si="5"/>
        <v>n.a.</v>
      </c>
      <c r="S43" s="129">
        <f t="shared" si="6"/>
        <v>11.861151859216545</v>
      </c>
      <c r="T43" s="129" t="str">
        <f t="shared" si="7"/>
        <v>n.a.</v>
      </c>
      <c r="U43" s="129" t="str">
        <f t="shared" si="8"/>
        <v>n.a.</v>
      </c>
      <c r="V43" s="129" t="str">
        <f t="shared" si="9"/>
        <v>n.a.</v>
      </c>
      <c r="W43" s="129">
        <f t="shared" si="10"/>
        <v>8.4745762711864483</v>
      </c>
      <c r="X43" s="129" t="str">
        <f t="shared" si="11"/>
        <v>n.a.</v>
      </c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</row>
    <row r="44" spans="1:35">
      <c r="A44" s="123">
        <f t="shared" si="15"/>
        <v>1916</v>
      </c>
      <c r="B44" s="123">
        <v>23857</v>
      </c>
      <c r="C44" s="3"/>
      <c r="D44" s="3"/>
      <c r="E44">
        <v>40479</v>
      </c>
      <c r="F44" s="122">
        <v>119746.27680403287</v>
      </c>
      <c r="G44" s="3"/>
      <c r="H44" s="7">
        <f t="shared" si="12"/>
        <v>83.238222288100005</v>
      </c>
      <c r="I44" s="7">
        <v>83.238222288100005</v>
      </c>
      <c r="J44" s="3"/>
      <c r="K44" s="7">
        <f t="shared" si="14"/>
        <v>12.195930187442272</v>
      </c>
      <c r="L44" s="7">
        <v>25</v>
      </c>
      <c r="M44" s="130">
        <f t="shared" si="0"/>
        <v>0</v>
      </c>
      <c r="N44" s="130">
        <f t="shared" si="1"/>
        <v>0</v>
      </c>
      <c r="O44" s="130">
        <f t="shared" si="2"/>
        <v>1</v>
      </c>
      <c r="P44" s="130">
        <f t="shared" si="3"/>
        <v>0</v>
      </c>
      <c r="Q44" s="129" t="str">
        <f t="shared" si="4"/>
        <v>n.a.</v>
      </c>
      <c r="R44" s="129" t="str">
        <f t="shared" si="5"/>
        <v>n.a.</v>
      </c>
      <c r="S44" s="129">
        <f t="shared" si="6"/>
        <v>12.195930187442272</v>
      </c>
      <c r="T44" s="129" t="str">
        <f t="shared" si="7"/>
        <v>n.a.</v>
      </c>
      <c r="U44" s="129" t="str">
        <f t="shared" si="8"/>
        <v>n.a.</v>
      </c>
      <c r="V44" s="129" t="str">
        <f t="shared" si="9"/>
        <v>n.a.</v>
      </c>
      <c r="W44" s="129">
        <f t="shared" si="10"/>
        <v>25</v>
      </c>
      <c r="X44" s="129" t="str">
        <f t="shared" si="11"/>
        <v>n.a.</v>
      </c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</row>
    <row r="45" spans="1:35">
      <c r="A45" s="123">
        <f t="shared" si="15"/>
        <v>1917</v>
      </c>
      <c r="B45" s="123">
        <v>33694</v>
      </c>
      <c r="C45" s="3"/>
      <c r="D45" s="3"/>
      <c r="E45">
        <v>56389</v>
      </c>
      <c r="F45" s="122">
        <v>125383.1803471848</v>
      </c>
      <c r="G45" s="3"/>
      <c r="H45" s="7">
        <f t="shared" si="12"/>
        <v>85.835889978541914</v>
      </c>
      <c r="I45" s="7">
        <v>85.835889978541914</v>
      </c>
      <c r="J45" s="3"/>
      <c r="K45" s="7">
        <f t="shared" si="14"/>
        <v>4.7073726996763599</v>
      </c>
      <c r="L45" s="7">
        <v>43.75</v>
      </c>
      <c r="M45" s="130">
        <f t="shared" si="0"/>
        <v>0</v>
      </c>
      <c r="N45" s="130">
        <f t="shared" si="1"/>
        <v>0</v>
      </c>
      <c r="O45" s="130">
        <f t="shared" si="2"/>
        <v>1</v>
      </c>
      <c r="P45" s="130">
        <f t="shared" si="3"/>
        <v>0</v>
      </c>
      <c r="Q45" s="129" t="str">
        <f t="shared" si="4"/>
        <v>n.a.</v>
      </c>
      <c r="R45" s="129" t="str">
        <f t="shared" si="5"/>
        <v>n.a.</v>
      </c>
      <c r="S45" s="129">
        <f t="shared" si="6"/>
        <v>4.7073726996763599</v>
      </c>
      <c r="T45" s="129" t="str">
        <f t="shared" si="7"/>
        <v>n.a.</v>
      </c>
      <c r="U45" s="129" t="str">
        <f t="shared" si="8"/>
        <v>n.a.</v>
      </c>
      <c r="V45" s="129" t="str">
        <f t="shared" si="9"/>
        <v>n.a.</v>
      </c>
      <c r="W45" s="129">
        <f t="shared" si="10"/>
        <v>43.75</v>
      </c>
      <c r="X45" s="129" t="str">
        <f t="shared" si="11"/>
        <v>n.a.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</row>
    <row r="46" spans="1:35">
      <c r="A46" s="123">
        <f t="shared" si="15"/>
        <v>1918</v>
      </c>
      <c r="B46" s="123">
        <v>48402</v>
      </c>
      <c r="C46" s="3"/>
      <c r="D46" s="3"/>
      <c r="E46">
        <v>68893</v>
      </c>
      <c r="F46" s="122">
        <v>127249.26610080844</v>
      </c>
      <c r="G46" s="3"/>
      <c r="H46" s="7">
        <f t="shared" si="12"/>
        <v>87.40075189061298</v>
      </c>
      <c r="I46" s="7">
        <v>87.40075189061298</v>
      </c>
      <c r="J46" s="3"/>
      <c r="K46" s="7">
        <f t="shared" si="14"/>
        <v>1.4883062851464457</v>
      </c>
      <c r="L46" s="7">
        <v>36.956521739130437</v>
      </c>
      <c r="M46" s="130">
        <f t="shared" si="0"/>
        <v>0</v>
      </c>
      <c r="N46" s="130">
        <f t="shared" si="1"/>
        <v>0</v>
      </c>
      <c r="O46" s="130">
        <f t="shared" si="2"/>
        <v>1</v>
      </c>
      <c r="P46" s="130">
        <f t="shared" si="3"/>
        <v>0</v>
      </c>
      <c r="Q46" s="129" t="str">
        <f t="shared" si="4"/>
        <v>n.a.</v>
      </c>
      <c r="R46" s="129" t="str">
        <f t="shared" si="5"/>
        <v>n.a.</v>
      </c>
      <c r="S46" s="129">
        <f t="shared" si="6"/>
        <v>1.4883062851464457</v>
      </c>
      <c r="T46" s="129" t="str">
        <f t="shared" si="7"/>
        <v>n.a.</v>
      </c>
      <c r="U46" s="129" t="str">
        <f t="shared" si="8"/>
        <v>n.a.</v>
      </c>
      <c r="V46" s="129" t="str">
        <f t="shared" si="9"/>
        <v>n.a.</v>
      </c>
      <c r="W46" s="129">
        <f t="shared" si="10"/>
        <v>36.956521739130437</v>
      </c>
      <c r="X46" s="129" t="str">
        <f t="shared" si="11"/>
        <v>n.a.</v>
      </c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</row>
    <row r="47" spans="1:35">
      <c r="A47" s="123">
        <f t="shared" si="15"/>
        <v>1919</v>
      </c>
      <c r="B47" s="123">
        <v>60213</v>
      </c>
      <c r="C47" s="3"/>
      <c r="D47" s="3"/>
      <c r="E47">
        <v>81276</v>
      </c>
      <c r="F47" s="122">
        <v>105979.71285878473</v>
      </c>
      <c r="G47" s="3"/>
      <c r="H47" s="7">
        <f t="shared" si="12"/>
        <v>91.65805403809243</v>
      </c>
      <c r="I47" s="7">
        <v>91.65805403809243</v>
      </c>
      <c r="J47" s="3"/>
      <c r="K47" s="7">
        <f t="shared" si="14"/>
        <v>-16.714873015592644</v>
      </c>
      <c r="L47" s="7">
        <v>1.9047619047618931</v>
      </c>
      <c r="M47" s="130">
        <f t="shared" si="0"/>
        <v>0</v>
      </c>
      <c r="N47" s="130">
        <f t="shared" si="1"/>
        <v>0</v>
      </c>
      <c r="O47" s="130">
        <f t="shared" si="2"/>
        <v>0</v>
      </c>
      <c r="P47" s="130">
        <f t="shared" si="3"/>
        <v>1</v>
      </c>
      <c r="Q47" s="129" t="str">
        <f t="shared" si="4"/>
        <v>n.a.</v>
      </c>
      <c r="R47" s="129" t="str">
        <f t="shared" si="5"/>
        <v>n.a.</v>
      </c>
      <c r="S47" s="129" t="str">
        <f t="shared" si="6"/>
        <v>n.a.</v>
      </c>
      <c r="T47" s="129">
        <f t="shared" si="7"/>
        <v>-16.714873015592644</v>
      </c>
      <c r="U47" s="129" t="str">
        <f t="shared" si="8"/>
        <v>n.a.</v>
      </c>
      <c r="V47" s="129" t="str">
        <f t="shared" si="9"/>
        <v>n.a.</v>
      </c>
      <c r="W47" s="129" t="str">
        <f t="shared" si="10"/>
        <v>n.a.</v>
      </c>
      <c r="X47" s="129">
        <f t="shared" si="11"/>
        <v>1.9047619047618931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</row>
    <row r="48" spans="1:35">
      <c r="A48" s="123">
        <f t="shared" si="15"/>
        <v>1920</v>
      </c>
      <c r="B48" s="123">
        <v>74496</v>
      </c>
      <c r="C48" s="3"/>
      <c r="D48" s="3"/>
      <c r="E48">
        <v>123900</v>
      </c>
      <c r="F48" s="122">
        <v>96757.325267532258</v>
      </c>
      <c r="G48" s="3"/>
      <c r="H48" s="7">
        <f t="shared" si="12"/>
        <v>69.799838579499593</v>
      </c>
      <c r="I48" s="7">
        <v>69.799838579499593</v>
      </c>
      <c r="J48" s="3"/>
      <c r="K48" s="7">
        <f t="shared" si="14"/>
        <v>-8.7020311175413987</v>
      </c>
      <c r="L48" s="7">
        <v>56.697819314641748</v>
      </c>
      <c r="M48" s="130">
        <f t="shared" si="0"/>
        <v>0</v>
      </c>
      <c r="N48" s="130">
        <f t="shared" si="1"/>
        <v>0</v>
      </c>
      <c r="O48" s="130">
        <f t="shared" si="2"/>
        <v>1</v>
      </c>
      <c r="P48" s="130">
        <f t="shared" si="3"/>
        <v>0</v>
      </c>
      <c r="Q48" s="129" t="str">
        <f t="shared" si="4"/>
        <v>n.a.</v>
      </c>
      <c r="R48" s="129" t="str">
        <f t="shared" si="5"/>
        <v>n.a.</v>
      </c>
      <c r="S48" s="129">
        <f t="shared" si="6"/>
        <v>-8.7020311175413987</v>
      </c>
      <c r="T48" s="129" t="str">
        <f t="shared" si="7"/>
        <v>n.a.</v>
      </c>
      <c r="U48" s="129" t="str">
        <f t="shared" si="8"/>
        <v>n.a.</v>
      </c>
      <c r="V48" s="129" t="str">
        <f t="shared" si="9"/>
        <v>n.a.</v>
      </c>
      <c r="W48" s="129">
        <f t="shared" si="10"/>
        <v>56.697819314641748</v>
      </c>
      <c r="X48" s="129" t="str">
        <f t="shared" si="11"/>
        <v>n.a.</v>
      </c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</row>
    <row r="49" spans="1:35">
      <c r="A49" s="123">
        <f t="shared" si="15"/>
        <v>1921</v>
      </c>
      <c r="B49" s="123">
        <v>86482</v>
      </c>
      <c r="C49" s="3"/>
      <c r="D49" s="3"/>
      <c r="E49">
        <v>116100</v>
      </c>
      <c r="F49" s="122">
        <v>95286.628516026773</v>
      </c>
      <c r="G49" s="3"/>
      <c r="H49" s="7">
        <f t="shared" si="12"/>
        <v>79.962101636520245</v>
      </c>
      <c r="I49" s="7">
        <v>79.962101636520245</v>
      </c>
      <c r="J49" s="3"/>
      <c r="K49" s="7">
        <f t="shared" si="14"/>
        <v>-1.5199849183914815</v>
      </c>
      <c r="L49" s="7">
        <v>11.928429423459255</v>
      </c>
      <c r="M49" s="130">
        <f t="shared" si="0"/>
        <v>0</v>
      </c>
      <c r="N49" s="130">
        <f t="shared" si="1"/>
        <v>0</v>
      </c>
      <c r="O49" s="130">
        <f t="shared" si="2"/>
        <v>1</v>
      </c>
      <c r="P49" s="130">
        <f t="shared" si="3"/>
        <v>0</v>
      </c>
      <c r="Q49" s="129" t="str">
        <f t="shared" si="4"/>
        <v>n.a.</v>
      </c>
      <c r="R49" s="129" t="str">
        <f t="shared" si="5"/>
        <v>n.a.</v>
      </c>
      <c r="S49" s="129">
        <f t="shared" si="6"/>
        <v>-1.5199849183914815</v>
      </c>
      <c r="T49" s="129" t="str">
        <f t="shared" si="7"/>
        <v>n.a.</v>
      </c>
      <c r="U49" s="129" t="str">
        <f t="shared" si="8"/>
        <v>n.a.</v>
      </c>
      <c r="V49" s="129" t="str">
        <f t="shared" si="9"/>
        <v>n.a.</v>
      </c>
      <c r="W49" s="129">
        <f t="shared" si="10"/>
        <v>11.928429423459255</v>
      </c>
      <c r="X49" s="129" t="str">
        <f t="shared" si="11"/>
        <v>n.a.</v>
      </c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</row>
    <row r="50" spans="1:35">
      <c r="A50" s="123">
        <f t="shared" si="15"/>
        <v>1922</v>
      </c>
      <c r="B50" s="123">
        <v>92836</v>
      </c>
      <c r="C50" s="3"/>
      <c r="D50" s="3"/>
      <c r="E50">
        <v>124100</v>
      </c>
      <c r="F50" s="122">
        <v>100210.14219676677</v>
      </c>
      <c r="G50" s="3"/>
      <c r="H50" s="7">
        <f t="shared" si="12"/>
        <v>76.989524576954068</v>
      </c>
      <c r="I50" s="7">
        <v>76.989524576954068</v>
      </c>
      <c r="J50" s="3"/>
      <c r="K50" s="7">
        <f t="shared" si="14"/>
        <v>5.1670562359249494</v>
      </c>
      <c r="L50" s="7">
        <v>19.18294849023091</v>
      </c>
      <c r="M50" s="130">
        <f t="shared" si="0"/>
        <v>0</v>
      </c>
      <c r="N50" s="130">
        <f t="shared" si="1"/>
        <v>0</v>
      </c>
      <c r="O50" s="130">
        <f t="shared" si="2"/>
        <v>1</v>
      </c>
      <c r="P50" s="130">
        <f t="shared" si="3"/>
        <v>0</v>
      </c>
      <c r="Q50" s="129" t="str">
        <f t="shared" si="4"/>
        <v>n.a.</v>
      </c>
      <c r="R50" s="129" t="str">
        <f t="shared" si="5"/>
        <v>n.a.</v>
      </c>
      <c r="S50" s="129">
        <f t="shared" si="6"/>
        <v>5.1670562359249494</v>
      </c>
      <c r="T50" s="129" t="str">
        <f t="shared" si="7"/>
        <v>n.a.</v>
      </c>
      <c r="U50" s="129" t="str">
        <f t="shared" si="8"/>
        <v>n.a.</v>
      </c>
      <c r="V50" s="129" t="str">
        <f t="shared" si="9"/>
        <v>n.a.</v>
      </c>
      <c r="W50" s="129">
        <f t="shared" si="10"/>
        <v>19.18294849023091</v>
      </c>
      <c r="X50" s="129" t="str">
        <f t="shared" si="11"/>
        <v>n.a.</v>
      </c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</row>
    <row r="51" spans="1:35">
      <c r="A51" s="123">
        <f t="shared" si="15"/>
        <v>1923</v>
      </c>
      <c r="B51" s="123">
        <v>95544</v>
      </c>
      <c r="C51" s="3"/>
      <c r="D51" s="3"/>
      <c r="E51">
        <v>135500</v>
      </c>
      <c r="F51" s="122">
        <v>106265.86831548298</v>
      </c>
      <c r="G51" s="3"/>
      <c r="H51" s="7">
        <f t="shared" si="12"/>
        <v>68.754981549815497</v>
      </c>
      <c r="I51" s="7">
        <v>68.754981549815497</v>
      </c>
      <c r="J51" s="3"/>
      <c r="K51" s="7">
        <f t="shared" si="14"/>
        <v>6.0430271686727544</v>
      </c>
      <c r="L51" s="7">
        <v>-1.0432190760059703</v>
      </c>
      <c r="M51" s="130">
        <f t="shared" si="0"/>
        <v>0</v>
      </c>
      <c r="N51" s="130">
        <f t="shared" si="1"/>
        <v>0</v>
      </c>
      <c r="O51" s="130">
        <f t="shared" si="2"/>
        <v>1</v>
      </c>
      <c r="P51" s="130">
        <f t="shared" si="3"/>
        <v>0</v>
      </c>
      <c r="Q51" s="129" t="str">
        <f t="shared" si="4"/>
        <v>n.a.</v>
      </c>
      <c r="R51" s="129" t="str">
        <f t="shared" si="5"/>
        <v>n.a.</v>
      </c>
      <c r="S51" s="129">
        <f t="shared" si="6"/>
        <v>6.0430271686727544</v>
      </c>
      <c r="T51" s="129" t="str">
        <f t="shared" si="7"/>
        <v>n.a.</v>
      </c>
      <c r="U51" s="129" t="str">
        <f t="shared" si="8"/>
        <v>n.a.</v>
      </c>
      <c r="V51" s="129" t="str">
        <f t="shared" si="9"/>
        <v>n.a.</v>
      </c>
      <c r="W51" s="129">
        <f t="shared" si="10"/>
        <v>-1.0432190760059703</v>
      </c>
      <c r="X51" s="129" t="str">
        <f t="shared" si="11"/>
        <v>n.a.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</row>
    <row r="52" spans="1:35">
      <c r="A52" s="123">
        <f t="shared" si="15"/>
        <v>1924</v>
      </c>
      <c r="B52" s="123">
        <v>93163</v>
      </c>
      <c r="C52" s="3"/>
      <c r="D52" s="3"/>
      <c r="E52">
        <v>143000</v>
      </c>
      <c r="F52" s="122">
        <v>107312.22189499343</v>
      </c>
      <c r="G52" s="3"/>
      <c r="H52" s="7">
        <f t="shared" si="12"/>
        <v>63.529370629370632</v>
      </c>
      <c r="I52" s="7">
        <v>63.529370629370632</v>
      </c>
      <c r="J52" s="3"/>
      <c r="K52" s="7">
        <f t="shared" si="14"/>
        <v>0.98465631166164691</v>
      </c>
      <c r="L52" s="7">
        <v>14.759036144578319</v>
      </c>
      <c r="M52" s="130">
        <f t="shared" si="0"/>
        <v>0</v>
      </c>
      <c r="N52" s="130">
        <f t="shared" si="1"/>
        <v>0</v>
      </c>
      <c r="O52" s="130">
        <f t="shared" si="2"/>
        <v>1</v>
      </c>
      <c r="P52" s="130">
        <f t="shared" si="3"/>
        <v>0</v>
      </c>
      <c r="Q52" s="129" t="str">
        <f t="shared" si="4"/>
        <v>n.a.</v>
      </c>
      <c r="R52" s="129" t="str">
        <f t="shared" si="5"/>
        <v>n.a.</v>
      </c>
      <c r="S52" s="129">
        <f t="shared" si="6"/>
        <v>0.98465631166164691</v>
      </c>
      <c r="T52" s="129" t="str">
        <f t="shared" si="7"/>
        <v>n.a.</v>
      </c>
      <c r="U52" s="129" t="str">
        <f t="shared" si="8"/>
        <v>n.a.</v>
      </c>
      <c r="V52" s="129" t="str">
        <f t="shared" si="9"/>
        <v>n.a.</v>
      </c>
      <c r="W52" s="129">
        <f t="shared" si="10"/>
        <v>14.759036144578319</v>
      </c>
      <c r="X52" s="129" t="str">
        <f t="shared" si="11"/>
        <v>n.a.</v>
      </c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</row>
    <row r="53" spans="1:35">
      <c r="A53" s="123">
        <f t="shared" si="15"/>
        <v>1925</v>
      </c>
      <c r="B53" s="123">
        <v>90847</v>
      </c>
      <c r="C53" s="3"/>
      <c r="D53" s="3"/>
      <c r="E53">
        <v>179600</v>
      </c>
      <c r="F53" s="122">
        <v>114396.55083036957</v>
      </c>
      <c r="G53" s="3"/>
      <c r="H53" s="7">
        <f t="shared" si="12"/>
        <v>52.221046770601333</v>
      </c>
      <c r="I53" s="7">
        <v>52.221046770601333</v>
      </c>
      <c r="J53" s="3"/>
      <c r="K53" s="7">
        <f t="shared" si="14"/>
        <v>6.6016049339731708</v>
      </c>
      <c r="L53" s="7">
        <v>13.385826771653544</v>
      </c>
      <c r="M53" s="130">
        <f t="shared" si="0"/>
        <v>0</v>
      </c>
      <c r="N53" s="130">
        <f t="shared" si="1"/>
        <v>1</v>
      </c>
      <c r="O53" s="130">
        <f t="shared" si="2"/>
        <v>0</v>
      </c>
      <c r="P53" s="130">
        <f t="shared" si="3"/>
        <v>0</v>
      </c>
      <c r="Q53" s="129" t="str">
        <f t="shared" si="4"/>
        <v>n.a.</v>
      </c>
      <c r="R53" s="129">
        <f t="shared" si="5"/>
        <v>6.6016049339731708</v>
      </c>
      <c r="S53" s="129" t="str">
        <f t="shared" si="6"/>
        <v>n.a.</v>
      </c>
      <c r="T53" s="129" t="str">
        <f t="shared" si="7"/>
        <v>n.a.</v>
      </c>
      <c r="U53" s="129" t="str">
        <f t="shared" si="8"/>
        <v>n.a.</v>
      </c>
      <c r="V53" s="129">
        <f t="shared" si="9"/>
        <v>13.385826771653544</v>
      </c>
      <c r="W53" s="129" t="str">
        <f t="shared" si="10"/>
        <v>n.a.</v>
      </c>
      <c r="X53" s="129" t="str">
        <f t="shared" si="11"/>
        <v>n.a.</v>
      </c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</row>
    <row r="54" spans="1:35">
      <c r="A54" s="123">
        <f t="shared" si="15"/>
        <v>1926</v>
      </c>
      <c r="B54" s="81">
        <v>93789</v>
      </c>
      <c r="C54" s="3"/>
      <c r="D54" s="3"/>
      <c r="E54">
        <v>188800</v>
      </c>
      <c r="F54" s="122">
        <v>115594.8225085475</v>
      </c>
      <c r="G54" s="3"/>
      <c r="H54" s="7">
        <f t="shared" si="12"/>
        <v>45.336864406779661</v>
      </c>
      <c r="I54" s="7">
        <v>45.336864406779661</v>
      </c>
      <c r="J54" s="3"/>
      <c r="K54" s="7">
        <f t="shared" si="14"/>
        <v>1.0474718594922994</v>
      </c>
      <c r="L54" s="7">
        <v>1.1574074074074083</v>
      </c>
      <c r="M54" s="130">
        <f t="shared" si="0"/>
        <v>0</v>
      </c>
      <c r="N54" s="130">
        <f t="shared" si="1"/>
        <v>1</v>
      </c>
      <c r="O54" s="130">
        <f t="shared" si="2"/>
        <v>0</v>
      </c>
      <c r="P54" s="130">
        <f t="shared" si="3"/>
        <v>0</v>
      </c>
      <c r="Q54" s="129" t="str">
        <f t="shared" si="4"/>
        <v>n.a.</v>
      </c>
      <c r="R54" s="129">
        <f t="shared" si="5"/>
        <v>1.0474718594922994</v>
      </c>
      <c r="S54" s="129" t="str">
        <f t="shared" si="6"/>
        <v>n.a.</v>
      </c>
      <c r="T54" s="129" t="str">
        <f t="shared" si="7"/>
        <v>n.a.</v>
      </c>
      <c r="U54" s="129" t="str">
        <f t="shared" si="8"/>
        <v>n.a.</v>
      </c>
      <c r="V54" s="129">
        <f t="shared" si="9"/>
        <v>1.1574074074074083</v>
      </c>
      <c r="W54" s="129" t="str">
        <f t="shared" si="10"/>
        <v>n.a.</v>
      </c>
      <c r="X54" s="129" t="str">
        <f t="shared" si="11"/>
        <v>n.a.</v>
      </c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</row>
    <row r="55" spans="1:35">
      <c r="A55" s="123">
        <f t="shared" si="15"/>
        <v>1927</v>
      </c>
      <c r="B55" s="3">
        <v>85596</v>
      </c>
      <c r="C55" s="3"/>
      <c r="D55" s="3"/>
      <c r="E55">
        <v>162200</v>
      </c>
      <c r="F55" s="122">
        <v>113094.29964913287</v>
      </c>
      <c r="G55" s="3"/>
      <c r="H55" s="7">
        <f t="shared" si="12"/>
        <v>54.430949445129471</v>
      </c>
      <c r="I55" s="7">
        <v>54.430949445129471</v>
      </c>
      <c r="J55" s="3"/>
      <c r="K55" s="7">
        <f t="shared" si="14"/>
        <v>-2.1631789427504322</v>
      </c>
      <c r="L55" s="7">
        <v>-19.107551487414192</v>
      </c>
      <c r="M55" s="130">
        <f t="shared" si="0"/>
        <v>0</v>
      </c>
      <c r="N55" s="130">
        <f t="shared" si="1"/>
        <v>1</v>
      </c>
      <c r="O55" s="130">
        <f t="shared" si="2"/>
        <v>0</v>
      </c>
      <c r="P55" s="130">
        <f t="shared" si="3"/>
        <v>0</v>
      </c>
      <c r="Q55" s="129" t="str">
        <f t="shared" si="4"/>
        <v>n.a.</v>
      </c>
      <c r="R55" s="129">
        <f t="shared" si="5"/>
        <v>-2.1631789427504322</v>
      </c>
      <c r="S55" s="129" t="str">
        <f t="shared" si="6"/>
        <v>n.a.</v>
      </c>
      <c r="T55" s="129" t="str">
        <f t="shared" si="7"/>
        <v>n.a.</v>
      </c>
      <c r="U55" s="129" t="str">
        <f t="shared" si="8"/>
        <v>n.a.</v>
      </c>
      <c r="V55" s="129">
        <f t="shared" si="9"/>
        <v>-19.107551487414192</v>
      </c>
      <c r="W55" s="129" t="str">
        <f t="shared" si="10"/>
        <v>n.a.</v>
      </c>
      <c r="X55" s="129" t="str">
        <f t="shared" si="11"/>
        <v>n.a.</v>
      </c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</row>
    <row r="56" spans="1:35">
      <c r="A56" s="123">
        <f t="shared" si="15"/>
        <v>1928</v>
      </c>
      <c r="B56" s="3">
        <v>88287</v>
      </c>
      <c r="C56" s="3"/>
      <c r="D56" s="3"/>
      <c r="E56">
        <v>164200</v>
      </c>
      <c r="F56" s="122">
        <v>121182.35887747174</v>
      </c>
      <c r="G56" s="3"/>
      <c r="H56" s="7">
        <f t="shared" si="12"/>
        <v>54.160779537149814</v>
      </c>
      <c r="I56" s="7">
        <v>54.160779537149814</v>
      </c>
      <c r="J56" s="3"/>
      <c r="K56" s="7">
        <f t="shared" si="14"/>
        <v>7.1516064500434684</v>
      </c>
      <c r="L56" s="7">
        <v>1.2729844413012703</v>
      </c>
      <c r="M56" s="130">
        <f t="shared" si="0"/>
        <v>0</v>
      </c>
      <c r="N56" s="130">
        <f t="shared" si="1"/>
        <v>1</v>
      </c>
      <c r="O56" s="130">
        <f t="shared" si="2"/>
        <v>0</v>
      </c>
      <c r="P56" s="130">
        <f t="shared" si="3"/>
        <v>0</v>
      </c>
      <c r="Q56" s="129" t="str">
        <f t="shared" si="4"/>
        <v>n.a.</v>
      </c>
      <c r="R56" s="129">
        <f t="shared" si="5"/>
        <v>7.1516064500434684</v>
      </c>
      <c r="S56" s="129" t="str">
        <f t="shared" si="6"/>
        <v>n.a.</v>
      </c>
      <c r="T56" s="129" t="str">
        <f t="shared" si="7"/>
        <v>n.a.</v>
      </c>
      <c r="U56" s="129" t="str">
        <f t="shared" si="8"/>
        <v>n.a.</v>
      </c>
      <c r="V56" s="129">
        <f t="shared" si="9"/>
        <v>1.2729844413012703</v>
      </c>
      <c r="W56" s="129" t="str">
        <f t="shared" si="10"/>
        <v>n.a.</v>
      </c>
      <c r="X56" s="129" t="str">
        <f t="shared" si="11"/>
        <v>n.a.</v>
      </c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</row>
    <row r="57" spans="1:35">
      <c r="A57" s="123">
        <f t="shared" ref="A57:A79" si="16">A56+1</f>
        <v>1929</v>
      </c>
      <c r="B57" s="3">
        <v>88932</v>
      </c>
      <c r="C57" s="3"/>
      <c r="D57" s="3"/>
      <c r="E57">
        <v>163300</v>
      </c>
      <c r="F57" s="122">
        <v>125180.46130958312</v>
      </c>
      <c r="G57" s="3"/>
      <c r="H57" s="7">
        <f t="shared" si="12"/>
        <v>55.037354562155542</v>
      </c>
      <c r="I57" s="7">
        <v>55.037354562155542</v>
      </c>
      <c r="J57" s="3"/>
      <c r="K57" s="7">
        <f t="shared" si="14"/>
        <v>3.2992446005724929</v>
      </c>
      <c r="L57" s="7">
        <v>2.0949720670391079</v>
      </c>
      <c r="M57" s="130">
        <f t="shared" si="0"/>
        <v>0</v>
      </c>
      <c r="N57" s="130">
        <f t="shared" si="1"/>
        <v>1</v>
      </c>
      <c r="O57" s="130">
        <f t="shared" si="2"/>
        <v>0</v>
      </c>
      <c r="P57" s="130">
        <f t="shared" si="3"/>
        <v>0</v>
      </c>
      <c r="Q57" s="129" t="str">
        <f t="shared" si="4"/>
        <v>n.a.</v>
      </c>
      <c r="R57" s="129">
        <f t="shared" si="5"/>
        <v>3.2992446005724929</v>
      </c>
      <c r="S57" s="129" t="str">
        <f t="shared" si="6"/>
        <v>n.a.</v>
      </c>
      <c r="T57" s="129" t="str">
        <f t="shared" si="7"/>
        <v>n.a.</v>
      </c>
      <c r="U57" s="129" t="str">
        <f t="shared" si="8"/>
        <v>n.a.</v>
      </c>
      <c r="V57" s="129">
        <f t="shared" si="9"/>
        <v>2.0949720670391079</v>
      </c>
      <c r="W57" s="129" t="str">
        <f t="shared" si="10"/>
        <v>n.a.</v>
      </c>
      <c r="X57" s="129" t="str">
        <f t="shared" si="11"/>
        <v>n.a.</v>
      </c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</row>
    <row r="58" spans="1:35">
      <c r="A58" s="123">
        <f t="shared" si="16"/>
        <v>1930</v>
      </c>
      <c r="B58" s="3">
        <v>89876</v>
      </c>
      <c r="C58" s="3"/>
      <c r="D58" s="3"/>
      <c r="E58">
        <v>143900</v>
      </c>
      <c r="F58" s="122">
        <v>119013.96172470645</v>
      </c>
      <c r="G58" s="3"/>
      <c r="H58" s="7">
        <f t="shared" si="12"/>
        <v>64.751911049339824</v>
      </c>
      <c r="I58" s="7">
        <v>64.751911049339824</v>
      </c>
      <c r="J58" s="3"/>
      <c r="K58" s="7">
        <f t="shared" si="14"/>
        <v>-4.9260879216815878</v>
      </c>
      <c r="L58" s="7">
        <v>-11.217510259917919</v>
      </c>
      <c r="M58" s="130">
        <f t="shared" si="0"/>
        <v>0</v>
      </c>
      <c r="N58" s="130">
        <f t="shared" si="1"/>
        <v>0</v>
      </c>
      <c r="O58" s="130">
        <f t="shared" si="2"/>
        <v>1</v>
      </c>
      <c r="P58" s="130">
        <f t="shared" si="3"/>
        <v>0</v>
      </c>
      <c r="Q58" s="129" t="str">
        <f t="shared" si="4"/>
        <v>n.a.</v>
      </c>
      <c r="R58" s="129" t="str">
        <f t="shared" si="5"/>
        <v>n.a.</v>
      </c>
      <c r="S58" s="129">
        <f t="shared" si="6"/>
        <v>-4.9260879216815878</v>
      </c>
      <c r="T58" s="129" t="str">
        <f t="shared" si="7"/>
        <v>n.a.</v>
      </c>
      <c r="U58" s="129" t="str">
        <f t="shared" si="8"/>
        <v>n.a.</v>
      </c>
      <c r="V58" s="129" t="str">
        <f t="shared" si="9"/>
        <v>n.a.</v>
      </c>
      <c r="W58" s="129">
        <f t="shared" si="10"/>
        <v>-11.217510259917919</v>
      </c>
      <c r="X58" s="129" t="str">
        <f t="shared" si="11"/>
        <v>n.a.</v>
      </c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</row>
    <row r="59" spans="1:35">
      <c r="A59" s="123">
        <f t="shared" si="16"/>
        <v>1931</v>
      </c>
      <c r="B59" s="3">
        <v>93178</v>
      </c>
      <c r="C59" s="3"/>
      <c r="D59" s="3"/>
      <c r="E59">
        <v>124400</v>
      </c>
      <c r="F59" s="122">
        <v>118323.12292999701</v>
      </c>
      <c r="G59" s="3"/>
      <c r="H59" s="7">
        <f t="shared" si="12"/>
        <v>78.18971061093248</v>
      </c>
      <c r="I59" s="7">
        <v>78.18971061093248</v>
      </c>
      <c r="J59" s="3"/>
      <c r="K59" s="7">
        <f t="shared" si="14"/>
        <v>-0.58046869854431193</v>
      </c>
      <c r="L59" s="7">
        <v>-3.6979969183359005</v>
      </c>
      <c r="M59" s="130">
        <f t="shared" si="0"/>
        <v>0</v>
      </c>
      <c r="N59" s="130">
        <f t="shared" si="1"/>
        <v>0</v>
      </c>
      <c r="O59" s="130">
        <f t="shared" si="2"/>
        <v>1</v>
      </c>
      <c r="P59" s="130">
        <f t="shared" si="3"/>
        <v>0</v>
      </c>
      <c r="Q59" s="129" t="str">
        <f t="shared" si="4"/>
        <v>n.a.</v>
      </c>
      <c r="R59" s="129" t="str">
        <f t="shared" si="5"/>
        <v>n.a.</v>
      </c>
      <c r="S59" s="129">
        <f t="shared" si="6"/>
        <v>-0.58046869854431193</v>
      </c>
      <c r="T59" s="129" t="str">
        <f t="shared" si="7"/>
        <v>n.a.</v>
      </c>
      <c r="U59" s="129" t="str">
        <f t="shared" si="8"/>
        <v>n.a.</v>
      </c>
      <c r="V59" s="129" t="str">
        <f t="shared" si="9"/>
        <v>n.a.</v>
      </c>
      <c r="W59" s="129">
        <f t="shared" si="10"/>
        <v>-3.6979969183359005</v>
      </c>
      <c r="X59" s="129" t="str">
        <f t="shared" si="11"/>
        <v>n.a.</v>
      </c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</row>
    <row r="60" spans="1:35">
      <c r="A60" s="123">
        <f t="shared" si="16"/>
        <v>1932</v>
      </c>
      <c r="B60" s="3">
        <v>97268</v>
      </c>
      <c r="C60" s="3"/>
      <c r="D60" s="3"/>
      <c r="E60">
        <v>117000</v>
      </c>
      <c r="F60" s="122">
        <v>122140.39090836834</v>
      </c>
      <c r="G60" s="3"/>
      <c r="H60" s="7">
        <f t="shared" si="12"/>
        <v>84.502564102564108</v>
      </c>
      <c r="I60" s="7">
        <v>84.502564102564108</v>
      </c>
      <c r="J60" s="3"/>
      <c r="K60" s="7">
        <f t="shared" si="14"/>
        <v>3.2261386311023266</v>
      </c>
      <c r="L60" s="7">
        <v>-1.92</v>
      </c>
      <c r="M60" s="130">
        <f t="shared" si="0"/>
        <v>0</v>
      </c>
      <c r="N60" s="130">
        <f t="shared" si="1"/>
        <v>0</v>
      </c>
      <c r="O60" s="130">
        <f t="shared" si="2"/>
        <v>1</v>
      </c>
      <c r="P60" s="130">
        <f t="shared" si="3"/>
        <v>0</v>
      </c>
      <c r="Q60" s="129" t="str">
        <f t="shared" si="4"/>
        <v>n.a.</v>
      </c>
      <c r="R60" s="129" t="str">
        <f t="shared" si="5"/>
        <v>n.a.</v>
      </c>
      <c r="S60" s="129">
        <f t="shared" si="6"/>
        <v>3.2261386311023266</v>
      </c>
      <c r="T60" s="129" t="str">
        <f t="shared" si="7"/>
        <v>n.a.</v>
      </c>
      <c r="U60" s="129" t="str">
        <f t="shared" si="8"/>
        <v>n.a.</v>
      </c>
      <c r="V60" s="129" t="str">
        <f t="shared" si="9"/>
        <v>n.a.</v>
      </c>
      <c r="W60" s="129">
        <f t="shared" si="10"/>
        <v>-1.92</v>
      </c>
      <c r="X60" s="129" t="str">
        <f t="shared" si="11"/>
        <v>n.a.</v>
      </c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</row>
    <row r="61" spans="1:35">
      <c r="A61" s="123">
        <f t="shared" si="16"/>
        <v>1933</v>
      </c>
      <c r="B61" s="3">
        <v>98868</v>
      </c>
      <c r="C61" s="3"/>
      <c r="D61" s="3"/>
      <c r="E61">
        <v>109500</v>
      </c>
      <c r="F61" s="122">
        <v>121317.39651041939</v>
      </c>
      <c r="G61" s="3"/>
      <c r="H61" s="7">
        <f t="shared" si="12"/>
        <v>95.18721461187215</v>
      </c>
      <c r="I61" s="7">
        <v>95.18721461187215</v>
      </c>
      <c r="J61" s="3"/>
      <c r="K61" s="7">
        <f t="shared" si="14"/>
        <v>-0.67381018828274186</v>
      </c>
      <c r="L61" s="7">
        <v>-3.4257748776508929</v>
      </c>
      <c r="M61" s="130">
        <f t="shared" si="0"/>
        <v>0</v>
      </c>
      <c r="N61" s="130">
        <f t="shared" si="1"/>
        <v>0</v>
      </c>
      <c r="O61" s="130">
        <f t="shared" si="2"/>
        <v>0</v>
      </c>
      <c r="P61" s="130">
        <f t="shared" si="3"/>
        <v>1</v>
      </c>
      <c r="Q61" s="129" t="str">
        <f t="shared" si="4"/>
        <v>n.a.</v>
      </c>
      <c r="R61" s="129" t="str">
        <f t="shared" si="5"/>
        <v>n.a.</v>
      </c>
      <c r="S61" s="129" t="str">
        <f t="shared" si="6"/>
        <v>n.a.</v>
      </c>
      <c r="T61" s="129">
        <f t="shared" si="7"/>
        <v>-0.67381018828274186</v>
      </c>
      <c r="U61" s="129" t="str">
        <f t="shared" si="8"/>
        <v>n.a.</v>
      </c>
      <c r="V61" s="129" t="str">
        <f t="shared" si="9"/>
        <v>n.a.</v>
      </c>
      <c r="W61" s="129" t="str">
        <f t="shared" si="10"/>
        <v>n.a.</v>
      </c>
      <c r="X61" s="129">
        <f t="shared" si="11"/>
        <v>-3.4257748776508929</v>
      </c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</row>
    <row r="62" spans="1:35">
      <c r="A62" s="123">
        <f t="shared" si="16"/>
        <v>1934</v>
      </c>
      <c r="B62" s="3">
        <v>104230</v>
      </c>
      <c r="C62" s="3"/>
      <c r="D62" s="3"/>
      <c r="E62">
        <v>108900</v>
      </c>
      <c r="F62" s="122">
        <v>121826.41436663287</v>
      </c>
      <c r="G62" s="3"/>
      <c r="H62" s="7">
        <f t="shared" si="12"/>
        <v>98.501377410468322</v>
      </c>
      <c r="I62" s="7">
        <v>98.501377410468322</v>
      </c>
      <c r="J62" s="3"/>
      <c r="K62" s="7">
        <f t="shared" si="14"/>
        <v>0.41957532130996178</v>
      </c>
      <c r="L62" s="7">
        <v>-6.5878378378378386</v>
      </c>
      <c r="M62" s="130">
        <f t="shared" si="0"/>
        <v>0</v>
      </c>
      <c r="N62" s="130">
        <f t="shared" si="1"/>
        <v>0</v>
      </c>
      <c r="O62" s="130">
        <f t="shared" si="2"/>
        <v>0</v>
      </c>
      <c r="P62" s="130">
        <f t="shared" si="3"/>
        <v>1</v>
      </c>
      <c r="Q62" s="129" t="str">
        <f t="shared" si="4"/>
        <v>n.a.</v>
      </c>
      <c r="R62" s="129" t="str">
        <f t="shared" si="5"/>
        <v>n.a.</v>
      </c>
      <c r="S62" s="129" t="str">
        <f t="shared" si="6"/>
        <v>n.a.</v>
      </c>
      <c r="T62" s="129">
        <f t="shared" si="7"/>
        <v>0.41957532130996178</v>
      </c>
      <c r="U62" s="129" t="str">
        <f t="shared" si="8"/>
        <v>n.a.</v>
      </c>
      <c r="V62" s="129" t="str">
        <f t="shared" si="9"/>
        <v>n.a.</v>
      </c>
      <c r="W62" s="129" t="str">
        <f t="shared" si="10"/>
        <v>n.a.</v>
      </c>
      <c r="X62" s="129">
        <f t="shared" si="11"/>
        <v>-6.5878378378378386</v>
      </c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</row>
    <row r="63" spans="1:35">
      <c r="A63" s="123">
        <f t="shared" si="16"/>
        <v>1935</v>
      </c>
      <c r="B63" s="3">
        <v>107268</v>
      </c>
      <c r="C63" s="3"/>
      <c r="D63" s="3"/>
      <c r="E63">
        <v>121200</v>
      </c>
      <c r="F63" s="122">
        <v>133559.09003840378</v>
      </c>
      <c r="G63" s="3"/>
      <c r="H63" s="7">
        <f t="shared" si="12"/>
        <v>90.269801980198025</v>
      </c>
      <c r="I63" s="7">
        <v>90.269801980198025</v>
      </c>
      <c r="J63" s="3"/>
      <c r="K63" s="7">
        <f t="shared" si="14"/>
        <v>9.6306500792691541</v>
      </c>
      <c r="L63" s="7">
        <v>8.3182640144665463</v>
      </c>
      <c r="M63" s="130">
        <f t="shared" si="0"/>
        <v>0</v>
      </c>
      <c r="N63" s="130">
        <f t="shared" si="1"/>
        <v>0</v>
      </c>
      <c r="O63" s="130">
        <f t="shared" si="2"/>
        <v>0</v>
      </c>
      <c r="P63" s="130">
        <f t="shared" si="3"/>
        <v>1</v>
      </c>
      <c r="Q63" s="129" t="str">
        <f t="shared" si="4"/>
        <v>n.a.</v>
      </c>
      <c r="R63" s="129" t="str">
        <f t="shared" si="5"/>
        <v>n.a.</v>
      </c>
      <c r="S63" s="129" t="str">
        <f t="shared" si="6"/>
        <v>n.a.</v>
      </c>
      <c r="T63" s="129">
        <f t="shared" si="7"/>
        <v>9.6306500792691541</v>
      </c>
      <c r="U63" s="129" t="str">
        <f t="shared" si="8"/>
        <v>n.a.</v>
      </c>
      <c r="V63" s="129" t="str">
        <f t="shared" si="9"/>
        <v>n.a.</v>
      </c>
      <c r="W63" s="129" t="str">
        <f t="shared" si="10"/>
        <v>n.a.</v>
      </c>
      <c r="X63" s="129">
        <f t="shared" si="11"/>
        <v>8.3182640144665463</v>
      </c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</row>
    <row r="64" spans="1:35">
      <c r="A64" s="123">
        <f t="shared" si="16"/>
        <v>1936</v>
      </c>
      <c r="B64" s="3">
        <v>109407</v>
      </c>
      <c r="C64" s="3"/>
      <c r="D64" s="3"/>
      <c r="E64">
        <v>126600</v>
      </c>
      <c r="F64" s="122">
        <v>133792.01308908843</v>
      </c>
      <c r="G64" s="3"/>
      <c r="H64" s="7">
        <f t="shared" si="12"/>
        <v>99.220379146919427</v>
      </c>
      <c r="I64" s="7">
        <v>99.220379146919427</v>
      </c>
      <c r="J64" s="3"/>
      <c r="K64" s="7">
        <f t="shared" si="14"/>
        <v>0.17439700331716157</v>
      </c>
      <c r="L64" s="7">
        <v>5.3422370617696187</v>
      </c>
      <c r="M64" s="130">
        <f t="shared" si="0"/>
        <v>0</v>
      </c>
      <c r="N64" s="130">
        <f t="shared" si="1"/>
        <v>0</v>
      </c>
      <c r="O64" s="130">
        <f t="shared" si="2"/>
        <v>0</v>
      </c>
      <c r="P64" s="130">
        <f t="shared" si="3"/>
        <v>1</v>
      </c>
      <c r="Q64" s="129" t="str">
        <f t="shared" si="4"/>
        <v>n.a.</v>
      </c>
      <c r="R64" s="129" t="str">
        <f t="shared" si="5"/>
        <v>n.a.</v>
      </c>
      <c r="S64" s="129" t="str">
        <f t="shared" si="6"/>
        <v>n.a.</v>
      </c>
      <c r="T64" s="129">
        <f t="shared" si="7"/>
        <v>0.17439700331716157</v>
      </c>
      <c r="U64" s="129" t="str">
        <f t="shared" si="8"/>
        <v>n.a.</v>
      </c>
      <c r="V64" s="129" t="str">
        <f t="shared" si="9"/>
        <v>n.a.</v>
      </c>
      <c r="W64" s="129" t="str">
        <f t="shared" si="10"/>
        <v>n.a.</v>
      </c>
      <c r="X64" s="129">
        <f t="shared" si="11"/>
        <v>5.3422370617696187</v>
      </c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</row>
    <row r="65" spans="1:35">
      <c r="A65" s="123">
        <f t="shared" si="16"/>
        <v>1937</v>
      </c>
      <c r="B65" s="3">
        <v>125613</v>
      </c>
      <c r="C65" s="3"/>
      <c r="D65" s="3"/>
      <c r="E65">
        <v>156700</v>
      </c>
      <c r="F65" s="122">
        <v>142953.88105242155</v>
      </c>
      <c r="G65" s="3"/>
      <c r="H65" s="7">
        <f t="shared" si="12"/>
        <v>85.23611997447351</v>
      </c>
      <c r="I65" s="7">
        <v>85.23611997447351</v>
      </c>
      <c r="J65" s="3"/>
      <c r="K65" s="7">
        <f t="shared" si="14"/>
        <v>6.8478437178701279</v>
      </c>
      <c r="L65" s="7">
        <v>14.4215530903328</v>
      </c>
      <c r="M65" s="130">
        <f t="shared" si="0"/>
        <v>0</v>
      </c>
      <c r="N65" s="130">
        <f t="shared" si="1"/>
        <v>0</v>
      </c>
      <c r="O65" s="130">
        <f t="shared" si="2"/>
        <v>1</v>
      </c>
      <c r="P65" s="130">
        <f t="shared" si="3"/>
        <v>0</v>
      </c>
      <c r="Q65" s="129" t="str">
        <f t="shared" si="4"/>
        <v>n.a.</v>
      </c>
      <c r="R65" s="129" t="str">
        <f t="shared" si="5"/>
        <v>n.a.</v>
      </c>
      <c r="S65" s="129">
        <f t="shared" si="6"/>
        <v>6.8478437178701279</v>
      </c>
      <c r="T65" s="129" t="str">
        <f t="shared" si="7"/>
        <v>n.a.</v>
      </c>
      <c r="U65" s="129" t="str">
        <f t="shared" si="8"/>
        <v>n.a.</v>
      </c>
      <c r="V65" s="129" t="str">
        <f t="shared" si="9"/>
        <v>n.a.</v>
      </c>
      <c r="W65" s="129">
        <f t="shared" si="10"/>
        <v>14.4215530903328</v>
      </c>
      <c r="X65" s="129" t="str">
        <f t="shared" si="11"/>
        <v>n.a.</v>
      </c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</row>
    <row r="66" spans="1:35">
      <c r="A66" s="123">
        <f t="shared" si="16"/>
        <v>1938</v>
      </c>
      <c r="B66" s="3">
        <v>133565</v>
      </c>
      <c r="C66" s="3"/>
      <c r="D66" s="3"/>
      <c r="E66">
        <v>165900</v>
      </c>
      <c r="F66" s="122">
        <v>143981.43420714216</v>
      </c>
      <c r="G66" s="3"/>
      <c r="H66" s="7">
        <f t="shared" si="12"/>
        <v>87.88125376732971</v>
      </c>
      <c r="I66" s="7">
        <v>87.88125376732971</v>
      </c>
      <c r="J66" s="3"/>
      <c r="K66" s="7">
        <f t="shared" si="14"/>
        <v>0.71880046008949705</v>
      </c>
      <c r="L66" s="7">
        <v>1.6620498614958539</v>
      </c>
      <c r="M66" s="130">
        <f t="shared" si="0"/>
        <v>0</v>
      </c>
      <c r="N66" s="130">
        <f t="shared" si="1"/>
        <v>0</v>
      </c>
      <c r="O66" s="130">
        <f t="shared" si="2"/>
        <v>1</v>
      </c>
      <c r="P66" s="130">
        <f t="shared" si="3"/>
        <v>0</v>
      </c>
      <c r="Q66" s="129" t="str">
        <f t="shared" si="4"/>
        <v>n.a.</v>
      </c>
      <c r="R66" s="129" t="str">
        <f t="shared" si="5"/>
        <v>n.a.</v>
      </c>
      <c r="S66" s="129">
        <f t="shared" si="6"/>
        <v>0.71880046008949705</v>
      </c>
      <c r="T66" s="129" t="str">
        <f t="shared" si="7"/>
        <v>n.a.</v>
      </c>
      <c r="U66" s="129" t="str">
        <f t="shared" si="8"/>
        <v>n.a.</v>
      </c>
      <c r="V66" s="129" t="str">
        <f t="shared" si="9"/>
        <v>n.a.</v>
      </c>
      <c r="W66" s="129">
        <f t="shared" si="10"/>
        <v>1.6620498614958539</v>
      </c>
      <c r="X66" s="129" t="str">
        <f t="shared" si="11"/>
        <v>n.a.</v>
      </c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</row>
    <row r="67" spans="1:35">
      <c r="A67" s="123">
        <f t="shared" si="16"/>
        <v>1939</v>
      </c>
      <c r="B67" s="3">
        <v>145795</v>
      </c>
      <c r="C67" s="3"/>
      <c r="D67" s="3"/>
      <c r="E67">
        <v>181200</v>
      </c>
      <c r="F67" s="122">
        <v>154470.14795733133</v>
      </c>
      <c r="G67" s="3"/>
      <c r="H67" s="7">
        <f t="shared" si="12"/>
        <v>93.671081677704194</v>
      </c>
      <c r="I67" s="7">
        <v>93.671081677704194</v>
      </c>
      <c r="J67" s="3"/>
      <c r="K67" s="7">
        <f t="shared" si="14"/>
        <v>7.2847682119205448</v>
      </c>
      <c r="L67" s="7">
        <v>3.1335149863760168</v>
      </c>
      <c r="M67" s="130">
        <f t="shared" si="0"/>
        <v>0</v>
      </c>
      <c r="N67" s="130">
        <f t="shared" si="1"/>
        <v>0</v>
      </c>
      <c r="O67" s="130">
        <f t="shared" si="2"/>
        <v>0</v>
      </c>
      <c r="P67" s="130">
        <f t="shared" si="3"/>
        <v>1</v>
      </c>
      <c r="Q67" s="129" t="str">
        <f t="shared" si="4"/>
        <v>n.a.</v>
      </c>
      <c r="R67" s="129" t="str">
        <f t="shared" si="5"/>
        <v>n.a.</v>
      </c>
      <c r="S67" s="129" t="str">
        <f t="shared" si="6"/>
        <v>n.a.</v>
      </c>
      <c r="T67" s="129">
        <f t="shared" si="7"/>
        <v>7.2847682119205448</v>
      </c>
      <c r="U67" s="129" t="str">
        <f t="shared" si="8"/>
        <v>n.a.</v>
      </c>
      <c r="V67" s="129" t="str">
        <f t="shared" si="9"/>
        <v>n.a.</v>
      </c>
      <c r="W67" s="129" t="str">
        <f t="shared" si="10"/>
        <v>n.a.</v>
      </c>
      <c r="X67" s="129">
        <f t="shared" si="11"/>
        <v>3.1335149863760168</v>
      </c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</row>
    <row r="68" spans="1:35">
      <c r="A68" s="123">
        <f t="shared" si="16"/>
        <v>1940</v>
      </c>
      <c r="B68" s="3">
        <v>169732</v>
      </c>
      <c r="C68" s="3"/>
      <c r="D68" s="3"/>
      <c r="E68">
        <v>209700</v>
      </c>
      <c r="F68" s="122">
        <v>155423.66738916669</v>
      </c>
      <c r="G68" s="3"/>
      <c r="H68" s="7">
        <f t="shared" si="12"/>
        <v>109.65236051502146</v>
      </c>
      <c r="I68" s="7">
        <v>109.65236051502146</v>
      </c>
      <c r="J68" s="3"/>
      <c r="K68" s="7">
        <f t="shared" si="14"/>
        <v>0.61728395061726449</v>
      </c>
      <c r="L68" s="7">
        <v>17.305151915455745</v>
      </c>
      <c r="M68" s="130">
        <f t="shared" si="0"/>
        <v>0</v>
      </c>
      <c r="N68" s="130">
        <f t="shared" si="1"/>
        <v>0</v>
      </c>
      <c r="O68" s="130">
        <f t="shared" si="2"/>
        <v>0</v>
      </c>
      <c r="P68" s="130">
        <f t="shared" si="3"/>
        <v>1</v>
      </c>
      <c r="Q68" s="129" t="str">
        <f t="shared" si="4"/>
        <v>n.a.</v>
      </c>
      <c r="R68" s="129" t="str">
        <f t="shared" si="5"/>
        <v>n.a.</v>
      </c>
      <c r="S68" s="129" t="str">
        <f t="shared" si="6"/>
        <v>n.a.</v>
      </c>
      <c r="T68" s="129">
        <f t="shared" si="7"/>
        <v>0.61728395061726449</v>
      </c>
      <c r="U68" s="129" t="str">
        <f t="shared" si="8"/>
        <v>n.a.</v>
      </c>
      <c r="V68" s="129" t="str">
        <f t="shared" si="9"/>
        <v>n.a.</v>
      </c>
      <c r="W68" s="129" t="str">
        <f t="shared" si="10"/>
        <v>n.a.</v>
      </c>
      <c r="X68" s="129">
        <f t="shared" si="11"/>
        <v>17.305151915455745</v>
      </c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</row>
    <row r="69" spans="1:35">
      <c r="A69" s="123">
        <f t="shared" si="16"/>
        <v>1941</v>
      </c>
      <c r="B69" s="3">
        <v>229941</v>
      </c>
      <c r="C69" s="3"/>
      <c r="D69" s="3"/>
      <c r="E69">
        <v>239600</v>
      </c>
      <c r="F69" s="122">
        <v>153516.62852549597</v>
      </c>
      <c r="G69" s="3"/>
      <c r="H69" s="7">
        <f t="shared" si="12"/>
        <v>128.44991652754592</v>
      </c>
      <c r="I69" s="7">
        <v>128.44991652754592</v>
      </c>
      <c r="J69" s="3"/>
      <c r="K69" s="7">
        <f t="shared" si="14"/>
        <v>-1.2269938650306567</v>
      </c>
      <c r="L69" s="7">
        <v>15.540540540540531</v>
      </c>
      <c r="M69" s="130">
        <f t="shared" si="0"/>
        <v>0</v>
      </c>
      <c r="N69" s="130">
        <f t="shared" si="1"/>
        <v>0</v>
      </c>
      <c r="O69" s="130">
        <f t="shared" si="2"/>
        <v>0</v>
      </c>
      <c r="P69" s="130">
        <f t="shared" si="3"/>
        <v>1</v>
      </c>
      <c r="Q69" s="129" t="str">
        <f t="shared" si="4"/>
        <v>n.a.</v>
      </c>
      <c r="R69" s="129" t="str">
        <f t="shared" si="5"/>
        <v>n.a.</v>
      </c>
      <c r="S69" s="129" t="str">
        <f t="shared" si="6"/>
        <v>n.a.</v>
      </c>
      <c r="T69" s="129">
        <f t="shared" si="7"/>
        <v>-1.2269938650306567</v>
      </c>
      <c r="U69" s="129" t="str">
        <f t="shared" si="8"/>
        <v>n.a.</v>
      </c>
      <c r="V69" s="129" t="str">
        <f t="shared" si="9"/>
        <v>n.a.</v>
      </c>
      <c r="W69" s="129" t="str">
        <f t="shared" si="10"/>
        <v>n.a.</v>
      </c>
      <c r="X69" s="129">
        <f t="shared" si="11"/>
        <v>15.540540540540531</v>
      </c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</row>
    <row r="70" spans="1:35">
      <c r="A70" s="123">
        <f t="shared" si="16"/>
        <v>1942</v>
      </c>
      <c r="B70" s="3">
        <v>307766</v>
      </c>
      <c r="C70" s="3"/>
      <c r="D70" s="3"/>
      <c r="E70">
        <v>296700</v>
      </c>
      <c r="F70" s="122">
        <v>151609.58966182516</v>
      </c>
      <c r="G70" s="3"/>
      <c r="H70" s="7">
        <f t="shared" si="12"/>
        <v>136.59386585776878</v>
      </c>
      <c r="I70" s="7">
        <v>136.59386585776878</v>
      </c>
      <c r="J70" s="3"/>
      <c r="K70" s="7">
        <f t="shared" si="14"/>
        <v>-1.2422360248447561</v>
      </c>
      <c r="L70" s="7">
        <v>15.692007797270961</v>
      </c>
      <c r="M70" s="130">
        <f t="shared" si="0"/>
        <v>0</v>
      </c>
      <c r="N70" s="130">
        <f t="shared" si="1"/>
        <v>0</v>
      </c>
      <c r="O70" s="130">
        <f t="shared" si="2"/>
        <v>0</v>
      </c>
      <c r="P70" s="130">
        <f t="shared" si="3"/>
        <v>1</v>
      </c>
      <c r="Q70" s="129" t="str">
        <f t="shared" si="4"/>
        <v>n.a.</v>
      </c>
      <c r="R70" s="129" t="str">
        <f t="shared" si="5"/>
        <v>n.a.</v>
      </c>
      <c r="S70" s="129" t="str">
        <f t="shared" si="6"/>
        <v>n.a.</v>
      </c>
      <c r="T70" s="129">
        <f t="shared" si="7"/>
        <v>-1.2422360248447561</v>
      </c>
      <c r="U70" s="129" t="str">
        <f t="shared" si="8"/>
        <v>n.a.</v>
      </c>
      <c r="V70" s="129" t="str">
        <f t="shared" si="9"/>
        <v>n.a.</v>
      </c>
      <c r="W70" s="129" t="str">
        <f t="shared" si="10"/>
        <v>n.a.</v>
      </c>
      <c r="X70" s="129">
        <f t="shared" si="11"/>
        <v>15.692007797270961</v>
      </c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</row>
    <row r="71" spans="1:35">
      <c r="A71" s="123">
        <f t="shared" si="16"/>
        <v>1943</v>
      </c>
      <c r="B71" s="3">
        <v>405274</v>
      </c>
      <c r="C71" s="3"/>
      <c r="D71" s="3"/>
      <c r="E71">
        <v>398100</v>
      </c>
      <c r="F71" s="122">
        <v>137306.79818429449</v>
      </c>
      <c r="G71" s="3"/>
      <c r="H71" s="7">
        <f t="shared" si="12"/>
        <v>109.70484802813364</v>
      </c>
      <c r="I71" s="7">
        <v>109.70484802813364</v>
      </c>
      <c r="J71" s="3"/>
      <c r="K71" s="7">
        <f t="shared" si="14"/>
        <v>-9.4339622641509422</v>
      </c>
      <c r="L71" s="7">
        <v>67.396798652064021</v>
      </c>
      <c r="M71" s="130">
        <f t="shared" si="0"/>
        <v>0</v>
      </c>
      <c r="N71" s="130">
        <f t="shared" si="1"/>
        <v>0</v>
      </c>
      <c r="O71" s="130">
        <f t="shared" si="2"/>
        <v>0</v>
      </c>
      <c r="P71" s="130">
        <f t="shared" si="3"/>
        <v>1</v>
      </c>
      <c r="Q71" s="129" t="str">
        <f t="shared" si="4"/>
        <v>n.a.</v>
      </c>
      <c r="R71" s="129" t="str">
        <f t="shared" si="5"/>
        <v>n.a.</v>
      </c>
      <c r="S71" s="129" t="str">
        <f t="shared" si="6"/>
        <v>n.a.</v>
      </c>
      <c r="T71" s="129">
        <f t="shared" si="7"/>
        <v>-9.4339622641509422</v>
      </c>
      <c r="U71" s="129" t="str">
        <f t="shared" si="8"/>
        <v>n.a.</v>
      </c>
      <c r="V71" s="129" t="str">
        <f t="shared" si="9"/>
        <v>n.a.</v>
      </c>
      <c r="W71" s="129" t="str">
        <f t="shared" si="10"/>
        <v>n.a.</v>
      </c>
      <c r="X71" s="129">
        <f t="shared" si="11"/>
        <v>67.396798652064021</v>
      </c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</row>
    <row r="72" spans="1:35">
      <c r="A72" s="123">
        <f t="shared" si="16"/>
        <v>1944</v>
      </c>
      <c r="B72" s="3">
        <v>436735</v>
      </c>
      <c r="C72" s="3"/>
      <c r="D72" s="3"/>
      <c r="E72">
        <v>739200</v>
      </c>
      <c r="F72" s="122">
        <v>111561.7735247393</v>
      </c>
      <c r="G72" s="3"/>
      <c r="H72" s="7">
        <f t="shared" si="12"/>
        <v>114.71360930735931</v>
      </c>
      <c r="I72" s="7">
        <v>114.71360930735931</v>
      </c>
      <c r="J72" s="3"/>
      <c r="K72" s="7">
        <f t="shared" si="14"/>
        <v>-18.749999999999979</v>
      </c>
      <c r="L72" s="7">
        <v>491.44438852541521</v>
      </c>
      <c r="M72" s="130">
        <f t="shared" ref="M72:M78" si="17">IF(AND(I72&gt;0,I72&lt;30),1,0)</f>
        <v>0</v>
      </c>
      <c r="N72" s="130">
        <f t="shared" ref="N72:N78" si="18">IF(AND($I72&gt;30,$I72&lt;60),1,0)</f>
        <v>0</v>
      </c>
      <c r="O72" s="130">
        <f t="shared" ref="O72:O78" si="19">IF(AND($I72&gt;60,$I72&lt;90),1,0)</f>
        <v>0</v>
      </c>
      <c r="P72" s="130">
        <f t="shared" ref="P72:P78" si="20">IF($I72&gt;90,1,0)</f>
        <v>1</v>
      </c>
      <c r="Q72" s="129" t="str">
        <f t="shared" ref="Q72:Q78" si="21">IF(M72=1,$K72,"n.a.")</f>
        <v>n.a.</v>
      </c>
      <c r="R72" s="129" t="str">
        <f t="shared" ref="R72:R78" si="22">IF(N72=1,$K72,"n.a.")</f>
        <v>n.a.</v>
      </c>
      <c r="S72" s="129" t="str">
        <f t="shared" ref="S72:S78" si="23">IF(O72=1,$K72,"n.a.")</f>
        <v>n.a.</v>
      </c>
      <c r="T72" s="129">
        <f t="shared" ref="T72:T78" si="24">IF(P72=1,$K72,"n.a.")</f>
        <v>-18.749999999999979</v>
      </c>
      <c r="U72" s="129" t="str">
        <f t="shared" ref="U72:U78" si="25">IF(M72=1,$L72,"n.a.")</f>
        <v>n.a.</v>
      </c>
      <c r="V72" s="129" t="str">
        <f t="shared" ref="V72:V78" si="26">IF(N72=1,$L72,"n.a.")</f>
        <v>n.a.</v>
      </c>
      <c r="W72" s="129" t="str">
        <f t="shared" ref="W72:W78" si="27">IF(O72=1,$L72,"n.a.")</f>
        <v>n.a.</v>
      </c>
      <c r="X72" s="129">
        <f t="shared" ref="X72:X78" si="28">IF(P72=1,$L72,"n.a.")</f>
        <v>491.44438852541521</v>
      </c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</row>
    <row r="73" spans="1:35">
      <c r="A73" s="123">
        <f t="shared" si="16"/>
        <v>1945</v>
      </c>
      <c r="B73" s="3">
        <v>847963</v>
      </c>
      <c r="C73" s="3"/>
      <c r="D73" s="3"/>
      <c r="E73">
        <v>1402000</v>
      </c>
      <c r="F73" s="122">
        <v>87342.379956120669</v>
      </c>
      <c r="G73" s="3"/>
      <c r="H73" s="7">
        <f>100*B74/E73</f>
        <v>76.079671897289586</v>
      </c>
      <c r="I73" s="7">
        <v>76.079671897289586</v>
      </c>
      <c r="J73" s="3"/>
      <c r="K73" s="7">
        <f t="shared" ref="K73:K107" si="29">100*(F73/F72-1)</f>
        <v>-21.709401709401721</v>
      </c>
      <c r="L73" s="7">
        <v>96.170864533696403</v>
      </c>
      <c r="M73" s="130">
        <f t="shared" si="17"/>
        <v>0</v>
      </c>
      <c r="N73" s="130">
        <f t="shared" si="18"/>
        <v>0</v>
      </c>
      <c r="O73" s="130">
        <f t="shared" si="19"/>
        <v>1</v>
      </c>
      <c r="P73" s="130">
        <f t="shared" si="20"/>
        <v>0</v>
      </c>
      <c r="Q73" s="129" t="str">
        <f t="shared" si="21"/>
        <v>n.a.</v>
      </c>
      <c r="R73" s="129" t="str">
        <f t="shared" si="22"/>
        <v>n.a.</v>
      </c>
      <c r="S73" s="129">
        <f t="shared" si="23"/>
        <v>-21.709401709401721</v>
      </c>
      <c r="T73" s="129" t="str">
        <f t="shared" si="24"/>
        <v>n.a.</v>
      </c>
      <c r="U73" s="129" t="str">
        <f t="shared" si="25"/>
        <v>n.a.</v>
      </c>
      <c r="V73" s="129" t="str">
        <f t="shared" si="26"/>
        <v>n.a.</v>
      </c>
      <c r="W73" s="129">
        <f t="shared" si="27"/>
        <v>96.170864533696403</v>
      </c>
      <c r="X73" s="129" t="str">
        <f t="shared" si="28"/>
        <v>n.a.</v>
      </c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</row>
    <row r="74" spans="1:35">
      <c r="A74" s="123">
        <f t="shared" si="16"/>
        <v>1946</v>
      </c>
      <c r="B74" s="3">
        <v>1066637</v>
      </c>
      <c r="C74" s="3"/>
      <c r="D74" s="3"/>
      <c r="E74">
        <v>3254000</v>
      </c>
      <c r="F74" s="122">
        <v>114422.33182024542</v>
      </c>
      <c r="G74" s="3"/>
      <c r="H74" s="7">
        <f>100*B75/E74</f>
        <v>40.610479409956973</v>
      </c>
      <c r="I74" s="7">
        <v>40.610479409956973</v>
      </c>
      <c r="J74" s="3"/>
      <c r="K74" s="7">
        <f t="shared" si="29"/>
        <v>31.00436681222709</v>
      </c>
      <c r="L74" s="7">
        <v>32.150602932246031</v>
      </c>
      <c r="M74" s="130">
        <f t="shared" si="17"/>
        <v>0</v>
      </c>
      <c r="N74" s="130">
        <f t="shared" si="18"/>
        <v>1</v>
      </c>
      <c r="O74" s="130">
        <f t="shared" si="19"/>
        <v>0</v>
      </c>
      <c r="P74" s="130">
        <f t="shared" si="20"/>
        <v>0</v>
      </c>
      <c r="Q74" s="129" t="str">
        <f t="shared" si="21"/>
        <v>n.a.</v>
      </c>
      <c r="R74" s="129">
        <f t="shared" si="22"/>
        <v>31.00436681222709</v>
      </c>
      <c r="S74" s="129" t="str">
        <f t="shared" si="23"/>
        <v>n.a.</v>
      </c>
      <c r="T74" s="129" t="str">
        <f t="shared" si="24"/>
        <v>n.a.</v>
      </c>
      <c r="U74" s="129" t="str">
        <f t="shared" si="25"/>
        <v>n.a.</v>
      </c>
      <c r="V74" s="129">
        <f t="shared" si="26"/>
        <v>32.150602932246031</v>
      </c>
      <c r="W74" s="129" t="str">
        <f t="shared" si="27"/>
        <v>n.a.</v>
      </c>
      <c r="X74" s="129" t="str">
        <f t="shared" si="28"/>
        <v>n.a.</v>
      </c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</row>
    <row r="75" spans="1:35">
      <c r="A75" s="123">
        <f t="shared" si="16"/>
        <v>1947</v>
      </c>
      <c r="B75" s="3">
        <v>1321465</v>
      </c>
      <c r="C75" s="3"/>
      <c r="D75" s="3"/>
      <c r="E75">
        <v>6995000</v>
      </c>
      <c r="F75" s="122">
        <v>134446.23988878835</v>
      </c>
      <c r="G75" s="3"/>
      <c r="I75" s="3"/>
      <c r="J75" s="3"/>
      <c r="K75" s="7">
        <f t="shared" si="29"/>
        <v>17.499999999999982</v>
      </c>
      <c r="L75" s="7">
        <v>44.28871528917481</v>
      </c>
      <c r="M75" s="130">
        <f t="shared" si="17"/>
        <v>0</v>
      </c>
      <c r="N75" s="130">
        <f t="shared" si="18"/>
        <v>0</v>
      </c>
      <c r="O75" s="130">
        <f t="shared" si="19"/>
        <v>0</v>
      </c>
      <c r="P75" s="130">
        <f t="shared" si="20"/>
        <v>0</v>
      </c>
      <c r="Q75" s="129" t="str">
        <f t="shared" si="21"/>
        <v>n.a.</v>
      </c>
      <c r="R75" s="129" t="str">
        <f t="shared" si="22"/>
        <v>n.a.</v>
      </c>
      <c r="S75" s="129" t="str">
        <f t="shared" si="23"/>
        <v>n.a.</v>
      </c>
      <c r="T75" s="129" t="str">
        <f t="shared" si="24"/>
        <v>n.a.</v>
      </c>
      <c r="U75" s="129" t="str">
        <f t="shared" si="25"/>
        <v>n.a.</v>
      </c>
      <c r="V75" s="129" t="str">
        <f t="shared" si="26"/>
        <v>n.a.</v>
      </c>
      <c r="W75" s="129" t="str">
        <f t="shared" si="27"/>
        <v>n.a.</v>
      </c>
      <c r="X75" s="129" t="str">
        <f t="shared" si="28"/>
        <v>n.a.</v>
      </c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</row>
    <row r="76" spans="1:35">
      <c r="A76" s="123">
        <f t="shared" si="16"/>
        <v>1948</v>
      </c>
      <c r="B76" s="3">
        <v>1730.4</v>
      </c>
      <c r="C76" s="3"/>
      <c r="D76" s="3"/>
      <c r="E76">
        <v>8014000</v>
      </c>
      <c r="F76" s="122">
        <v>142074.39534347141</v>
      </c>
      <c r="G76" s="3"/>
      <c r="I76" s="3"/>
      <c r="J76" s="3"/>
      <c r="K76" s="7">
        <f t="shared" si="29"/>
        <v>5.6737588652482573</v>
      </c>
      <c r="L76" s="7">
        <v>-0.24340863076957919</v>
      </c>
      <c r="M76" s="130">
        <f t="shared" si="17"/>
        <v>0</v>
      </c>
      <c r="N76" s="130">
        <f t="shared" si="18"/>
        <v>0</v>
      </c>
      <c r="O76" s="130">
        <f t="shared" si="19"/>
        <v>0</v>
      </c>
      <c r="P76" s="130">
        <f t="shared" si="20"/>
        <v>0</v>
      </c>
      <c r="Q76" s="129" t="str">
        <f t="shared" si="21"/>
        <v>n.a.</v>
      </c>
      <c r="R76" s="129" t="str">
        <f t="shared" si="22"/>
        <v>n.a.</v>
      </c>
      <c r="S76" s="129" t="str">
        <f t="shared" si="23"/>
        <v>n.a.</v>
      </c>
      <c r="T76" s="129" t="str">
        <f t="shared" si="24"/>
        <v>n.a.</v>
      </c>
      <c r="U76" s="129" t="str">
        <f t="shared" si="25"/>
        <v>n.a.</v>
      </c>
      <c r="V76" s="129" t="str">
        <f t="shared" si="26"/>
        <v>n.a.</v>
      </c>
      <c r="W76" s="129" t="str">
        <f t="shared" si="27"/>
        <v>n.a.</v>
      </c>
      <c r="X76" s="129" t="str">
        <f t="shared" si="28"/>
        <v>n.a.</v>
      </c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</row>
    <row r="77" spans="1:35">
      <c r="A77" s="123">
        <f t="shared" si="16"/>
        <v>1949</v>
      </c>
      <c r="B77" s="3">
        <v>2170.3000000000002</v>
      </c>
      <c r="C77" s="3"/>
      <c r="D77" s="3"/>
      <c r="E77">
        <v>8589000</v>
      </c>
      <c r="F77" s="122">
        <v>152563.10909366055</v>
      </c>
      <c r="G77" s="3"/>
      <c r="I77" s="3"/>
      <c r="J77" s="3"/>
      <c r="K77" s="7">
        <f t="shared" si="29"/>
        <v>7.382550335570448</v>
      </c>
      <c r="L77" s="7">
        <v>-3.3339414393870364</v>
      </c>
      <c r="M77" s="130">
        <f t="shared" si="17"/>
        <v>0</v>
      </c>
      <c r="N77" s="130">
        <f t="shared" si="18"/>
        <v>0</v>
      </c>
      <c r="O77" s="130">
        <f t="shared" si="19"/>
        <v>0</v>
      </c>
      <c r="P77" s="130">
        <f t="shared" si="20"/>
        <v>0</v>
      </c>
      <c r="Q77" s="129" t="str">
        <f t="shared" si="21"/>
        <v>n.a.</v>
      </c>
      <c r="R77" s="129" t="str">
        <f t="shared" si="22"/>
        <v>n.a.</v>
      </c>
      <c r="S77" s="129" t="str">
        <f t="shared" si="23"/>
        <v>n.a.</v>
      </c>
      <c r="T77" s="129" t="str">
        <f t="shared" si="24"/>
        <v>n.a.</v>
      </c>
      <c r="U77" s="129" t="str">
        <f t="shared" si="25"/>
        <v>n.a.</v>
      </c>
      <c r="V77" s="129" t="str">
        <f t="shared" si="26"/>
        <v>n.a.</v>
      </c>
      <c r="W77" s="129" t="str">
        <f t="shared" si="27"/>
        <v>n.a.</v>
      </c>
      <c r="X77" s="129" t="str">
        <f t="shared" si="28"/>
        <v>n.a.</v>
      </c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</row>
    <row r="78" spans="1:35">
      <c r="A78" s="123">
        <f t="shared" si="16"/>
        <v>1950</v>
      </c>
      <c r="B78" s="3">
        <v>2591.1</v>
      </c>
      <c r="C78" s="3"/>
      <c r="D78" s="3"/>
      <c r="E78">
        <v>9475000</v>
      </c>
      <c r="F78" s="122">
        <v>164957</v>
      </c>
      <c r="G78" s="3"/>
      <c r="I78" s="3"/>
      <c r="J78" s="3"/>
      <c r="K78" s="7">
        <f t="shared" si="29"/>
        <v>8.1237797131747502</v>
      </c>
      <c r="L78" s="7">
        <v>5.3857041755130917</v>
      </c>
      <c r="M78" s="130">
        <f t="shared" si="17"/>
        <v>0</v>
      </c>
      <c r="N78" s="130">
        <f t="shared" si="18"/>
        <v>0</v>
      </c>
      <c r="O78" s="130">
        <f t="shared" si="19"/>
        <v>0</v>
      </c>
      <c r="P78" s="130">
        <f t="shared" si="20"/>
        <v>0</v>
      </c>
      <c r="Q78" s="129" t="str">
        <f t="shared" si="21"/>
        <v>n.a.</v>
      </c>
      <c r="R78" s="129" t="str">
        <f t="shared" si="22"/>
        <v>n.a.</v>
      </c>
      <c r="S78" s="129" t="str">
        <f t="shared" si="23"/>
        <v>n.a.</v>
      </c>
      <c r="T78" s="129" t="str">
        <f t="shared" si="24"/>
        <v>n.a.</v>
      </c>
      <c r="U78" s="129" t="str">
        <f t="shared" si="25"/>
        <v>n.a.</v>
      </c>
      <c r="V78" s="129" t="str">
        <f t="shared" si="26"/>
        <v>n.a.</v>
      </c>
      <c r="W78" s="129" t="str">
        <f t="shared" si="27"/>
        <v>n.a.</v>
      </c>
      <c r="X78" s="129" t="str">
        <f t="shared" si="28"/>
        <v>n.a.</v>
      </c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</row>
    <row r="79" spans="1:35">
      <c r="A79" s="123">
        <f t="shared" si="16"/>
        <v>1951</v>
      </c>
      <c r="B79" s="3">
        <v>2851.5</v>
      </c>
      <c r="C79" s="8">
        <v>10732</v>
      </c>
      <c r="D79" s="3"/>
      <c r="E79">
        <v>10748000</v>
      </c>
      <c r="F79" s="122">
        <v>177272</v>
      </c>
      <c r="G79" s="3"/>
      <c r="I79" s="7">
        <f t="shared" ref="I79:I126" si="30">100*B79/C79</f>
        <v>26.570070816250468</v>
      </c>
      <c r="J79" s="3"/>
      <c r="K79" s="7">
        <f t="shared" si="29"/>
        <v>7.4655819395357481</v>
      </c>
      <c r="L79" s="7">
        <v>11.279591503450954</v>
      </c>
      <c r="M79" s="130">
        <f t="shared" ref="M79:M105" si="31">IF(AND(I79&gt;0,I79&lt;30),1,0)</f>
        <v>1</v>
      </c>
      <c r="N79" s="130">
        <f t="shared" ref="N79:N105" si="32">IF(AND($I79&gt;30,$I79&lt;60),1,0)</f>
        <v>0</v>
      </c>
      <c r="O79" s="130">
        <f t="shared" ref="O79:O105" si="33">IF(AND($I79&gt;60,$I79&lt;90),1,0)</f>
        <v>0</v>
      </c>
      <c r="P79" s="130">
        <f t="shared" ref="P79:P105" si="34">IF($I79&gt;90,1,0)</f>
        <v>0</v>
      </c>
      <c r="Q79" s="129">
        <f t="shared" ref="Q79:Q105" si="35">IF(M79=1,$K79,"n.a.")</f>
        <v>7.4655819395357481</v>
      </c>
      <c r="R79" s="129" t="str">
        <f t="shared" ref="R79:R105" si="36">IF(N79=1,$K79,"n.a.")</f>
        <v>n.a.</v>
      </c>
      <c r="S79" s="129" t="str">
        <f t="shared" ref="S79:S105" si="37">IF(O79=1,$K79,"n.a.")</f>
        <v>n.a.</v>
      </c>
      <c r="T79" s="129" t="str">
        <f t="shared" ref="T79:T105" si="38">IF(P79=1,$K79,"n.a.")</f>
        <v>n.a.</v>
      </c>
      <c r="U79" s="129">
        <f t="shared" ref="U79:U105" si="39">IF(M79=1,$L79,"n.a.")</f>
        <v>11.279591503450954</v>
      </c>
      <c r="V79" s="129" t="str">
        <f t="shared" ref="V79:V105" si="40">IF(N79=1,$L79,"n.a.")</f>
        <v>n.a.</v>
      </c>
      <c r="W79" s="129" t="str">
        <f t="shared" ref="W79:W105" si="41">IF(O79=1,$L79,"n.a.")</f>
        <v>n.a.</v>
      </c>
      <c r="X79" s="129" t="str">
        <f t="shared" ref="X79:X105" si="42">IF(P79=1,$L79,"n.a.")</f>
        <v>n.a.</v>
      </c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</row>
    <row r="80" spans="1:35">
      <c r="A80" s="123">
        <f t="shared" ref="A80:A97" si="43">A79+1</f>
        <v>1952</v>
      </c>
      <c r="B80" s="3">
        <v>3109.3</v>
      </c>
      <c r="C80" s="8">
        <v>11570</v>
      </c>
      <c r="D80" s="3"/>
      <c r="E80">
        <v>11591000</v>
      </c>
      <c r="F80" s="122">
        <v>190541</v>
      </c>
      <c r="G80" s="3"/>
      <c r="I80" s="7">
        <f t="shared" si="30"/>
        <v>26.873811581676751</v>
      </c>
      <c r="J80" s="3"/>
      <c r="K80" s="7">
        <f t="shared" si="29"/>
        <v>7.4851076312107967</v>
      </c>
      <c r="L80" s="7">
        <v>2.7149767570282366</v>
      </c>
      <c r="M80" s="130">
        <f t="shared" si="31"/>
        <v>1</v>
      </c>
      <c r="N80" s="130">
        <f t="shared" si="32"/>
        <v>0</v>
      </c>
      <c r="O80" s="130">
        <f t="shared" si="33"/>
        <v>0</v>
      </c>
      <c r="P80" s="130">
        <f t="shared" si="34"/>
        <v>0</v>
      </c>
      <c r="Q80" s="129">
        <f t="shared" si="35"/>
        <v>7.4851076312107967</v>
      </c>
      <c r="R80" s="129" t="str">
        <f t="shared" si="36"/>
        <v>n.a.</v>
      </c>
      <c r="S80" s="129" t="str">
        <f t="shared" si="37"/>
        <v>n.a.</v>
      </c>
      <c r="T80" s="129" t="str">
        <f t="shared" si="38"/>
        <v>n.a.</v>
      </c>
      <c r="U80" s="129">
        <f t="shared" si="39"/>
        <v>2.7149767570282366</v>
      </c>
      <c r="V80" s="129" t="str">
        <f t="shared" si="40"/>
        <v>n.a.</v>
      </c>
      <c r="W80" s="129" t="str">
        <f t="shared" si="41"/>
        <v>n.a.</v>
      </c>
      <c r="X80" s="129" t="str">
        <f t="shared" si="42"/>
        <v>n.a.</v>
      </c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</row>
    <row r="81" spans="1:35">
      <c r="A81" s="123">
        <f t="shared" si="43"/>
        <v>1953</v>
      </c>
      <c r="B81" s="3">
        <v>3419</v>
      </c>
      <c r="C81" s="8">
        <v>12795</v>
      </c>
      <c r="D81" s="3"/>
      <c r="E81">
        <v>12826000</v>
      </c>
      <c r="F81" s="122">
        <v>204288</v>
      </c>
      <c r="G81" s="3"/>
      <c r="I81" s="7">
        <f t="shared" si="30"/>
        <v>26.721375537319265</v>
      </c>
      <c r="J81" s="3"/>
      <c r="K81" s="7">
        <f t="shared" si="29"/>
        <v>7.2147201914548598</v>
      </c>
      <c r="L81" s="7">
        <v>1.1411153035042898</v>
      </c>
      <c r="M81" s="130">
        <f t="shared" si="31"/>
        <v>1</v>
      </c>
      <c r="N81" s="130">
        <f t="shared" si="32"/>
        <v>0</v>
      </c>
      <c r="O81" s="130">
        <f t="shared" si="33"/>
        <v>0</v>
      </c>
      <c r="P81" s="130">
        <f t="shared" si="34"/>
        <v>0</v>
      </c>
      <c r="Q81" s="129">
        <f t="shared" si="35"/>
        <v>7.2147201914548598</v>
      </c>
      <c r="R81" s="129" t="str">
        <f t="shared" si="36"/>
        <v>n.a.</v>
      </c>
      <c r="S81" s="129" t="str">
        <f t="shared" si="37"/>
        <v>n.a.</v>
      </c>
      <c r="T81" s="129" t="str">
        <f t="shared" si="38"/>
        <v>n.a.</v>
      </c>
      <c r="U81" s="129">
        <f t="shared" si="39"/>
        <v>1.1411153035042898</v>
      </c>
      <c r="V81" s="129" t="str">
        <f t="shared" si="40"/>
        <v>n.a.</v>
      </c>
      <c r="W81" s="129" t="str">
        <f t="shared" si="41"/>
        <v>n.a.</v>
      </c>
      <c r="X81" s="129" t="str">
        <f t="shared" si="42"/>
        <v>n.a.</v>
      </c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</row>
    <row r="82" spans="1:35">
      <c r="A82" s="123">
        <f t="shared" si="43"/>
        <v>1954</v>
      </c>
      <c r="B82" s="3">
        <v>3906</v>
      </c>
      <c r="C82" s="8">
        <v>13634</v>
      </c>
      <c r="D82" s="3"/>
      <c r="E82">
        <v>13656000</v>
      </c>
      <c r="F82" s="122">
        <v>214884</v>
      </c>
      <c r="G82" s="3"/>
      <c r="I82" s="7">
        <f t="shared" si="30"/>
        <v>28.648965820742262</v>
      </c>
      <c r="J82" s="3"/>
      <c r="K82" s="7">
        <f t="shared" si="29"/>
        <v>5.18679511278195</v>
      </c>
      <c r="L82" s="7">
        <v>2.8864154159215891</v>
      </c>
      <c r="M82" s="130">
        <f t="shared" si="31"/>
        <v>1</v>
      </c>
      <c r="N82" s="130">
        <f t="shared" si="32"/>
        <v>0</v>
      </c>
      <c r="O82" s="130">
        <f t="shared" si="33"/>
        <v>0</v>
      </c>
      <c r="P82" s="130">
        <f t="shared" si="34"/>
        <v>0</v>
      </c>
      <c r="Q82" s="129">
        <f t="shared" si="35"/>
        <v>5.18679511278195</v>
      </c>
      <c r="R82" s="129" t="str">
        <f t="shared" si="36"/>
        <v>n.a.</v>
      </c>
      <c r="S82" s="129" t="str">
        <f t="shared" si="37"/>
        <v>n.a.</v>
      </c>
      <c r="T82" s="129" t="str">
        <f t="shared" si="38"/>
        <v>n.a.</v>
      </c>
      <c r="U82" s="129">
        <f t="shared" si="39"/>
        <v>2.8864154159215891</v>
      </c>
      <c r="V82" s="129" t="str">
        <f t="shared" si="40"/>
        <v>n.a.</v>
      </c>
      <c r="W82" s="129" t="str">
        <f t="shared" si="41"/>
        <v>n.a.</v>
      </c>
      <c r="X82" s="129" t="str">
        <f t="shared" si="42"/>
        <v>n.a.</v>
      </c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</row>
    <row r="83" spans="1:35">
      <c r="A83" s="123">
        <f t="shared" si="43"/>
        <v>1955</v>
      </c>
      <c r="B83" s="3">
        <v>4257.3999999999996</v>
      </c>
      <c r="C83" s="8">
        <v>15032</v>
      </c>
      <c r="D83" s="3"/>
      <c r="E83">
        <v>15050000</v>
      </c>
      <c r="F83" s="122">
        <v>227389</v>
      </c>
      <c r="G83" s="3"/>
      <c r="I83" s="7">
        <f t="shared" si="30"/>
        <v>28.322245875465669</v>
      </c>
      <c r="J83" s="3"/>
      <c r="K83" s="7">
        <f t="shared" si="29"/>
        <v>5.8194188492395993</v>
      </c>
      <c r="L83" s="7">
        <v>2.0986003308369359</v>
      </c>
      <c r="M83" s="130">
        <f t="shared" si="31"/>
        <v>1</v>
      </c>
      <c r="N83" s="130">
        <f t="shared" si="32"/>
        <v>0</v>
      </c>
      <c r="O83" s="130">
        <f t="shared" si="33"/>
        <v>0</v>
      </c>
      <c r="P83" s="130">
        <f t="shared" si="34"/>
        <v>0</v>
      </c>
      <c r="Q83" s="129">
        <f t="shared" si="35"/>
        <v>5.8194188492395993</v>
      </c>
      <c r="R83" s="129" t="str">
        <f t="shared" si="36"/>
        <v>n.a.</v>
      </c>
      <c r="S83" s="129" t="str">
        <f t="shared" si="37"/>
        <v>n.a.</v>
      </c>
      <c r="T83" s="129" t="str">
        <f t="shared" si="38"/>
        <v>n.a.</v>
      </c>
      <c r="U83" s="129">
        <f t="shared" si="39"/>
        <v>2.0986003308369359</v>
      </c>
      <c r="V83" s="129" t="str">
        <f t="shared" si="40"/>
        <v>n.a.</v>
      </c>
      <c r="W83" s="129" t="str">
        <f t="shared" si="41"/>
        <v>n.a.</v>
      </c>
      <c r="X83" s="129" t="str">
        <f t="shared" si="42"/>
        <v>n.a.</v>
      </c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</row>
    <row r="84" spans="1:35">
      <c r="A84" s="123">
        <f t="shared" si="43"/>
        <v>1956</v>
      </c>
      <c r="B84" s="3">
        <v>4575</v>
      </c>
      <c r="C84" s="8">
        <v>16360</v>
      </c>
      <c r="D84" s="3"/>
      <c r="E84">
        <v>16394000</v>
      </c>
      <c r="F84" s="122">
        <v>237699</v>
      </c>
      <c r="G84" s="3"/>
      <c r="I84" s="7">
        <f t="shared" si="30"/>
        <v>27.964547677261614</v>
      </c>
      <c r="J84" s="3"/>
      <c r="K84" s="7">
        <f t="shared" si="29"/>
        <v>4.5340803644855265</v>
      </c>
      <c r="L84" s="7">
        <v>3.175585513420244</v>
      </c>
      <c r="M84" s="130">
        <f t="shared" si="31"/>
        <v>1</v>
      </c>
      <c r="N84" s="130">
        <f t="shared" si="32"/>
        <v>0</v>
      </c>
      <c r="O84" s="130">
        <f t="shared" si="33"/>
        <v>0</v>
      </c>
      <c r="P84" s="130">
        <f t="shared" si="34"/>
        <v>0</v>
      </c>
      <c r="Q84" s="129">
        <f t="shared" si="35"/>
        <v>4.5340803644855265</v>
      </c>
      <c r="R84" s="129" t="str">
        <f t="shared" si="36"/>
        <v>n.a.</v>
      </c>
      <c r="S84" s="129" t="str">
        <f t="shared" si="37"/>
        <v>n.a.</v>
      </c>
      <c r="T84" s="129" t="str">
        <f t="shared" si="38"/>
        <v>n.a.</v>
      </c>
      <c r="U84" s="129">
        <f t="shared" si="39"/>
        <v>3.175585513420244</v>
      </c>
      <c r="V84" s="129" t="str">
        <f t="shared" si="40"/>
        <v>n.a.</v>
      </c>
      <c r="W84" s="129" t="str">
        <f t="shared" si="41"/>
        <v>n.a.</v>
      </c>
      <c r="X84" s="129" t="str">
        <f t="shared" si="42"/>
        <v>n.a.</v>
      </c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1:35">
      <c r="A85" s="123">
        <f t="shared" si="43"/>
        <v>1957</v>
      </c>
      <c r="B85" s="3">
        <v>4835.8</v>
      </c>
      <c r="C85" s="8">
        <v>17565</v>
      </c>
      <c r="D85" s="3"/>
      <c r="E85">
        <v>17622000</v>
      </c>
      <c r="F85" s="122">
        <v>251732</v>
      </c>
      <c r="G85" s="3"/>
      <c r="I85" s="7">
        <f t="shared" si="30"/>
        <v>27.530885283233705</v>
      </c>
      <c r="J85" s="3"/>
      <c r="K85" s="7">
        <f t="shared" si="29"/>
        <v>5.9036849124312729</v>
      </c>
      <c r="L85" s="7">
        <v>1.6358402996761052</v>
      </c>
      <c r="M85" s="130">
        <f t="shared" si="31"/>
        <v>1</v>
      </c>
      <c r="N85" s="130">
        <f t="shared" si="32"/>
        <v>0</v>
      </c>
      <c r="O85" s="130">
        <f t="shared" si="33"/>
        <v>0</v>
      </c>
      <c r="P85" s="130">
        <f t="shared" si="34"/>
        <v>0</v>
      </c>
      <c r="Q85" s="129">
        <f t="shared" si="35"/>
        <v>5.9036849124312729</v>
      </c>
      <c r="R85" s="129" t="str">
        <f t="shared" si="36"/>
        <v>n.a.</v>
      </c>
      <c r="S85" s="129" t="str">
        <f t="shared" si="37"/>
        <v>n.a.</v>
      </c>
      <c r="T85" s="129" t="str">
        <f t="shared" si="38"/>
        <v>n.a.</v>
      </c>
      <c r="U85" s="129">
        <f t="shared" si="39"/>
        <v>1.6358402996761052</v>
      </c>
      <c r="V85" s="129" t="str">
        <f t="shared" si="40"/>
        <v>n.a.</v>
      </c>
      <c r="W85" s="129" t="str">
        <f t="shared" si="41"/>
        <v>n.a.</v>
      </c>
      <c r="X85" s="129" t="str">
        <f t="shared" si="42"/>
        <v>n.a.</v>
      </c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1:35">
      <c r="A86" s="123">
        <f t="shared" si="43"/>
        <v>1958</v>
      </c>
      <c r="B86" s="3">
        <v>5093.8</v>
      </c>
      <c r="C86" s="8">
        <v>18862</v>
      </c>
      <c r="D86" s="3"/>
      <c r="E86">
        <v>18923000</v>
      </c>
      <c r="F86" s="122">
        <v>265192</v>
      </c>
      <c r="G86" s="3"/>
      <c r="I86" s="7">
        <f t="shared" si="30"/>
        <v>27.005619764606088</v>
      </c>
      <c r="J86" s="3"/>
      <c r="K86" s="7">
        <f t="shared" si="29"/>
        <v>5.3469562868447396</v>
      </c>
      <c r="L86" s="7">
        <v>1.8350896898523577</v>
      </c>
      <c r="M86" s="130">
        <f t="shared" si="31"/>
        <v>1</v>
      </c>
      <c r="N86" s="130">
        <f t="shared" si="32"/>
        <v>0</v>
      </c>
      <c r="O86" s="130">
        <f t="shared" si="33"/>
        <v>0</v>
      </c>
      <c r="P86" s="130">
        <f t="shared" si="34"/>
        <v>0</v>
      </c>
      <c r="Q86" s="129">
        <f t="shared" si="35"/>
        <v>5.3469562868447396</v>
      </c>
      <c r="R86" s="129" t="str">
        <f t="shared" si="36"/>
        <v>n.a.</v>
      </c>
      <c r="S86" s="129" t="str">
        <f t="shared" si="37"/>
        <v>n.a.</v>
      </c>
      <c r="T86" s="129" t="str">
        <f t="shared" si="38"/>
        <v>n.a.</v>
      </c>
      <c r="U86" s="129">
        <f t="shared" si="39"/>
        <v>1.8350896898523577</v>
      </c>
      <c r="V86" s="129" t="str">
        <f t="shared" si="40"/>
        <v>n.a.</v>
      </c>
      <c r="W86" s="129" t="str">
        <f t="shared" si="41"/>
        <v>n.a.</v>
      </c>
      <c r="X86" s="129" t="str">
        <f t="shared" si="42"/>
        <v>n.a.</v>
      </c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</row>
    <row r="87" spans="1:35">
      <c r="A87" s="123">
        <f t="shared" si="43"/>
        <v>1959</v>
      </c>
      <c r="B87" s="3">
        <v>5347.6</v>
      </c>
      <c r="C87" s="8">
        <v>20029</v>
      </c>
      <c r="D87" s="3"/>
      <c r="E87">
        <v>20113000</v>
      </c>
      <c r="F87" s="122">
        <v>281707</v>
      </c>
      <c r="G87" s="3"/>
      <c r="I87" s="7">
        <f t="shared" si="30"/>
        <v>26.699286035248889</v>
      </c>
      <c r="J87" s="3"/>
      <c r="K87" s="7">
        <f t="shared" si="29"/>
        <v>6.2275634257443757</v>
      </c>
      <c r="L87" s="7">
        <v>0.88749511389077129</v>
      </c>
      <c r="M87" s="130">
        <f t="shared" si="31"/>
        <v>1</v>
      </c>
      <c r="N87" s="130">
        <f t="shared" si="32"/>
        <v>0</v>
      </c>
      <c r="O87" s="130">
        <f t="shared" si="33"/>
        <v>0</v>
      </c>
      <c r="P87" s="130">
        <f t="shared" si="34"/>
        <v>0</v>
      </c>
      <c r="Q87" s="129">
        <f t="shared" si="35"/>
        <v>6.2275634257443757</v>
      </c>
      <c r="R87" s="129" t="str">
        <f t="shared" si="36"/>
        <v>n.a.</v>
      </c>
      <c r="S87" s="129" t="str">
        <f t="shared" si="37"/>
        <v>n.a.</v>
      </c>
      <c r="T87" s="129" t="str">
        <f t="shared" si="38"/>
        <v>n.a.</v>
      </c>
      <c r="U87" s="129">
        <f t="shared" si="39"/>
        <v>0.88749511389077129</v>
      </c>
      <c r="V87" s="129" t="str">
        <f t="shared" si="40"/>
        <v>n.a.</v>
      </c>
      <c r="W87" s="129" t="str">
        <f t="shared" si="41"/>
        <v>n.a.</v>
      </c>
      <c r="X87" s="129" t="str">
        <f t="shared" si="42"/>
        <v>n.a.</v>
      </c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</row>
    <row r="88" spans="1:35">
      <c r="A88" s="123">
        <f t="shared" si="43"/>
        <v>1960</v>
      </c>
      <c r="B88" s="3">
        <v>5731.6</v>
      </c>
      <c r="C88" s="8">
        <v>23207</v>
      </c>
      <c r="D88" s="3"/>
      <c r="E88">
        <v>23267000</v>
      </c>
      <c r="F88" s="122">
        <v>296981</v>
      </c>
      <c r="G88" s="3"/>
      <c r="I88" s="7">
        <f t="shared" si="30"/>
        <v>24.697720515361745</v>
      </c>
      <c r="J88" s="3"/>
      <c r="K88" s="7">
        <f t="shared" si="29"/>
        <v>5.4219454965620306</v>
      </c>
      <c r="L88" s="7">
        <v>1.7391172632938636</v>
      </c>
      <c r="M88" s="130">
        <f t="shared" si="31"/>
        <v>1</v>
      </c>
      <c r="N88" s="130">
        <f t="shared" si="32"/>
        <v>0</v>
      </c>
      <c r="O88" s="130">
        <f t="shared" si="33"/>
        <v>0</v>
      </c>
      <c r="P88" s="130">
        <f t="shared" si="34"/>
        <v>0</v>
      </c>
      <c r="Q88" s="129">
        <f t="shared" si="35"/>
        <v>5.4219454965620306</v>
      </c>
      <c r="R88" s="129" t="str">
        <f t="shared" si="36"/>
        <v>n.a.</v>
      </c>
      <c r="S88" s="129" t="str">
        <f t="shared" si="37"/>
        <v>n.a.</v>
      </c>
      <c r="T88" s="129" t="str">
        <f t="shared" si="38"/>
        <v>n.a.</v>
      </c>
      <c r="U88" s="129">
        <f t="shared" si="39"/>
        <v>1.7391172632938636</v>
      </c>
      <c r="V88" s="129" t="str">
        <f t="shared" si="40"/>
        <v>n.a.</v>
      </c>
      <c r="W88" s="129" t="str">
        <f t="shared" si="41"/>
        <v>n.a.</v>
      </c>
      <c r="X88" s="129" t="str">
        <f t="shared" si="42"/>
        <v>n.a.</v>
      </c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</row>
    <row r="89" spans="1:35">
      <c r="A89" s="123">
        <f t="shared" si="43"/>
        <v>1961</v>
      </c>
      <c r="B89" s="3">
        <v>5611.9</v>
      </c>
      <c r="C89" s="8">
        <v>25810</v>
      </c>
      <c r="D89" s="3"/>
      <c r="E89">
        <v>25865000</v>
      </c>
      <c r="F89" s="122">
        <v>321992</v>
      </c>
      <c r="G89" s="3"/>
      <c r="I89" s="7">
        <f t="shared" si="30"/>
        <v>21.743122820612165</v>
      </c>
      <c r="J89" s="3"/>
      <c r="K89" s="7">
        <f t="shared" si="29"/>
        <v>8.4217508864203428</v>
      </c>
      <c r="L89" s="7">
        <v>2.4391329007191644</v>
      </c>
      <c r="M89" s="130">
        <f t="shared" si="31"/>
        <v>1</v>
      </c>
      <c r="N89" s="130">
        <f t="shared" si="32"/>
        <v>0</v>
      </c>
      <c r="O89" s="130">
        <f t="shared" si="33"/>
        <v>0</v>
      </c>
      <c r="P89" s="130">
        <f t="shared" si="34"/>
        <v>0</v>
      </c>
      <c r="Q89" s="129">
        <f t="shared" si="35"/>
        <v>8.4217508864203428</v>
      </c>
      <c r="R89" s="129" t="str">
        <f t="shared" si="36"/>
        <v>n.a.</v>
      </c>
      <c r="S89" s="129" t="str">
        <f t="shared" si="37"/>
        <v>n.a.</v>
      </c>
      <c r="T89" s="129" t="str">
        <f t="shared" si="38"/>
        <v>n.a.</v>
      </c>
      <c r="U89" s="129">
        <f t="shared" si="39"/>
        <v>2.4391329007191644</v>
      </c>
      <c r="V89" s="129" t="str">
        <f t="shared" si="40"/>
        <v>n.a.</v>
      </c>
      <c r="W89" s="129" t="str">
        <f t="shared" si="41"/>
        <v>n.a.</v>
      </c>
      <c r="X89" s="129" t="str">
        <f t="shared" si="42"/>
        <v>n.a.</v>
      </c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</row>
    <row r="90" spans="1:35">
      <c r="A90" s="123">
        <f t="shared" si="43"/>
        <v>1962</v>
      </c>
      <c r="B90" s="3">
        <v>6019.9</v>
      </c>
      <c r="C90" s="8">
        <v>28998</v>
      </c>
      <c r="D90" s="3"/>
      <c r="E90">
        <v>29049000</v>
      </c>
      <c r="F90" s="122">
        <v>347098</v>
      </c>
      <c r="G90" s="3"/>
      <c r="I90" s="7">
        <f t="shared" si="30"/>
        <v>20.759707566039037</v>
      </c>
      <c r="J90" s="3"/>
      <c r="K90" s="7">
        <f t="shared" si="29"/>
        <v>7.7970881264130876</v>
      </c>
      <c r="L90" s="7">
        <v>5.7606221678857565</v>
      </c>
      <c r="M90" s="130">
        <f t="shared" si="31"/>
        <v>1</v>
      </c>
      <c r="N90" s="130">
        <f t="shared" si="32"/>
        <v>0</v>
      </c>
      <c r="O90" s="130">
        <f t="shared" si="33"/>
        <v>0</v>
      </c>
      <c r="P90" s="130">
        <f t="shared" si="34"/>
        <v>0</v>
      </c>
      <c r="Q90" s="129">
        <f t="shared" si="35"/>
        <v>7.7970881264130876</v>
      </c>
      <c r="R90" s="129" t="str">
        <f t="shared" si="36"/>
        <v>n.a.</v>
      </c>
      <c r="S90" s="129" t="str">
        <f t="shared" si="37"/>
        <v>n.a.</v>
      </c>
      <c r="T90" s="129" t="str">
        <f t="shared" si="38"/>
        <v>n.a.</v>
      </c>
      <c r="U90" s="129">
        <f t="shared" si="39"/>
        <v>5.7606221678857565</v>
      </c>
      <c r="V90" s="129" t="str">
        <f t="shared" si="40"/>
        <v>n.a.</v>
      </c>
      <c r="W90" s="129" t="str">
        <f t="shared" si="41"/>
        <v>n.a.</v>
      </c>
      <c r="X90" s="129" t="str">
        <f t="shared" si="42"/>
        <v>n.a.</v>
      </c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</row>
    <row r="91" spans="1:35">
      <c r="A91" s="123">
        <f t="shared" si="43"/>
        <v>1963</v>
      </c>
      <c r="B91" s="3">
        <v>6067.7</v>
      </c>
      <c r="C91" s="8">
        <v>33215</v>
      </c>
      <c r="D91" s="3"/>
      <c r="E91">
        <v>33269000</v>
      </c>
      <c r="F91" s="122">
        <v>371822</v>
      </c>
      <c r="G91" s="3"/>
      <c r="I91" s="7">
        <f t="shared" si="30"/>
        <v>18.267951226855338</v>
      </c>
      <c r="J91" s="3"/>
      <c r="K91" s="7">
        <f t="shared" si="29"/>
        <v>7.1230603460694208</v>
      </c>
      <c r="L91" s="7">
        <v>6.7872661662540441</v>
      </c>
      <c r="M91" s="130">
        <f t="shared" si="31"/>
        <v>1</v>
      </c>
      <c r="N91" s="130">
        <f t="shared" si="32"/>
        <v>0</v>
      </c>
      <c r="O91" s="130">
        <f t="shared" si="33"/>
        <v>0</v>
      </c>
      <c r="P91" s="130">
        <f t="shared" si="34"/>
        <v>0</v>
      </c>
      <c r="Q91" s="129">
        <f t="shared" si="35"/>
        <v>7.1230603460694208</v>
      </c>
      <c r="R91" s="129" t="str">
        <f t="shared" si="36"/>
        <v>n.a.</v>
      </c>
      <c r="S91" s="129" t="str">
        <f t="shared" si="37"/>
        <v>n.a.</v>
      </c>
      <c r="T91" s="129" t="str">
        <f t="shared" si="38"/>
        <v>n.a.</v>
      </c>
      <c r="U91" s="129">
        <f t="shared" si="39"/>
        <v>6.7872661662540441</v>
      </c>
      <c r="V91" s="129" t="str">
        <f t="shared" si="40"/>
        <v>n.a.</v>
      </c>
      <c r="W91" s="129" t="str">
        <f t="shared" si="41"/>
        <v>n.a.</v>
      </c>
      <c r="X91" s="129" t="str">
        <f t="shared" si="42"/>
        <v>n.a.</v>
      </c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</row>
    <row r="92" spans="1:35">
      <c r="A92" s="123">
        <f t="shared" si="43"/>
        <v>1964</v>
      </c>
      <c r="B92" s="3">
        <v>6527.4</v>
      </c>
      <c r="C92" s="8">
        <v>36360</v>
      </c>
      <c r="D92" s="3"/>
      <c r="E92">
        <v>36437000</v>
      </c>
      <c r="F92" s="122">
        <v>386333</v>
      </c>
      <c r="G92" s="3"/>
      <c r="I92" s="7">
        <f t="shared" si="30"/>
        <v>17.952145214521451</v>
      </c>
      <c r="J92" s="3"/>
      <c r="K92" s="7">
        <f t="shared" si="29"/>
        <v>3.9026738600728361</v>
      </c>
      <c r="L92" s="7">
        <v>6.0248607426458198</v>
      </c>
      <c r="M92" s="130">
        <f t="shared" si="31"/>
        <v>1</v>
      </c>
      <c r="N92" s="130">
        <f t="shared" si="32"/>
        <v>0</v>
      </c>
      <c r="O92" s="130">
        <f t="shared" si="33"/>
        <v>0</v>
      </c>
      <c r="P92" s="130">
        <f t="shared" si="34"/>
        <v>0</v>
      </c>
      <c r="Q92" s="129">
        <f t="shared" si="35"/>
        <v>3.9026738600728361</v>
      </c>
      <c r="R92" s="129" t="str">
        <f t="shared" si="36"/>
        <v>n.a.</v>
      </c>
      <c r="S92" s="129" t="str">
        <f t="shared" si="37"/>
        <v>n.a.</v>
      </c>
      <c r="T92" s="129" t="str">
        <f t="shared" si="38"/>
        <v>n.a.</v>
      </c>
      <c r="U92" s="129">
        <f t="shared" si="39"/>
        <v>6.0248607426458198</v>
      </c>
      <c r="V92" s="129" t="str">
        <f t="shared" si="40"/>
        <v>n.a.</v>
      </c>
      <c r="W92" s="129" t="str">
        <f t="shared" si="41"/>
        <v>n.a.</v>
      </c>
      <c r="X92" s="129" t="str">
        <f t="shared" si="42"/>
        <v>n.a.</v>
      </c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</row>
    <row r="93" spans="1:35">
      <c r="A93" s="123">
        <f t="shared" si="43"/>
        <v>1965</v>
      </c>
      <c r="B93" s="3">
        <v>6988.6</v>
      </c>
      <c r="C93" s="8">
        <v>39124</v>
      </c>
      <c r="D93" s="3"/>
      <c r="E93">
        <v>39263000</v>
      </c>
      <c r="F93" s="122">
        <v>395020</v>
      </c>
      <c r="G93" s="3"/>
      <c r="I93" s="7">
        <f t="shared" si="30"/>
        <v>17.862692976178305</v>
      </c>
      <c r="J93" s="3"/>
      <c r="K93" s="7">
        <f t="shared" si="29"/>
        <v>2.2485782990321779</v>
      </c>
      <c r="L93" s="7">
        <v>3.7670929359229506</v>
      </c>
      <c r="M93" s="130">
        <f t="shared" si="31"/>
        <v>1</v>
      </c>
      <c r="N93" s="130">
        <f t="shared" si="32"/>
        <v>0</v>
      </c>
      <c r="O93" s="130">
        <f t="shared" si="33"/>
        <v>0</v>
      </c>
      <c r="P93" s="130">
        <f t="shared" si="34"/>
        <v>0</v>
      </c>
      <c r="Q93" s="129">
        <f t="shared" si="35"/>
        <v>2.2485782990321779</v>
      </c>
      <c r="R93" s="129" t="str">
        <f t="shared" si="36"/>
        <v>n.a.</v>
      </c>
      <c r="S93" s="129" t="str">
        <f t="shared" si="37"/>
        <v>n.a.</v>
      </c>
      <c r="T93" s="129" t="str">
        <f t="shared" si="38"/>
        <v>n.a.</v>
      </c>
      <c r="U93" s="129">
        <f t="shared" si="39"/>
        <v>3.7670929359229506</v>
      </c>
      <c r="V93" s="129" t="str">
        <f t="shared" si="40"/>
        <v>n.a.</v>
      </c>
      <c r="W93" s="129" t="str">
        <f t="shared" si="41"/>
        <v>n.a.</v>
      </c>
      <c r="X93" s="129" t="str">
        <f t="shared" si="42"/>
        <v>n.a.</v>
      </c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</row>
    <row r="94" spans="1:35">
      <c r="A94" s="123">
        <f t="shared" si="43"/>
        <v>1966</v>
      </c>
      <c r="B94" s="3">
        <v>6635.5</v>
      </c>
      <c r="C94" s="8">
        <v>39829</v>
      </c>
      <c r="D94" s="3"/>
      <c r="E94">
        <v>42577000</v>
      </c>
      <c r="F94" s="122">
        <v>415639</v>
      </c>
      <c r="G94" s="3"/>
      <c r="I94" s="7">
        <f t="shared" si="30"/>
        <v>16.659971377639408</v>
      </c>
      <c r="J94" s="3"/>
      <c r="K94" s="7">
        <f t="shared" si="29"/>
        <v>5.2197357095843167</v>
      </c>
      <c r="L94" s="7">
        <v>1.5788293173623029</v>
      </c>
      <c r="M94" s="130">
        <f t="shared" si="31"/>
        <v>1</v>
      </c>
      <c r="N94" s="130">
        <f t="shared" si="32"/>
        <v>0</v>
      </c>
      <c r="O94" s="130">
        <f t="shared" si="33"/>
        <v>0</v>
      </c>
      <c r="P94" s="130">
        <f t="shared" si="34"/>
        <v>0</v>
      </c>
      <c r="Q94" s="129">
        <f t="shared" si="35"/>
        <v>5.2197357095843167</v>
      </c>
      <c r="R94" s="129" t="str">
        <f t="shared" si="36"/>
        <v>n.a.</v>
      </c>
      <c r="S94" s="129" t="str">
        <f t="shared" si="37"/>
        <v>n.a.</v>
      </c>
      <c r="T94" s="129" t="str">
        <f t="shared" si="38"/>
        <v>n.a.</v>
      </c>
      <c r="U94" s="129">
        <f t="shared" si="39"/>
        <v>1.5788293173623029</v>
      </c>
      <c r="V94" s="129" t="str">
        <f t="shared" si="40"/>
        <v>n.a.</v>
      </c>
      <c r="W94" s="129" t="str">
        <f t="shared" si="41"/>
        <v>n.a.</v>
      </c>
      <c r="X94" s="129" t="str">
        <f t="shared" si="42"/>
        <v>n.a.</v>
      </c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</row>
    <row r="95" spans="1:35">
      <c r="A95" s="123">
        <f t="shared" si="43"/>
        <v>1967</v>
      </c>
      <c r="B95" s="3">
        <v>6212.4</v>
      </c>
      <c r="C95" s="8">
        <v>43555</v>
      </c>
      <c r="D95" s="3"/>
      <c r="E95">
        <v>46860000</v>
      </c>
      <c r="F95" s="122">
        <v>445232</v>
      </c>
      <c r="G95" s="3"/>
      <c r="I95" s="7">
        <f t="shared" si="30"/>
        <v>14.263345195729537</v>
      </c>
      <c r="J95" s="3"/>
      <c r="K95" s="7">
        <f t="shared" si="29"/>
        <v>7.1198804731990917</v>
      </c>
      <c r="L95" s="7">
        <v>1.6645942183720726</v>
      </c>
      <c r="M95" s="130">
        <f t="shared" si="31"/>
        <v>1</v>
      </c>
      <c r="N95" s="130">
        <f t="shared" si="32"/>
        <v>0</v>
      </c>
      <c r="O95" s="130">
        <f t="shared" si="33"/>
        <v>0</v>
      </c>
      <c r="P95" s="130">
        <f t="shared" si="34"/>
        <v>0</v>
      </c>
      <c r="Q95" s="129">
        <f t="shared" si="35"/>
        <v>7.1198804731990917</v>
      </c>
      <c r="R95" s="129" t="str">
        <f t="shared" si="36"/>
        <v>n.a.</v>
      </c>
      <c r="S95" s="129" t="str">
        <f t="shared" si="37"/>
        <v>n.a.</v>
      </c>
      <c r="T95" s="129" t="str">
        <f t="shared" si="38"/>
        <v>n.a.</v>
      </c>
      <c r="U95" s="129">
        <f t="shared" si="39"/>
        <v>1.6645942183720726</v>
      </c>
      <c r="V95" s="129" t="str">
        <f t="shared" si="40"/>
        <v>n.a.</v>
      </c>
      <c r="W95" s="129" t="str">
        <f t="shared" si="41"/>
        <v>n.a.</v>
      </c>
      <c r="X95" s="129" t="str">
        <f t="shared" si="42"/>
        <v>n.a.</v>
      </c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</row>
    <row r="96" spans="1:35">
      <c r="A96" s="123">
        <f t="shared" si="43"/>
        <v>1968</v>
      </c>
      <c r="B96" s="3">
        <v>7538.4</v>
      </c>
      <c r="C96" s="8">
        <v>46980</v>
      </c>
      <c r="D96" s="3"/>
      <c r="E96">
        <v>50818000</v>
      </c>
      <c r="F96" s="122">
        <v>482462</v>
      </c>
      <c r="G96" s="3"/>
      <c r="I96" s="7">
        <f t="shared" si="30"/>
        <v>16.045977011494251</v>
      </c>
      <c r="J96" s="3"/>
      <c r="K96" s="7">
        <f t="shared" si="29"/>
        <v>8.3619326553347371</v>
      </c>
      <c r="L96" s="7">
        <v>1.0939477920336933</v>
      </c>
      <c r="M96" s="130">
        <f t="shared" si="31"/>
        <v>1</v>
      </c>
      <c r="N96" s="130">
        <f t="shared" si="32"/>
        <v>0</v>
      </c>
      <c r="O96" s="130">
        <f t="shared" si="33"/>
        <v>0</v>
      </c>
      <c r="P96" s="130">
        <f t="shared" si="34"/>
        <v>0</v>
      </c>
      <c r="Q96" s="129">
        <f t="shared" si="35"/>
        <v>8.3619326553347371</v>
      </c>
      <c r="R96" s="129" t="str">
        <f t="shared" si="36"/>
        <v>n.a.</v>
      </c>
      <c r="S96" s="129" t="str">
        <f t="shared" si="37"/>
        <v>n.a.</v>
      </c>
      <c r="T96" s="129" t="str">
        <f t="shared" si="38"/>
        <v>n.a.</v>
      </c>
      <c r="U96" s="129">
        <f t="shared" si="39"/>
        <v>1.0939477920336933</v>
      </c>
      <c r="V96" s="129" t="str">
        <f t="shared" si="40"/>
        <v>n.a.</v>
      </c>
      <c r="W96" s="129" t="str">
        <f t="shared" si="41"/>
        <v>n.a.</v>
      </c>
      <c r="X96" s="129" t="str">
        <f t="shared" si="42"/>
        <v>n.a.</v>
      </c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</row>
    <row r="97" spans="1:35">
      <c r="A97" s="123">
        <f t="shared" si="43"/>
        <v>1969</v>
      </c>
      <c r="B97" s="3">
        <v>8268.6</v>
      </c>
      <c r="C97" s="8">
        <v>51700</v>
      </c>
      <c r="D97" s="3"/>
      <c r="E97">
        <v>56136000</v>
      </c>
      <c r="F97" s="122">
        <v>510051</v>
      </c>
      <c r="G97" s="3"/>
      <c r="I97" s="7">
        <f t="shared" si="30"/>
        <v>15.993423597678916</v>
      </c>
      <c r="J97" s="3"/>
      <c r="K97" s="7">
        <f t="shared" si="29"/>
        <v>5.7183778204293878</v>
      </c>
      <c r="L97" s="7">
        <v>3.3332825919130706</v>
      </c>
      <c r="M97" s="130">
        <f t="shared" si="31"/>
        <v>1</v>
      </c>
      <c r="N97" s="130">
        <f t="shared" si="32"/>
        <v>0</v>
      </c>
      <c r="O97" s="130">
        <f t="shared" si="33"/>
        <v>0</v>
      </c>
      <c r="P97" s="130">
        <f t="shared" si="34"/>
        <v>0</v>
      </c>
      <c r="Q97" s="129">
        <f t="shared" si="35"/>
        <v>5.7183778204293878</v>
      </c>
      <c r="R97" s="129" t="str">
        <f t="shared" si="36"/>
        <v>n.a.</v>
      </c>
      <c r="S97" s="129" t="str">
        <f t="shared" si="37"/>
        <v>n.a.</v>
      </c>
      <c r="T97" s="129" t="str">
        <f t="shared" si="38"/>
        <v>n.a.</v>
      </c>
      <c r="U97" s="129">
        <f t="shared" si="39"/>
        <v>3.3332825919130706</v>
      </c>
      <c r="V97" s="129" t="str">
        <f t="shared" si="40"/>
        <v>n.a.</v>
      </c>
      <c r="W97" s="129" t="str">
        <f t="shared" si="41"/>
        <v>n.a.</v>
      </c>
      <c r="X97" s="129" t="str">
        <f t="shared" si="42"/>
        <v>n.a.</v>
      </c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</row>
    <row r="98" spans="1:35">
      <c r="A98" s="123">
        <v>1970</v>
      </c>
      <c r="B98" s="3">
        <v>9694.9</v>
      </c>
      <c r="C98" s="8">
        <v>67315.100000000006</v>
      </c>
      <c r="D98" s="3"/>
      <c r="E98">
        <v>67420000</v>
      </c>
      <c r="F98" s="122">
        <v>521506</v>
      </c>
      <c r="G98" s="3"/>
      <c r="I98" s="7">
        <f t="shared" si="30"/>
        <v>14.402266356285587</v>
      </c>
      <c r="J98" s="3"/>
      <c r="K98" s="7">
        <f t="shared" si="29"/>
        <v>2.245853845987944</v>
      </c>
      <c r="L98" s="7">
        <v>5.4095921852067956</v>
      </c>
      <c r="M98" s="130">
        <f t="shared" si="31"/>
        <v>1</v>
      </c>
      <c r="N98" s="130">
        <f t="shared" si="32"/>
        <v>0</v>
      </c>
      <c r="O98" s="130">
        <f t="shared" si="33"/>
        <v>0</v>
      </c>
      <c r="P98" s="130">
        <f t="shared" si="34"/>
        <v>0</v>
      </c>
      <c r="Q98" s="129">
        <f t="shared" si="35"/>
        <v>2.245853845987944</v>
      </c>
      <c r="R98" s="129" t="str">
        <f t="shared" si="36"/>
        <v>n.a.</v>
      </c>
      <c r="S98" s="129" t="str">
        <f t="shared" si="37"/>
        <v>n.a.</v>
      </c>
      <c r="T98" s="129" t="str">
        <f t="shared" si="38"/>
        <v>n.a.</v>
      </c>
      <c r="U98" s="129">
        <f t="shared" si="39"/>
        <v>5.4095921852067956</v>
      </c>
      <c r="V98" s="129" t="str">
        <f t="shared" si="40"/>
        <v>n.a.</v>
      </c>
      <c r="W98" s="129" t="str">
        <f t="shared" si="41"/>
        <v>n.a.</v>
      </c>
      <c r="X98" s="129" t="str">
        <f t="shared" si="42"/>
        <v>n.a.</v>
      </c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1:35">
      <c r="A99" s="123">
        <f t="shared" ref="A99:A136" si="44">A98+1</f>
        <v>1971</v>
      </c>
      <c r="B99" s="3">
        <v>12016</v>
      </c>
      <c r="C99" s="8">
        <v>73371.3</v>
      </c>
      <c r="D99" s="3"/>
      <c r="E99">
        <v>73321000</v>
      </c>
      <c r="F99" s="122">
        <v>531385</v>
      </c>
      <c r="G99" s="3"/>
      <c r="I99" s="7">
        <f t="shared" si="30"/>
        <v>16.376975738469945</v>
      </c>
      <c r="J99" s="3"/>
      <c r="K99" s="7">
        <f t="shared" si="29"/>
        <v>1.8943214459661073</v>
      </c>
      <c r="L99" s="7">
        <v>4.7605409626733461</v>
      </c>
      <c r="M99" s="130">
        <f t="shared" si="31"/>
        <v>1</v>
      </c>
      <c r="N99" s="130">
        <f t="shared" si="32"/>
        <v>0</v>
      </c>
      <c r="O99" s="130">
        <f t="shared" si="33"/>
        <v>0</v>
      </c>
      <c r="P99" s="130">
        <f t="shared" si="34"/>
        <v>0</v>
      </c>
      <c r="Q99" s="129">
        <f t="shared" si="35"/>
        <v>1.8943214459661073</v>
      </c>
      <c r="R99" s="129" t="str">
        <f t="shared" si="36"/>
        <v>n.a.</v>
      </c>
      <c r="S99" s="129" t="str">
        <f t="shared" si="37"/>
        <v>n.a.</v>
      </c>
      <c r="T99" s="129" t="str">
        <f t="shared" si="38"/>
        <v>n.a.</v>
      </c>
      <c r="U99" s="129">
        <f t="shared" si="39"/>
        <v>4.7605409626733461</v>
      </c>
      <c r="V99" s="129" t="str">
        <f t="shared" si="40"/>
        <v>n.a.</v>
      </c>
      <c r="W99" s="129" t="str">
        <f t="shared" si="41"/>
        <v>n.a.</v>
      </c>
      <c r="X99" s="129" t="str">
        <f t="shared" si="42"/>
        <v>n.a.</v>
      </c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1:35">
      <c r="A100" s="123">
        <f t="shared" si="44"/>
        <v>1972</v>
      </c>
      <c r="B100" s="3">
        <v>14957.4</v>
      </c>
      <c r="C100" s="8">
        <v>80229.100000000006</v>
      </c>
      <c r="D100" s="3"/>
      <c r="E100" s="131">
        <v>80050000</v>
      </c>
      <c r="F100" s="122">
        <v>546933</v>
      </c>
      <c r="G100" s="3"/>
      <c r="I100" s="7">
        <f t="shared" si="30"/>
        <v>18.643360077577835</v>
      </c>
      <c r="J100" s="3"/>
      <c r="K100" s="7">
        <f t="shared" si="29"/>
        <v>2.9259388202527381</v>
      </c>
      <c r="L100" s="7">
        <v>6.8086927169718399</v>
      </c>
      <c r="M100" s="130">
        <f t="shared" si="31"/>
        <v>1</v>
      </c>
      <c r="N100" s="130">
        <f t="shared" si="32"/>
        <v>0</v>
      </c>
      <c r="O100" s="130">
        <f t="shared" si="33"/>
        <v>0</v>
      </c>
      <c r="P100" s="130">
        <f t="shared" si="34"/>
        <v>0</v>
      </c>
      <c r="Q100" s="129">
        <f t="shared" si="35"/>
        <v>2.9259388202527381</v>
      </c>
      <c r="R100" s="129" t="str">
        <f t="shared" si="36"/>
        <v>n.a.</v>
      </c>
      <c r="S100" s="129" t="str">
        <f t="shared" si="37"/>
        <v>n.a.</v>
      </c>
      <c r="T100" s="129" t="str">
        <f t="shared" si="38"/>
        <v>n.a.</v>
      </c>
      <c r="U100" s="129">
        <f t="shared" si="39"/>
        <v>6.8086927169718399</v>
      </c>
      <c r="V100" s="129" t="str">
        <f t="shared" si="40"/>
        <v>n.a.</v>
      </c>
      <c r="W100" s="129" t="str">
        <f t="shared" si="41"/>
        <v>n.a.</v>
      </c>
      <c r="X100" s="129" t="str">
        <f t="shared" si="42"/>
        <v>n.a.</v>
      </c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1:35">
      <c r="A101" s="123">
        <f t="shared" si="44"/>
        <v>1973</v>
      </c>
      <c r="B101" s="3">
        <v>19511.099999999999</v>
      </c>
      <c r="C101" s="8">
        <v>96596.3</v>
      </c>
      <c r="D101" s="3"/>
      <c r="E101" s="131">
        <v>96744000</v>
      </c>
      <c r="F101" s="122">
        <v>582713</v>
      </c>
      <c r="G101" s="3"/>
      <c r="I101" s="7">
        <f t="shared" si="30"/>
        <v>20.198599739327488</v>
      </c>
      <c r="J101" s="3"/>
      <c r="K101" s="7">
        <f t="shared" si="29"/>
        <v>6.5419347525199623</v>
      </c>
      <c r="L101" s="7">
        <v>11.510405432331332</v>
      </c>
      <c r="M101" s="130">
        <f t="shared" si="31"/>
        <v>1</v>
      </c>
      <c r="N101" s="130">
        <f t="shared" si="32"/>
        <v>0</v>
      </c>
      <c r="O101" s="130">
        <f t="shared" si="33"/>
        <v>0</v>
      </c>
      <c r="P101" s="130">
        <f t="shared" si="34"/>
        <v>0</v>
      </c>
      <c r="Q101" s="129">
        <f t="shared" si="35"/>
        <v>6.5419347525199623</v>
      </c>
      <c r="R101" s="129" t="str">
        <f t="shared" si="36"/>
        <v>n.a.</v>
      </c>
      <c r="S101" s="129" t="str">
        <f t="shared" si="37"/>
        <v>n.a.</v>
      </c>
      <c r="T101" s="129" t="str">
        <f t="shared" si="38"/>
        <v>n.a.</v>
      </c>
      <c r="U101" s="129">
        <f t="shared" si="39"/>
        <v>11.510405432331332</v>
      </c>
      <c r="V101" s="129" t="str">
        <f t="shared" si="40"/>
        <v>n.a.</v>
      </c>
      <c r="W101" s="129" t="str">
        <f t="shared" si="41"/>
        <v>n.a.</v>
      </c>
      <c r="X101" s="129" t="str">
        <f t="shared" si="42"/>
        <v>n.a.</v>
      </c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1:35">
      <c r="A102" s="123">
        <f t="shared" si="44"/>
        <v>1974</v>
      </c>
      <c r="B102" s="3">
        <v>27703.4</v>
      </c>
      <c r="C102" s="8">
        <v>122177</v>
      </c>
      <c r="D102" s="3"/>
      <c r="E102" s="131">
        <v>121705000</v>
      </c>
      <c r="F102" s="122">
        <v>610040</v>
      </c>
      <c r="G102" s="3"/>
      <c r="I102" s="7">
        <f t="shared" si="30"/>
        <v>22.674807860726652</v>
      </c>
      <c r="J102" s="3"/>
      <c r="K102" s="7">
        <f t="shared" si="29"/>
        <v>4.6896156426920355</v>
      </c>
      <c r="L102" s="7">
        <v>21.868674600132579</v>
      </c>
      <c r="M102" s="130">
        <f t="shared" si="31"/>
        <v>1</v>
      </c>
      <c r="N102" s="130">
        <f t="shared" si="32"/>
        <v>0</v>
      </c>
      <c r="O102" s="130">
        <f t="shared" si="33"/>
        <v>0</v>
      </c>
      <c r="P102" s="130">
        <f t="shared" si="34"/>
        <v>0</v>
      </c>
      <c r="Q102" s="129">
        <f t="shared" si="35"/>
        <v>4.6896156426920355</v>
      </c>
      <c r="R102" s="129" t="str">
        <f t="shared" si="36"/>
        <v>n.a.</v>
      </c>
      <c r="S102" s="129" t="str">
        <f t="shared" si="37"/>
        <v>n.a.</v>
      </c>
      <c r="T102" s="129" t="str">
        <f t="shared" si="38"/>
        <v>n.a.</v>
      </c>
      <c r="U102" s="129">
        <f t="shared" si="39"/>
        <v>21.868674600132579</v>
      </c>
      <c r="V102" s="129" t="str">
        <f t="shared" si="40"/>
        <v>n.a.</v>
      </c>
      <c r="W102" s="129" t="str">
        <f t="shared" si="41"/>
        <v>n.a.</v>
      </c>
      <c r="X102" s="129" t="str">
        <f t="shared" si="42"/>
        <v>n.a.</v>
      </c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1:35">
      <c r="A103" s="123">
        <f t="shared" si="44"/>
        <v>1975</v>
      </c>
      <c r="B103" s="3">
        <v>38520.699999999997</v>
      </c>
      <c r="C103" s="8">
        <v>139381</v>
      </c>
      <c r="D103" s="3"/>
      <c r="E103" s="131">
        <v>138142000</v>
      </c>
      <c r="F103" s="122">
        <v>596946</v>
      </c>
      <c r="G103" s="3"/>
      <c r="I103" s="7">
        <f t="shared" si="30"/>
        <v>27.63698065016035</v>
      </c>
      <c r="J103" s="3"/>
      <c r="K103" s="7">
        <f t="shared" si="29"/>
        <v>-2.1464166284178132</v>
      </c>
      <c r="L103" s="7">
        <v>14.049513743380146</v>
      </c>
      <c r="M103" s="130">
        <f t="shared" si="31"/>
        <v>1</v>
      </c>
      <c r="N103" s="130">
        <f t="shared" si="32"/>
        <v>0</v>
      </c>
      <c r="O103" s="130">
        <f t="shared" si="33"/>
        <v>0</v>
      </c>
      <c r="P103" s="130">
        <f t="shared" si="34"/>
        <v>0</v>
      </c>
      <c r="Q103" s="129">
        <f t="shared" si="35"/>
        <v>-2.1464166284178132</v>
      </c>
      <c r="R103" s="129" t="str">
        <f t="shared" si="36"/>
        <v>n.a.</v>
      </c>
      <c r="S103" s="129" t="str">
        <f t="shared" si="37"/>
        <v>n.a.</v>
      </c>
      <c r="T103" s="129" t="str">
        <f t="shared" si="38"/>
        <v>n.a.</v>
      </c>
      <c r="U103" s="129">
        <f t="shared" si="39"/>
        <v>14.049513743380146</v>
      </c>
      <c r="V103" s="129" t="str">
        <f t="shared" si="40"/>
        <v>n.a.</v>
      </c>
      <c r="W103" s="129" t="str">
        <f t="shared" si="41"/>
        <v>n.a.</v>
      </c>
      <c r="X103" s="129" t="str">
        <f t="shared" si="42"/>
        <v>n.a.</v>
      </c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1:35">
      <c r="A104" s="123">
        <f t="shared" si="44"/>
        <v>1976</v>
      </c>
      <c r="B104" s="3">
        <v>52492.9</v>
      </c>
      <c r="C104" s="8">
        <v>175022</v>
      </c>
      <c r="D104" s="3"/>
      <c r="E104" s="131">
        <v>174028000</v>
      </c>
      <c r="F104" s="122">
        <v>635737</v>
      </c>
      <c r="G104" s="3"/>
      <c r="I104" s="7">
        <f t="shared" si="30"/>
        <v>29.992172412610987</v>
      </c>
      <c r="J104" s="3"/>
      <c r="K104" s="7">
        <f t="shared" si="29"/>
        <v>6.4982427221222716</v>
      </c>
      <c r="L104" s="7">
        <v>19.336765967746846</v>
      </c>
      <c r="M104" s="130">
        <f t="shared" si="31"/>
        <v>1</v>
      </c>
      <c r="N104" s="130">
        <f t="shared" si="32"/>
        <v>0</v>
      </c>
      <c r="O104" s="130">
        <f t="shared" si="33"/>
        <v>0</v>
      </c>
      <c r="P104" s="130">
        <f t="shared" si="34"/>
        <v>0</v>
      </c>
      <c r="Q104" s="129">
        <f t="shared" si="35"/>
        <v>6.4982427221222716</v>
      </c>
      <c r="R104" s="129" t="str">
        <f t="shared" si="36"/>
        <v>n.a.</v>
      </c>
      <c r="S104" s="129" t="str">
        <f t="shared" si="37"/>
        <v>n.a.</v>
      </c>
      <c r="T104" s="129" t="str">
        <f t="shared" si="38"/>
        <v>n.a.</v>
      </c>
      <c r="U104" s="129">
        <f t="shared" si="39"/>
        <v>19.336765967746846</v>
      </c>
      <c r="V104" s="129" t="str">
        <f t="shared" si="40"/>
        <v>n.a.</v>
      </c>
      <c r="W104" s="129" t="str">
        <f t="shared" si="41"/>
        <v>n.a.</v>
      </c>
      <c r="X104" s="129" t="str">
        <f t="shared" si="42"/>
        <v>n.a.</v>
      </c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1:35">
      <c r="A105" s="123">
        <f t="shared" si="44"/>
        <v>1977</v>
      </c>
      <c r="B105" s="3">
        <v>69731.5</v>
      </c>
      <c r="C105" s="8">
        <v>212639</v>
      </c>
      <c r="D105" s="3"/>
      <c r="E105" s="131">
        <v>212464000</v>
      </c>
      <c r="F105" s="122">
        <v>654108</v>
      </c>
      <c r="G105" s="3"/>
      <c r="I105" s="7">
        <f t="shared" si="30"/>
        <v>32.793372805553076</v>
      </c>
      <c r="J105" s="3"/>
      <c r="K105" s="7">
        <f t="shared" si="29"/>
        <v>2.8897169741575635</v>
      </c>
      <c r="L105" s="7">
        <v>16.326708602638497</v>
      </c>
      <c r="M105" s="130">
        <f t="shared" si="31"/>
        <v>0</v>
      </c>
      <c r="N105" s="130">
        <f t="shared" si="32"/>
        <v>1</v>
      </c>
      <c r="O105" s="130">
        <f t="shared" si="33"/>
        <v>0</v>
      </c>
      <c r="P105" s="130">
        <f t="shared" si="34"/>
        <v>0</v>
      </c>
      <c r="Q105" s="129" t="str">
        <f t="shared" si="35"/>
        <v>n.a.</v>
      </c>
      <c r="R105" s="129">
        <f t="shared" si="36"/>
        <v>2.8897169741575635</v>
      </c>
      <c r="S105" s="129" t="str">
        <f t="shared" si="37"/>
        <v>n.a.</v>
      </c>
      <c r="T105" s="129" t="str">
        <f t="shared" si="38"/>
        <v>n.a.</v>
      </c>
      <c r="U105" s="129" t="str">
        <f t="shared" si="39"/>
        <v>n.a.</v>
      </c>
      <c r="V105" s="129">
        <f t="shared" si="40"/>
        <v>16.326708602638497</v>
      </c>
      <c r="W105" s="129" t="str">
        <f t="shared" si="41"/>
        <v>n.a.</v>
      </c>
      <c r="X105" s="129" t="str">
        <f t="shared" si="42"/>
        <v>n.a.</v>
      </c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1:35">
      <c r="A106" s="123">
        <f t="shared" si="44"/>
        <v>1978</v>
      </c>
      <c r="B106" s="3">
        <v>116694</v>
      </c>
      <c r="C106" s="8">
        <v>250163</v>
      </c>
      <c r="D106" s="3"/>
      <c r="E106" s="131">
        <v>251011000</v>
      </c>
      <c r="F106" s="122">
        <v>678494</v>
      </c>
      <c r="G106" s="3"/>
      <c r="I106" s="7">
        <f t="shared" si="30"/>
        <v>46.647186034705371</v>
      </c>
      <c r="J106" s="3"/>
      <c r="K106" s="7">
        <f t="shared" si="29"/>
        <v>3.7281305227882866</v>
      </c>
      <c r="L106" s="7">
        <v>11.660084526598137</v>
      </c>
      <c r="M106" s="130">
        <f t="shared" ref="M106:M137" si="45">IF(AND(I106&gt;0,I106&lt;30),1,0)</f>
        <v>0</v>
      </c>
      <c r="N106" s="130">
        <f t="shared" ref="N106:N137" si="46">IF(AND($I106&gt;30,$I106&lt;60),1,0)</f>
        <v>1</v>
      </c>
      <c r="O106" s="130">
        <f t="shared" ref="O106:O137" si="47">IF(AND($I106&gt;60,$I106&lt;90),1,0)</f>
        <v>0</v>
      </c>
      <c r="P106" s="130">
        <f t="shared" ref="P106:P137" si="48">IF($I106&gt;90,1,0)</f>
        <v>0</v>
      </c>
      <c r="Q106" s="129" t="str">
        <f t="shared" ref="Q106:T121" si="49">IF(M106=1,$K106,"n.a.")</f>
        <v>n.a.</v>
      </c>
      <c r="R106" s="129">
        <f t="shared" si="49"/>
        <v>3.7281305227882866</v>
      </c>
      <c r="S106" s="129" t="str">
        <f t="shared" si="49"/>
        <v>n.a.</v>
      </c>
      <c r="T106" s="129" t="str">
        <f t="shared" si="49"/>
        <v>n.a.</v>
      </c>
      <c r="U106" s="129" t="str">
        <f t="shared" ref="U106:X121" si="50">IF(M106=1,$L106,"n.a.")</f>
        <v>n.a.</v>
      </c>
      <c r="V106" s="129">
        <f t="shared" si="50"/>
        <v>11.660084526598137</v>
      </c>
      <c r="W106" s="129" t="str">
        <f t="shared" si="50"/>
        <v>n.a.</v>
      </c>
      <c r="X106" s="129" t="str">
        <f t="shared" si="50"/>
        <v>n.a.</v>
      </c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1:35">
      <c r="A107" s="123">
        <f t="shared" si="44"/>
        <v>1979</v>
      </c>
      <c r="B107" s="3">
        <v>140077</v>
      </c>
      <c r="C107" s="8">
        <v>306108</v>
      </c>
      <c r="D107" s="3"/>
      <c r="E107" s="131">
        <v>308794000</v>
      </c>
      <c r="F107" s="122">
        <v>716984</v>
      </c>
      <c r="G107" s="3"/>
      <c r="I107" s="7">
        <f t="shared" si="30"/>
        <v>45.760646569184729</v>
      </c>
      <c r="J107" s="3"/>
      <c r="K107" s="7">
        <f t="shared" si="29"/>
        <v>5.6728578292512433</v>
      </c>
      <c r="L107" s="7">
        <v>16.848534326842895</v>
      </c>
      <c r="M107" s="130">
        <f t="shared" si="45"/>
        <v>0</v>
      </c>
      <c r="N107" s="130">
        <f t="shared" si="46"/>
        <v>1</v>
      </c>
      <c r="O107" s="130">
        <f t="shared" si="47"/>
        <v>0</v>
      </c>
      <c r="P107" s="130">
        <f t="shared" si="48"/>
        <v>0</v>
      </c>
      <c r="Q107" s="129" t="str">
        <f t="shared" si="49"/>
        <v>n.a.</v>
      </c>
      <c r="R107" s="129">
        <f t="shared" si="49"/>
        <v>5.6728578292512433</v>
      </c>
      <c r="S107" s="129" t="str">
        <f t="shared" si="49"/>
        <v>n.a.</v>
      </c>
      <c r="T107" s="129" t="str">
        <f t="shared" si="49"/>
        <v>n.a.</v>
      </c>
      <c r="U107" s="129" t="str">
        <f t="shared" si="50"/>
        <v>n.a.</v>
      </c>
      <c r="V107" s="129">
        <f t="shared" si="50"/>
        <v>16.848534326842895</v>
      </c>
      <c r="W107" s="129" t="str">
        <f t="shared" si="50"/>
        <v>n.a.</v>
      </c>
      <c r="X107" s="129" t="str">
        <f t="shared" si="50"/>
        <v>n.a.</v>
      </c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>
      <c r="A108" s="123">
        <f t="shared" si="44"/>
        <v>1980</v>
      </c>
      <c r="B108" s="3">
        <v>175383</v>
      </c>
      <c r="C108" s="8">
        <v>384396</v>
      </c>
      <c r="D108" s="35">
        <v>203383</v>
      </c>
      <c r="E108" s="131">
        <v>386288000</v>
      </c>
      <c r="F108" s="122">
        <v>742299</v>
      </c>
      <c r="G108" s="3">
        <v>80590</v>
      </c>
      <c r="I108" s="7">
        <f t="shared" si="30"/>
        <v>45.625604845003593</v>
      </c>
      <c r="J108" s="3"/>
      <c r="K108" s="3">
        <v>-1.4139999999999999</v>
      </c>
      <c r="L108" s="7">
        <v>21.8</v>
      </c>
      <c r="M108" s="130">
        <f t="shared" si="45"/>
        <v>0</v>
      </c>
      <c r="N108" s="130">
        <f t="shared" si="46"/>
        <v>1</v>
      </c>
      <c r="O108" s="130">
        <f t="shared" si="47"/>
        <v>0</v>
      </c>
      <c r="P108" s="130">
        <f t="shared" si="48"/>
        <v>0</v>
      </c>
      <c r="Q108" s="129" t="str">
        <f t="shared" si="49"/>
        <v>n.a.</v>
      </c>
      <c r="R108" s="129">
        <f t="shared" si="49"/>
        <v>-1.4139999999999999</v>
      </c>
      <c r="S108" s="129" t="str">
        <f t="shared" si="49"/>
        <v>n.a.</v>
      </c>
      <c r="T108" s="129" t="str">
        <f t="shared" si="49"/>
        <v>n.a.</v>
      </c>
      <c r="U108" s="129" t="str">
        <f t="shared" si="50"/>
        <v>n.a.</v>
      </c>
      <c r="V108" s="129">
        <f t="shared" si="50"/>
        <v>21.8</v>
      </c>
      <c r="W108" s="129" t="str">
        <f t="shared" si="50"/>
        <v>n.a.</v>
      </c>
      <c r="X108" s="129" t="str">
        <f t="shared" si="50"/>
        <v>n.a.</v>
      </c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1:35">
      <c r="A109" s="123">
        <f t="shared" si="44"/>
        <v>1981</v>
      </c>
      <c r="B109" s="3">
        <v>243760</v>
      </c>
      <c r="C109" s="8">
        <v>461152</v>
      </c>
      <c r="D109" s="35">
        <v>243632</v>
      </c>
      <c r="E109" s="131">
        <v>459053000</v>
      </c>
      <c r="F109" s="122">
        <v>745816</v>
      </c>
      <c r="G109" s="3">
        <v>81613</v>
      </c>
      <c r="I109" s="7">
        <f t="shared" si="30"/>
        <v>52.858927208382482</v>
      </c>
      <c r="J109" s="3"/>
      <c r="K109" s="3">
        <v>0.78100000000000003</v>
      </c>
      <c r="L109" s="7">
        <v>19.510000000000002</v>
      </c>
      <c r="M109" s="130">
        <f t="shared" si="45"/>
        <v>0</v>
      </c>
      <c r="N109" s="130">
        <f t="shared" si="46"/>
        <v>1</v>
      </c>
      <c r="O109" s="130">
        <f t="shared" si="47"/>
        <v>0</v>
      </c>
      <c r="P109" s="130">
        <f t="shared" si="48"/>
        <v>0</v>
      </c>
      <c r="Q109" s="129" t="str">
        <f t="shared" si="49"/>
        <v>n.a.</v>
      </c>
      <c r="R109" s="129">
        <f t="shared" si="49"/>
        <v>0.78100000000000003</v>
      </c>
      <c r="S109" s="129" t="str">
        <f t="shared" si="49"/>
        <v>n.a.</v>
      </c>
      <c r="T109" s="129" t="str">
        <f t="shared" si="49"/>
        <v>n.a.</v>
      </c>
      <c r="U109" s="129" t="str">
        <f t="shared" si="50"/>
        <v>n.a.</v>
      </c>
      <c r="V109" s="129">
        <f t="shared" si="50"/>
        <v>19.510000000000002</v>
      </c>
      <c r="W109" s="129" t="str">
        <f t="shared" si="50"/>
        <v>n.a.</v>
      </c>
      <c r="X109" s="129" t="str">
        <f t="shared" si="50"/>
        <v>n.a.</v>
      </c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1:35">
      <c r="A110" s="123">
        <f t="shared" si="44"/>
        <v>1982</v>
      </c>
      <c r="B110" s="127">
        <v>317993</v>
      </c>
      <c r="C110" s="8">
        <v>543776</v>
      </c>
      <c r="D110" s="35">
        <v>287552</v>
      </c>
      <c r="E110" s="131">
        <v>538604000</v>
      </c>
      <c r="F110" s="122">
        <v>749233</v>
      </c>
      <c r="G110" s="3">
        <v>84081</v>
      </c>
      <c r="I110" s="7">
        <f t="shared" si="30"/>
        <v>58.478675042664626</v>
      </c>
      <c r="J110" s="3"/>
      <c r="K110" s="3">
        <v>0.66800000000000004</v>
      </c>
      <c r="L110" s="7">
        <v>16.46</v>
      </c>
      <c r="M110" s="130">
        <f t="shared" si="45"/>
        <v>0</v>
      </c>
      <c r="N110" s="130">
        <f t="shared" si="46"/>
        <v>1</v>
      </c>
      <c r="O110" s="130">
        <f t="shared" si="47"/>
        <v>0</v>
      </c>
      <c r="P110" s="130">
        <f t="shared" si="48"/>
        <v>0</v>
      </c>
      <c r="Q110" s="129" t="str">
        <f t="shared" si="49"/>
        <v>n.a.</v>
      </c>
      <c r="R110" s="129">
        <f t="shared" si="49"/>
        <v>0.66800000000000004</v>
      </c>
      <c r="S110" s="129" t="str">
        <f t="shared" si="49"/>
        <v>n.a.</v>
      </c>
      <c r="T110" s="129" t="str">
        <f t="shared" si="49"/>
        <v>n.a.</v>
      </c>
      <c r="U110" s="129" t="str">
        <f t="shared" si="50"/>
        <v>n.a.</v>
      </c>
      <c r="V110" s="129">
        <f t="shared" si="50"/>
        <v>16.46</v>
      </c>
      <c r="W110" s="129" t="str">
        <f t="shared" si="50"/>
        <v>n.a.</v>
      </c>
      <c r="X110" s="129" t="str">
        <f t="shared" si="50"/>
        <v>n.a.</v>
      </c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1:35">
      <c r="A111" s="123">
        <f t="shared" si="44"/>
        <v>1983</v>
      </c>
      <c r="B111" s="123">
        <v>407328</v>
      </c>
      <c r="C111" s="8">
        <v>633413</v>
      </c>
      <c r="D111" s="35">
        <v>334833</v>
      </c>
      <c r="E111" s="131">
        <v>627552000</v>
      </c>
      <c r="F111" s="122">
        <v>758360</v>
      </c>
      <c r="G111" s="3">
        <v>86559</v>
      </c>
      <c r="I111" s="7">
        <f t="shared" si="30"/>
        <v>64.306858242568438</v>
      </c>
      <c r="J111" s="16">
        <f t="shared" ref="J111:J137" si="51">I111-I108</f>
        <v>18.681253397564845</v>
      </c>
      <c r="K111" s="3">
        <v>0.91300000000000003</v>
      </c>
      <c r="L111" s="7">
        <v>14.7</v>
      </c>
      <c r="M111" s="130">
        <f t="shared" si="45"/>
        <v>0</v>
      </c>
      <c r="N111" s="130">
        <f t="shared" si="46"/>
        <v>0</v>
      </c>
      <c r="O111" s="130">
        <f t="shared" si="47"/>
        <v>1</v>
      </c>
      <c r="P111" s="130">
        <f t="shared" si="48"/>
        <v>0</v>
      </c>
      <c r="Q111" s="129" t="str">
        <f t="shared" si="49"/>
        <v>n.a.</v>
      </c>
      <c r="R111" s="129" t="str">
        <f t="shared" si="49"/>
        <v>n.a.</v>
      </c>
      <c r="S111" s="129">
        <f t="shared" si="49"/>
        <v>0.91300000000000003</v>
      </c>
      <c r="T111" s="129" t="str">
        <f t="shared" si="49"/>
        <v>n.a.</v>
      </c>
      <c r="U111" s="129" t="str">
        <f t="shared" si="50"/>
        <v>n.a.</v>
      </c>
      <c r="V111" s="129" t="str">
        <f t="shared" si="50"/>
        <v>n.a.</v>
      </c>
      <c r="W111" s="129">
        <f t="shared" si="50"/>
        <v>14.7</v>
      </c>
      <c r="X111" s="129" t="str">
        <f t="shared" si="50"/>
        <v>n.a.</v>
      </c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spans="1:35">
      <c r="A112" s="123">
        <f t="shared" si="44"/>
        <v>1984</v>
      </c>
      <c r="B112" s="123">
        <v>482254</v>
      </c>
      <c r="C112" s="8">
        <v>725678</v>
      </c>
      <c r="D112" s="35">
        <v>382831</v>
      </c>
      <c r="E112" s="131">
        <v>718036000</v>
      </c>
      <c r="F112" s="122">
        <v>777841</v>
      </c>
      <c r="G112" s="3">
        <v>89194</v>
      </c>
      <c r="I112" s="7">
        <f t="shared" si="30"/>
        <v>66.455645616926518</v>
      </c>
      <c r="J112" s="16">
        <f t="shared" si="51"/>
        <v>13.596718408544035</v>
      </c>
      <c r="K112" s="3">
        <v>3.226</v>
      </c>
      <c r="L112" s="7">
        <v>10.74</v>
      </c>
      <c r="M112" s="130">
        <f t="shared" si="45"/>
        <v>0</v>
      </c>
      <c r="N112" s="130">
        <f t="shared" si="46"/>
        <v>0</v>
      </c>
      <c r="O112" s="130">
        <f t="shared" si="47"/>
        <v>1</v>
      </c>
      <c r="P112" s="130">
        <f t="shared" si="48"/>
        <v>0</v>
      </c>
      <c r="Q112" s="129" t="str">
        <f t="shared" si="49"/>
        <v>n.a.</v>
      </c>
      <c r="R112" s="129" t="str">
        <f t="shared" si="49"/>
        <v>n.a.</v>
      </c>
      <c r="S112" s="129">
        <f t="shared" si="49"/>
        <v>3.226</v>
      </c>
      <c r="T112" s="129" t="str">
        <f t="shared" si="49"/>
        <v>n.a.</v>
      </c>
      <c r="U112" s="129" t="str">
        <f t="shared" si="50"/>
        <v>n.a.</v>
      </c>
      <c r="V112" s="129" t="str">
        <f t="shared" si="50"/>
        <v>n.a.</v>
      </c>
      <c r="W112" s="129">
        <f t="shared" si="50"/>
        <v>10.74</v>
      </c>
      <c r="X112" s="129" t="str">
        <f t="shared" si="50"/>
        <v>n.a.</v>
      </c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1:35">
      <c r="A113" s="123">
        <f t="shared" si="44"/>
        <v>1985</v>
      </c>
      <c r="B113" s="126">
        <v>504371</v>
      </c>
      <c r="C113" s="8">
        <v>813862</v>
      </c>
      <c r="D113" s="35">
        <v>429649</v>
      </c>
      <c r="E113" s="131">
        <v>804634000</v>
      </c>
      <c r="F113" s="122">
        <v>799697</v>
      </c>
      <c r="G113" s="3">
        <v>92120</v>
      </c>
      <c r="I113" s="7">
        <f t="shared" si="30"/>
        <v>61.972545714138271</v>
      </c>
      <c r="J113" s="16">
        <f t="shared" si="51"/>
        <v>3.4938706714736441</v>
      </c>
      <c r="K113" s="3">
        <v>2.798</v>
      </c>
      <c r="L113" s="7">
        <v>9.24</v>
      </c>
      <c r="M113" s="130">
        <f t="shared" si="45"/>
        <v>0</v>
      </c>
      <c r="N113" s="130">
        <f t="shared" si="46"/>
        <v>0</v>
      </c>
      <c r="O113" s="130">
        <f t="shared" si="47"/>
        <v>1</v>
      </c>
      <c r="P113" s="130">
        <f t="shared" si="48"/>
        <v>0</v>
      </c>
      <c r="Q113" s="129" t="str">
        <f t="shared" si="49"/>
        <v>n.a.</v>
      </c>
      <c r="R113" s="129" t="str">
        <f t="shared" si="49"/>
        <v>n.a.</v>
      </c>
      <c r="S113" s="129">
        <f t="shared" si="49"/>
        <v>2.798</v>
      </c>
      <c r="T113" s="129" t="str">
        <f t="shared" si="49"/>
        <v>n.a.</v>
      </c>
      <c r="U113" s="129" t="str">
        <f t="shared" si="50"/>
        <v>n.a.</v>
      </c>
      <c r="V113" s="129" t="str">
        <f t="shared" si="50"/>
        <v>n.a.</v>
      </c>
      <c r="W113" s="129">
        <f t="shared" si="50"/>
        <v>9.24</v>
      </c>
      <c r="X113" s="129" t="str">
        <f t="shared" si="50"/>
        <v>n.a.</v>
      </c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1:35">
      <c r="A114" s="123">
        <f t="shared" si="44"/>
        <v>1986</v>
      </c>
      <c r="B114" s="123">
        <v>604211</v>
      </c>
      <c r="C114" s="8">
        <v>900438</v>
      </c>
      <c r="D114" s="35">
        <v>475031</v>
      </c>
      <c r="E114" s="131">
        <v>891707000</v>
      </c>
      <c r="F114" s="122">
        <v>822404</v>
      </c>
      <c r="G114" s="3">
        <v>94539</v>
      </c>
      <c r="I114" s="7">
        <f t="shared" si="30"/>
        <v>67.101899297897248</v>
      </c>
      <c r="J114" s="16">
        <f t="shared" si="51"/>
        <v>2.7950410553288094</v>
      </c>
      <c r="K114" s="3">
        <v>2.86</v>
      </c>
      <c r="L114" s="7">
        <v>5.82</v>
      </c>
      <c r="M114" s="130">
        <f t="shared" si="45"/>
        <v>0</v>
      </c>
      <c r="N114" s="130">
        <f t="shared" si="46"/>
        <v>0</v>
      </c>
      <c r="O114" s="130">
        <f t="shared" si="47"/>
        <v>1</v>
      </c>
      <c r="P114" s="130">
        <f t="shared" si="48"/>
        <v>0</v>
      </c>
      <c r="Q114" s="129" t="str">
        <f t="shared" si="49"/>
        <v>n.a.</v>
      </c>
      <c r="R114" s="129" t="str">
        <f t="shared" si="49"/>
        <v>n.a.</v>
      </c>
      <c r="S114" s="129">
        <f t="shared" si="49"/>
        <v>2.86</v>
      </c>
      <c r="T114" s="129" t="str">
        <f t="shared" si="49"/>
        <v>n.a.</v>
      </c>
      <c r="U114" s="129" t="str">
        <f t="shared" si="50"/>
        <v>n.a.</v>
      </c>
      <c r="V114" s="129" t="str">
        <f t="shared" si="50"/>
        <v>n.a.</v>
      </c>
      <c r="W114" s="129">
        <f t="shared" si="50"/>
        <v>5.82</v>
      </c>
      <c r="X114" s="129" t="str">
        <f t="shared" si="50"/>
        <v>n.a.</v>
      </c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>
      <c r="A115" s="123">
        <f t="shared" si="44"/>
        <v>1987</v>
      </c>
      <c r="B115" s="123">
        <v>697292</v>
      </c>
      <c r="C115" s="8">
        <v>984659</v>
      </c>
      <c r="D115" s="35">
        <v>519650.99999999994</v>
      </c>
      <c r="E115" s="131">
        <v>976130000</v>
      </c>
      <c r="F115" s="122">
        <v>847870</v>
      </c>
      <c r="G115" s="3">
        <v>97903</v>
      </c>
      <c r="I115" s="7">
        <f t="shared" si="30"/>
        <v>70.815581841023132</v>
      </c>
      <c r="J115" s="16">
        <f t="shared" si="51"/>
        <v>4.3599362240966144</v>
      </c>
      <c r="K115" s="3">
        <v>3.1920000000000002</v>
      </c>
      <c r="L115" s="7">
        <v>4.72</v>
      </c>
      <c r="M115" s="130">
        <f t="shared" si="45"/>
        <v>0</v>
      </c>
      <c r="N115" s="130">
        <f t="shared" si="46"/>
        <v>0</v>
      </c>
      <c r="O115" s="130">
        <f t="shared" si="47"/>
        <v>1</v>
      </c>
      <c r="P115" s="130">
        <f t="shared" si="48"/>
        <v>0</v>
      </c>
      <c r="Q115" s="129" t="str">
        <f t="shared" si="49"/>
        <v>n.a.</v>
      </c>
      <c r="R115" s="129" t="str">
        <f t="shared" si="49"/>
        <v>n.a.</v>
      </c>
      <c r="S115" s="129">
        <f t="shared" si="49"/>
        <v>3.1920000000000002</v>
      </c>
      <c r="T115" s="129" t="str">
        <f t="shared" si="49"/>
        <v>n.a.</v>
      </c>
      <c r="U115" s="129" t="str">
        <f t="shared" si="50"/>
        <v>n.a.</v>
      </c>
      <c r="V115" s="129" t="str">
        <f t="shared" si="50"/>
        <v>n.a.</v>
      </c>
      <c r="W115" s="129">
        <f t="shared" si="50"/>
        <v>4.72</v>
      </c>
      <c r="X115" s="129" t="str">
        <f t="shared" si="50"/>
        <v>n.a.</v>
      </c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>
      <c r="A116" s="123">
        <f t="shared" si="44"/>
        <v>1988</v>
      </c>
      <c r="B116" s="123">
        <v>805505</v>
      </c>
      <c r="C116" s="8">
        <v>1092840</v>
      </c>
      <c r="D116" s="35">
        <v>577455</v>
      </c>
      <c r="E116" s="131">
        <v>1085970000</v>
      </c>
      <c r="F116" s="122">
        <v>880671</v>
      </c>
      <c r="G116" s="3">
        <v>102897</v>
      </c>
      <c r="I116" s="7">
        <f t="shared" si="30"/>
        <v>73.707496065297761</v>
      </c>
      <c r="J116" s="16">
        <f t="shared" si="51"/>
        <v>11.73495035115949</v>
      </c>
      <c r="K116" s="3">
        <v>4.194</v>
      </c>
      <c r="L116" s="7">
        <v>5.09</v>
      </c>
      <c r="M116" s="130">
        <f t="shared" si="45"/>
        <v>0</v>
      </c>
      <c r="N116" s="130">
        <f t="shared" si="46"/>
        <v>0</v>
      </c>
      <c r="O116" s="130">
        <f t="shared" si="47"/>
        <v>1</v>
      </c>
      <c r="P116" s="130">
        <f t="shared" si="48"/>
        <v>0</v>
      </c>
      <c r="Q116" s="129" t="str">
        <f t="shared" si="49"/>
        <v>n.a.</v>
      </c>
      <c r="R116" s="129" t="str">
        <f t="shared" si="49"/>
        <v>n.a.</v>
      </c>
      <c r="S116" s="129">
        <f t="shared" si="49"/>
        <v>4.194</v>
      </c>
      <c r="T116" s="129" t="str">
        <f t="shared" si="49"/>
        <v>n.a.</v>
      </c>
      <c r="U116" s="129" t="str">
        <f t="shared" si="50"/>
        <v>n.a.</v>
      </c>
      <c r="V116" s="129" t="str">
        <f t="shared" si="50"/>
        <v>n.a.</v>
      </c>
      <c r="W116" s="129">
        <f t="shared" si="50"/>
        <v>5.09</v>
      </c>
      <c r="X116" s="129" t="str">
        <f t="shared" si="50"/>
        <v>n.a.</v>
      </c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>
      <c r="A117" s="123">
        <f t="shared" si="44"/>
        <v>1989</v>
      </c>
      <c r="B117" s="123">
        <v>917649</v>
      </c>
      <c r="C117" s="8">
        <v>1196810</v>
      </c>
      <c r="D117" s="35">
        <v>634021</v>
      </c>
      <c r="E117" s="131">
        <v>1186930000</v>
      </c>
      <c r="F117" s="122">
        <v>906053</v>
      </c>
      <c r="G117" s="3">
        <v>108469</v>
      </c>
      <c r="I117" s="7">
        <f t="shared" si="30"/>
        <v>76.67457658274914</v>
      </c>
      <c r="J117" s="16">
        <f t="shared" si="51"/>
        <v>9.572677284851892</v>
      </c>
      <c r="K117" s="3">
        <v>3.3879999999999999</v>
      </c>
      <c r="L117" s="7">
        <v>6.2759999999999998</v>
      </c>
      <c r="M117" s="130">
        <f t="shared" si="45"/>
        <v>0</v>
      </c>
      <c r="N117" s="130">
        <f t="shared" si="46"/>
        <v>0</v>
      </c>
      <c r="O117" s="130">
        <f t="shared" si="47"/>
        <v>1</v>
      </c>
      <c r="P117" s="130">
        <f t="shared" si="48"/>
        <v>0</v>
      </c>
      <c r="Q117" s="129" t="str">
        <f t="shared" si="49"/>
        <v>n.a.</v>
      </c>
      <c r="R117" s="129" t="str">
        <f t="shared" si="49"/>
        <v>n.a.</v>
      </c>
      <c r="S117" s="129">
        <f t="shared" si="49"/>
        <v>3.3879999999999999</v>
      </c>
      <c r="T117" s="129" t="str">
        <f t="shared" si="49"/>
        <v>n.a.</v>
      </c>
      <c r="U117" s="129" t="str">
        <f t="shared" si="50"/>
        <v>n.a.</v>
      </c>
      <c r="V117" s="129" t="str">
        <f t="shared" si="50"/>
        <v>n.a.</v>
      </c>
      <c r="W117" s="129">
        <f t="shared" si="50"/>
        <v>6.2759999999999998</v>
      </c>
      <c r="X117" s="129" t="str">
        <f t="shared" si="50"/>
        <v>n.a.</v>
      </c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>
      <c r="A118" s="123">
        <f t="shared" si="44"/>
        <v>1990</v>
      </c>
      <c r="B118" s="123">
        <v>1043248</v>
      </c>
      <c r="C118" s="8">
        <v>1320830</v>
      </c>
      <c r="D118" s="35">
        <v>701352</v>
      </c>
      <c r="E118" s="131">
        <v>1303500000</v>
      </c>
      <c r="F118" s="122">
        <v>925654</v>
      </c>
      <c r="G118" s="3">
        <v>108558</v>
      </c>
      <c r="I118" s="7">
        <f t="shared" si="30"/>
        <v>78.984275039179906</v>
      </c>
      <c r="J118" s="16">
        <f t="shared" si="51"/>
        <v>8.1686931981567739</v>
      </c>
      <c r="K118" s="3">
        <v>2.0529999999999999</v>
      </c>
      <c r="L118" s="7">
        <v>6.0990000000000002</v>
      </c>
      <c r="M118" s="130">
        <f t="shared" si="45"/>
        <v>0</v>
      </c>
      <c r="N118" s="130">
        <f t="shared" si="46"/>
        <v>0</v>
      </c>
      <c r="O118" s="130">
        <f t="shared" si="47"/>
        <v>1</v>
      </c>
      <c r="P118" s="130">
        <f t="shared" si="48"/>
        <v>0</v>
      </c>
      <c r="Q118" s="129" t="str">
        <f t="shared" si="49"/>
        <v>n.a.</v>
      </c>
      <c r="R118" s="129" t="str">
        <f t="shared" si="49"/>
        <v>n.a.</v>
      </c>
      <c r="S118" s="129">
        <f t="shared" si="49"/>
        <v>2.0529999999999999</v>
      </c>
      <c r="T118" s="129" t="str">
        <f t="shared" si="49"/>
        <v>n.a.</v>
      </c>
      <c r="U118" s="129" t="str">
        <f t="shared" si="50"/>
        <v>n.a.</v>
      </c>
      <c r="V118" s="129" t="str">
        <f t="shared" si="50"/>
        <v>n.a.</v>
      </c>
      <c r="W118" s="129">
        <f t="shared" si="50"/>
        <v>6.0990000000000002</v>
      </c>
      <c r="X118" s="129" t="str">
        <f t="shared" si="50"/>
        <v>n.a.</v>
      </c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>
      <c r="A119" s="123">
        <f t="shared" si="44"/>
        <v>1991</v>
      </c>
      <c r="B119" s="123">
        <v>1180600</v>
      </c>
      <c r="C119" s="8">
        <v>1440650</v>
      </c>
      <c r="D119" s="35">
        <v>765806</v>
      </c>
      <c r="E119" s="131">
        <v>1419050000</v>
      </c>
      <c r="F119" s="128">
        <v>938522.0701664153</v>
      </c>
      <c r="G119" s="3">
        <v>101780</v>
      </c>
      <c r="I119" s="7">
        <f t="shared" si="30"/>
        <v>81.949120188803661</v>
      </c>
      <c r="J119" s="16">
        <f t="shared" si="51"/>
        <v>8.2416241235059005</v>
      </c>
      <c r="K119" s="3">
        <v>1.534</v>
      </c>
      <c r="L119" s="7">
        <v>6.2220000000000004</v>
      </c>
      <c r="M119" s="130">
        <f t="shared" si="45"/>
        <v>0</v>
      </c>
      <c r="N119" s="130">
        <f t="shared" si="46"/>
        <v>0</v>
      </c>
      <c r="O119" s="130">
        <f t="shared" si="47"/>
        <v>1</v>
      </c>
      <c r="P119" s="130">
        <f t="shared" si="48"/>
        <v>0</v>
      </c>
      <c r="Q119" s="129" t="str">
        <f t="shared" si="49"/>
        <v>n.a.</v>
      </c>
      <c r="R119" s="129" t="str">
        <f t="shared" si="49"/>
        <v>n.a.</v>
      </c>
      <c r="S119" s="129">
        <f t="shared" si="49"/>
        <v>1.534</v>
      </c>
      <c r="T119" s="129" t="str">
        <f t="shared" si="49"/>
        <v>n.a.</v>
      </c>
      <c r="U119" s="129" t="str">
        <f t="shared" si="50"/>
        <v>n.a.</v>
      </c>
      <c r="V119" s="129" t="str">
        <f t="shared" si="50"/>
        <v>n.a.</v>
      </c>
      <c r="W119" s="129">
        <f t="shared" si="50"/>
        <v>6.2220000000000004</v>
      </c>
      <c r="X119" s="129" t="str">
        <f t="shared" si="50"/>
        <v>n.a.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1:35">
      <c r="A120" s="123">
        <f t="shared" si="44"/>
        <v>1992</v>
      </c>
      <c r="B120" s="123">
        <v>1332932</v>
      </c>
      <c r="C120" s="8">
        <v>1560020</v>
      </c>
      <c r="D120" s="35">
        <v>805682</v>
      </c>
      <c r="E120" s="131">
        <v>1490790000</v>
      </c>
      <c r="F120" s="128">
        <v>945660.15388749412</v>
      </c>
      <c r="G120" s="3">
        <v>97978</v>
      </c>
      <c r="I120" s="7">
        <f t="shared" si="30"/>
        <v>85.443263547903229</v>
      </c>
      <c r="J120" s="16">
        <f t="shared" si="51"/>
        <v>8.7686869651540889</v>
      </c>
      <c r="K120" s="3">
        <v>0.77300000000000002</v>
      </c>
      <c r="L120" s="7">
        <v>5.0030000000000001</v>
      </c>
      <c r="M120" s="130">
        <f t="shared" si="45"/>
        <v>0</v>
      </c>
      <c r="N120" s="130">
        <f t="shared" si="46"/>
        <v>0</v>
      </c>
      <c r="O120" s="130">
        <f t="shared" si="47"/>
        <v>1</v>
      </c>
      <c r="P120" s="130">
        <f t="shared" si="48"/>
        <v>0</v>
      </c>
      <c r="Q120" s="129" t="str">
        <f t="shared" si="49"/>
        <v>n.a.</v>
      </c>
      <c r="R120" s="129" t="str">
        <f t="shared" si="49"/>
        <v>n.a.</v>
      </c>
      <c r="S120" s="129">
        <f t="shared" si="49"/>
        <v>0.77300000000000002</v>
      </c>
      <c r="T120" s="129" t="str">
        <f t="shared" si="49"/>
        <v>n.a.</v>
      </c>
      <c r="U120" s="129" t="str">
        <f t="shared" si="50"/>
        <v>n.a.</v>
      </c>
      <c r="V120" s="129" t="str">
        <f t="shared" si="50"/>
        <v>n.a.</v>
      </c>
      <c r="W120" s="129">
        <f t="shared" si="50"/>
        <v>5.0030000000000001</v>
      </c>
      <c r="X120" s="129" t="str">
        <f t="shared" si="50"/>
        <v>n.a.</v>
      </c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1:35">
      <c r="A121" s="123">
        <f t="shared" si="44"/>
        <v>1993</v>
      </c>
      <c r="B121" s="123">
        <v>1528561</v>
      </c>
      <c r="C121" s="8">
        <v>1606640</v>
      </c>
      <c r="D121" s="35">
        <v>829758</v>
      </c>
      <c r="E121" s="131">
        <v>1536590000</v>
      </c>
      <c r="F121" s="128">
        <v>937302.93993546709</v>
      </c>
      <c r="G121" s="3">
        <v>97076</v>
      </c>
      <c r="I121" s="7">
        <f t="shared" si="30"/>
        <v>95.140230543245536</v>
      </c>
      <c r="J121" s="16">
        <f t="shared" si="51"/>
        <v>16.155955504065631</v>
      </c>
      <c r="K121" s="3">
        <v>-0.88800000000000001</v>
      </c>
      <c r="L121" s="7">
        <v>4.4969999999999999</v>
      </c>
      <c r="M121" s="130">
        <f t="shared" si="45"/>
        <v>0</v>
      </c>
      <c r="N121" s="130">
        <f t="shared" si="46"/>
        <v>0</v>
      </c>
      <c r="O121" s="130">
        <f t="shared" si="47"/>
        <v>0</v>
      </c>
      <c r="P121" s="130">
        <f t="shared" si="48"/>
        <v>1</v>
      </c>
      <c r="Q121" s="129" t="str">
        <f t="shared" si="49"/>
        <v>n.a.</v>
      </c>
      <c r="R121" s="129" t="str">
        <f t="shared" si="49"/>
        <v>n.a.</v>
      </c>
      <c r="S121" s="129" t="str">
        <f t="shared" si="49"/>
        <v>n.a.</v>
      </c>
      <c r="T121" s="129">
        <f t="shared" si="49"/>
        <v>-0.88800000000000001</v>
      </c>
      <c r="U121" s="129" t="str">
        <f t="shared" si="50"/>
        <v>n.a.</v>
      </c>
      <c r="V121" s="129" t="str">
        <f t="shared" si="50"/>
        <v>n.a.</v>
      </c>
      <c r="W121" s="129" t="str">
        <f t="shared" si="50"/>
        <v>n.a.</v>
      </c>
      <c r="X121" s="129">
        <f t="shared" si="50"/>
        <v>4.4969999999999999</v>
      </c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1:35">
      <c r="A122" s="123">
        <f t="shared" si="44"/>
        <v>1994</v>
      </c>
      <c r="B122" s="123">
        <v>1781074</v>
      </c>
      <c r="C122" s="8">
        <v>1699480</v>
      </c>
      <c r="D122" s="35">
        <v>877708</v>
      </c>
      <c r="E122" s="131">
        <v>1626790000</v>
      </c>
      <c r="F122" s="128">
        <v>957993.48356758396</v>
      </c>
      <c r="G122" s="3">
        <v>100545</v>
      </c>
      <c r="I122" s="7">
        <f t="shared" si="30"/>
        <v>104.80111563537082</v>
      </c>
      <c r="J122" s="16">
        <f t="shared" si="51"/>
        <v>22.851995446567159</v>
      </c>
      <c r="K122" s="3">
        <v>2.1520000000000001</v>
      </c>
      <c r="L122" s="7">
        <v>4.1639999999999997</v>
      </c>
      <c r="M122" s="130">
        <f t="shared" si="45"/>
        <v>0</v>
      </c>
      <c r="N122" s="130">
        <f t="shared" si="46"/>
        <v>0</v>
      </c>
      <c r="O122" s="130">
        <f t="shared" si="47"/>
        <v>0</v>
      </c>
      <c r="P122" s="130">
        <f t="shared" si="48"/>
        <v>1</v>
      </c>
      <c r="Q122" s="129" t="str">
        <f t="shared" ref="Q122:T137" si="52">IF(M122=1,$K122,"n.a.")</f>
        <v>n.a.</v>
      </c>
      <c r="R122" s="129" t="str">
        <f t="shared" si="52"/>
        <v>n.a.</v>
      </c>
      <c r="S122" s="129" t="str">
        <f t="shared" si="52"/>
        <v>n.a.</v>
      </c>
      <c r="T122" s="129">
        <f t="shared" si="52"/>
        <v>2.1520000000000001</v>
      </c>
      <c r="U122" s="129" t="str">
        <f t="shared" ref="U122:X137" si="53">IF(M122=1,$L122,"n.a.")</f>
        <v>n.a.</v>
      </c>
      <c r="V122" s="129" t="str">
        <f t="shared" si="53"/>
        <v>n.a.</v>
      </c>
      <c r="W122" s="129" t="str">
        <f t="shared" si="53"/>
        <v>n.a.</v>
      </c>
      <c r="X122" s="129">
        <f t="shared" si="53"/>
        <v>4.1639999999999997</v>
      </c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>
      <c r="A123" s="123">
        <f t="shared" si="44"/>
        <v>1995</v>
      </c>
      <c r="B123" s="123">
        <v>1912967</v>
      </c>
      <c r="C123" s="8">
        <v>1834300</v>
      </c>
      <c r="D123" s="35">
        <v>947339</v>
      </c>
      <c r="E123" s="131">
        <v>1761740000</v>
      </c>
      <c r="F123" s="128">
        <v>986004.01377698279</v>
      </c>
      <c r="G123" s="3">
        <v>104490</v>
      </c>
      <c r="I123" s="7">
        <f t="shared" si="30"/>
        <v>104.28866597612168</v>
      </c>
      <c r="J123" s="16">
        <f t="shared" si="51"/>
        <v>18.845402428218449</v>
      </c>
      <c r="K123" s="3">
        <v>2.827</v>
      </c>
      <c r="L123" s="7">
        <v>5.3929999999999998</v>
      </c>
      <c r="M123" s="130">
        <f t="shared" si="45"/>
        <v>0</v>
      </c>
      <c r="N123" s="130">
        <f t="shared" si="46"/>
        <v>0</v>
      </c>
      <c r="O123" s="130">
        <f t="shared" si="47"/>
        <v>0</v>
      </c>
      <c r="P123" s="130">
        <f t="shared" si="48"/>
        <v>1</v>
      </c>
      <c r="Q123" s="129" t="str">
        <f t="shared" si="52"/>
        <v>n.a.</v>
      </c>
      <c r="R123" s="129" t="str">
        <f t="shared" si="52"/>
        <v>n.a.</v>
      </c>
      <c r="S123" s="129" t="str">
        <f t="shared" si="52"/>
        <v>n.a.</v>
      </c>
      <c r="T123" s="129">
        <f t="shared" si="52"/>
        <v>2.827</v>
      </c>
      <c r="U123" s="129" t="str">
        <f t="shared" si="53"/>
        <v>n.a.</v>
      </c>
      <c r="V123" s="129" t="str">
        <f t="shared" si="53"/>
        <v>n.a.</v>
      </c>
      <c r="W123" s="129" t="str">
        <f t="shared" si="53"/>
        <v>n.a.</v>
      </c>
      <c r="X123" s="129">
        <f t="shared" si="53"/>
        <v>5.3929999999999998</v>
      </c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1:35">
      <c r="A124" s="123">
        <f t="shared" si="44"/>
        <v>1996</v>
      </c>
      <c r="B124" s="123">
        <v>2016967</v>
      </c>
      <c r="C124" s="8">
        <v>1943580</v>
      </c>
      <c r="D124" s="35">
        <v>1003780</v>
      </c>
      <c r="E124" s="131">
        <v>1879170000</v>
      </c>
      <c r="F124" s="128">
        <v>996781.92066928023</v>
      </c>
      <c r="G124" s="3">
        <v>108356</v>
      </c>
      <c r="I124" s="7">
        <f t="shared" si="30"/>
        <v>103.77586721411005</v>
      </c>
      <c r="J124" s="16">
        <f t="shared" si="51"/>
        <v>8.635636670864514</v>
      </c>
      <c r="K124" s="3">
        <v>1.095</v>
      </c>
      <c r="L124" s="7">
        <v>3.9830000000000001</v>
      </c>
      <c r="M124" s="130">
        <f t="shared" si="45"/>
        <v>0</v>
      </c>
      <c r="N124" s="130">
        <f t="shared" si="46"/>
        <v>0</v>
      </c>
      <c r="O124" s="130">
        <f t="shared" si="47"/>
        <v>0</v>
      </c>
      <c r="P124" s="130">
        <f t="shared" si="48"/>
        <v>1</v>
      </c>
      <c r="Q124" s="129" t="str">
        <f t="shared" si="52"/>
        <v>n.a.</v>
      </c>
      <c r="R124" s="129" t="str">
        <f t="shared" si="52"/>
        <v>n.a.</v>
      </c>
      <c r="S124" s="129" t="str">
        <f t="shared" si="52"/>
        <v>n.a.</v>
      </c>
      <c r="T124" s="129">
        <f t="shared" si="52"/>
        <v>1.095</v>
      </c>
      <c r="U124" s="129" t="str">
        <f t="shared" si="53"/>
        <v>n.a.</v>
      </c>
      <c r="V124" s="129" t="str">
        <f t="shared" si="53"/>
        <v>n.a.</v>
      </c>
      <c r="W124" s="129" t="str">
        <f t="shared" si="53"/>
        <v>n.a.</v>
      </c>
      <c r="X124" s="129">
        <f t="shared" si="53"/>
        <v>3.9830000000000001</v>
      </c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1:35">
      <c r="A125" s="123">
        <f t="shared" si="44"/>
        <v>1997</v>
      </c>
      <c r="B125" s="123">
        <v>2054070</v>
      </c>
      <c r="C125" s="8">
        <v>2030700</v>
      </c>
      <c r="D125" s="35">
        <v>1048770</v>
      </c>
      <c r="E125" s="131">
        <v>1965460000</v>
      </c>
      <c r="F125" s="128">
        <v>1016979.5512475147</v>
      </c>
      <c r="G125" s="3">
        <v>115074</v>
      </c>
      <c r="I125" s="7">
        <f t="shared" si="30"/>
        <v>101.15083468754617</v>
      </c>
      <c r="J125" s="16">
        <f t="shared" si="51"/>
        <v>-3.6502809478246547</v>
      </c>
      <c r="K125" s="3">
        <v>1.8720000000000001</v>
      </c>
      <c r="L125" s="7">
        <v>1.895</v>
      </c>
      <c r="M125" s="130">
        <f t="shared" si="45"/>
        <v>0</v>
      </c>
      <c r="N125" s="130">
        <f t="shared" si="46"/>
        <v>0</v>
      </c>
      <c r="O125" s="130">
        <f t="shared" si="47"/>
        <v>0</v>
      </c>
      <c r="P125" s="130">
        <f t="shared" si="48"/>
        <v>1</v>
      </c>
      <c r="Q125" s="129" t="str">
        <f t="shared" si="52"/>
        <v>n.a.</v>
      </c>
      <c r="R125" s="129" t="str">
        <f t="shared" si="52"/>
        <v>n.a.</v>
      </c>
      <c r="S125" s="129" t="str">
        <f t="shared" si="52"/>
        <v>n.a.</v>
      </c>
      <c r="T125" s="129">
        <f t="shared" si="52"/>
        <v>1.8720000000000001</v>
      </c>
      <c r="U125" s="129" t="str">
        <f t="shared" si="53"/>
        <v>n.a.</v>
      </c>
      <c r="V125" s="129" t="str">
        <f t="shared" si="53"/>
        <v>n.a.</v>
      </c>
      <c r="W125" s="129" t="str">
        <f t="shared" si="53"/>
        <v>n.a.</v>
      </c>
      <c r="X125" s="129">
        <f t="shared" si="53"/>
        <v>1.895</v>
      </c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1:35">
      <c r="A126" s="123">
        <f t="shared" si="44"/>
        <v>1998</v>
      </c>
      <c r="B126" s="123">
        <v>2107753</v>
      </c>
      <c r="C126" s="8">
        <v>2113170</v>
      </c>
      <c r="D126" s="35">
        <v>1091360</v>
      </c>
      <c r="E126" s="131">
        <v>2047810000</v>
      </c>
      <c r="F126" s="128">
        <v>1026365</v>
      </c>
      <c r="G126" s="3">
        <v>121087</v>
      </c>
      <c r="I126" s="7">
        <f t="shared" si="30"/>
        <v>99.743655266731977</v>
      </c>
      <c r="J126" s="16">
        <f t="shared" si="51"/>
        <v>-4.5450107093897003</v>
      </c>
      <c r="K126" s="3">
        <v>1.401</v>
      </c>
      <c r="L126" s="7">
        <v>1.98</v>
      </c>
      <c r="M126" s="130">
        <f t="shared" si="45"/>
        <v>0</v>
      </c>
      <c r="N126" s="130">
        <f t="shared" si="46"/>
        <v>0</v>
      </c>
      <c r="O126" s="130">
        <f t="shared" si="47"/>
        <v>0</v>
      </c>
      <c r="P126" s="130">
        <f t="shared" si="48"/>
        <v>1</v>
      </c>
      <c r="Q126" s="129" t="str">
        <f t="shared" si="52"/>
        <v>n.a.</v>
      </c>
      <c r="R126" s="129" t="str">
        <f t="shared" si="52"/>
        <v>n.a.</v>
      </c>
      <c r="S126" s="129" t="str">
        <f t="shared" si="52"/>
        <v>n.a.</v>
      </c>
      <c r="T126" s="129">
        <f t="shared" si="52"/>
        <v>1.401</v>
      </c>
      <c r="U126" s="129" t="str">
        <f t="shared" si="53"/>
        <v>n.a.</v>
      </c>
      <c r="V126" s="129" t="str">
        <f t="shared" si="53"/>
        <v>n.a.</v>
      </c>
      <c r="W126" s="129" t="str">
        <f t="shared" si="53"/>
        <v>n.a.</v>
      </c>
      <c r="X126" s="129">
        <f t="shared" si="53"/>
        <v>1.98</v>
      </c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1:35">
      <c r="A127" s="123">
        <f t="shared" si="44"/>
        <v>1999</v>
      </c>
      <c r="B127" s="81">
        <v>1102305</v>
      </c>
      <c r="C127" s="8">
        <v>2182350</v>
      </c>
      <c r="D127" s="35">
        <v>1127090</v>
      </c>
      <c r="F127" s="128">
        <v>1046091</v>
      </c>
      <c r="G127" s="3">
        <v>125835</v>
      </c>
      <c r="I127" s="7">
        <f>100*B127/D127</f>
        <v>97.800974190171146</v>
      </c>
      <c r="J127" s="16">
        <f t="shared" si="51"/>
        <v>-5.974893023938904</v>
      </c>
      <c r="K127" s="3">
        <v>1.464</v>
      </c>
      <c r="L127" s="7">
        <v>1.657</v>
      </c>
      <c r="M127" s="130">
        <f t="shared" si="45"/>
        <v>0</v>
      </c>
      <c r="N127" s="130">
        <f t="shared" si="46"/>
        <v>0</v>
      </c>
      <c r="O127" s="130">
        <f t="shared" si="47"/>
        <v>0</v>
      </c>
      <c r="P127" s="130">
        <f t="shared" si="48"/>
        <v>1</v>
      </c>
      <c r="Q127" s="129" t="str">
        <f t="shared" si="52"/>
        <v>n.a.</v>
      </c>
      <c r="R127" s="129" t="str">
        <f t="shared" si="52"/>
        <v>n.a.</v>
      </c>
      <c r="S127" s="129" t="str">
        <f t="shared" si="52"/>
        <v>n.a.</v>
      </c>
      <c r="T127" s="129">
        <f t="shared" si="52"/>
        <v>1.464</v>
      </c>
      <c r="U127" s="129" t="str">
        <f t="shared" si="53"/>
        <v>n.a.</v>
      </c>
      <c r="V127" s="129" t="str">
        <f t="shared" si="53"/>
        <v>n.a.</v>
      </c>
      <c r="W127" s="129" t="str">
        <f t="shared" si="53"/>
        <v>n.a.</v>
      </c>
      <c r="X127" s="129">
        <f t="shared" si="53"/>
        <v>1.657</v>
      </c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1:35">
      <c r="A128" s="123">
        <f t="shared" si="44"/>
        <v>2000</v>
      </c>
      <c r="B128" s="3">
        <v>1132902</v>
      </c>
      <c r="C128" s="8">
        <v>2306210</v>
      </c>
      <c r="D128" s="35">
        <v>1191060</v>
      </c>
      <c r="F128" s="128">
        <v>1083598</v>
      </c>
      <c r="G128" s="3">
        <v>132198</v>
      </c>
      <c r="I128" s="7">
        <f t="shared" ref="I128:I137" si="54">100*B128/D128</f>
        <v>95.117122563095052</v>
      </c>
      <c r="J128" s="16">
        <f t="shared" si="51"/>
        <v>-6.0337121244511138</v>
      </c>
      <c r="K128" s="3">
        <v>3.6930000000000001</v>
      </c>
      <c r="L128" s="7">
        <v>2.5750000000000002</v>
      </c>
      <c r="M128" s="130">
        <f t="shared" si="45"/>
        <v>0</v>
      </c>
      <c r="N128" s="130">
        <f t="shared" si="46"/>
        <v>0</v>
      </c>
      <c r="O128" s="130">
        <f t="shared" si="47"/>
        <v>0</v>
      </c>
      <c r="P128" s="130">
        <f t="shared" si="48"/>
        <v>1</v>
      </c>
      <c r="Q128" s="129" t="str">
        <f t="shared" si="52"/>
        <v>n.a.</v>
      </c>
      <c r="R128" s="129" t="str">
        <f t="shared" si="52"/>
        <v>n.a.</v>
      </c>
      <c r="S128" s="129" t="str">
        <f t="shared" si="52"/>
        <v>n.a.</v>
      </c>
      <c r="T128" s="129">
        <f t="shared" si="52"/>
        <v>3.6930000000000001</v>
      </c>
      <c r="U128" s="129" t="str">
        <f t="shared" si="53"/>
        <v>n.a.</v>
      </c>
      <c r="V128" s="129" t="str">
        <f t="shared" si="53"/>
        <v>n.a.</v>
      </c>
      <c r="W128" s="129" t="str">
        <f t="shared" si="53"/>
        <v>n.a.</v>
      </c>
      <c r="X128" s="129">
        <f t="shared" si="53"/>
        <v>2.5750000000000002</v>
      </c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1:35">
      <c r="A129" s="123">
        <f t="shared" si="44"/>
        <v>2001</v>
      </c>
      <c r="B129" s="3">
        <v>1145139</v>
      </c>
      <c r="C129" s="8">
        <v>2417720</v>
      </c>
      <c r="D129" s="35">
        <v>1248650</v>
      </c>
      <c r="F129" s="128">
        <v>1103028</v>
      </c>
      <c r="G129" s="3">
        <v>135774</v>
      </c>
      <c r="I129" s="7">
        <f t="shared" si="54"/>
        <v>91.710166980338769</v>
      </c>
      <c r="J129" s="16">
        <f t="shared" si="51"/>
        <v>-8.033488286393208</v>
      </c>
      <c r="K129" s="3">
        <v>1.8180000000000001</v>
      </c>
      <c r="L129" s="7">
        <v>2.323</v>
      </c>
      <c r="M129" s="130">
        <f t="shared" si="45"/>
        <v>0</v>
      </c>
      <c r="N129" s="130">
        <f t="shared" si="46"/>
        <v>0</v>
      </c>
      <c r="O129" s="130">
        <f t="shared" si="47"/>
        <v>0</v>
      </c>
      <c r="P129" s="130">
        <f t="shared" si="48"/>
        <v>1</v>
      </c>
      <c r="Q129" s="129" t="str">
        <f t="shared" si="52"/>
        <v>n.a.</v>
      </c>
      <c r="R129" s="129" t="str">
        <f t="shared" si="52"/>
        <v>n.a.</v>
      </c>
      <c r="S129" s="129" t="str">
        <f t="shared" si="52"/>
        <v>n.a.</v>
      </c>
      <c r="T129" s="129">
        <f t="shared" si="52"/>
        <v>1.8180000000000001</v>
      </c>
      <c r="U129" s="129" t="str">
        <f t="shared" si="53"/>
        <v>n.a.</v>
      </c>
      <c r="V129" s="129" t="str">
        <f t="shared" si="53"/>
        <v>n.a.</v>
      </c>
      <c r="W129" s="129" t="str">
        <f t="shared" si="53"/>
        <v>n.a.</v>
      </c>
      <c r="X129" s="129">
        <f t="shared" si="53"/>
        <v>2.323</v>
      </c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1:35">
      <c r="A130" s="123">
        <f t="shared" si="44"/>
        <v>2002</v>
      </c>
      <c r="B130" s="3">
        <v>1142936</v>
      </c>
      <c r="C130" s="8">
        <v>2507910</v>
      </c>
      <c r="D130" s="35">
        <v>1295230</v>
      </c>
      <c r="F130" s="128">
        <v>1106823</v>
      </c>
      <c r="G130" s="3">
        <v>137910</v>
      </c>
      <c r="I130" s="7">
        <f t="shared" si="54"/>
        <v>88.241933865027832</v>
      </c>
      <c r="J130" s="16">
        <f t="shared" si="51"/>
        <v>-9.5590403251433145</v>
      </c>
      <c r="K130" s="3">
        <v>0.45400000000000001</v>
      </c>
      <c r="L130" s="7">
        <v>2.61</v>
      </c>
      <c r="M130" s="130">
        <f t="shared" si="45"/>
        <v>0</v>
      </c>
      <c r="N130" s="130">
        <f t="shared" si="46"/>
        <v>0</v>
      </c>
      <c r="O130" s="130">
        <f t="shared" si="47"/>
        <v>1</v>
      </c>
      <c r="P130" s="130">
        <f t="shared" si="48"/>
        <v>0</v>
      </c>
      <c r="Q130" s="129" t="str">
        <f t="shared" si="52"/>
        <v>n.a.</v>
      </c>
      <c r="R130" s="129" t="str">
        <f t="shared" si="52"/>
        <v>n.a.</v>
      </c>
      <c r="S130" s="129">
        <f t="shared" si="52"/>
        <v>0.45400000000000001</v>
      </c>
      <c r="T130" s="129" t="str">
        <f t="shared" si="52"/>
        <v>n.a.</v>
      </c>
      <c r="U130" s="129" t="str">
        <f t="shared" si="53"/>
        <v>n.a.</v>
      </c>
      <c r="V130" s="129" t="str">
        <f t="shared" si="53"/>
        <v>n.a.</v>
      </c>
      <c r="W130" s="129">
        <f t="shared" si="53"/>
        <v>2.61</v>
      </c>
      <c r="X130" s="129" t="str">
        <f t="shared" si="53"/>
        <v>n.a.</v>
      </c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1:35">
      <c r="A131" s="123">
        <f t="shared" si="44"/>
        <v>2003</v>
      </c>
      <c r="B131" s="3">
        <v>1157175.7</v>
      </c>
      <c r="C131" s="8">
        <v>2585610</v>
      </c>
      <c r="D131" s="35">
        <v>1335350</v>
      </c>
      <c r="F131" s="128">
        <v>1107193</v>
      </c>
      <c r="G131" s="3">
        <v>140407</v>
      </c>
      <c r="I131" s="7">
        <f t="shared" si="54"/>
        <v>86.657108623207392</v>
      </c>
      <c r="J131" s="16">
        <f t="shared" si="51"/>
        <v>-8.4600139398876593</v>
      </c>
      <c r="K131" s="3">
        <v>-1.7000000000000001E-2</v>
      </c>
      <c r="L131" s="7">
        <v>2.8119999999999998</v>
      </c>
      <c r="M131" s="130">
        <f t="shared" si="45"/>
        <v>0</v>
      </c>
      <c r="N131" s="130">
        <f t="shared" si="46"/>
        <v>0</v>
      </c>
      <c r="O131" s="130">
        <f t="shared" si="47"/>
        <v>1</v>
      </c>
      <c r="P131" s="130">
        <f t="shared" si="48"/>
        <v>0</v>
      </c>
      <c r="Q131" s="129" t="str">
        <f t="shared" si="52"/>
        <v>n.a.</v>
      </c>
      <c r="R131" s="129" t="str">
        <f t="shared" si="52"/>
        <v>n.a.</v>
      </c>
      <c r="S131" s="129">
        <f t="shared" si="52"/>
        <v>-1.7000000000000001E-2</v>
      </c>
      <c r="T131" s="129" t="str">
        <f t="shared" si="52"/>
        <v>n.a.</v>
      </c>
      <c r="U131" s="129" t="str">
        <f t="shared" si="53"/>
        <v>n.a.</v>
      </c>
      <c r="V131" s="129" t="str">
        <f t="shared" si="53"/>
        <v>n.a.</v>
      </c>
      <c r="W131" s="129">
        <f t="shared" si="53"/>
        <v>2.8119999999999998</v>
      </c>
      <c r="X131" s="129" t="str">
        <f t="shared" si="53"/>
        <v>n.a.</v>
      </c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1:35">
      <c r="A132" s="123">
        <f t="shared" si="44"/>
        <v>2004</v>
      </c>
      <c r="B132" s="3">
        <v>1184244</v>
      </c>
      <c r="C132" s="8">
        <v>2694380</v>
      </c>
      <c r="D132" s="35">
        <v>1391530</v>
      </c>
      <c r="F132" s="128">
        <v>1120504</v>
      </c>
      <c r="G132" s="3">
        <v>145597</v>
      </c>
      <c r="I132" s="7">
        <f t="shared" si="54"/>
        <v>85.103734738022183</v>
      </c>
      <c r="J132" s="16">
        <f t="shared" si="51"/>
        <v>-6.6064322423165862</v>
      </c>
      <c r="K132" s="3">
        <v>1.532</v>
      </c>
      <c r="L132" s="7">
        <v>2.274</v>
      </c>
      <c r="M132" s="130">
        <f t="shared" si="45"/>
        <v>0</v>
      </c>
      <c r="N132" s="130">
        <f t="shared" si="46"/>
        <v>0</v>
      </c>
      <c r="O132" s="130">
        <f t="shared" si="47"/>
        <v>1</v>
      </c>
      <c r="P132" s="130">
        <f t="shared" si="48"/>
        <v>0</v>
      </c>
      <c r="Q132" s="129" t="str">
        <f t="shared" si="52"/>
        <v>n.a.</v>
      </c>
      <c r="R132" s="129" t="str">
        <f t="shared" si="52"/>
        <v>n.a.</v>
      </c>
      <c r="S132" s="129">
        <f t="shared" si="52"/>
        <v>1.532</v>
      </c>
      <c r="T132" s="129" t="str">
        <f t="shared" si="52"/>
        <v>n.a.</v>
      </c>
      <c r="U132" s="129" t="str">
        <f t="shared" si="53"/>
        <v>n.a.</v>
      </c>
      <c r="V132" s="129" t="str">
        <f t="shared" si="53"/>
        <v>n.a.</v>
      </c>
      <c r="W132" s="129">
        <f t="shared" si="53"/>
        <v>2.274</v>
      </c>
      <c r="X132" s="129" t="str">
        <f t="shared" si="53"/>
        <v>n.a.</v>
      </c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1:35">
      <c r="A133" s="123">
        <f t="shared" si="44"/>
        <v>2005</v>
      </c>
      <c r="B133" s="3">
        <v>1213031.53</v>
      </c>
      <c r="C133" s="8">
        <v>2767860</v>
      </c>
      <c r="D133" s="35">
        <v>1429480</v>
      </c>
      <c r="F133" s="128">
        <v>1121559</v>
      </c>
      <c r="G133" s="3">
        <v>149627</v>
      </c>
      <c r="I133" s="7">
        <f t="shared" si="54"/>
        <v>84.858237261101934</v>
      </c>
      <c r="J133" s="16">
        <f t="shared" si="51"/>
        <v>-3.3836966039258982</v>
      </c>
      <c r="K133" s="3">
        <v>0.65600000000000003</v>
      </c>
      <c r="L133" s="7">
        <v>2.206</v>
      </c>
      <c r="M133" s="130">
        <f t="shared" si="45"/>
        <v>0</v>
      </c>
      <c r="N133" s="130">
        <f t="shared" si="46"/>
        <v>0</v>
      </c>
      <c r="O133" s="130">
        <f t="shared" si="47"/>
        <v>1</v>
      </c>
      <c r="P133" s="130">
        <f t="shared" si="48"/>
        <v>0</v>
      </c>
      <c r="Q133" s="129" t="str">
        <f t="shared" si="52"/>
        <v>n.a.</v>
      </c>
      <c r="R133" s="129" t="str">
        <f t="shared" si="52"/>
        <v>n.a.</v>
      </c>
      <c r="S133" s="129">
        <f t="shared" si="52"/>
        <v>0.65600000000000003</v>
      </c>
      <c r="T133" s="129" t="str">
        <f t="shared" si="52"/>
        <v>n.a.</v>
      </c>
      <c r="U133" s="129" t="str">
        <f t="shared" si="53"/>
        <v>n.a.</v>
      </c>
      <c r="V133" s="129" t="str">
        <f t="shared" si="53"/>
        <v>n.a.</v>
      </c>
      <c r="W133" s="129">
        <f t="shared" si="53"/>
        <v>2.206</v>
      </c>
      <c r="X133" s="129" t="str">
        <f t="shared" si="53"/>
        <v>n.a.</v>
      </c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1:35">
      <c r="A134" s="123">
        <f t="shared" si="44"/>
        <v>2006</v>
      </c>
      <c r="B134" s="3">
        <v>1256946.05</v>
      </c>
      <c r="C134" s="8">
        <v>2876090</v>
      </c>
      <c r="D134" s="35">
        <v>1485380</v>
      </c>
      <c r="F134" s="128">
        <v>1151143</v>
      </c>
      <c r="G134" s="3">
        <v>156993</v>
      </c>
      <c r="I134" s="7">
        <f t="shared" si="54"/>
        <v>84.621177745762026</v>
      </c>
      <c r="J134" s="16">
        <f t="shared" si="51"/>
        <v>-2.0359308774453666</v>
      </c>
      <c r="K134" s="3">
        <v>2.036</v>
      </c>
      <c r="L134" s="7">
        <v>2.2170000000000001</v>
      </c>
      <c r="M134" s="130">
        <f t="shared" si="45"/>
        <v>0</v>
      </c>
      <c r="N134" s="130">
        <f t="shared" si="46"/>
        <v>0</v>
      </c>
      <c r="O134" s="130">
        <f t="shared" si="47"/>
        <v>1</v>
      </c>
      <c r="P134" s="130">
        <f t="shared" si="48"/>
        <v>0</v>
      </c>
      <c r="Q134" s="129" t="str">
        <f t="shared" si="52"/>
        <v>n.a.</v>
      </c>
      <c r="R134" s="129" t="str">
        <f t="shared" si="52"/>
        <v>n.a.</v>
      </c>
      <c r="S134" s="129">
        <f t="shared" si="52"/>
        <v>2.036</v>
      </c>
      <c r="T134" s="129" t="str">
        <f t="shared" si="52"/>
        <v>n.a.</v>
      </c>
      <c r="U134" s="129" t="str">
        <f t="shared" si="53"/>
        <v>n.a.</v>
      </c>
      <c r="V134" s="129" t="str">
        <f t="shared" si="53"/>
        <v>n.a.</v>
      </c>
      <c r="W134" s="129">
        <f t="shared" si="53"/>
        <v>2.2170000000000001</v>
      </c>
      <c r="X134" s="129" t="str">
        <f t="shared" si="53"/>
        <v>n.a.</v>
      </c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1:35">
      <c r="A135" s="123">
        <f t="shared" si="44"/>
        <v>2007</v>
      </c>
      <c r="B135" s="3">
        <v>1288577.6000000001</v>
      </c>
      <c r="C135" s="8">
        <v>2991370</v>
      </c>
      <c r="D135" s="35">
        <v>1544920</v>
      </c>
      <c r="F135" s="3"/>
      <c r="G135" s="3">
        <v>163591</v>
      </c>
      <c r="I135" s="7">
        <f t="shared" si="54"/>
        <v>83.407399735908669</v>
      </c>
      <c r="J135" s="16">
        <f t="shared" si="51"/>
        <v>-1.6963350021135142</v>
      </c>
      <c r="K135" s="3">
        <v>1.5640000000000001</v>
      </c>
      <c r="L135" s="7">
        <v>2.0379999999999998</v>
      </c>
      <c r="M135" s="130">
        <f t="shared" si="45"/>
        <v>0</v>
      </c>
      <c r="N135" s="130">
        <f t="shared" si="46"/>
        <v>0</v>
      </c>
      <c r="O135" s="130">
        <f t="shared" si="47"/>
        <v>1</v>
      </c>
      <c r="P135" s="130">
        <f t="shared" si="48"/>
        <v>0</v>
      </c>
      <c r="Q135" s="129" t="str">
        <f t="shared" si="52"/>
        <v>n.a.</v>
      </c>
      <c r="R135" s="129" t="str">
        <f t="shared" si="52"/>
        <v>n.a.</v>
      </c>
      <c r="S135" s="129">
        <f t="shared" si="52"/>
        <v>1.5640000000000001</v>
      </c>
      <c r="T135" s="129" t="str">
        <f t="shared" si="52"/>
        <v>n.a.</v>
      </c>
      <c r="U135" s="129" t="str">
        <f t="shared" si="53"/>
        <v>n.a.</v>
      </c>
      <c r="V135" s="129" t="str">
        <f t="shared" si="53"/>
        <v>n.a.</v>
      </c>
      <c r="W135" s="129">
        <f t="shared" si="53"/>
        <v>2.0379999999999998</v>
      </c>
      <c r="X135" s="129" t="str">
        <f t="shared" si="53"/>
        <v>n.a.</v>
      </c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1:35">
      <c r="A136" s="123">
        <f t="shared" si="44"/>
        <v>2008</v>
      </c>
      <c r="B136" s="3">
        <v>1356207.5</v>
      </c>
      <c r="C136" s="8">
        <v>3039610</v>
      </c>
      <c r="D136" s="35">
        <v>1572240</v>
      </c>
      <c r="E136" s="23"/>
      <c r="F136" s="3"/>
      <c r="G136" s="3">
        <v>165294</v>
      </c>
      <c r="I136" s="7">
        <f t="shared" si="54"/>
        <v>86.259572329924183</v>
      </c>
      <c r="J136" s="16">
        <f t="shared" si="51"/>
        <v>1.4013350688222488</v>
      </c>
      <c r="K136" s="3">
        <v>-1.04</v>
      </c>
      <c r="L136" s="7">
        <v>3.5</v>
      </c>
      <c r="M136" s="130">
        <f t="shared" si="45"/>
        <v>0</v>
      </c>
      <c r="N136" s="130">
        <f t="shared" si="46"/>
        <v>0</v>
      </c>
      <c r="O136" s="130">
        <f t="shared" si="47"/>
        <v>1</v>
      </c>
      <c r="P136" s="130">
        <f t="shared" si="48"/>
        <v>0</v>
      </c>
      <c r="Q136" s="129" t="str">
        <f t="shared" si="52"/>
        <v>n.a.</v>
      </c>
      <c r="R136" s="129" t="str">
        <f t="shared" si="52"/>
        <v>n.a.</v>
      </c>
      <c r="S136" s="129">
        <f t="shared" si="52"/>
        <v>-1.04</v>
      </c>
      <c r="T136" s="129" t="str">
        <f t="shared" si="52"/>
        <v>n.a.</v>
      </c>
      <c r="U136" s="129" t="str">
        <f t="shared" si="53"/>
        <v>n.a.</v>
      </c>
      <c r="V136" s="129" t="str">
        <f t="shared" si="53"/>
        <v>n.a.</v>
      </c>
      <c r="W136" s="129">
        <f t="shared" si="53"/>
        <v>3.5</v>
      </c>
      <c r="X136" s="129" t="str">
        <f t="shared" si="53"/>
        <v>n.a.</v>
      </c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1:35">
      <c r="A137" s="123">
        <v>2009</v>
      </c>
      <c r="B137" s="3">
        <v>1477901.11</v>
      </c>
      <c r="C137" s="3"/>
      <c r="D137" s="35">
        <v>1521490</v>
      </c>
      <c r="E137" s="23"/>
      <c r="F137" s="3"/>
      <c r="G137" s="3">
        <v>154788</v>
      </c>
      <c r="I137" s="7">
        <f t="shared" si="54"/>
        <v>97.135118206494951</v>
      </c>
      <c r="J137" s="16">
        <f t="shared" si="51"/>
        <v>12.513940460732925</v>
      </c>
      <c r="K137" s="3">
        <v>-5.1449999999999996</v>
      </c>
      <c r="L137" s="7">
        <v>0.75</v>
      </c>
      <c r="M137" s="130">
        <f t="shared" si="45"/>
        <v>0</v>
      </c>
      <c r="N137" s="130">
        <f t="shared" si="46"/>
        <v>0</v>
      </c>
      <c r="O137" s="130">
        <f t="shared" si="47"/>
        <v>0</v>
      </c>
      <c r="P137" s="130">
        <f t="shared" si="48"/>
        <v>1</v>
      </c>
      <c r="Q137" s="129" t="str">
        <f t="shared" si="52"/>
        <v>n.a.</v>
      </c>
      <c r="R137" s="129" t="str">
        <f t="shared" si="52"/>
        <v>n.a.</v>
      </c>
      <c r="S137" s="129" t="str">
        <f t="shared" si="52"/>
        <v>n.a.</v>
      </c>
      <c r="T137" s="129">
        <f t="shared" si="52"/>
        <v>-5.1449999999999996</v>
      </c>
      <c r="U137" s="129" t="str">
        <f t="shared" si="53"/>
        <v>n.a.</v>
      </c>
      <c r="V137" s="129" t="str">
        <f t="shared" si="53"/>
        <v>n.a.</v>
      </c>
      <c r="W137" s="129" t="str">
        <f t="shared" si="53"/>
        <v>n.a.</v>
      </c>
      <c r="X137" s="129">
        <f t="shared" si="53"/>
        <v>0.75</v>
      </c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1:35">
      <c r="A138" s="123">
        <v>2010</v>
      </c>
      <c r="B138" s="3"/>
      <c r="C138" s="3"/>
      <c r="D138" s="3"/>
      <c r="E138" s="23"/>
      <c r="F138" s="3"/>
      <c r="G138" s="3">
        <v>156237</v>
      </c>
      <c r="I138" s="3"/>
      <c r="J138" s="3"/>
      <c r="M138" s="130"/>
      <c r="N138" s="130"/>
      <c r="O138" s="130"/>
      <c r="P138" s="130"/>
      <c r="Q138" s="130"/>
      <c r="R138" s="130"/>
      <c r="S138" s="130"/>
      <c r="T138" s="130"/>
      <c r="U138" s="130"/>
      <c r="V138" s="130"/>
      <c r="W138" s="130"/>
      <c r="X138" s="130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1:35">
      <c r="A139" s="121" t="s">
        <v>27</v>
      </c>
      <c r="B139" s="3"/>
      <c r="C139" s="3"/>
      <c r="D139" s="3"/>
      <c r="E139" s="23"/>
      <c r="F139" s="3"/>
      <c r="G139" s="3"/>
      <c r="I139" s="3"/>
      <c r="J139" s="3"/>
      <c r="K139" s="3"/>
      <c r="L139" s="3">
        <f>SUM(M139:P139)</f>
        <v>126</v>
      </c>
      <c r="M139" s="130">
        <f>SUM(M8:M137)</f>
        <v>26</v>
      </c>
      <c r="N139" s="130">
        <f>SUM(N8:N137)</f>
        <v>12</v>
      </c>
      <c r="O139" s="130">
        <f>SUM(O8:O137)</f>
        <v>39</v>
      </c>
      <c r="P139" s="130">
        <f>SUM(P8:P137)</f>
        <v>49</v>
      </c>
      <c r="Q139" s="129">
        <f>AVERAGE(Q8:Q137)</f>
        <v>5.3526316533834439</v>
      </c>
      <c r="R139" s="129">
        <f t="shared" ref="R139:X139" si="55">AVERAGE(R8:R137)</f>
        <v>4.9389017533129316</v>
      </c>
      <c r="S139" s="129">
        <f t="shared" si="55"/>
        <v>1.8668097061868718</v>
      </c>
      <c r="T139" s="129">
        <f t="shared" si="55"/>
        <v>0.68574250105699064</v>
      </c>
      <c r="U139" s="129">
        <f t="shared" si="55"/>
        <v>5.5995246781702734</v>
      </c>
      <c r="V139" s="129">
        <f t="shared" si="55"/>
        <v>11.129964132359392</v>
      </c>
      <c r="W139" s="129">
        <f t="shared" si="55"/>
        <v>10.557597626198376</v>
      </c>
      <c r="X139" s="129">
        <f t="shared" si="55"/>
        <v>13.106693647404827</v>
      </c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1:35">
      <c r="A140" s="121" t="s">
        <v>28</v>
      </c>
      <c r="B140" s="3"/>
      <c r="C140" s="3"/>
      <c r="D140" s="3"/>
      <c r="E140" s="23"/>
      <c r="F140" s="3"/>
      <c r="G140" s="3"/>
      <c r="I140" s="3"/>
      <c r="J140" s="3"/>
      <c r="K140" s="3"/>
      <c r="L140" s="3"/>
      <c r="M140" s="130"/>
      <c r="N140" s="130"/>
      <c r="O140" s="130"/>
      <c r="P140" s="130"/>
      <c r="Q140" s="129">
        <f>MEDIAN(Q8:Q137)</f>
        <v>5.7688983348344935</v>
      </c>
      <c r="R140" s="129">
        <f t="shared" ref="R140:X140" si="56">MEDIAN(R8:R137)</f>
        <v>3.0944807873650282</v>
      </c>
      <c r="S140" s="129">
        <f t="shared" si="56"/>
        <v>1.5640000000000001</v>
      </c>
      <c r="T140" s="129">
        <f t="shared" si="56"/>
        <v>1.464</v>
      </c>
      <c r="U140" s="129">
        <f t="shared" si="56"/>
        <v>3.2544340526666575</v>
      </c>
      <c r="V140" s="129">
        <f t="shared" si="56"/>
        <v>14.856267687146021</v>
      </c>
      <c r="W140" s="129">
        <f t="shared" si="56"/>
        <v>5.0030000000000001</v>
      </c>
      <c r="X140" s="129">
        <f t="shared" si="56"/>
        <v>0.97087378640776123</v>
      </c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1:35">
      <c r="A141" s="3"/>
      <c r="B141" s="3"/>
      <c r="C141" s="3"/>
      <c r="D141" s="3"/>
      <c r="E141" s="23"/>
      <c r="F141" s="3"/>
      <c r="G141" s="3"/>
      <c r="I141" s="3"/>
      <c r="J141" s="3"/>
      <c r="K141" s="3"/>
      <c r="L141" s="3">
        <f>SUM(M141:P141)</f>
        <v>59</v>
      </c>
      <c r="M141" s="130">
        <f>SUM(M79:M137)</f>
        <v>26</v>
      </c>
      <c r="N141" s="130">
        <f>SUM(N79:N137)</f>
        <v>6</v>
      </c>
      <c r="O141" s="130">
        <f>SUM(O79:O137)</f>
        <v>17</v>
      </c>
      <c r="P141" s="130">
        <f>SUM(P79:P137)</f>
        <v>10</v>
      </c>
      <c r="Q141" s="129">
        <f>AVERAGE(Q79:Q137)</f>
        <v>5.3526316533834439</v>
      </c>
      <c r="R141" s="129">
        <f t="shared" ref="R141:X141" si="57">AVERAGE(R79:R137)</f>
        <v>2.0542842210328489</v>
      </c>
      <c r="S141" s="129">
        <f t="shared" si="57"/>
        <v>1.7715294117647058</v>
      </c>
      <c r="T141" s="129">
        <f t="shared" si="57"/>
        <v>1.0288999999999999</v>
      </c>
      <c r="U141" s="129">
        <f t="shared" si="57"/>
        <v>5.5995246781702734</v>
      </c>
      <c r="V141" s="129">
        <f t="shared" si="57"/>
        <v>17.100887909346586</v>
      </c>
      <c r="W141" s="129">
        <f t="shared" si="57"/>
        <v>5.3862941176470587</v>
      </c>
      <c r="X141" s="129">
        <f t="shared" si="57"/>
        <v>2.9217</v>
      </c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1:35">
      <c r="A142" s="3"/>
      <c r="B142" s="3"/>
      <c r="C142" s="3"/>
      <c r="D142" s="3"/>
      <c r="E142" s="23"/>
      <c r="F142" s="3"/>
      <c r="G142" s="3"/>
      <c r="I142" s="3"/>
      <c r="J142" s="3"/>
      <c r="K142" s="3"/>
      <c r="L142" s="3"/>
      <c r="M142" s="130"/>
      <c r="N142" s="130"/>
      <c r="O142" s="130"/>
      <c r="P142" s="130"/>
      <c r="Q142" s="129">
        <f>MEDIAN(Q79:Q137)</f>
        <v>5.7688983348344935</v>
      </c>
      <c r="R142" s="129">
        <f t="shared" ref="R142:X142" si="58">MEDIAN(R79:R137)</f>
        <v>1.8353584870787816</v>
      </c>
      <c r="S142" s="129">
        <f t="shared" si="58"/>
        <v>1.5640000000000001</v>
      </c>
      <c r="T142" s="129">
        <f t="shared" si="58"/>
        <v>1.641</v>
      </c>
      <c r="U142" s="129">
        <f t="shared" si="58"/>
        <v>3.2544340526666575</v>
      </c>
      <c r="V142" s="129">
        <f t="shared" si="58"/>
        <v>16.654267163421448</v>
      </c>
      <c r="W142" s="129">
        <f t="shared" si="58"/>
        <v>5.0030000000000001</v>
      </c>
      <c r="X142" s="129">
        <f t="shared" si="58"/>
        <v>2.4489999999999998</v>
      </c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1:35">
      <c r="A143" s="3"/>
      <c r="B143" s="3"/>
      <c r="C143" s="3"/>
      <c r="D143" s="3"/>
      <c r="E143" s="23"/>
      <c r="F143" s="3"/>
      <c r="G143" s="3"/>
      <c r="I143" s="3"/>
      <c r="J143" s="3"/>
      <c r="K143" s="3"/>
      <c r="L143" s="3"/>
      <c r="M143" s="130"/>
      <c r="N143" s="130"/>
      <c r="O143" s="130"/>
      <c r="P143" s="130"/>
      <c r="Q143" s="130"/>
      <c r="R143" s="130"/>
      <c r="S143" s="130"/>
      <c r="T143" s="130"/>
      <c r="U143" s="130"/>
      <c r="V143" s="130"/>
      <c r="W143" s="130"/>
      <c r="X143" s="130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1:35">
      <c r="A144" s="3"/>
      <c r="B144" s="3"/>
      <c r="C144" s="3"/>
      <c r="D144" s="3"/>
      <c r="E144" s="23"/>
      <c r="F144" s="3"/>
      <c r="G144" s="3"/>
      <c r="I144" s="3"/>
      <c r="J144" s="3"/>
      <c r="K144" s="3"/>
      <c r="L144" s="3"/>
      <c r="M144" s="130"/>
      <c r="N144" s="130"/>
      <c r="O144" s="130"/>
      <c r="P144" s="130"/>
      <c r="Q144" s="130"/>
      <c r="R144" s="130"/>
      <c r="S144" s="130"/>
      <c r="T144" s="130"/>
      <c r="U144" s="130"/>
      <c r="V144" s="130"/>
      <c r="W144" s="130"/>
      <c r="X144" s="130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1:35">
      <c r="A145" s="3"/>
      <c r="B145" s="3"/>
      <c r="C145" s="3"/>
      <c r="D145" s="3"/>
      <c r="E145" s="23"/>
      <c r="F145" s="3"/>
      <c r="G145" s="3"/>
      <c r="I145" s="3"/>
      <c r="J145" s="3"/>
      <c r="K145" s="3"/>
      <c r="L145" s="3"/>
      <c r="M145" s="130"/>
      <c r="N145" s="130"/>
      <c r="O145" s="130"/>
      <c r="P145" s="130"/>
      <c r="Q145" s="130"/>
      <c r="R145" s="130"/>
      <c r="S145" s="130"/>
      <c r="T145" s="130"/>
      <c r="U145" s="130"/>
      <c r="V145" s="130"/>
      <c r="W145" s="130"/>
      <c r="X145" s="130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1:35">
      <c r="A146" s="3"/>
      <c r="B146" s="3"/>
      <c r="C146" s="3"/>
      <c r="D146" s="3"/>
      <c r="E146" s="23"/>
      <c r="F146" s="3"/>
      <c r="G146" s="3"/>
      <c r="I146" s="3"/>
      <c r="J146" s="3"/>
      <c r="K146" s="3"/>
      <c r="L146" s="3"/>
      <c r="M146" s="130"/>
      <c r="N146" s="130"/>
      <c r="O146" s="130"/>
      <c r="P146" s="130"/>
      <c r="Q146" s="130"/>
      <c r="R146" s="130"/>
      <c r="S146" s="130"/>
      <c r="T146" s="130"/>
      <c r="U146" s="130"/>
      <c r="V146" s="130"/>
      <c r="W146" s="130"/>
      <c r="X146" s="130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1:35">
      <c r="A147" s="3"/>
      <c r="B147" s="3"/>
      <c r="C147" s="3"/>
      <c r="D147" s="3"/>
      <c r="E147" s="23"/>
      <c r="F147" s="3"/>
      <c r="G147" s="3"/>
      <c r="I147" s="3"/>
      <c r="J147" s="3"/>
      <c r="K147" s="3"/>
      <c r="L147" s="3"/>
      <c r="M147" s="130"/>
      <c r="N147" s="130"/>
      <c r="O147" s="130"/>
      <c r="P147" s="130"/>
      <c r="Q147" s="130"/>
      <c r="R147" s="130"/>
      <c r="S147" s="130"/>
      <c r="T147" s="130"/>
      <c r="U147" s="130"/>
      <c r="V147" s="130"/>
      <c r="W147" s="130"/>
      <c r="X147" s="130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1:35">
      <c r="A148" s="3"/>
      <c r="B148" s="3"/>
      <c r="C148" s="3"/>
      <c r="D148" s="3"/>
      <c r="E148" s="23"/>
      <c r="F148" s="3"/>
      <c r="G148" s="3"/>
      <c r="I148" s="3"/>
      <c r="J148" s="3"/>
      <c r="K148" s="3"/>
      <c r="L148" s="3"/>
      <c r="M148" s="130"/>
      <c r="N148" s="130"/>
      <c r="O148" s="130"/>
      <c r="P148" s="130"/>
      <c r="Q148" s="130"/>
      <c r="R148" s="130"/>
      <c r="S148" s="130"/>
      <c r="T148" s="130"/>
      <c r="U148" s="130"/>
      <c r="V148" s="130"/>
      <c r="W148" s="130"/>
      <c r="X148" s="130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1:35">
      <c r="A149" s="3"/>
      <c r="B149" s="3"/>
      <c r="C149" s="3"/>
      <c r="D149" s="3"/>
      <c r="E149" s="23"/>
      <c r="F149" s="3"/>
      <c r="G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1:35">
      <c r="A150" s="3"/>
      <c r="B150" s="3"/>
      <c r="C150" s="3"/>
      <c r="D150" s="3"/>
      <c r="E150" s="23"/>
      <c r="F150" s="3"/>
      <c r="G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1:35">
      <c r="A151" s="3"/>
      <c r="B151" s="3"/>
      <c r="C151" s="3"/>
      <c r="D151" s="3"/>
      <c r="E151" s="23"/>
      <c r="F151" s="3"/>
      <c r="G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1:35">
      <c r="A152" s="3"/>
      <c r="B152" s="3"/>
      <c r="C152" s="3"/>
      <c r="D152" s="3"/>
      <c r="E152" s="23"/>
      <c r="F152" s="3"/>
      <c r="G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1:35">
      <c r="A153" s="3"/>
      <c r="B153" s="3"/>
      <c r="C153" s="3"/>
      <c r="D153" s="3"/>
      <c r="E153" s="23"/>
      <c r="F153" s="3"/>
      <c r="G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1:35">
      <c r="A154" s="3"/>
      <c r="B154" s="3"/>
      <c r="C154" s="3"/>
      <c r="D154" s="3"/>
      <c r="E154" s="23"/>
      <c r="F154" s="3"/>
      <c r="G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1:35">
      <c r="A155" s="3"/>
      <c r="B155" s="3"/>
      <c r="C155" s="3"/>
      <c r="D155" s="3"/>
      <c r="E155" s="23"/>
      <c r="F155" s="3"/>
      <c r="G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1:35">
      <c r="A156" s="3"/>
      <c r="B156" s="3"/>
      <c r="C156" s="3"/>
      <c r="D156" s="3"/>
      <c r="E156" s="23"/>
      <c r="F156" s="3"/>
      <c r="G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1:35">
      <c r="A157" s="3"/>
      <c r="B157" s="3"/>
      <c r="C157" s="3"/>
      <c r="D157" s="3"/>
      <c r="E157" s="23"/>
      <c r="F157" s="3"/>
      <c r="G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1:35">
      <c r="A158" s="3"/>
      <c r="B158" s="3"/>
      <c r="C158" s="3"/>
      <c r="D158" s="3"/>
      <c r="E158" s="23"/>
      <c r="F158" s="3"/>
      <c r="G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1:35">
      <c r="A159" s="3"/>
      <c r="B159" s="3"/>
      <c r="C159" s="3"/>
      <c r="D159" s="3"/>
      <c r="E159" s="23"/>
      <c r="F159" s="3"/>
      <c r="G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1:35">
      <c r="A160" s="3"/>
      <c r="B160" s="3"/>
      <c r="C160" s="3"/>
      <c r="D160" s="3"/>
      <c r="E160" s="23"/>
      <c r="F160" s="3"/>
      <c r="G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1:35">
      <c r="A161" s="3"/>
      <c r="B161" s="3"/>
      <c r="C161" s="3"/>
      <c r="D161" s="3"/>
      <c r="E161" s="23"/>
      <c r="F161" s="3"/>
      <c r="G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1:35">
      <c r="A162" s="3"/>
      <c r="B162" s="3"/>
      <c r="C162" s="3"/>
      <c r="D162" s="3"/>
      <c r="E162" s="23"/>
      <c r="F162" s="3"/>
      <c r="G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1:35">
      <c r="A163" s="3"/>
      <c r="B163" s="3"/>
      <c r="C163" s="3"/>
      <c r="D163" s="3"/>
      <c r="E163" s="23"/>
      <c r="F163" s="3"/>
      <c r="G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1:35">
      <c r="A164" s="3"/>
      <c r="B164" s="3"/>
      <c r="C164" s="3"/>
      <c r="D164" s="3"/>
      <c r="E164" s="23"/>
      <c r="F164" s="3"/>
      <c r="G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1:35">
      <c r="A165" s="3"/>
      <c r="B165" s="3"/>
      <c r="C165" s="3"/>
      <c r="D165" s="3"/>
      <c r="E165" s="23"/>
      <c r="F165" s="3"/>
      <c r="G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1:35">
      <c r="A166" s="3"/>
      <c r="B166" s="3"/>
      <c r="C166" s="3"/>
      <c r="D166" s="3"/>
      <c r="E166" s="23"/>
      <c r="F166" s="3"/>
      <c r="G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1:35">
      <c r="A167" s="3"/>
      <c r="B167" s="3"/>
      <c r="C167" s="3"/>
      <c r="D167" s="3"/>
      <c r="E167" s="23"/>
      <c r="F167" s="3"/>
      <c r="G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1:35">
      <c r="A168" s="3"/>
      <c r="B168" s="3"/>
      <c r="C168" s="3"/>
      <c r="D168" s="3"/>
      <c r="E168" s="23"/>
      <c r="F168" s="3"/>
      <c r="G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1:35">
      <c r="A169" s="3"/>
      <c r="B169" s="3"/>
      <c r="C169" s="3"/>
      <c r="D169" s="3"/>
      <c r="E169" s="23"/>
      <c r="F169" s="3"/>
      <c r="G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1:35">
      <c r="A170" s="3"/>
      <c r="B170" s="3"/>
      <c r="C170" s="3"/>
      <c r="D170" s="3"/>
      <c r="E170" s="23"/>
      <c r="F170" s="3"/>
      <c r="G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1:35">
      <c r="A171" s="3"/>
      <c r="B171" s="3"/>
      <c r="C171" s="3"/>
      <c r="D171" s="3"/>
      <c r="E171" s="23"/>
      <c r="F171" s="3"/>
      <c r="G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1:35">
      <c r="A172" s="3"/>
      <c r="B172" s="3"/>
      <c r="C172" s="3"/>
      <c r="D172" s="3"/>
      <c r="E172" s="23"/>
      <c r="F172" s="3"/>
      <c r="G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1:35">
      <c r="A173" s="3"/>
      <c r="B173" s="3"/>
      <c r="C173" s="3"/>
      <c r="D173" s="3"/>
      <c r="E173" s="23"/>
      <c r="F173" s="3"/>
      <c r="G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1:35">
      <c r="A174" s="3"/>
      <c r="B174" s="3"/>
      <c r="C174" s="3"/>
      <c r="D174" s="3"/>
      <c r="E174" s="23"/>
      <c r="F174" s="3"/>
      <c r="G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1:35">
      <c r="A175" s="3"/>
      <c r="B175" s="3"/>
      <c r="C175" s="3"/>
      <c r="D175" s="3"/>
      <c r="E175" s="23"/>
      <c r="F175" s="3"/>
      <c r="G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1:35">
      <c r="A176" s="3"/>
      <c r="B176" s="3"/>
      <c r="C176" s="3"/>
      <c r="D176" s="3"/>
      <c r="E176" s="23"/>
      <c r="F176" s="3"/>
      <c r="G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1:35">
      <c r="A177" s="3"/>
      <c r="B177" s="3"/>
      <c r="C177" s="3"/>
      <c r="D177" s="3"/>
      <c r="E177" s="23"/>
      <c r="F177" s="3"/>
      <c r="G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1:35">
      <c r="A178" s="3"/>
      <c r="B178" s="3"/>
      <c r="C178" s="3"/>
      <c r="D178" s="3"/>
      <c r="E178" s="23"/>
      <c r="F178" s="3"/>
      <c r="G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1:35">
      <c r="A179" s="3"/>
      <c r="B179" s="3"/>
      <c r="C179" s="3"/>
      <c r="D179" s="3"/>
      <c r="E179" s="23"/>
      <c r="F179" s="3"/>
      <c r="G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1:35">
      <c r="A180" s="3"/>
      <c r="B180" s="3"/>
      <c r="C180" s="3"/>
      <c r="D180" s="3"/>
      <c r="E180" s="23"/>
      <c r="F180" s="3"/>
      <c r="G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1:35">
      <c r="A181" s="3"/>
      <c r="B181" s="3"/>
      <c r="C181" s="3"/>
      <c r="D181" s="3"/>
      <c r="E181" s="23"/>
      <c r="F181" s="3"/>
      <c r="G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1:35">
      <c r="A182" s="3"/>
      <c r="B182" s="3"/>
      <c r="C182" s="3"/>
      <c r="D182" s="3"/>
      <c r="E182" s="23"/>
      <c r="F182" s="3"/>
      <c r="G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1:35">
      <c r="A183" s="3"/>
      <c r="B183" s="3"/>
      <c r="C183" s="3"/>
      <c r="D183" s="3"/>
      <c r="E183" s="23"/>
      <c r="F183" s="3"/>
      <c r="G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1:35">
      <c r="A184" s="3"/>
      <c r="B184" s="3"/>
      <c r="C184" s="3"/>
      <c r="D184" s="3"/>
      <c r="E184" s="23"/>
      <c r="F184" s="3"/>
      <c r="G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1:35">
      <c r="A185" s="3"/>
      <c r="B185" s="3"/>
      <c r="C185" s="3"/>
      <c r="D185" s="3"/>
      <c r="E185" s="23"/>
      <c r="F185" s="3"/>
      <c r="G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1:35">
      <c r="A186" s="3"/>
      <c r="B186" s="3"/>
      <c r="C186" s="3"/>
      <c r="D186" s="3"/>
      <c r="E186" s="23"/>
      <c r="F186" s="3"/>
      <c r="G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1:35">
      <c r="A187" s="3"/>
      <c r="B187" s="3"/>
      <c r="C187" s="3"/>
      <c r="D187" s="3"/>
      <c r="E187" s="23"/>
      <c r="F187" s="3"/>
      <c r="G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1:35">
      <c r="A188" s="3"/>
      <c r="B188" s="3"/>
      <c r="C188" s="3"/>
      <c r="D188" s="3"/>
      <c r="E188" s="23"/>
      <c r="F188" s="3"/>
      <c r="G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1:35">
      <c r="A189" s="3"/>
      <c r="B189" s="3"/>
      <c r="C189" s="3"/>
      <c r="D189" s="3"/>
      <c r="E189" s="23"/>
      <c r="F189" s="3"/>
      <c r="G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1:35">
      <c r="A190" s="3"/>
      <c r="B190" s="3"/>
      <c r="C190" s="3"/>
      <c r="D190" s="3"/>
      <c r="E190" s="23"/>
      <c r="F190" s="3"/>
      <c r="G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1:35">
      <c r="A191" s="3"/>
      <c r="B191" s="3"/>
      <c r="C191" s="3"/>
      <c r="D191" s="3"/>
      <c r="E191" s="23"/>
      <c r="F191" s="3"/>
      <c r="G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1:35">
      <c r="A192" s="3"/>
      <c r="B192" s="3"/>
      <c r="C192" s="3"/>
      <c r="D192" s="3"/>
      <c r="E192" s="23"/>
      <c r="F192" s="3"/>
      <c r="G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1:35">
      <c r="A193" s="3"/>
      <c r="B193" s="3"/>
      <c r="C193" s="3"/>
      <c r="D193" s="3"/>
      <c r="E193" s="23"/>
      <c r="F193" s="3"/>
      <c r="G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1:35">
      <c r="A194" s="3"/>
      <c r="B194" s="3"/>
      <c r="C194" s="3"/>
      <c r="D194" s="3"/>
      <c r="E194" s="23"/>
      <c r="F194" s="3"/>
      <c r="G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1:35">
      <c r="A195" s="3"/>
      <c r="B195" s="3"/>
      <c r="C195" s="3"/>
      <c r="D195" s="3"/>
      <c r="E195" s="23"/>
      <c r="F195" s="3"/>
      <c r="G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1:35">
      <c r="A196" s="3"/>
      <c r="B196" s="3"/>
      <c r="C196" s="3"/>
      <c r="D196" s="3"/>
      <c r="E196" s="23"/>
      <c r="F196" s="3"/>
      <c r="G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1:35">
      <c r="A197" s="3"/>
      <c r="B197" s="3"/>
      <c r="C197" s="3"/>
      <c r="D197" s="3"/>
      <c r="E197" s="23"/>
      <c r="F197" s="3"/>
      <c r="G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1:35">
      <c r="A198" s="3"/>
      <c r="B198" s="3"/>
      <c r="C198" s="3"/>
      <c r="D198" s="3"/>
      <c r="E198" s="23"/>
      <c r="F198" s="3"/>
      <c r="G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1:35">
      <c r="A199" s="3"/>
      <c r="B199" s="3"/>
      <c r="C199" s="3"/>
      <c r="D199" s="3"/>
      <c r="E199" s="3"/>
      <c r="F199" s="3"/>
      <c r="G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1:35">
      <c r="A200" s="3"/>
      <c r="B200" s="3"/>
      <c r="C200" s="3"/>
      <c r="D200" s="3"/>
      <c r="E200" s="3"/>
      <c r="F200" s="3"/>
      <c r="G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1:35">
      <c r="A201" s="3"/>
      <c r="B201" s="3"/>
      <c r="C201" s="3"/>
      <c r="D201" s="3"/>
      <c r="E201" s="3"/>
      <c r="F201" s="3"/>
      <c r="G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1:35">
      <c r="A202" s="3"/>
      <c r="B202" s="3"/>
      <c r="C202" s="3"/>
      <c r="D202" s="3"/>
      <c r="E202" s="3"/>
      <c r="F202" s="3"/>
      <c r="G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1:35">
      <c r="A203" s="3"/>
      <c r="B203" s="3"/>
      <c r="C203" s="3"/>
      <c r="D203" s="3"/>
      <c r="E203" s="3"/>
      <c r="F203" s="3"/>
      <c r="G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1:35">
      <c r="A204" s="3"/>
      <c r="B204" s="3"/>
      <c r="C204" s="3"/>
      <c r="D204" s="3"/>
      <c r="E204" s="3"/>
      <c r="F204" s="3"/>
      <c r="G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1:35">
      <c r="A205" s="3"/>
      <c r="B205" s="3"/>
      <c r="C205" s="3"/>
      <c r="D205" s="3"/>
      <c r="E205" s="3"/>
      <c r="F205" s="3"/>
      <c r="G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1:35">
      <c r="A206" s="3"/>
      <c r="B206" s="3"/>
      <c r="C206" s="3"/>
      <c r="D206" s="3"/>
      <c r="E206" s="3"/>
      <c r="F206" s="3"/>
      <c r="G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1:35">
      <c r="A207" s="3"/>
      <c r="B207" s="3"/>
      <c r="C207" s="3"/>
      <c r="D207" s="3"/>
      <c r="E207" s="3"/>
      <c r="F207" s="3"/>
      <c r="G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1:35">
      <c r="A208" s="3"/>
      <c r="B208" s="3"/>
      <c r="C208" s="3"/>
      <c r="D208" s="3"/>
      <c r="E208" s="3"/>
      <c r="F208" s="3"/>
      <c r="G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1:35">
      <c r="A209" s="3"/>
      <c r="B209" s="3"/>
      <c r="C209" s="3"/>
      <c r="D209" s="3"/>
      <c r="E209" s="3"/>
      <c r="F209" s="3"/>
      <c r="G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1:35">
      <c r="A210" s="3"/>
      <c r="B210" s="3"/>
      <c r="C210" s="3"/>
      <c r="D210" s="3"/>
      <c r="E210" s="3"/>
      <c r="F210" s="3"/>
      <c r="G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1:35">
      <c r="A211" s="3"/>
      <c r="B211" s="3"/>
      <c r="C211" s="3"/>
      <c r="D211" s="3"/>
      <c r="E211" s="3"/>
      <c r="F211" s="3"/>
      <c r="G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1:35">
      <c r="A212" s="3"/>
      <c r="B212" s="3"/>
      <c r="C212" s="3"/>
      <c r="D212" s="3"/>
      <c r="E212" s="3"/>
      <c r="F212" s="3"/>
      <c r="G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1:35">
      <c r="A213" s="3"/>
      <c r="B213" s="3"/>
      <c r="C213" s="3"/>
      <c r="D213" s="3"/>
      <c r="E213" s="3"/>
      <c r="F213" s="3"/>
      <c r="G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1:35">
      <c r="A214" s="3"/>
      <c r="B214" s="3"/>
      <c r="C214" s="3"/>
      <c r="D214" s="3"/>
      <c r="E214" s="3"/>
      <c r="F214" s="3"/>
      <c r="G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1:35">
      <c r="A215" s="3"/>
      <c r="B215" s="3"/>
      <c r="C215" s="3"/>
      <c r="D215" s="3"/>
      <c r="E215" s="3"/>
      <c r="F215" s="3"/>
      <c r="G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1:35">
      <c r="A216" s="3"/>
      <c r="B216" s="3"/>
      <c r="C216" s="3"/>
      <c r="D216" s="3"/>
      <c r="E216" s="3"/>
      <c r="F216" s="3"/>
      <c r="G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1:35">
      <c r="A217" s="3"/>
      <c r="B217" s="3"/>
      <c r="C217" s="3"/>
      <c r="D217" s="3"/>
      <c r="E217" s="3"/>
      <c r="F217" s="3"/>
      <c r="G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1:35">
      <c r="A218" s="3"/>
      <c r="B218" s="3"/>
      <c r="C218" s="3"/>
      <c r="D218" s="3"/>
      <c r="E218" s="3"/>
      <c r="F218" s="3"/>
      <c r="G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1:35">
      <c r="A219" s="3"/>
      <c r="B219" s="3"/>
      <c r="C219" s="3"/>
      <c r="D219" s="3"/>
      <c r="E219" s="3"/>
      <c r="F219" s="3"/>
      <c r="G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1:35">
      <c r="A220" s="3"/>
      <c r="B220" s="3"/>
      <c r="C220" s="3"/>
      <c r="D220" s="3"/>
      <c r="E220" s="3"/>
      <c r="F220" s="3"/>
      <c r="G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1:35">
      <c r="A221" s="3"/>
      <c r="B221" s="3"/>
      <c r="C221" s="3"/>
      <c r="D221" s="3"/>
      <c r="E221" s="3"/>
      <c r="F221" s="3"/>
      <c r="G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1:35">
      <c r="A222" s="3"/>
      <c r="B222" s="3"/>
      <c r="C222" s="3"/>
      <c r="D222" s="3"/>
      <c r="E222" s="3"/>
      <c r="F222" s="3"/>
      <c r="G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1:35">
      <c r="A223" s="3"/>
      <c r="B223" s="3"/>
      <c r="C223" s="3"/>
      <c r="D223" s="3"/>
      <c r="E223" s="3"/>
      <c r="F223" s="3"/>
      <c r="G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1:35">
      <c r="A224" s="3"/>
      <c r="B224" s="3"/>
      <c r="C224" s="3"/>
      <c r="D224" s="3"/>
      <c r="E224" s="3"/>
      <c r="F224" s="3"/>
      <c r="G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1:3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1:35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1:35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1:35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1:35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1:35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1:35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1:35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1:35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1:35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1: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1:35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1:35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1:35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1:35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1:35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1:35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1:35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Y133"/>
  <sheetViews>
    <sheetView workbookViewId="0">
      <selection activeCell="A15" sqref="A15:IV15"/>
    </sheetView>
  </sheetViews>
  <sheetFormatPr defaultRowHeight="15"/>
  <cols>
    <col min="3" max="3" width="12" bestFit="1" customWidth="1"/>
    <col min="4" max="4" width="12" customWidth="1"/>
  </cols>
  <sheetData>
    <row r="1" spans="1:25">
      <c r="A1" t="s">
        <v>179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8"/>
      <c r="O1" s="18"/>
      <c r="P1" s="18"/>
      <c r="Q1" s="18"/>
      <c r="R1" s="215" t="s">
        <v>18</v>
      </c>
      <c r="S1" s="217"/>
      <c r="T1" s="217"/>
      <c r="U1" s="217"/>
      <c r="V1" s="215" t="s">
        <v>15</v>
      </c>
      <c r="W1" s="217"/>
      <c r="X1" s="217"/>
      <c r="Y1" s="217"/>
    </row>
    <row r="2" spans="1:2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15" t="s">
        <v>11</v>
      </c>
      <c r="O2" s="217"/>
      <c r="P2" s="217"/>
      <c r="Q2" s="217"/>
      <c r="R2" s="215" t="s">
        <v>11</v>
      </c>
      <c r="S2" s="217"/>
      <c r="T2" s="217"/>
      <c r="U2" s="217"/>
      <c r="V2" s="215" t="s">
        <v>11</v>
      </c>
      <c r="W2" s="217"/>
      <c r="X2" s="217"/>
      <c r="Y2" s="217"/>
    </row>
    <row r="3" spans="1:25">
      <c r="B3" s="9" t="s">
        <v>12</v>
      </c>
      <c r="C3" s="9" t="s">
        <v>0</v>
      </c>
      <c r="D3" s="9" t="s">
        <v>0</v>
      </c>
      <c r="E3" s="9" t="s">
        <v>0</v>
      </c>
      <c r="F3" s="9" t="s">
        <v>2</v>
      </c>
      <c r="G3" s="9" t="s">
        <v>2</v>
      </c>
      <c r="H3" s="9" t="s">
        <v>4</v>
      </c>
      <c r="I3" s="9" t="s">
        <v>4</v>
      </c>
      <c r="J3" s="9" t="s">
        <v>11</v>
      </c>
      <c r="K3" s="9" t="s">
        <v>12</v>
      </c>
      <c r="L3" s="9" t="s">
        <v>2</v>
      </c>
      <c r="M3" s="9" t="s">
        <v>15</v>
      </c>
      <c r="N3" s="19" t="s">
        <v>19</v>
      </c>
      <c r="O3" s="19" t="s">
        <v>20</v>
      </c>
      <c r="P3" s="19" t="s">
        <v>21</v>
      </c>
      <c r="Q3" s="19" t="s">
        <v>22</v>
      </c>
      <c r="R3" s="19" t="s">
        <v>19</v>
      </c>
      <c r="S3" s="19" t="s">
        <v>20</v>
      </c>
      <c r="T3" s="19" t="s">
        <v>21</v>
      </c>
      <c r="U3" s="19" t="s">
        <v>22</v>
      </c>
      <c r="V3" s="19" t="s">
        <v>19</v>
      </c>
      <c r="W3" s="19" t="s">
        <v>20</v>
      </c>
      <c r="X3" s="19" t="s">
        <v>21</v>
      </c>
      <c r="Y3" s="19" t="s">
        <v>22</v>
      </c>
    </row>
    <row r="4" spans="1:25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</v>
      </c>
      <c r="H4" s="9" t="s">
        <v>10</v>
      </c>
      <c r="I4" s="9" t="s">
        <v>10</v>
      </c>
      <c r="J4" s="9"/>
      <c r="K4" s="9" t="s">
        <v>17</v>
      </c>
      <c r="L4" s="9" t="s">
        <v>1</v>
      </c>
      <c r="M4" s="3" t="s">
        <v>14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B5" s="3" t="s">
        <v>184</v>
      </c>
      <c r="C5" s="9" t="s">
        <v>3</v>
      </c>
      <c r="D5" s="9" t="s">
        <v>3</v>
      </c>
      <c r="E5" s="9" t="s">
        <v>3</v>
      </c>
      <c r="F5" s="9" t="s">
        <v>3</v>
      </c>
      <c r="G5" s="9" t="s">
        <v>3</v>
      </c>
      <c r="H5" s="9" t="s">
        <v>7</v>
      </c>
      <c r="I5" s="9" t="s">
        <v>7</v>
      </c>
      <c r="J5" s="9"/>
      <c r="K5" s="9"/>
      <c r="L5" s="9" t="s">
        <v>13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A6">
        <v>1921</v>
      </c>
      <c r="B6" s="3"/>
      <c r="C6" s="9"/>
      <c r="D6" s="9" t="s">
        <v>184</v>
      </c>
      <c r="E6" s="9"/>
      <c r="F6" s="49">
        <v>7841</v>
      </c>
      <c r="G6" s="9"/>
      <c r="H6" s="9"/>
      <c r="I6" s="9"/>
      <c r="J6" s="9"/>
      <c r="K6" s="9"/>
      <c r="L6" s="9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>
        <v>1922</v>
      </c>
      <c r="B7" s="3"/>
      <c r="C7" s="9"/>
      <c r="D7" s="9"/>
      <c r="E7" s="9"/>
      <c r="F7" s="49">
        <v>7800</v>
      </c>
      <c r="G7" s="9"/>
      <c r="H7" s="9"/>
      <c r="I7" s="9"/>
      <c r="J7" s="9"/>
      <c r="K7" s="9"/>
      <c r="L7" s="7">
        <f t="shared" ref="L7:L33" si="0">100*(F7/F6-1)</f>
        <v>-0.52289248820303058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>
        <f>A7+1</f>
        <v>1923</v>
      </c>
      <c r="B8" s="3">
        <v>2.5</v>
      </c>
      <c r="C8" s="9"/>
      <c r="D8" s="9"/>
      <c r="E8" s="9"/>
      <c r="F8" s="49">
        <v>7760</v>
      </c>
      <c r="G8" s="9"/>
      <c r="H8" s="9"/>
      <c r="I8" s="9"/>
      <c r="J8" s="9"/>
      <c r="K8" s="9"/>
      <c r="L8" s="7">
        <f t="shared" si="0"/>
        <v>-0.512820512820511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</row>
    <row r="9" spans="1:25">
      <c r="A9">
        <f t="shared" ref="A9:A32" si="1">A8+1</f>
        <v>1924</v>
      </c>
      <c r="B9" s="3">
        <v>13.9</v>
      </c>
      <c r="C9" s="9"/>
      <c r="D9" s="9"/>
      <c r="E9" s="9"/>
      <c r="F9" s="49">
        <v>7720</v>
      </c>
      <c r="G9" s="9"/>
      <c r="H9" s="9"/>
      <c r="I9" s="9"/>
      <c r="J9" s="9"/>
      <c r="K9" s="9"/>
      <c r="L9" s="7">
        <f t="shared" si="0"/>
        <v>-0.51546391752577136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1:25">
      <c r="A10">
        <f t="shared" si="1"/>
        <v>1925</v>
      </c>
      <c r="B10" s="3">
        <v>13.6</v>
      </c>
      <c r="C10" s="9"/>
      <c r="D10" s="9"/>
      <c r="E10" s="9"/>
      <c r="F10" s="49">
        <v>7680</v>
      </c>
      <c r="G10" s="9"/>
      <c r="H10" s="9"/>
      <c r="I10" s="9"/>
      <c r="J10" s="9"/>
      <c r="K10" s="9"/>
      <c r="L10" s="7">
        <f t="shared" si="0"/>
        <v>-0.51813471502590858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>
      <c r="A11">
        <f t="shared" si="1"/>
        <v>1926</v>
      </c>
      <c r="B11" s="3">
        <v>14.6</v>
      </c>
      <c r="C11" s="9">
        <v>154</v>
      </c>
      <c r="D11" s="75">
        <f>C11/0.787564</f>
        <v>195.53966407809395</v>
      </c>
      <c r="E11" s="9"/>
      <c r="F11" s="49">
        <v>7640</v>
      </c>
      <c r="G11" s="9"/>
      <c r="H11" s="9"/>
      <c r="I11" s="9"/>
      <c r="J11" s="12">
        <f>100*B11/D11</f>
        <v>7.466515844155845</v>
      </c>
      <c r="K11" s="9"/>
      <c r="L11" s="7">
        <f t="shared" si="0"/>
        <v>-0.52083333333333703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</row>
    <row r="12" spans="1:25">
      <c r="A12">
        <f t="shared" si="1"/>
        <v>1927</v>
      </c>
      <c r="B12" s="3">
        <v>17.7</v>
      </c>
      <c r="C12" s="9"/>
      <c r="D12" s="9"/>
      <c r="E12" s="9"/>
      <c r="F12" s="49">
        <v>7845</v>
      </c>
      <c r="G12" s="9"/>
      <c r="H12" s="9"/>
      <c r="I12" s="9"/>
      <c r="J12" s="9"/>
      <c r="K12" s="9"/>
      <c r="L12" s="7">
        <f t="shared" si="0"/>
        <v>2.6832460732984398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1:25">
      <c r="A13">
        <f t="shared" si="1"/>
        <v>1928</v>
      </c>
      <c r="B13" s="3">
        <v>22.8</v>
      </c>
      <c r="C13" s="9"/>
      <c r="D13" s="9"/>
      <c r="E13" s="9"/>
      <c r="F13" s="49">
        <v>8058</v>
      </c>
      <c r="G13" s="9"/>
      <c r="H13" s="9"/>
      <c r="I13" s="9"/>
      <c r="J13" s="9"/>
      <c r="K13" s="9"/>
      <c r="L13" s="7">
        <f t="shared" si="0"/>
        <v>2.7151051625238898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1:25">
      <c r="A14">
        <f t="shared" si="1"/>
        <v>1929</v>
      </c>
      <c r="B14" s="3">
        <v>24.1</v>
      </c>
      <c r="C14" s="9">
        <v>161</v>
      </c>
      <c r="D14" s="75">
        <f>C14/0.787564</f>
        <v>204.42783062709825</v>
      </c>
      <c r="E14" s="9"/>
      <c r="F14" s="49">
        <v>8294</v>
      </c>
      <c r="G14" s="9"/>
      <c r="H14" s="9"/>
      <c r="I14" s="9"/>
      <c r="J14" s="12">
        <f>100*B14/D14</f>
        <v>11.78900149068323</v>
      </c>
      <c r="K14" s="9"/>
      <c r="L14" s="7">
        <f t="shared" si="0"/>
        <v>2.9287664432861682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</row>
    <row r="15" spans="1:25">
      <c r="A15">
        <f t="shared" si="1"/>
        <v>1930</v>
      </c>
      <c r="B15" s="3">
        <v>26.1</v>
      </c>
      <c r="C15" s="9"/>
      <c r="D15" s="9"/>
      <c r="E15" s="9"/>
      <c r="F15" s="49">
        <v>8480</v>
      </c>
      <c r="G15" s="9"/>
      <c r="H15" s="9"/>
      <c r="I15" s="9"/>
      <c r="J15" s="9"/>
      <c r="K15" s="9"/>
      <c r="L15" s="7">
        <f t="shared" si="0"/>
        <v>2.242585001205688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1:25">
      <c r="A16">
        <f t="shared" si="1"/>
        <v>1931</v>
      </c>
      <c r="B16" s="3">
        <v>29.5</v>
      </c>
      <c r="C16" s="9">
        <v>147</v>
      </c>
      <c r="D16" s="75">
        <f>C16/0.787564</f>
        <v>186.65149752908968</v>
      </c>
      <c r="E16" s="9"/>
      <c r="F16" s="49">
        <v>8716</v>
      </c>
      <c r="G16" s="9"/>
      <c r="H16" s="9"/>
      <c r="I16" s="9"/>
      <c r="J16" s="12">
        <f>100*B16/D16</f>
        <v>15.804855782312927</v>
      </c>
      <c r="K16" s="9"/>
      <c r="L16" s="7">
        <f t="shared" si="0"/>
        <v>2.783018867924536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</row>
    <row r="17" spans="1:25">
      <c r="A17">
        <f t="shared" si="1"/>
        <v>1932</v>
      </c>
      <c r="B17" s="3">
        <v>31.9</v>
      </c>
      <c r="C17" s="9"/>
      <c r="D17" s="9"/>
      <c r="E17" s="9"/>
      <c r="F17" s="49">
        <v>8508</v>
      </c>
      <c r="G17" s="9"/>
      <c r="H17" s="9"/>
      <c r="I17" s="9"/>
      <c r="J17" s="9"/>
      <c r="K17" s="9"/>
      <c r="L17" s="7">
        <f t="shared" si="0"/>
        <v>-2.3864157870582825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</row>
    <row r="18" spans="1:25">
      <c r="A18">
        <f t="shared" si="1"/>
        <v>1933</v>
      </c>
      <c r="B18" s="3">
        <v>31.4</v>
      </c>
      <c r="C18" s="9">
        <v>134</v>
      </c>
      <c r="D18" s="75">
        <f>C18/0.787564</f>
        <v>170.14490250951033</v>
      </c>
      <c r="E18" s="9"/>
      <c r="F18" s="49">
        <v>8294</v>
      </c>
      <c r="G18" s="9"/>
      <c r="H18" s="9"/>
      <c r="I18" s="9"/>
      <c r="J18" s="12">
        <f>100*B18/D18</f>
        <v>18.45485791044776</v>
      </c>
      <c r="K18" s="9"/>
      <c r="L18" s="7">
        <f t="shared" si="0"/>
        <v>-2.5152797367183788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</row>
    <row r="19" spans="1:25">
      <c r="A19">
        <f t="shared" si="1"/>
        <v>1934</v>
      </c>
      <c r="B19" s="3">
        <v>49.6</v>
      </c>
      <c r="C19" s="9"/>
      <c r="D19" s="9"/>
      <c r="E19" s="9"/>
      <c r="F19" s="49">
        <v>8562</v>
      </c>
      <c r="G19" s="9"/>
      <c r="H19" s="9"/>
      <c r="I19" s="9"/>
      <c r="J19" s="9"/>
      <c r="K19" s="9"/>
      <c r="L19" s="7">
        <f t="shared" si="0"/>
        <v>3.2312515071135861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</row>
    <row r="20" spans="1:25">
      <c r="A20">
        <f t="shared" si="1"/>
        <v>1935</v>
      </c>
      <c r="B20" s="3">
        <v>48.6</v>
      </c>
      <c r="C20" s="9"/>
      <c r="D20" s="9"/>
      <c r="E20" s="9"/>
      <c r="F20" s="49">
        <v>8812</v>
      </c>
      <c r="G20" s="9"/>
      <c r="H20" s="9"/>
      <c r="I20" s="9"/>
      <c r="J20" s="9"/>
      <c r="K20" s="9"/>
      <c r="L20" s="7">
        <f t="shared" si="0"/>
        <v>2.9198785330530219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</row>
    <row r="21" spans="1:25">
      <c r="A21">
        <f t="shared" si="1"/>
        <v>1936</v>
      </c>
      <c r="B21" s="3">
        <v>48.400000000000006</v>
      </c>
      <c r="C21" s="9">
        <v>154</v>
      </c>
      <c r="D21" s="75">
        <f>C21/0.787564</f>
        <v>195.53966407809395</v>
      </c>
      <c r="E21" s="9"/>
      <c r="F21" s="49">
        <v>9056</v>
      </c>
      <c r="G21" s="9"/>
      <c r="H21" s="9"/>
      <c r="I21" s="9"/>
      <c r="J21" s="12">
        <f>100*B21/D21</f>
        <v>24.752011428571436</v>
      </c>
      <c r="K21" s="9"/>
      <c r="L21" s="7">
        <f t="shared" si="0"/>
        <v>2.7689514298683715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>
      <c r="A22">
        <f t="shared" si="1"/>
        <v>1937</v>
      </c>
      <c r="B22" s="3">
        <v>48.7</v>
      </c>
      <c r="C22" s="9">
        <v>156</v>
      </c>
      <c r="D22" s="75">
        <f>C22/0.787564</f>
        <v>198.07914023495232</v>
      </c>
      <c r="E22" s="9"/>
      <c r="F22" s="49">
        <v>8716</v>
      </c>
      <c r="G22" s="9"/>
      <c r="H22" s="9"/>
      <c r="I22" s="9"/>
      <c r="J22" s="12">
        <f>100*B22/D22</f>
        <v>24.586132564102567</v>
      </c>
      <c r="K22" s="9"/>
      <c r="L22" s="7">
        <f t="shared" si="0"/>
        <v>-3.7544169611307465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</row>
    <row r="23" spans="1:25">
      <c r="A23">
        <f t="shared" si="1"/>
        <v>1938</v>
      </c>
      <c r="B23" s="3">
        <v>49.5</v>
      </c>
      <c r="C23" s="9">
        <v>184</v>
      </c>
      <c r="D23" s="75">
        <f>C23/0.787564</f>
        <v>233.63180643096942</v>
      </c>
      <c r="E23" s="9"/>
      <c r="F23" s="49">
        <v>8965</v>
      </c>
      <c r="G23" s="9"/>
      <c r="H23" s="9"/>
      <c r="I23" s="9"/>
      <c r="J23" s="12">
        <f>100*B23/D23</f>
        <v>21.187183695652173</v>
      </c>
      <c r="K23" s="9"/>
      <c r="L23" s="7">
        <f t="shared" si="0"/>
        <v>2.8568150527765068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</row>
    <row r="24" spans="1:25">
      <c r="A24">
        <f t="shared" si="1"/>
        <v>1939</v>
      </c>
      <c r="B24" s="3">
        <v>61.400000000000006</v>
      </c>
      <c r="C24" s="9"/>
      <c r="D24" s="9"/>
      <c r="E24" s="9"/>
      <c r="F24" s="49">
        <v>8955</v>
      </c>
      <c r="G24" s="9"/>
      <c r="H24" s="9"/>
      <c r="I24" s="9"/>
      <c r="J24" s="9"/>
      <c r="K24" s="9"/>
      <c r="L24" s="7">
        <f t="shared" si="0"/>
        <v>-0.1115448968209698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1:25">
      <c r="A25">
        <f t="shared" si="1"/>
        <v>1940</v>
      </c>
      <c r="B25" s="3">
        <v>64.8</v>
      </c>
      <c r="C25" s="9"/>
      <c r="D25" s="9"/>
      <c r="E25" s="9"/>
      <c r="F25" s="49">
        <v>9028</v>
      </c>
      <c r="G25" s="9"/>
      <c r="H25" s="9"/>
      <c r="I25" s="9"/>
      <c r="J25" s="9"/>
      <c r="K25" s="9"/>
      <c r="L25" s="7">
        <f t="shared" si="0"/>
        <v>0.81518704634282457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</row>
    <row r="26" spans="1:25">
      <c r="A26">
        <f t="shared" si="1"/>
        <v>1941</v>
      </c>
      <c r="B26" s="3">
        <v>65.100000000000009</v>
      </c>
      <c r="C26" s="9"/>
      <c r="D26" s="9"/>
      <c r="E26" s="9"/>
      <c r="F26" s="49">
        <v>9135</v>
      </c>
      <c r="G26" s="9"/>
      <c r="H26" s="9"/>
      <c r="I26" s="9"/>
      <c r="J26" s="9"/>
      <c r="K26" s="9"/>
      <c r="L26" s="7">
        <f t="shared" si="0"/>
        <v>1.1852015950376549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</row>
    <row r="27" spans="1:25">
      <c r="A27">
        <f t="shared" si="1"/>
        <v>1942</v>
      </c>
      <c r="B27" s="3">
        <v>72.600000000000009</v>
      </c>
      <c r="C27" s="9"/>
      <c r="D27" s="9"/>
      <c r="E27" s="9"/>
      <c r="F27" s="49">
        <v>9043</v>
      </c>
      <c r="G27" s="9"/>
      <c r="H27" s="9"/>
      <c r="I27" s="9"/>
      <c r="J27" s="9"/>
      <c r="K27" s="9"/>
      <c r="L27" s="7">
        <f t="shared" si="0"/>
        <v>-1.0071154898741108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>
      <c r="A28">
        <f t="shared" si="1"/>
        <v>1943</v>
      </c>
      <c r="B28" s="3">
        <v>74.3</v>
      </c>
      <c r="C28" s="9"/>
      <c r="D28" s="9"/>
      <c r="E28" s="9"/>
      <c r="F28" s="49">
        <v>8991</v>
      </c>
      <c r="G28" s="9"/>
      <c r="H28" s="9"/>
      <c r="I28" s="9"/>
      <c r="J28" s="9"/>
      <c r="K28" s="9"/>
      <c r="L28" s="7">
        <f t="shared" si="0"/>
        <v>-0.57503041026207846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</row>
    <row r="29" spans="1:25">
      <c r="A29">
        <f t="shared" si="1"/>
        <v>1944</v>
      </c>
      <c r="B29" s="3">
        <v>74.5</v>
      </c>
      <c r="C29" s="9"/>
      <c r="D29" s="9"/>
      <c r="E29" s="9"/>
      <c r="F29" s="49">
        <v>8985</v>
      </c>
      <c r="G29" s="9"/>
      <c r="H29" s="9"/>
      <c r="I29" s="9"/>
      <c r="J29" s="9"/>
      <c r="K29" s="9"/>
      <c r="L29" s="7">
        <f t="shared" si="0"/>
        <v>-6.6733400066731896E-2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</row>
    <row r="30" spans="1:25">
      <c r="A30">
        <f t="shared" si="1"/>
        <v>1945</v>
      </c>
      <c r="B30" s="3">
        <v>79.599999999999994</v>
      </c>
      <c r="C30" s="9"/>
      <c r="D30" s="9"/>
      <c r="E30" s="9"/>
      <c r="F30" s="49">
        <v>8912</v>
      </c>
      <c r="G30" s="9"/>
      <c r="H30" s="9"/>
      <c r="I30" s="9"/>
      <c r="J30" s="9"/>
      <c r="K30" s="9"/>
      <c r="L30" s="7">
        <f t="shared" si="0"/>
        <v>-0.81246521981079844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5">
      <c r="A31">
        <f t="shared" si="1"/>
        <v>1946</v>
      </c>
      <c r="B31" s="3">
        <v>81.3</v>
      </c>
      <c r="C31" s="9"/>
      <c r="D31" s="9"/>
      <c r="E31" s="9"/>
      <c r="F31" s="49">
        <v>9025</v>
      </c>
      <c r="G31" s="9"/>
      <c r="H31" s="9"/>
      <c r="I31" s="9"/>
      <c r="J31" s="9"/>
      <c r="K31" s="9"/>
      <c r="L31" s="7">
        <f t="shared" si="0"/>
        <v>1.2679533213644456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</row>
    <row r="32" spans="1:25">
      <c r="A32">
        <f t="shared" si="1"/>
        <v>1947</v>
      </c>
      <c r="B32" s="3">
        <v>86.8</v>
      </c>
      <c r="C32" s="9">
        <v>332</v>
      </c>
      <c r="D32" s="75">
        <f t="shared" ref="D32:D64" si="2">C32/0.787564</f>
        <v>421.55304203848829</v>
      </c>
      <c r="E32" s="9"/>
      <c r="F32" s="49">
        <v>9196</v>
      </c>
      <c r="G32" s="9"/>
      <c r="H32" s="9"/>
      <c r="I32" s="9"/>
      <c r="J32" s="12">
        <f>100*B32/D32</f>
        <v>20.590528674698795</v>
      </c>
      <c r="K32" s="9"/>
      <c r="L32" s="7">
        <f t="shared" si="0"/>
        <v>1.8947368421052602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</row>
    <row r="33" spans="1:25">
      <c r="A33">
        <v>1948</v>
      </c>
      <c r="B33" s="3">
        <v>91</v>
      </c>
      <c r="C33" s="74">
        <v>341</v>
      </c>
      <c r="D33" s="75">
        <f t="shared" si="2"/>
        <v>432.98068474435092</v>
      </c>
      <c r="E33" s="9" t="s">
        <v>7</v>
      </c>
      <c r="F33" s="49">
        <v>9643</v>
      </c>
      <c r="G33" s="9" t="s">
        <v>7</v>
      </c>
      <c r="H33" s="9"/>
      <c r="I33" s="9"/>
      <c r="J33" s="12">
        <f>100*B33/D33</f>
        <v>21.017103812316716</v>
      </c>
      <c r="K33" s="9"/>
      <c r="L33" s="7">
        <f t="shared" si="0"/>
        <v>4.8608090474119292</v>
      </c>
      <c r="M33" s="3"/>
    </row>
    <row r="34" spans="1:25">
      <c r="A34">
        <v>1949</v>
      </c>
      <c r="B34" s="3">
        <v>128</v>
      </c>
      <c r="C34" s="74">
        <v>366</v>
      </c>
      <c r="D34" s="75">
        <f t="shared" si="2"/>
        <v>464.72413670508047</v>
      </c>
      <c r="E34" s="9"/>
      <c r="F34" s="49">
        <v>10148</v>
      </c>
      <c r="G34" s="9"/>
      <c r="H34" s="9"/>
      <c r="I34" s="9"/>
      <c r="J34" s="12">
        <f>100*B34/D34</f>
        <v>27.543221857923498</v>
      </c>
      <c r="K34" s="9"/>
      <c r="L34" s="7">
        <f t="shared" ref="L34:L60" si="3">100*(F34/F33-1)</f>
        <v>5.2369594524525498</v>
      </c>
      <c r="M34" s="7">
        <v>0.95085206223760377</v>
      </c>
      <c r="N34" s="18">
        <f t="shared" ref="N34:N62" si="4">IF(AND(J34&gt;0,J34&lt;30),1,0)</f>
        <v>1</v>
      </c>
      <c r="O34" s="18">
        <f t="shared" ref="O34:O62" si="5">IF(AND($J34&gt;30,$J34&lt;60),1,0)</f>
        <v>0</v>
      </c>
      <c r="P34" s="18">
        <f t="shared" ref="P34:P62" si="6">IF(AND($J34&gt;60,$J34&lt;90),1,0)</f>
        <v>0</v>
      </c>
      <c r="Q34" s="18">
        <f t="shared" ref="Q34:Q62" si="7">IF($J34&gt;90,1,0)</f>
        <v>0</v>
      </c>
      <c r="R34" s="15">
        <f t="shared" ref="R34:R62" si="8">IF(N34=1,$L34,"n.a.")</f>
        <v>5.2369594524525498</v>
      </c>
      <c r="S34" s="15" t="str">
        <f t="shared" ref="S34:S62" si="9">IF(O34=1,$L34,"n.a.")</f>
        <v>n.a.</v>
      </c>
      <c r="T34" s="15" t="str">
        <f t="shared" ref="T34:T62" si="10">IF(P34=1,$L34,"n.a.")</f>
        <v>n.a.</v>
      </c>
      <c r="U34" s="15" t="str">
        <f t="shared" ref="U34:U62" si="11">IF(Q34=1,$L34,"n.a.")</f>
        <v>n.a.</v>
      </c>
      <c r="V34" s="15">
        <f t="shared" ref="V34:V62" si="12">IF(N34=1,$M34,"n.a.")</f>
        <v>0.95085206223760377</v>
      </c>
      <c r="W34" s="15" t="str">
        <f t="shared" ref="W34:W62" si="13">IF(O34=1,$M34,"n.a.")</f>
        <v>n.a.</v>
      </c>
      <c r="X34" s="15" t="str">
        <f t="shared" ref="X34:X62" si="14">IF(P34=1,$M34,"n.a.")</f>
        <v>n.a.</v>
      </c>
      <c r="Y34" s="15" t="str">
        <f t="shared" ref="Y34:Y62" si="15">IF(Q34=1,$M34,"n.a.")</f>
        <v>n.a.</v>
      </c>
    </row>
    <row r="35" spans="1:25">
      <c r="A35" s="4">
        <f t="shared" ref="A35:A54" si="16">A34+1</f>
        <v>1950</v>
      </c>
      <c r="B35" s="3">
        <v>178</v>
      </c>
      <c r="C35" s="74">
        <v>372</v>
      </c>
      <c r="D35" s="75">
        <f t="shared" si="2"/>
        <v>472.34256517565552</v>
      </c>
      <c r="E35" s="9"/>
      <c r="F35" s="49">
        <v>10231</v>
      </c>
      <c r="G35" s="9"/>
      <c r="H35" s="9"/>
      <c r="I35" s="9"/>
      <c r="J35" s="12">
        <f t="shared" ref="J35:J94" si="17">100*B35/D35</f>
        <v>37.684513978494628</v>
      </c>
      <c r="K35" s="9"/>
      <c r="L35" s="7">
        <f t="shared" si="3"/>
        <v>0.81789515175403338</v>
      </c>
      <c r="M35" s="7">
        <v>1.8797145769622845</v>
      </c>
      <c r="N35" s="18">
        <f t="shared" si="4"/>
        <v>0</v>
      </c>
      <c r="O35" s="18">
        <f t="shared" si="5"/>
        <v>1</v>
      </c>
      <c r="P35" s="18">
        <f t="shared" si="6"/>
        <v>0</v>
      </c>
      <c r="Q35" s="18">
        <f t="shared" si="7"/>
        <v>0</v>
      </c>
      <c r="R35" s="15" t="str">
        <f t="shared" si="8"/>
        <v>n.a.</v>
      </c>
      <c r="S35" s="15">
        <f t="shared" si="9"/>
        <v>0.81789515175403338</v>
      </c>
      <c r="T35" s="15" t="str">
        <f t="shared" si="10"/>
        <v>n.a.</v>
      </c>
      <c r="U35" s="15" t="str">
        <f t="shared" si="11"/>
        <v>n.a.</v>
      </c>
      <c r="V35" s="15" t="str">
        <f t="shared" si="12"/>
        <v>n.a.</v>
      </c>
      <c r="W35" s="15">
        <f t="shared" si="13"/>
        <v>1.8797145769622845</v>
      </c>
      <c r="X35" s="15" t="str">
        <f t="shared" si="14"/>
        <v>n.a.</v>
      </c>
      <c r="Y35" s="15" t="str">
        <f t="shared" si="15"/>
        <v>n.a.</v>
      </c>
    </row>
    <row r="36" spans="1:25">
      <c r="A36" s="4">
        <f t="shared" si="16"/>
        <v>1951</v>
      </c>
      <c r="B36" s="3">
        <v>227</v>
      </c>
      <c r="C36" s="74">
        <v>392</v>
      </c>
      <c r="D36" s="75">
        <f t="shared" si="2"/>
        <v>497.73732674423917</v>
      </c>
      <c r="E36" s="9"/>
      <c r="F36" s="49">
        <v>10488</v>
      </c>
      <c r="G36" s="9"/>
      <c r="H36" s="9"/>
      <c r="I36" s="9"/>
      <c r="J36" s="12">
        <f t="shared" si="17"/>
        <v>45.606384693877551</v>
      </c>
      <c r="K36" s="9"/>
      <c r="L36" s="7">
        <f t="shared" si="3"/>
        <v>2.511973414133517</v>
      </c>
      <c r="M36" s="7">
        <v>10.770031217481785</v>
      </c>
      <c r="N36" s="18">
        <f t="shared" si="4"/>
        <v>0</v>
      </c>
      <c r="O36" s="18">
        <f t="shared" si="5"/>
        <v>1</v>
      </c>
      <c r="P36" s="18">
        <f t="shared" si="6"/>
        <v>0</v>
      </c>
      <c r="Q36" s="18">
        <f t="shared" si="7"/>
        <v>0</v>
      </c>
      <c r="R36" s="15" t="str">
        <f t="shared" si="8"/>
        <v>n.a.</v>
      </c>
      <c r="S36" s="15">
        <f t="shared" si="9"/>
        <v>2.511973414133517</v>
      </c>
      <c r="T36" s="15" t="str">
        <f t="shared" si="10"/>
        <v>n.a.</v>
      </c>
      <c r="U36" s="15" t="str">
        <f t="shared" si="11"/>
        <v>n.a.</v>
      </c>
      <c r="V36" s="15" t="str">
        <f t="shared" si="12"/>
        <v>n.a.</v>
      </c>
      <c r="W36" s="15">
        <f t="shared" si="13"/>
        <v>10.770031217481785</v>
      </c>
      <c r="X36" s="15" t="str">
        <f t="shared" si="14"/>
        <v>n.a.</v>
      </c>
      <c r="Y36" s="15" t="str">
        <f t="shared" si="15"/>
        <v>n.a.</v>
      </c>
    </row>
    <row r="37" spans="1:25">
      <c r="A37" s="4">
        <f t="shared" si="16"/>
        <v>1952</v>
      </c>
      <c r="B37" s="3">
        <v>271</v>
      </c>
      <c r="C37" s="74">
        <v>450</v>
      </c>
      <c r="D37" s="75">
        <f t="shared" si="2"/>
        <v>571.38213529313168</v>
      </c>
      <c r="E37" s="9"/>
      <c r="F37" s="49">
        <v>10753</v>
      </c>
      <c r="G37" s="9"/>
      <c r="H37" s="9"/>
      <c r="I37" s="9"/>
      <c r="J37" s="12">
        <f t="shared" si="17"/>
        <v>47.428854222222228</v>
      </c>
      <c r="K37" s="9"/>
      <c r="L37" s="7">
        <f t="shared" si="3"/>
        <v>2.5266971777269331</v>
      </c>
      <c r="M37" s="7">
        <v>8.8882465585142896</v>
      </c>
      <c r="N37" s="18">
        <f t="shared" si="4"/>
        <v>0</v>
      </c>
      <c r="O37" s="18">
        <f t="shared" si="5"/>
        <v>1</v>
      </c>
      <c r="P37" s="18">
        <f t="shared" si="6"/>
        <v>0</v>
      </c>
      <c r="Q37" s="18">
        <f t="shared" si="7"/>
        <v>0</v>
      </c>
      <c r="R37" s="15" t="str">
        <f t="shared" si="8"/>
        <v>n.a.</v>
      </c>
      <c r="S37" s="15">
        <f t="shared" si="9"/>
        <v>2.5266971777269331</v>
      </c>
      <c r="T37" s="15" t="str">
        <f t="shared" si="10"/>
        <v>n.a.</v>
      </c>
      <c r="U37" s="15" t="str">
        <f t="shared" si="11"/>
        <v>n.a.</v>
      </c>
      <c r="V37" s="15" t="str">
        <f t="shared" si="12"/>
        <v>n.a.</v>
      </c>
      <c r="W37" s="15">
        <f t="shared" si="13"/>
        <v>8.8882465585142896</v>
      </c>
      <c r="X37" s="15" t="str">
        <f t="shared" si="14"/>
        <v>n.a.</v>
      </c>
      <c r="Y37" s="15" t="str">
        <f t="shared" si="15"/>
        <v>n.a.</v>
      </c>
    </row>
    <row r="38" spans="1:25">
      <c r="A38" s="4">
        <f t="shared" si="16"/>
        <v>1953</v>
      </c>
      <c r="B38" s="3">
        <v>310</v>
      </c>
      <c r="C38" s="74">
        <v>496</v>
      </c>
      <c r="D38" s="75">
        <f t="shared" si="2"/>
        <v>629.79008690087403</v>
      </c>
      <c r="E38" s="9"/>
      <c r="F38" s="49">
        <v>11043</v>
      </c>
      <c r="G38" s="9"/>
      <c r="H38" s="9"/>
      <c r="I38" s="9"/>
      <c r="J38" s="12">
        <f t="shared" si="17"/>
        <v>49.222750000000005</v>
      </c>
      <c r="K38" s="9"/>
      <c r="L38" s="7">
        <f t="shared" si="3"/>
        <v>2.696921789268103</v>
      </c>
      <c r="M38" s="7">
        <v>1.8117264492152425</v>
      </c>
      <c r="N38" s="18">
        <f t="shared" si="4"/>
        <v>0</v>
      </c>
      <c r="O38" s="18">
        <f t="shared" si="5"/>
        <v>1</v>
      </c>
      <c r="P38" s="18">
        <f t="shared" si="6"/>
        <v>0</v>
      </c>
      <c r="Q38" s="18">
        <f t="shared" si="7"/>
        <v>0</v>
      </c>
      <c r="R38" s="15" t="str">
        <f t="shared" si="8"/>
        <v>n.a.</v>
      </c>
      <c r="S38" s="15">
        <f t="shared" si="9"/>
        <v>2.696921789268103</v>
      </c>
      <c r="T38" s="15" t="str">
        <f t="shared" si="10"/>
        <v>n.a.</v>
      </c>
      <c r="U38" s="15" t="str">
        <f t="shared" si="11"/>
        <v>n.a.</v>
      </c>
      <c r="V38" s="15" t="str">
        <f t="shared" si="12"/>
        <v>n.a.</v>
      </c>
      <c r="W38" s="15">
        <f t="shared" si="13"/>
        <v>1.8117264492152425</v>
      </c>
      <c r="X38" s="15" t="str">
        <f t="shared" si="14"/>
        <v>n.a.</v>
      </c>
      <c r="Y38" s="15" t="str">
        <f t="shared" si="15"/>
        <v>n.a.</v>
      </c>
    </row>
    <row r="39" spans="1:25">
      <c r="A39" s="4">
        <f t="shared" si="16"/>
        <v>1954</v>
      </c>
      <c r="B39" s="3">
        <v>354</v>
      </c>
      <c r="C39" s="74">
        <v>498</v>
      </c>
      <c r="D39" s="75">
        <f t="shared" si="2"/>
        <v>632.32956305773246</v>
      </c>
      <c r="E39" s="9"/>
      <c r="F39" s="49">
        <v>11142</v>
      </c>
      <c r="G39" s="9"/>
      <c r="H39" s="9"/>
      <c r="I39" s="9"/>
      <c r="J39" s="12">
        <f t="shared" si="17"/>
        <v>55.983465060240967</v>
      </c>
      <c r="K39" s="9"/>
      <c r="L39" s="7">
        <f t="shared" si="3"/>
        <v>0.89649551752242207</v>
      </c>
      <c r="M39" s="7">
        <v>0.40087344783757128</v>
      </c>
      <c r="N39" s="18">
        <f t="shared" si="4"/>
        <v>0</v>
      </c>
      <c r="O39" s="18">
        <f t="shared" si="5"/>
        <v>1</v>
      </c>
      <c r="P39" s="18">
        <f t="shared" si="6"/>
        <v>0</v>
      </c>
      <c r="Q39" s="18">
        <f t="shared" si="7"/>
        <v>0</v>
      </c>
      <c r="R39" s="15" t="str">
        <f t="shared" si="8"/>
        <v>n.a.</v>
      </c>
      <c r="S39" s="15">
        <f t="shared" si="9"/>
        <v>0.89649551752242207</v>
      </c>
      <c r="T39" s="15" t="str">
        <f t="shared" si="10"/>
        <v>n.a.</v>
      </c>
      <c r="U39" s="15" t="str">
        <f t="shared" si="11"/>
        <v>n.a.</v>
      </c>
      <c r="V39" s="15" t="str">
        <f t="shared" si="12"/>
        <v>n.a.</v>
      </c>
      <c r="W39" s="15">
        <f t="shared" si="13"/>
        <v>0.40087344783757128</v>
      </c>
      <c r="X39" s="15" t="str">
        <f t="shared" si="14"/>
        <v>n.a.</v>
      </c>
      <c r="Y39" s="15" t="str">
        <f t="shared" si="15"/>
        <v>n.a.</v>
      </c>
    </row>
    <row r="40" spans="1:25">
      <c r="A40" s="4">
        <f t="shared" si="16"/>
        <v>1955</v>
      </c>
      <c r="B40" s="3">
        <v>423</v>
      </c>
      <c r="C40" s="74">
        <v>522</v>
      </c>
      <c r="D40" s="75">
        <f t="shared" si="2"/>
        <v>662.80327694003279</v>
      </c>
      <c r="E40" s="9"/>
      <c r="F40" s="49">
        <v>11432</v>
      </c>
      <c r="G40" s="9"/>
      <c r="H40" s="9"/>
      <c r="I40" s="9"/>
      <c r="J40" s="12">
        <f t="shared" si="17"/>
        <v>63.819841379310347</v>
      </c>
      <c r="K40" s="9"/>
      <c r="L40" s="7">
        <f t="shared" si="3"/>
        <v>2.6027643152037427</v>
      </c>
      <c r="M40" s="7">
        <v>4.4926313055898159</v>
      </c>
      <c r="N40" s="18">
        <f t="shared" si="4"/>
        <v>0</v>
      </c>
      <c r="O40" s="18">
        <f t="shared" si="5"/>
        <v>0</v>
      </c>
      <c r="P40" s="18">
        <f t="shared" si="6"/>
        <v>1</v>
      </c>
      <c r="Q40" s="18">
        <f t="shared" si="7"/>
        <v>0</v>
      </c>
      <c r="R40" s="15" t="str">
        <f t="shared" si="8"/>
        <v>n.a.</v>
      </c>
      <c r="S40" s="15" t="str">
        <f t="shared" si="9"/>
        <v>n.a.</v>
      </c>
      <c r="T40" s="15">
        <f t="shared" si="10"/>
        <v>2.6027643152037427</v>
      </c>
      <c r="U40" s="15" t="str">
        <f t="shared" si="11"/>
        <v>n.a.</v>
      </c>
      <c r="V40" s="15" t="str">
        <f t="shared" si="12"/>
        <v>n.a.</v>
      </c>
      <c r="W40" s="15" t="str">
        <f t="shared" si="13"/>
        <v>n.a.</v>
      </c>
      <c r="X40" s="15">
        <f t="shared" si="14"/>
        <v>4.4926313055898159</v>
      </c>
      <c r="Y40" s="15" t="str">
        <f t="shared" si="15"/>
        <v>n.a.</v>
      </c>
    </row>
    <row r="41" spans="1:25">
      <c r="A41" s="4">
        <f t="shared" si="16"/>
        <v>1956</v>
      </c>
      <c r="B41" s="3">
        <v>453</v>
      </c>
      <c r="C41" s="74">
        <v>530</v>
      </c>
      <c r="D41" s="75">
        <f t="shared" si="2"/>
        <v>672.96118156746627</v>
      </c>
      <c r="E41" s="9"/>
      <c r="F41" s="49">
        <v>11283</v>
      </c>
      <c r="G41" s="9"/>
      <c r="H41" s="9"/>
      <c r="I41" s="9"/>
      <c r="J41" s="12">
        <f t="shared" si="17"/>
        <v>67.314432452830189</v>
      </c>
      <c r="K41" s="9"/>
      <c r="L41" s="7">
        <f t="shared" si="3"/>
        <v>-1.3033589923023059</v>
      </c>
      <c r="M41" s="7">
        <v>2.3873873873873972</v>
      </c>
      <c r="N41" s="18">
        <f t="shared" si="4"/>
        <v>0</v>
      </c>
      <c r="O41" s="18">
        <f t="shared" si="5"/>
        <v>0</v>
      </c>
      <c r="P41" s="18">
        <f t="shared" si="6"/>
        <v>1</v>
      </c>
      <c r="Q41" s="18">
        <f t="shared" si="7"/>
        <v>0</v>
      </c>
      <c r="R41" s="15" t="str">
        <f t="shared" si="8"/>
        <v>n.a.</v>
      </c>
      <c r="S41" s="15" t="str">
        <f t="shared" si="9"/>
        <v>n.a.</v>
      </c>
      <c r="T41" s="15">
        <f t="shared" si="10"/>
        <v>-1.3033589923023059</v>
      </c>
      <c r="U41" s="15" t="str">
        <f t="shared" si="11"/>
        <v>n.a.</v>
      </c>
      <c r="V41" s="15" t="str">
        <f t="shared" si="12"/>
        <v>n.a.</v>
      </c>
      <c r="W41" s="15" t="str">
        <f t="shared" si="13"/>
        <v>n.a.</v>
      </c>
      <c r="X41" s="15">
        <f t="shared" si="14"/>
        <v>2.3873873873873972</v>
      </c>
      <c r="Y41" s="15" t="str">
        <f t="shared" si="15"/>
        <v>n.a.</v>
      </c>
    </row>
    <row r="42" spans="1:25">
      <c r="A42" s="4">
        <f t="shared" si="16"/>
        <v>1957</v>
      </c>
      <c r="B42" s="3">
        <v>489</v>
      </c>
      <c r="C42" s="74">
        <v>549</v>
      </c>
      <c r="D42" s="75">
        <f t="shared" si="2"/>
        <v>697.08620505762065</v>
      </c>
      <c r="E42" s="9"/>
      <c r="F42" s="49">
        <v>11266</v>
      </c>
      <c r="G42" s="9"/>
      <c r="H42" s="9"/>
      <c r="I42" s="9"/>
      <c r="J42" s="12">
        <f t="shared" si="17"/>
        <v>70.149143169398911</v>
      </c>
      <c r="K42" s="9"/>
      <c r="L42" s="7">
        <f t="shared" si="3"/>
        <v>-0.15066914827617239</v>
      </c>
      <c r="M42" s="7">
        <v>5.8558490222552484</v>
      </c>
      <c r="N42" s="18">
        <f t="shared" si="4"/>
        <v>0</v>
      </c>
      <c r="O42" s="18">
        <f t="shared" si="5"/>
        <v>0</v>
      </c>
      <c r="P42" s="18">
        <f t="shared" si="6"/>
        <v>1</v>
      </c>
      <c r="Q42" s="18">
        <f t="shared" si="7"/>
        <v>0</v>
      </c>
      <c r="R42" s="15" t="str">
        <f t="shared" si="8"/>
        <v>n.a.</v>
      </c>
      <c r="S42" s="15" t="str">
        <f t="shared" si="9"/>
        <v>n.a.</v>
      </c>
      <c r="T42" s="15">
        <f t="shared" si="10"/>
        <v>-0.15066914827617239</v>
      </c>
      <c r="U42" s="15" t="str">
        <f t="shared" si="11"/>
        <v>n.a.</v>
      </c>
      <c r="V42" s="15" t="str">
        <f t="shared" si="12"/>
        <v>n.a.</v>
      </c>
      <c r="W42" s="15" t="str">
        <f t="shared" si="13"/>
        <v>n.a.</v>
      </c>
      <c r="X42" s="15">
        <f t="shared" si="14"/>
        <v>5.8558490222552484</v>
      </c>
      <c r="Y42" s="15" t="str">
        <f t="shared" si="15"/>
        <v>n.a.</v>
      </c>
    </row>
    <row r="43" spans="1:25">
      <c r="A43" s="4">
        <f t="shared" si="16"/>
        <v>1958</v>
      </c>
      <c r="B43" s="3">
        <v>525</v>
      </c>
      <c r="C43" s="74">
        <v>568</v>
      </c>
      <c r="D43" s="75">
        <f t="shared" si="2"/>
        <v>721.21122854777514</v>
      </c>
      <c r="E43" s="9"/>
      <c r="F43" s="49">
        <v>11034</v>
      </c>
      <c r="G43" s="9"/>
      <c r="H43" s="9"/>
      <c r="I43" s="9"/>
      <c r="J43" s="12">
        <f t="shared" si="17"/>
        <v>72.794207746478875</v>
      </c>
      <c r="K43" s="9"/>
      <c r="L43" s="7">
        <f t="shared" si="3"/>
        <v>-2.0592934493165238</v>
      </c>
      <c r="M43" s="7">
        <v>2.7100620548318317</v>
      </c>
      <c r="N43" s="18">
        <f t="shared" si="4"/>
        <v>0</v>
      </c>
      <c r="O43" s="18">
        <f t="shared" si="5"/>
        <v>0</v>
      </c>
      <c r="P43" s="18">
        <f t="shared" si="6"/>
        <v>1</v>
      </c>
      <c r="Q43" s="18">
        <f t="shared" si="7"/>
        <v>0</v>
      </c>
      <c r="R43" s="15" t="str">
        <f t="shared" si="8"/>
        <v>n.a.</v>
      </c>
      <c r="S43" s="15" t="str">
        <f t="shared" si="9"/>
        <v>n.a.</v>
      </c>
      <c r="T43" s="15">
        <f t="shared" si="10"/>
        <v>-2.0592934493165238</v>
      </c>
      <c r="U43" s="15" t="str">
        <f t="shared" si="11"/>
        <v>n.a.</v>
      </c>
      <c r="V43" s="15" t="str">
        <f t="shared" si="12"/>
        <v>n.a.</v>
      </c>
      <c r="W43" s="15" t="str">
        <f t="shared" si="13"/>
        <v>n.a.</v>
      </c>
      <c r="X43" s="15">
        <f t="shared" si="14"/>
        <v>2.7100620548318317</v>
      </c>
      <c r="Y43" s="15" t="str">
        <f t="shared" si="15"/>
        <v>n.a.</v>
      </c>
    </row>
    <row r="44" spans="1:25">
      <c r="A44" s="4">
        <f t="shared" si="16"/>
        <v>1959</v>
      </c>
      <c r="B44" s="3">
        <v>543</v>
      </c>
      <c r="C44" s="74">
        <v>608</v>
      </c>
      <c r="D44" s="75">
        <f t="shared" si="2"/>
        <v>772.00075168494243</v>
      </c>
      <c r="E44" s="9"/>
      <c r="F44" s="49">
        <v>11481</v>
      </c>
      <c r="G44" s="9"/>
      <c r="H44" s="9"/>
      <c r="I44" s="9"/>
      <c r="J44" s="12">
        <f t="shared" si="17"/>
        <v>70.336719078947368</v>
      </c>
      <c r="K44" s="9"/>
      <c r="L44" s="7">
        <f t="shared" si="3"/>
        <v>4.051114736269712</v>
      </c>
      <c r="M44" s="7">
        <v>-1.6953172964223944</v>
      </c>
      <c r="N44" s="18">
        <f t="shared" si="4"/>
        <v>0</v>
      </c>
      <c r="O44" s="18">
        <f t="shared" si="5"/>
        <v>0</v>
      </c>
      <c r="P44" s="18">
        <f t="shared" si="6"/>
        <v>1</v>
      </c>
      <c r="Q44" s="18">
        <f t="shared" si="7"/>
        <v>0</v>
      </c>
      <c r="R44" s="15" t="str">
        <f t="shared" si="8"/>
        <v>n.a.</v>
      </c>
      <c r="S44" s="15" t="str">
        <f t="shared" si="9"/>
        <v>n.a.</v>
      </c>
      <c r="T44" s="15">
        <f t="shared" si="10"/>
        <v>4.051114736269712</v>
      </c>
      <c r="U44" s="15" t="str">
        <f t="shared" si="11"/>
        <v>n.a.</v>
      </c>
      <c r="V44" s="15" t="str">
        <f t="shared" si="12"/>
        <v>n.a.</v>
      </c>
      <c r="W44" s="15" t="str">
        <f t="shared" si="13"/>
        <v>n.a.</v>
      </c>
      <c r="X44" s="15">
        <f t="shared" si="14"/>
        <v>-1.6953172964223944</v>
      </c>
      <c r="Y44" s="15" t="str">
        <f t="shared" si="15"/>
        <v>n.a.</v>
      </c>
    </row>
    <row r="45" spans="1:25">
      <c r="A45" s="4">
        <f t="shared" si="16"/>
        <v>1960</v>
      </c>
      <c r="B45" s="3">
        <v>590</v>
      </c>
      <c r="C45" s="74">
        <v>631</v>
      </c>
      <c r="D45" s="75">
        <f t="shared" si="2"/>
        <v>801.20472748881355</v>
      </c>
      <c r="E45" s="9"/>
      <c r="F45" s="49">
        <v>12127</v>
      </c>
      <c r="G45" s="9"/>
      <c r="H45" s="9"/>
      <c r="I45" s="9"/>
      <c r="J45" s="12">
        <f t="shared" si="17"/>
        <v>73.639106180665621</v>
      </c>
      <c r="K45" s="9"/>
      <c r="L45" s="7">
        <f t="shared" si="3"/>
        <v>5.6266875707690955</v>
      </c>
      <c r="M45" s="7">
        <v>2.7720608064951042</v>
      </c>
      <c r="N45" s="18">
        <f t="shared" si="4"/>
        <v>0</v>
      </c>
      <c r="O45" s="18">
        <f t="shared" si="5"/>
        <v>0</v>
      </c>
      <c r="P45" s="18">
        <f t="shared" si="6"/>
        <v>1</v>
      </c>
      <c r="Q45" s="18">
        <f t="shared" si="7"/>
        <v>0</v>
      </c>
      <c r="R45" s="15" t="str">
        <f t="shared" si="8"/>
        <v>n.a.</v>
      </c>
      <c r="S45" s="15" t="str">
        <f t="shared" si="9"/>
        <v>n.a.</v>
      </c>
      <c r="T45" s="15">
        <f t="shared" si="10"/>
        <v>5.6266875707690955</v>
      </c>
      <c r="U45" s="15" t="str">
        <f t="shared" si="11"/>
        <v>n.a.</v>
      </c>
      <c r="V45" s="15" t="str">
        <f t="shared" si="12"/>
        <v>n.a.</v>
      </c>
      <c r="W45" s="15" t="str">
        <f t="shared" si="13"/>
        <v>n.a.</v>
      </c>
      <c r="X45" s="15">
        <f t="shared" si="14"/>
        <v>2.7720608064951042</v>
      </c>
      <c r="Y45" s="15" t="str">
        <f t="shared" si="15"/>
        <v>n.a.</v>
      </c>
    </row>
    <row r="46" spans="1:25">
      <c r="A46" s="4">
        <f t="shared" si="16"/>
        <v>1961</v>
      </c>
      <c r="B46" s="3">
        <v>636</v>
      </c>
      <c r="C46" s="74">
        <v>680</v>
      </c>
      <c r="D46" s="75">
        <f t="shared" si="2"/>
        <v>863.42189333184342</v>
      </c>
      <c r="E46" s="9"/>
      <c r="F46" s="49">
        <v>12706</v>
      </c>
      <c r="G46" s="9"/>
      <c r="H46" s="9"/>
      <c r="I46" s="9"/>
      <c r="J46" s="12">
        <f t="shared" si="17"/>
        <v>73.660397647058829</v>
      </c>
      <c r="K46" s="9"/>
      <c r="L46" s="7">
        <f t="shared" si="3"/>
        <v>4.7744701904840481</v>
      </c>
      <c r="M46" s="7">
        <v>2.5481313703284241</v>
      </c>
      <c r="N46" s="18">
        <f t="shared" si="4"/>
        <v>0</v>
      </c>
      <c r="O46" s="18">
        <f t="shared" si="5"/>
        <v>0</v>
      </c>
      <c r="P46" s="18">
        <f t="shared" si="6"/>
        <v>1</v>
      </c>
      <c r="Q46" s="18">
        <f t="shared" si="7"/>
        <v>0</v>
      </c>
      <c r="R46" s="15" t="str">
        <f t="shared" si="8"/>
        <v>n.a.</v>
      </c>
      <c r="S46" s="15" t="str">
        <f t="shared" si="9"/>
        <v>n.a.</v>
      </c>
      <c r="T46" s="15">
        <f t="shared" si="10"/>
        <v>4.7744701904840481</v>
      </c>
      <c r="U46" s="15" t="str">
        <f t="shared" si="11"/>
        <v>n.a.</v>
      </c>
      <c r="V46" s="15" t="str">
        <f t="shared" si="12"/>
        <v>n.a.</v>
      </c>
      <c r="W46" s="15" t="str">
        <f t="shared" si="13"/>
        <v>n.a.</v>
      </c>
      <c r="X46" s="15">
        <f t="shared" si="14"/>
        <v>2.5481313703284241</v>
      </c>
      <c r="Y46" s="15" t="str">
        <f t="shared" si="15"/>
        <v>n.a.</v>
      </c>
    </row>
    <row r="47" spans="1:25">
      <c r="A47" s="4">
        <f t="shared" si="16"/>
        <v>1962</v>
      </c>
      <c r="B47" s="3">
        <v>687</v>
      </c>
      <c r="C47" s="74">
        <v>736</v>
      </c>
      <c r="D47" s="75">
        <f t="shared" si="2"/>
        <v>934.52722572387768</v>
      </c>
      <c r="E47" s="9"/>
      <c r="F47" s="49">
        <v>13120</v>
      </c>
      <c r="G47" s="9"/>
      <c r="H47" s="9"/>
      <c r="I47" s="9"/>
      <c r="J47" s="12">
        <f t="shared" si="17"/>
        <v>73.513107065217397</v>
      </c>
      <c r="K47" s="9"/>
      <c r="L47" s="7">
        <f t="shared" si="3"/>
        <v>3.2583031638595994</v>
      </c>
      <c r="M47" s="7">
        <v>3.7076941724690649</v>
      </c>
      <c r="N47" s="18">
        <f t="shared" si="4"/>
        <v>0</v>
      </c>
      <c r="O47" s="18">
        <f t="shared" si="5"/>
        <v>0</v>
      </c>
      <c r="P47" s="18">
        <f t="shared" si="6"/>
        <v>1</v>
      </c>
      <c r="Q47" s="18">
        <f t="shared" si="7"/>
        <v>0</v>
      </c>
      <c r="R47" s="15" t="str">
        <f t="shared" si="8"/>
        <v>n.a.</v>
      </c>
      <c r="S47" s="15" t="str">
        <f t="shared" si="9"/>
        <v>n.a.</v>
      </c>
      <c r="T47" s="15">
        <f t="shared" si="10"/>
        <v>3.2583031638595994</v>
      </c>
      <c r="U47" s="15" t="str">
        <f t="shared" si="11"/>
        <v>n.a.</v>
      </c>
      <c r="V47" s="15" t="str">
        <f t="shared" si="12"/>
        <v>n.a.</v>
      </c>
      <c r="W47" s="15" t="str">
        <f t="shared" si="13"/>
        <v>n.a.</v>
      </c>
      <c r="X47" s="15">
        <f t="shared" si="14"/>
        <v>3.7076941724690649</v>
      </c>
      <c r="Y47" s="15" t="str">
        <f t="shared" si="15"/>
        <v>n.a.</v>
      </c>
    </row>
    <row r="48" spans="1:25">
      <c r="A48" s="4">
        <f t="shared" si="16"/>
        <v>1963</v>
      </c>
      <c r="B48" s="3">
        <v>748</v>
      </c>
      <c r="C48" s="74">
        <v>791</v>
      </c>
      <c r="D48" s="75">
        <f t="shared" si="2"/>
        <v>1004.3628200374826</v>
      </c>
      <c r="E48" s="9"/>
      <c r="F48" s="49">
        <v>13741</v>
      </c>
      <c r="G48" s="9"/>
      <c r="H48" s="9"/>
      <c r="I48" s="9"/>
      <c r="J48" s="12">
        <f t="shared" si="17"/>
        <v>74.475078634639701</v>
      </c>
      <c r="K48" s="9"/>
      <c r="L48" s="7">
        <f t="shared" si="3"/>
        <v>4.733231707317076</v>
      </c>
      <c r="M48" s="7">
        <v>4.4724949353280383</v>
      </c>
      <c r="N48" s="18">
        <f t="shared" si="4"/>
        <v>0</v>
      </c>
      <c r="O48" s="18">
        <f t="shared" si="5"/>
        <v>0</v>
      </c>
      <c r="P48" s="18">
        <f t="shared" si="6"/>
        <v>1</v>
      </c>
      <c r="Q48" s="18">
        <f t="shared" si="7"/>
        <v>0</v>
      </c>
      <c r="R48" s="15" t="str">
        <f t="shared" si="8"/>
        <v>n.a.</v>
      </c>
      <c r="S48" s="15" t="str">
        <f t="shared" si="9"/>
        <v>n.a.</v>
      </c>
      <c r="T48" s="15">
        <f t="shared" si="10"/>
        <v>4.733231707317076</v>
      </c>
      <c r="U48" s="15" t="str">
        <f t="shared" si="11"/>
        <v>n.a.</v>
      </c>
      <c r="V48" s="15" t="str">
        <f t="shared" si="12"/>
        <v>n.a.</v>
      </c>
      <c r="W48" s="15" t="str">
        <f t="shared" si="13"/>
        <v>n.a.</v>
      </c>
      <c r="X48" s="15">
        <f t="shared" si="14"/>
        <v>4.4724949353280383</v>
      </c>
      <c r="Y48" s="15" t="str">
        <f t="shared" si="15"/>
        <v>n.a.</v>
      </c>
    </row>
    <row r="49" spans="1:25">
      <c r="A49" s="4">
        <f t="shared" si="16"/>
        <v>1964</v>
      </c>
      <c r="B49" s="3">
        <v>811</v>
      </c>
      <c r="C49" s="74">
        <v>901</v>
      </c>
      <c r="D49" s="75">
        <f t="shared" si="2"/>
        <v>1144.0340086646927</v>
      </c>
      <c r="E49" s="9"/>
      <c r="F49" s="49">
        <v>14279</v>
      </c>
      <c r="G49" s="9"/>
      <c r="H49" s="9"/>
      <c r="I49" s="9"/>
      <c r="J49" s="12">
        <f t="shared" si="17"/>
        <v>70.889500998890114</v>
      </c>
      <c r="K49" s="9"/>
      <c r="L49" s="7">
        <f t="shared" si="3"/>
        <v>3.9152900080052344</v>
      </c>
      <c r="M49" s="7">
        <v>6.9187549721559201</v>
      </c>
      <c r="N49" s="18">
        <f t="shared" si="4"/>
        <v>0</v>
      </c>
      <c r="O49" s="18">
        <f t="shared" si="5"/>
        <v>0</v>
      </c>
      <c r="P49" s="18">
        <f t="shared" si="6"/>
        <v>1</v>
      </c>
      <c r="Q49" s="18">
        <f t="shared" si="7"/>
        <v>0</v>
      </c>
      <c r="R49" s="15" t="str">
        <f t="shared" si="8"/>
        <v>n.a.</v>
      </c>
      <c r="S49" s="15" t="str">
        <f t="shared" si="9"/>
        <v>n.a.</v>
      </c>
      <c r="T49" s="15">
        <f t="shared" si="10"/>
        <v>3.9152900080052344</v>
      </c>
      <c r="U49" s="15" t="str">
        <f t="shared" si="11"/>
        <v>n.a.</v>
      </c>
      <c r="V49" s="15" t="str">
        <f t="shared" si="12"/>
        <v>n.a.</v>
      </c>
      <c r="W49" s="15" t="str">
        <f t="shared" si="13"/>
        <v>n.a.</v>
      </c>
      <c r="X49" s="15">
        <f t="shared" si="14"/>
        <v>6.9187549721559201</v>
      </c>
      <c r="Y49" s="15" t="str">
        <f t="shared" si="15"/>
        <v>n.a.</v>
      </c>
    </row>
    <row r="50" spans="1:25">
      <c r="A50" s="4">
        <f t="shared" si="16"/>
        <v>1965</v>
      </c>
      <c r="B50" s="3">
        <v>894</v>
      </c>
      <c r="C50" s="74">
        <v>959</v>
      </c>
      <c r="D50" s="75">
        <f t="shared" si="2"/>
        <v>1217.678817213585</v>
      </c>
      <c r="E50" s="9"/>
      <c r="F50" s="49">
        <v>14528</v>
      </c>
      <c r="G50" s="9"/>
      <c r="H50" s="9"/>
      <c r="I50" s="9"/>
      <c r="J50" s="12">
        <f t="shared" si="17"/>
        <v>73.418374973931193</v>
      </c>
      <c r="K50" s="9"/>
      <c r="L50" s="7">
        <f t="shared" si="3"/>
        <v>1.7438195952097502</v>
      </c>
      <c r="M50" s="7">
        <v>3.2180807775478373</v>
      </c>
      <c r="N50" s="18">
        <f t="shared" si="4"/>
        <v>0</v>
      </c>
      <c r="O50" s="18">
        <f t="shared" si="5"/>
        <v>0</v>
      </c>
      <c r="P50" s="18">
        <f t="shared" si="6"/>
        <v>1</v>
      </c>
      <c r="Q50" s="18">
        <f t="shared" si="7"/>
        <v>0</v>
      </c>
      <c r="R50" s="15" t="str">
        <f t="shared" si="8"/>
        <v>n.a.</v>
      </c>
      <c r="S50" s="15" t="str">
        <f t="shared" si="9"/>
        <v>n.a.</v>
      </c>
      <c r="T50" s="15">
        <f t="shared" si="10"/>
        <v>1.7438195952097502</v>
      </c>
      <c r="U50" s="15" t="str">
        <f t="shared" si="11"/>
        <v>n.a.</v>
      </c>
      <c r="V50" s="15" t="str">
        <f t="shared" si="12"/>
        <v>n.a.</v>
      </c>
      <c r="W50" s="15" t="str">
        <f t="shared" si="13"/>
        <v>n.a.</v>
      </c>
      <c r="X50" s="15">
        <f t="shared" si="14"/>
        <v>3.2180807775478373</v>
      </c>
      <c r="Y50" s="15" t="str">
        <f t="shared" si="15"/>
        <v>n.a.</v>
      </c>
    </row>
    <row r="51" spans="1:25">
      <c r="A51" s="4">
        <f t="shared" si="16"/>
        <v>1966</v>
      </c>
      <c r="B51" s="3">
        <v>1001</v>
      </c>
      <c r="C51" s="74">
        <v>1010</v>
      </c>
      <c r="D51" s="75">
        <f t="shared" si="2"/>
        <v>1282.4354592134735</v>
      </c>
      <c r="E51" s="9"/>
      <c r="F51" s="49">
        <v>14652</v>
      </c>
      <c r="G51" s="9"/>
      <c r="H51" s="9"/>
      <c r="I51" s="9"/>
      <c r="J51" s="12">
        <f t="shared" si="17"/>
        <v>78.054610297029697</v>
      </c>
      <c r="K51" s="9"/>
      <c r="L51" s="7">
        <f t="shared" si="3"/>
        <v>0.85352422907489789</v>
      </c>
      <c r="M51" s="7">
        <v>3.8611430244869509</v>
      </c>
      <c r="N51" s="18">
        <f t="shared" si="4"/>
        <v>0</v>
      </c>
      <c r="O51" s="18">
        <f t="shared" si="5"/>
        <v>0</v>
      </c>
      <c r="P51" s="18">
        <f t="shared" si="6"/>
        <v>1</v>
      </c>
      <c r="Q51" s="18">
        <f t="shared" si="7"/>
        <v>0</v>
      </c>
      <c r="R51" s="15" t="str">
        <f t="shared" si="8"/>
        <v>n.a.</v>
      </c>
      <c r="S51" s="15" t="str">
        <f t="shared" si="9"/>
        <v>n.a.</v>
      </c>
      <c r="T51" s="15">
        <f t="shared" si="10"/>
        <v>0.85352422907489789</v>
      </c>
      <c r="U51" s="15" t="str">
        <f t="shared" si="11"/>
        <v>n.a.</v>
      </c>
      <c r="V51" s="15" t="str">
        <f t="shared" si="12"/>
        <v>n.a.</v>
      </c>
      <c r="W51" s="15" t="str">
        <f t="shared" si="13"/>
        <v>n.a.</v>
      </c>
      <c r="X51" s="15">
        <f t="shared" si="14"/>
        <v>3.8611430244869509</v>
      </c>
      <c r="Y51" s="15" t="str">
        <f t="shared" si="15"/>
        <v>n.a.</v>
      </c>
    </row>
    <row r="52" spans="1:25">
      <c r="A52" s="4">
        <f t="shared" si="16"/>
        <v>1967</v>
      </c>
      <c r="B52" s="3">
        <v>1079</v>
      </c>
      <c r="C52" s="74">
        <v>1104</v>
      </c>
      <c r="D52" s="75">
        <f t="shared" si="2"/>
        <v>1401.7908385858163</v>
      </c>
      <c r="E52" s="9"/>
      <c r="F52" s="49">
        <v>15521</v>
      </c>
      <c r="G52" s="9"/>
      <c r="H52" s="9"/>
      <c r="I52" s="9"/>
      <c r="J52" s="12">
        <f t="shared" si="17"/>
        <v>76.972967028985522</v>
      </c>
      <c r="K52" s="9"/>
      <c r="L52" s="7">
        <f t="shared" si="3"/>
        <v>5.9309309309309333</v>
      </c>
      <c r="M52" s="7">
        <v>2.6016701008567447</v>
      </c>
      <c r="N52" s="18">
        <f t="shared" si="4"/>
        <v>0</v>
      </c>
      <c r="O52" s="18">
        <f t="shared" si="5"/>
        <v>0</v>
      </c>
      <c r="P52" s="18">
        <f t="shared" si="6"/>
        <v>1</v>
      </c>
      <c r="Q52" s="18">
        <f t="shared" si="7"/>
        <v>0</v>
      </c>
      <c r="R52" s="15" t="str">
        <f t="shared" si="8"/>
        <v>n.a.</v>
      </c>
      <c r="S52" s="15" t="str">
        <f t="shared" si="9"/>
        <v>n.a.</v>
      </c>
      <c r="T52" s="15">
        <f t="shared" si="10"/>
        <v>5.9309309309309333</v>
      </c>
      <c r="U52" s="15" t="str">
        <f t="shared" si="11"/>
        <v>n.a.</v>
      </c>
      <c r="V52" s="15" t="str">
        <f t="shared" si="12"/>
        <v>n.a.</v>
      </c>
      <c r="W52" s="15" t="str">
        <f t="shared" si="13"/>
        <v>n.a.</v>
      </c>
      <c r="X52" s="15">
        <f t="shared" si="14"/>
        <v>2.6016701008567447</v>
      </c>
      <c r="Y52" s="15" t="str">
        <f t="shared" si="15"/>
        <v>n.a.</v>
      </c>
    </row>
    <row r="53" spans="1:25">
      <c r="A53" s="4">
        <f t="shared" si="16"/>
        <v>1968</v>
      </c>
      <c r="B53" s="3">
        <v>1045</v>
      </c>
      <c r="C53" s="74">
        <v>1245</v>
      </c>
      <c r="D53" s="75">
        <f t="shared" si="2"/>
        <v>1580.823907644331</v>
      </c>
      <c r="E53" s="9"/>
      <c r="F53" s="49">
        <v>16804</v>
      </c>
      <c r="G53" s="9"/>
      <c r="H53" s="9"/>
      <c r="I53" s="9"/>
      <c r="J53" s="12">
        <f t="shared" si="17"/>
        <v>66.104769477911645</v>
      </c>
      <c r="K53" s="9"/>
      <c r="L53" s="7">
        <f t="shared" si="3"/>
        <v>8.2662199600541229</v>
      </c>
      <c r="M53" s="7">
        <v>5.4445137354797151</v>
      </c>
      <c r="N53" s="18">
        <f t="shared" si="4"/>
        <v>0</v>
      </c>
      <c r="O53" s="18">
        <f t="shared" si="5"/>
        <v>0</v>
      </c>
      <c r="P53" s="18">
        <f t="shared" si="6"/>
        <v>1</v>
      </c>
      <c r="Q53" s="18">
        <f t="shared" si="7"/>
        <v>0</v>
      </c>
      <c r="R53" s="15" t="str">
        <f t="shared" si="8"/>
        <v>n.a.</v>
      </c>
      <c r="S53" s="15" t="str">
        <f t="shared" si="9"/>
        <v>n.a.</v>
      </c>
      <c r="T53" s="15">
        <f t="shared" si="10"/>
        <v>8.2662199600541229</v>
      </c>
      <c r="U53" s="15" t="str">
        <f t="shared" si="11"/>
        <v>n.a.</v>
      </c>
      <c r="V53" s="15" t="str">
        <f t="shared" si="12"/>
        <v>n.a.</v>
      </c>
      <c r="W53" s="15" t="str">
        <f t="shared" si="13"/>
        <v>n.a.</v>
      </c>
      <c r="X53" s="15">
        <f t="shared" si="14"/>
        <v>5.4445137354797151</v>
      </c>
      <c r="Y53" s="15" t="str">
        <f t="shared" si="15"/>
        <v>n.a.</v>
      </c>
    </row>
    <row r="54" spans="1:25">
      <c r="A54" s="4">
        <f t="shared" si="16"/>
        <v>1969</v>
      </c>
      <c r="B54" s="3">
        <v>1161</v>
      </c>
      <c r="C54" s="74">
        <v>1438</v>
      </c>
      <c r="D54" s="75">
        <f t="shared" si="2"/>
        <v>1825.883356781163</v>
      </c>
      <c r="E54" s="9"/>
      <c r="F54" s="49">
        <v>17815</v>
      </c>
      <c r="G54" s="9"/>
      <c r="H54" s="9"/>
      <c r="I54" s="9"/>
      <c r="J54" s="12">
        <f t="shared" si="17"/>
        <v>63.585660917941588</v>
      </c>
      <c r="K54" s="9"/>
      <c r="L54" s="7">
        <f t="shared" si="3"/>
        <v>6.0164246607950389</v>
      </c>
      <c r="M54" s="7">
        <v>7.5992381716118569</v>
      </c>
      <c r="N54" s="18">
        <f t="shared" si="4"/>
        <v>0</v>
      </c>
      <c r="O54" s="18">
        <f t="shared" si="5"/>
        <v>0</v>
      </c>
      <c r="P54" s="18">
        <f t="shared" si="6"/>
        <v>1</v>
      </c>
      <c r="Q54" s="18">
        <f t="shared" si="7"/>
        <v>0</v>
      </c>
      <c r="R54" s="15" t="str">
        <f t="shared" si="8"/>
        <v>n.a.</v>
      </c>
      <c r="S54" s="15" t="str">
        <f t="shared" si="9"/>
        <v>n.a.</v>
      </c>
      <c r="T54" s="15">
        <f t="shared" si="10"/>
        <v>6.0164246607950389</v>
      </c>
      <c r="U54" s="15" t="str">
        <f t="shared" si="11"/>
        <v>n.a.</v>
      </c>
      <c r="V54" s="15" t="str">
        <f t="shared" si="12"/>
        <v>n.a.</v>
      </c>
      <c r="W54" s="15" t="str">
        <f t="shared" si="13"/>
        <v>n.a.</v>
      </c>
      <c r="X54" s="15">
        <f t="shared" si="14"/>
        <v>7.5992381716118569</v>
      </c>
      <c r="Y54" s="15" t="str">
        <f t="shared" si="15"/>
        <v>n.a.</v>
      </c>
    </row>
    <row r="55" spans="1:25">
      <c r="A55" s="4">
        <v>1970</v>
      </c>
      <c r="B55">
        <v>1281</v>
      </c>
      <c r="C55" s="74">
        <v>1621</v>
      </c>
      <c r="D55" s="75">
        <f t="shared" si="2"/>
        <v>2058.2454251337035</v>
      </c>
      <c r="F55" s="49">
        <v>18289</v>
      </c>
      <c r="J55" s="12">
        <f t="shared" si="17"/>
        <v>62.237475879086979</v>
      </c>
      <c r="L55" s="7">
        <f t="shared" si="3"/>
        <v>2.6606792029188808</v>
      </c>
      <c r="M55" s="24">
        <v>10.026923542728312</v>
      </c>
      <c r="N55" s="18">
        <f t="shared" si="4"/>
        <v>0</v>
      </c>
      <c r="O55" s="18">
        <f t="shared" si="5"/>
        <v>0</v>
      </c>
      <c r="P55" s="18">
        <f t="shared" si="6"/>
        <v>1</v>
      </c>
      <c r="Q55" s="18">
        <f t="shared" si="7"/>
        <v>0</v>
      </c>
      <c r="R55" s="15" t="str">
        <f t="shared" si="8"/>
        <v>n.a.</v>
      </c>
      <c r="S55" s="15" t="str">
        <f t="shared" si="9"/>
        <v>n.a.</v>
      </c>
      <c r="T55" s="15">
        <f t="shared" si="10"/>
        <v>2.6606792029188808</v>
      </c>
      <c r="U55" s="15" t="str">
        <f t="shared" si="11"/>
        <v>n.a.</v>
      </c>
      <c r="V55" s="15" t="str">
        <f t="shared" si="12"/>
        <v>n.a.</v>
      </c>
      <c r="W55" s="15" t="str">
        <f t="shared" si="13"/>
        <v>n.a.</v>
      </c>
      <c r="X55" s="15">
        <f t="shared" si="14"/>
        <v>10.026923542728312</v>
      </c>
      <c r="Y55" s="15" t="str">
        <f t="shared" si="15"/>
        <v>n.a.</v>
      </c>
    </row>
    <row r="56" spans="1:25">
      <c r="A56" s="4">
        <f t="shared" ref="A56:A93" si="18">A55+1</f>
        <v>1971</v>
      </c>
      <c r="B56">
        <v>1404</v>
      </c>
      <c r="C56" s="74">
        <v>1853</v>
      </c>
      <c r="D56" s="75">
        <f t="shared" si="2"/>
        <v>2352.8246593292733</v>
      </c>
      <c r="F56" s="49">
        <v>18923</v>
      </c>
      <c r="J56" s="12">
        <f t="shared" si="17"/>
        <v>59.672954991905023</v>
      </c>
      <c r="L56" s="7">
        <f t="shared" si="3"/>
        <v>3.4665646016731388</v>
      </c>
      <c r="M56" s="24">
        <v>8.6186750660434956</v>
      </c>
      <c r="N56" s="18">
        <f t="shared" si="4"/>
        <v>0</v>
      </c>
      <c r="O56" s="18">
        <f t="shared" si="5"/>
        <v>1</v>
      </c>
      <c r="P56" s="18">
        <f t="shared" si="6"/>
        <v>0</v>
      </c>
      <c r="Q56" s="18">
        <f t="shared" si="7"/>
        <v>0</v>
      </c>
      <c r="R56" s="15" t="str">
        <f t="shared" si="8"/>
        <v>n.a.</v>
      </c>
      <c r="S56" s="15">
        <f t="shared" si="9"/>
        <v>3.4665646016731388</v>
      </c>
      <c r="T56" s="15" t="str">
        <f t="shared" si="10"/>
        <v>n.a.</v>
      </c>
      <c r="U56" s="15" t="str">
        <f t="shared" si="11"/>
        <v>n.a.</v>
      </c>
      <c r="V56" s="15" t="str">
        <f t="shared" si="12"/>
        <v>n.a.</v>
      </c>
      <c r="W56" s="15">
        <f t="shared" si="13"/>
        <v>8.6186750660434956</v>
      </c>
      <c r="X56" s="15" t="str">
        <f t="shared" si="14"/>
        <v>n.a.</v>
      </c>
      <c r="Y56" s="15" t="str">
        <f t="shared" si="15"/>
        <v>n.a.</v>
      </c>
    </row>
    <row r="57" spans="1:25">
      <c r="A57" s="4">
        <f t="shared" si="18"/>
        <v>1972</v>
      </c>
      <c r="B57">
        <v>1588</v>
      </c>
      <c r="C57" s="74">
        <v>2238</v>
      </c>
      <c r="D57" s="75">
        <f t="shared" si="2"/>
        <v>2841.6738195245084</v>
      </c>
      <c r="F57" s="49">
        <v>20151</v>
      </c>
      <c r="J57" s="12">
        <f t="shared" si="17"/>
        <v>55.882557283288655</v>
      </c>
      <c r="L57" s="7">
        <f t="shared" si="3"/>
        <v>6.4894572742165701</v>
      </c>
      <c r="M57" s="24">
        <v>8.2466110084734527</v>
      </c>
      <c r="N57" s="18">
        <f t="shared" si="4"/>
        <v>0</v>
      </c>
      <c r="O57" s="18">
        <f t="shared" si="5"/>
        <v>1</v>
      </c>
      <c r="P57" s="18">
        <f t="shared" si="6"/>
        <v>0</v>
      </c>
      <c r="Q57" s="18">
        <f t="shared" si="7"/>
        <v>0</v>
      </c>
      <c r="R57" s="15" t="str">
        <f t="shared" si="8"/>
        <v>n.a.</v>
      </c>
      <c r="S57" s="15">
        <f t="shared" si="9"/>
        <v>6.4894572742165701</v>
      </c>
      <c r="T57" s="15" t="str">
        <f t="shared" si="10"/>
        <v>n.a.</v>
      </c>
      <c r="U57" s="15" t="str">
        <f t="shared" si="11"/>
        <v>n.a.</v>
      </c>
      <c r="V57" s="15" t="str">
        <f t="shared" si="12"/>
        <v>n.a.</v>
      </c>
      <c r="W57" s="15">
        <f t="shared" si="13"/>
        <v>8.2466110084734527</v>
      </c>
      <c r="X57" s="15" t="str">
        <f t="shared" si="14"/>
        <v>n.a.</v>
      </c>
      <c r="Y57" s="15" t="str">
        <f t="shared" si="15"/>
        <v>n.a.</v>
      </c>
    </row>
    <row r="58" spans="1:25">
      <c r="A58" s="4">
        <f t="shared" si="18"/>
        <v>1973</v>
      </c>
      <c r="B58">
        <v>1804</v>
      </c>
      <c r="C58" s="74">
        <v>2729</v>
      </c>
      <c r="D58" s="75">
        <f t="shared" si="2"/>
        <v>3465.1152160332363</v>
      </c>
      <c r="F58" s="49">
        <v>21103</v>
      </c>
      <c r="J58" s="12">
        <f t="shared" si="17"/>
        <v>52.06176093807256</v>
      </c>
      <c r="L58" s="7">
        <f t="shared" si="3"/>
        <v>4.7243312986948505</v>
      </c>
      <c r="M58" s="24">
        <v>12.644928058072033</v>
      </c>
      <c r="N58" s="18">
        <f t="shared" si="4"/>
        <v>0</v>
      </c>
      <c r="O58" s="18">
        <f t="shared" si="5"/>
        <v>1</v>
      </c>
      <c r="P58" s="18">
        <f t="shared" si="6"/>
        <v>0</v>
      </c>
      <c r="Q58" s="18">
        <f t="shared" si="7"/>
        <v>0</v>
      </c>
      <c r="R58" s="15" t="str">
        <f t="shared" si="8"/>
        <v>n.a.</v>
      </c>
      <c r="S58" s="15">
        <f t="shared" si="9"/>
        <v>4.7243312986948505</v>
      </c>
      <c r="T58" s="15" t="str">
        <f t="shared" si="10"/>
        <v>n.a.</v>
      </c>
      <c r="U58" s="15" t="str">
        <f t="shared" si="11"/>
        <v>n.a.</v>
      </c>
      <c r="V58" s="15" t="str">
        <f t="shared" si="12"/>
        <v>n.a.</v>
      </c>
      <c r="W58" s="15">
        <f t="shared" si="13"/>
        <v>12.644928058072033</v>
      </c>
      <c r="X58" s="15" t="str">
        <f t="shared" si="14"/>
        <v>n.a.</v>
      </c>
      <c r="Y58" s="15" t="str">
        <f t="shared" si="15"/>
        <v>n.a.</v>
      </c>
    </row>
    <row r="59" spans="1:25">
      <c r="A59" s="4">
        <f t="shared" si="18"/>
        <v>1974</v>
      </c>
      <c r="B59">
        <v>2486</v>
      </c>
      <c r="C59" s="74">
        <v>2991</v>
      </c>
      <c r="D59" s="75">
        <f t="shared" si="2"/>
        <v>3797.7865925816823</v>
      </c>
      <c r="F59" s="49">
        <v>22002</v>
      </c>
      <c r="J59" s="12">
        <f t="shared" si="17"/>
        <v>65.459181009695754</v>
      </c>
      <c r="L59" s="7">
        <f t="shared" si="3"/>
        <v>4.260057811685547</v>
      </c>
      <c r="M59" s="24">
        <v>20.023526252868869</v>
      </c>
      <c r="N59" s="18">
        <f t="shared" si="4"/>
        <v>0</v>
      </c>
      <c r="O59" s="18">
        <f t="shared" si="5"/>
        <v>0</v>
      </c>
      <c r="P59" s="18">
        <f t="shared" si="6"/>
        <v>1</v>
      </c>
      <c r="Q59" s="18">
        <f t="shared" si="7"/>
        <v>0</v>
      </c>
      <c r="R59" s="15" t="str">
        <f t="shared" si="8"/>
        <v>n.a.</v>
      </c>
      <c r="S59" s="15" t="str">
        <f t="shared" si="9"/>
        <v>n.a.</v>
      </c>
      <c r="T59" s="15">
        <f t="shared" si="10"/>
        <v>4.260057811685547</v>
      </c>
      <c r="U59" s="15" t="str">
        <f t="shared" si="11"/>
        <v>n.a.</v>
      </c>
      <c r="V59" s="15" t="str">
        <f t="shared" si="12"/>
        <v>n.a.</v>
      </c>
      <c r="W59" s="15" t="str">
        <f t="shared" si="13"/>
        <v>n.a.</v>
      </c>
      <c r="X59" s="15">
        <f t="shared" si="14"/>
        <v>20.023526252868869</v>
      </c>
      <c r="Y59" s="15" t="str">
        <f t="shared" si="15"/>
        <v>n.a.</v>
      </c>
    </row>
    <row r="60" spans="1:25">
      <c r="A60" s="4">
        <f t="shared" si="18"/>
        <v>1975</v>
      </c>
      <c r="B60">
        <v>3484</v>
      </c>
      <c r="C60" s="74">
        <v>3792</v>
      </c>
      <c r="D60" s="75">
        <f t="shared" si="2"/>
        <v>4814.8467934034561</v>
      </c>
      <c r="F60" s="49">
        <v>23246</v>
      </c>
      <c r="H60" s="23">
        <f t="shared" ref="H60:H90" si="19">100*C59/F60</f>
        <v>12.866729759958703</v>
      </c>
      <c r="J60" s="12">
        <f t="shared" si="17"/>
        <v>72.359519409282711</v>
      </c>
      <c r="L60" s="7">
        <f t="shared" si="3"/>
        <v>5.6540314516862145</v>
      </c>
      <c r="M60" s="24">
        <v>16.838533732462636</v>
      </c>
      <c r="N60" s="18">
        <f t="shared" si="4"/>
        <v>0</v>
      </c>
      <c r="O60" s="18">
        <f t="shared" si="5"/>
        <v>0</v>
      </c>
      <c r="P60" s="18">
        <f t="shared" si="6"/>
        <v>1</v>
      </c>
      <c r="Q60" s="18">
        <f t="shared" si="7"/>
        <v>0</v>
      </c>
      <c r="R60" s="15" t="str">
        <f t="shared" si="8"/>
        <v>n.a.</v>
      </c>
      <c r="S60" s="15" t="str">
        <f t="shared" si="9"/>
        <v>n.a.</v>
      </c>
      <c r="T60" s="15">
        <f t="shared" si="10"/>
        <v>5.6540314516862145</v>
      </c>
      <c r="U60" s="15" t="str">
        <f t="shared" si="11"/>
        <v>n.a.</v>
      </c>
      <c r="V60" s="15" t="str">
        <f t="shared" si="12"/>
        <v>n.a.</v>
      </c>
      <c r="W60" s="15" t="str">
        <f t="shared" si="13"/>
        <v>n.a.</v>
      </c>
      <c r="X60" s="15">
        <f t="shared" si="14"/>
        <v>16.838533732462636</v>
      </c>
      <c r="Y60" s="15" t="str">
        <f t="shared" si="15"/>
        <v>n.a.</v>
      </c>
    </row>
    <row r="61" spans="1:25">
      <c r="A61" s="4">
        <f t="shared" si="18"/>
        <v>1976</v>
      </c>
      <c r="B61">
        <v>4587</v>
      </c>
      <c r="C61" s="74">
        <v>4653</v>
      </c>
      <c r="D61" s="75">
        <f t="shared" si="2"/>
        <v>5908.0912789309814</v>
      </c>
      <c r="F61" s="49">
        <v>23571</v>
      </c>
      <c r="H61" s="23">
        <f t="shared" si="19"/>
        <v>16.087565228458701</v>
      </c>
      <c r="J61" s="12">
        <f t="shared" si="17"/>
        <v>77.639287943262417</v>
      </c>
      <c r="L61" s="7">
        <f>100*(F61/F60-1)</f>
        <v>1.3980899939774583</v>
      </c>
      <c r="M61" s="24">
        <v>20.601764263408619</v>
      </c>
      <c r="N61" s="18">
        <f t="shared" si="4"/>
        <v>0</v>
      </c>
      <c r="O61" s="18">
        <f t="shared" si="5"/>
        <v>0</v>
      </c>
      <c r="P61" s="18">
        <f t="shared" si="6"/>
        <v>1</v>
      </c>
      <c r="Q61" s="18">
        <f t="shared" si="7"/>
        <v>0</v>
      </c>
      <c r="R61" s="15" t="str">
        <f t="shared" si="8"/>
        <v>n.a.</v>
      </c>
      <c r="S61" s="15" t="str">
        <f t="shared" si="9"/>
        <v>n.a.</v>
      </c>
      <c r="T61" s="15">
        <f t="shared" si="10"/>
        <v>1.3980899939774583</v>
      </c>
      <c r="U61" s="15" t="str">
        <f t="shared" si="11"/>
        <v>n.a.</v>
      </c>
      <c r="V61" s="15" t="str">
        <f t="shared" si="12"/>
        <v>n.a.</v>
      </c>
      <c r="W61" s="15" t="str">
        <f t="shared" si="13"/>
        <v>n.a.</v>
      </c>
      <c r="X61" s="15">
        <f t="shared" si="14"/>
        <v>20.601764263408619</v>
      </c>
      <c r="Y61" s="15" t="str">
        <f t="shared" si="15"/>
        <v>n.a.</v>
      </c>
    </row>
    <row r="62" spans="1:25">
      <c r="A62" s="4">
        <f t="shared" si="18"/>
        <v>1977</v>
      </c>
      <c r="B62">
        <v>5369</v>
      </c>
      <c r="C62" s="74">
        <v>5703</v>
      </c>
      <c r="D62" s="75">
        <f t="shared" si="2"/>
        <v>7241.3162612816222</v>
      </c>
      <c r="F62" s="49">
        <v>25506</v>
      </c>
      <c r="H62" s="23">
        <f t="shared" si="19"/>
        <v>18.242766407904021</v>
      </c>
      <c r="J62" s="12">
        <f t="shared" si="17"/>
        <v>74.143978888304403</v>
      </c>
      <c r="L62" s="7">
        <f>100*(F62/F61-1)</f>
        <v>8.2092401680030633</v>
      </c>
      <c r="M62" s="24">
        <v>10.781489797615537</v>
      </c>
      <c r="N62" s="18">
        <f t="shared" si="4"/>
        <v>0</v>
      </c>
      <c r="O62" s="18">
        <f t="shared" si="5"/>
        <v>0</v>
      </c>
      <c r="P62" s="18">
        <f t="shared" si="6"/>
        <v>1</v>
      </c>
      <c r="Q62" s="18">
        <f t="shared" si="7"/>
        <v>0</v>
      </c>
      <c r="R62" s="15" t="str">
        <f t="shared" si="8"/>
        <v>n.a.</v>
      </c>
      <c r="S62" s="15" t="str">
        <f t="shared" si="9"/>
        <v>n.a.</v>
      </c>
      <c r="T62" s="15">
        <f t="shared" si="10"/>
        <v>8.2092401680030633</v>
      </c>
      <c r="U62" s="15" t="str">
        <f t="shared" si="11"/>
        <v>n.a.</v>
      </c>
      <c r="V62" s="15" t="str">
        <f t="shared" si="12"/>
        <v>n.a.</v>
      </c>
      <c r="W62" s="15" t="str">
        <f t="shared" si="13"/>
        <v>n.a.</v>
      </c>
      <c r="X62" s="15">
        <f t="shared" si="14"/>
        <v>10.781489797615537</v>
      </c>
      <c r="Y62" s="15" t="str">
        <f t="shared" si="15"/>
        <v>n.a.</v>
      </c>
    </row>
    <row r="63" spans="1:25">
      <c r="A63" s="4">
        <f t="shared" si="18"/>
        <v>1978</v>
      </c>
      <c r="B63">
        <v>6561</v>
      </c>
      <c r="C63" s="74">
        <v>6757</v>
      </c>
      <c r="D63" s="75">
        <f t="shared" si="2"/>
        <v>8579.6201959459795</v>
      </c>
      <c r="F63" s="49">
        <v>27340</v>
      </c>
      <c r="H63" s="23">
        <f t="shared" si="19"/>
        <v>20.859546452084857</v>
      </c>
      <c r="J63" s="12">
        <f t="shared" si="17"/>
        <v>76.471916590202753</v>
      </c>
      <c r="L63" s="7">
        <f>100*(F63/F62-1)</f>
        <v>7.1904649886301186</v>
      </c>
      <c r="M63" s="24">
        <v>7.9329711875742133</v>
      </c>
      <c r="N63" s="18">
        <f t="shared" ref="N63:N94" si="20">IF(AND(J63&gt;0,J63&lt;30),1,0)</f>
        <v>0</v>
      </c>
      <c r="O63" s="18">
        <f t="shared" ref="O63:O94" si="21">IF(AND($J63&gt;30,$J63&lt;60),1,0)</f>
        <v>0</v>
      </c>
      <c r="P63" s="18">
        <f t="shared" ref="P63:P94" si="22">IF(AND($J63&gt;60,$J63&lt;90),1,0)</f>
        <v>1</v>
      </c>
      <c r="Q63" s="18">
        <f t="shared" ref="Q63:Q94" si="23">IF($J63&gt;90,1,0)</f>
        <v>0</v>
      </c>
      <c r="R63" s="15" t="str">
        <f t="shared" ref="R63:U78" si="24">IF(N63=1,$L63,"n.a.")</f>
        <v>n.a.</v>
      </c>
      <c r="S63" s="15" t="str">
        <f t="shared" si="24"/>
        <v>n.a.</v>
      </c>
      <c r="T63" s="15">
        <f t="shared" si="24"/>
        <v>7.1904649886301186</v>
      </c>
      <c r="U63" s="15" t="str">
        <f t="shared" si="24"/>
        <v>n.a.</v>
      </c>
      <c r="V63" s="15" t="str">
        <f t="shared" ref="V63:Y78" si="25">IF(N63=1,$M63,"n.a.")</f>
        <v>n.a.</v>
      </c>
      <c r="W63" s="15" t="str">
        <f t="shared" si="25"/>
        <v>n.a.</v>
      </c>
      <c r="X63" s="15">
        <f t="shared" si="25"/>
        <v>7.9329711875742133</v>
      </c>
      <c r="Y63" s="15" t="str">
        <f t="shared" si="25"/>
        <v>n.a.</v>
      </c>
    </row>
    <row r="64" spans="1:25">
      <c r="A64" s="4">
        <f t="shared" si="18"/>
        <v>1979</v>
      </c>
      <c r="B64">
        <v>8304</v>
      </c>
      <c r="C64" s="74">
        <v>7917</v>
      </c>
      <c r="D64" s="75">
        <f t="shared" si="2"/>
        <v>10052.51636692383</v>
      </c>
      <c r="F64" s="49">
        <v>28180</v>
      </c>
      <c r="H64" s="23">
        <f t="shared" si="19"/>
        <v>23.977998580553585</v>
      </c>
      <c r="J64" s="12">
        <f t="shared" si="17"/>
        <v>82.606182341796142</v>
      </c>
      <c r="L64" s="7">
        <f>100*(F64/F63-1)</f>
        <v>3.0724213606437401</v>
      </c>
      <c r="M64" s="24">
        <v>15.948874072528515</v>
      </c>
      <c r="N64" s="18">
        <f t="shared" si="20"/>
        <v>0</v>
      </c>
      <c r="O64" s="18">
        <f t="shared" si="21"/>
        <v>0</v>
      </c>
      <c r="P64" s="18">
        <f t="shared" si="22"/>
        <v>1</v>
      </c>
      <c r="Q64" s="18">
        <f t="shared" si="23"/>
        <v>0</v>
      </c>
      <c r="R64" s="15" t="str">
        <f t="shared" si="24"/>
        <v>n.a.</v>
      </c>
      <c r="S64" s="15" t="str">
        <f t="shared" si="24"/>
        <v>n.a.</v>
      </c>
      <c r="T64" s="15">
        <f t="shared" si="24"/>
        <v>3.0724213606437401</v>
      </c>
      <c r="U64" s="15" t="str">
        <f t="shared" si="24"/>
        <v>n.a.</v>
      </c>
      <c r="V64" s="15" t="str">
        <f t="shared" si="25"/>
        <v>n.a.</v>
      </c>
      <c r="W64" s="15" t="str">
        <f t="shared" si="25"/>
        <v>n.a.</v>
      </c>
      <c r="X64" s="15">
        <f t="shared" si="25"/>
        <v>15.948874072528515</v>
      </c>
      <c r="Y64" s="15" t="str">
        <f t="shared" si="25"/>
        <v>n.a.</v>
      </c>
    </row>
    <row r="65" spans="1:25">
      <c r="A65" s="4">
        <f t="shared" si="18"/>
        <v>1980</v>
      </c>
      <c r="B65">
        <v>10026</v>
      </c>
      <c r="C65" s="74">
        <v>9361</v>
      </c>
      <c r="D65" s="75">
        <f t="shared" ref="D65:D93" si="26">C65/0.787564</f>
        <v>11886.018152175569</v>
      </c>
      <c r="E65" s="74">
        <v>13101</v>
      </c>
      <c r="F65" s="49">
        <v>29047</v>
      </c>
      <c r="G65">
        <v>80590</v>
      </c>
      <c r="H65" s="23">
        <f t="shared" si="19"/>
        <v>27.255826763521188</v>
      </c>
      <c r="I65" s="23">
        <f t="shared" ref="I65:I94" si="27">100*E65/G65</f>
        <v>16.256359349795261</v>
      </c>
      <c r="J65" s="12">
        <f t="shared" si="17"/>
        <v>84.351208887939322</v>
      </c>
      <c r="L65" s="24">
        <v>2.8980000000000001</v>
      </c>
      <c r="M65" s="24">
        <v>18.344999999999999</v>
      </c>
      <c r="N65" s="18">
        <f t="shared" si="20"/>
        <v>0</v>
      </c>
      <c r="O65" s="18">
        <f t="shared" si="21"/>
        <v>0</v>
      </c>
      <c r="P65" s="18">
        <f t="shared" si="22"/>
        <v>1</v>
      </c>
      <c r="Q65" s="18">
        <f t="shared" si="23"/>
        <v>0</v>
      </c>
      <c r="R65" s="15" t="str">
        <f t="shared" si="24"/>
        <v>n.a.</v>
      </c>
      <c r="S65" s="15" t="str">
        <f t="shared" si="24"/>
        <v>n.a.</v>
      </c>
      <c r="T65" s="15">
        <f t="shared" si="24"/>
        <v>2.8980000000000001</v>
      </c>
      <c r="U65" s="15" t="str">
        <f t="shared" si="24"/>
        <v>n.a.</v>
      </c>
      <c r="V65" s="15" t="str">
        <f t="shared" si="25"/>
        <v>n.a.</v>
      </c>
      <c r="W65" s="15" t="str">
        <f t="shared" si="25"/>
        <v>n.a.</v>
      </c>
      <c r="X65" s="15">
        <f t="shared" si="25"/>
        <v>18.344999999999999</v>
      </c>
      <c r="Y65" s="15" t="str">
        <f t="shared" si="25"/>
        <v>n.a.</v>
      </c>
    </row>
    <row r="66" spans="1:25">
      <c r="A66" s="4">
        <f t="shared" si="18"/>
        <v>1981</v>
      </c>
      <c r="B66">
        <v>12945</v>
      </c>
      <c r="C66" s="74">
        <v>11359</v>
      </c>
      <c r="D66" s="75">
        <f t="shared" si="26"/>
        <v>14422.954832877072</v>
      </c>
      <c r="E66" s="74">
        <v>15896</v>
      </c>
      <c r="F66" s="49">
        <v>30013</v>
      </c>
      <c r="G66">
        <v>81613</v>
      </c>
      <c r="H66" s="23">
        <f t="shared" si="19"/>
        <v>31.189817745643555</v>
      </c>
      <c r="I66" s="23">
        <f t="shared" si="27"/>
        <v>19.477289157364634</v>
      </c>
      <c r="J66" s="12">
        <f t="shared" si="17"/>
        <v>89.752759749977997</v>
      </c>
      <c r="L66" s="24">
        <v>2.5129999999999999</v>
      </c>
      <c r="M66" s="24">
        <v>20.242999999999999</v>
      </c>
      <c r="N66" s="18">
        <f t="shared" si="20"/>
        <v>0</v>
      </c>
      <c r="O66" s="18">
        <f t="shared" si="21"/>
        <v>0</v>
      </c>
      <c r="P66" s="18">
        <f t="shared" si="22"/>
        <v>1</v>
      </c>
      <c r="Q66" s="18">
        <f t="shared" si="23"/>
        <v>0</v>
      </c>
      <c r="R66" s="15" t="str">
        <f t="shared" si="24"/>
        <v>n.a.</v>
      </c>
      <c r="S66" s="15" t="str">
        <f t="shared" si="24"/>
        <v>n.a.</v>
      </c>
      <c r="T66" s="15">
        <f t="shared" si="24"/>
        <v>2.5129999999999999</v>
      </c>
      <c r="U66" s="15" t="str">
        <f t="shared" si="24"/>
        <v>n.a.</v>
      </c>
      <c r="V66" s="15" t="str">
        <f t="shared" si="25"/>
        <v>n.a.</v>
      </c>
      <c r="W66" s="15" t="str">
        <f t="shared" si="25"/>
        <v>n.a.</v>
      </c>
      <c r="X66" s="15">
        <f t="shared" si="25"/>
        <v>20.242999999999999</v>
      </c>
      <c r="Y66" s="15" t="str">
        <f t="shared" si="25"/>
        <v>n.a.</v>
      </c>
    </row>
    <row r="67" spans="1:25">
      <c r="A67" s="4">
        <f t="shared" si="18"/>
        <v>1982</v>
      </c>
      <c r="B67">
        <v>14817</v>
      </c>
      <c r="C67" s="74">
        <v>13382</v>
      </c>
      <c r="D67" s="75">
        <f t="shared" si="26"/>
        <v>16991.634965539306</v>
      </c>
      <c r="E67" s="74">
        <v>18858</v>
      </c>
      <c r="F67" s="49">
        <v>30698</v>
      </c>
      <c r="G67">
        <v>84081</v>
      </c>
      <c r="H67" s="23">
        <f t="shared" si="19"/>
        <v>37.002410580493844</v>
      </c>
      <c r="I67" s="23">
        <f t="shared" si="27"/>
        <v>22.428372640667927</v>
      </c>
      <c r="J67" s="12">
        <f t="shared" si="17"/>
        <v>87.20173208787925</v>
      </c>
      <c r="L67" s="24">
        <v>1.4930000000000001</v>
      </c>
      <c r="M67" s="24">
        <v>17.189</v>
      </c>
      <c r="N67" s="18">
        <f t="shared" si="20"/>
        <v>0</v>
      </c>
      <c r="O67" s="18">
        <f t="shared" si="21"/>
        <v>0</v>
      </c>
      <c r="P67" s="18">
        <f t="shared" si="22"/>
        <v>1</v>
      </c>
      <c r="Q67" s="18">
        <f t="shared" si="23"/>
        <v>0</v>
      </c>
      <c r="R67" s="15" t="str">
        <f t="shared" si="24"/>
        <v>n.a.</v>
      </c>
      <c r="S67" s="15" t="str">
        <f t="shared" si="24"/>
        <v>n.a.</v>
      </c>
      <c r="T67" s="15">
        <f t="shared" si="24"/>
        <v>1.4930000000000001</v>
      </c>
      <c r="U67" s="15" t="str">
        <f t="shared" si="24"/>
        <v>n.a.</v>
      </c>
      <c r="V67" s="15" t="str">
        <f t="shared" si="25"/>
        <v>n.a.</v>
      </c>
      <c r="W67" s="15" t="str">
        <f t="shared" si="25"/>
        <v>n.a.</v>
      </c>
      <c r="X67" s="15">
        <f t="shared" si="25"/>
        <v>17.189</v>
      </c>
      <c r="Y67" s="15" t="str">
        <f t="shared" si="25"/>
        <v>n.a.</v>
      </c>
    </row>
    <row r="68" spans="1:25">
      <c r="A68" s="4">
        <f t="shared" si="18"/>
        <v>1983</v>
      </c>
      <c r="B68">
        <v>18275</v>
      </c>
      <c r="C68" s="74">
        <v>14916</v>
      </c>
      <c r="D68" s="75">
        <f t="shared" si="26"/>
        <v>18939.413177849674</v>
      </c>
      <c r="E68" s="74">
        <v>20785</v>
      </c>
      <c r="F68" s="49">
        <v>30624</v>
      </c>
      <c r="G68">
        <v>86559</v>
      </c>
      <c r="H68" s="23">
        <f t="shared" si="19"/>
        <v>43.697753396029256</v>
      </c>
      <c r="I68" s="23">
        <f t="shared" si="27"/>
        <v>24.012523250037546</v>
      </c>
      <c r="J68" s="12">
        <f t="shared" si="17"/>
        <v>96.49190198444623</v>
      </c>
      <c r="L68" s="24">
        <v>-0.73</v>
      </c>
      <c r="M68" s="24">
        <v>10.397</v>
      </c>
      <c r="N68" s="18">
        <f t="shared" si="20"/>
        <v>0</v>
      </c>
      <c r="O68" s="18">
        <f t="shared" si="21"/>
        <v>0</v>
      </c>
      <c r="P68" s="18">
        <f t="shared" si="22"/>
        <v>0</v>
      </c>
      <c r="Q68" s="18">
        <f t="shared" si="23"/>
        <v>1</v>
      </c>
      <c r="R68" s="15" t="str">
        <f t="shared" si="24"/>
        <v>n.a.</v>
      </c>
      <c r="S68" s="15" t="str">
        <f t="shared" si="24"/>
        <v>n.a.</v>
      </c>
      <c r="T68" s="15" t="str">
        <f t="shared" si="24"/>
        <v>n.a.</v>
      </c>
      <c r="U68" s="15">
        <f t="shared" si="24"/>
        <v>-0.73</v>
      </c>
      <c r="V68" s="15" t="str">
        <f t="shared" si="25"/>
        <v>n.a.</v>
      </c>
      <c r="W68" s="15" t="str">
        <f t="shared" si="25"/>
        <v>n.a.</v>
      </c>
      <c r="X68" s="15" t="str">
        <f t="shared" si="25"/>
        <v>n.a.</v>
      </c>
      <c r="Y68" s="15">
        <f t="shared" si="25"/>
        <v>10.397</v>
      </c>
    </row>
    <row r="69" spans="1:25">
      <c r="A69" s="4">
        <f t="shared" si="18"/>
        <v>1984</v>
      </c>
      <c r="B69">
        <v>21359</v>
      </c>
      <c r="C69" s="74">
        <v>16556</v>
      </c>
      <c r="D69" s="75">
        <f t="shared" si="26"/>
        <v>21021.783626473531</v>
      </c>
      <c r="E69" s="74">
        <v>23019</v>
      </c>
      <c r="F69" s="49">
        <v>31957</v>
      </c>
      <c r="G69">
        <v>89194</v>
      </c>
      <c r="H69" s="23">
        <f t="shared" si="19"/>
        <v>46.675219826642049</v>
      </c>
      <c r="I69" s="23">
        <f t="shared" si="27"/>
        <v>25.807789761643161</v>
      </c>
      <c r="J69" s="12">
        <f t="shared" si="17"/>
        <v>101.60412826769752</v>
      </c>
      <c r="K69" s="15">
        <f t="shared" ref="K69:K94" si="28">J69-J66</f>
        <v>11.851368517719521</v>
      </c>
      <c r="L69" s="24">
        <v>3.206</v>
      </c>
      <c r="M69" s="24">
        <v>8.6359999999999992</v>
      </c>
      <c r="N69" s="18">
        <f t="shared" si="20"/>
        <v>0</v>
      </c>
      <c r="O69" s="18">
        <f t="shared" si="21"/>
        <v>0</v>
      </c>
      <c r="P69" s="18">
        <f t="shared" si="22"/>
        <v>0</v>
      </c>
      <c r="Q69" s="18">
        <f t="shared" si="23"/>
        <v>1</v>
      </c>
      <c r="R69" s="15" t="str">
        <f t="shared" si="24"/>
        <v>n.a.</v>
      </c>
      <c r="S69" s="15" t="str">
        <f t="shared" si="24"/>
        <v>n.a.</v>
      </c>
      <c r="T69" s="15" t="str">
        <f t="shared" si="24"/>
        <v>n.a.</v>
      </c>
      <c r="U69" s="15">
        <f t="shared" si="24"/>
        <v>3.206</v>
      </c>
      <c r="V69" s="15" t="str">
        <f t="shared" si="25"/>
        <v>n.a.</v>
      </c>
      <c r="W69" s="15" t="str">
        <f t="shared" si="25"/>
        <v>n.a.</v>
      </c>
      <c r="X69" s="15" t="str">
        <f t="shared" si="25"/>
        <v>n.a.</v>
      </c>
      <c r="Y69" s="15">
        <f t="shared" si="25"/>
        <v>8.6359999999999992</v>
      </c>
    </row>
    <row r="70" spans="1:25">
      <c r="A70" s="4">
        <f t="shared" si="18"/>
        <v>1985</v>
      </c>
      <c r="B70">
        <v>23492</v>
      </c>
      <c r="C70" s="74">
        <v>17969</v>
      </c>
      <c r="D70" s="75">
        <f t="shared" si="26"/>
        <v>22815.923531293964</v>
      </c>
      <c r="E70" s="74">
        <v>25006</v>
      </c>
      <c r="F70" s="49">
        <v>32943</v>
      </c>
      <c r="G70">
        <v>92120</v>
      </c>
      <c r="H70" s="23">
        <f t="shared" si="19"/>
        <v>50.256503657833228</v>
      </c>
      <c r="I70" s="23">
        <f t="shared" si="27"/>
        <v>27.145028224055579</v>
      </c>
      <c r="J70" s="12">
        <f t="shared" si="17"/>
        <v>102.96317818465135</v>
      </c>
      <c r="K70" s="15">
        <f t="shared" si="28"/>
        <v>15.761446096772104</v>
      </c>
      <c r="L70" s="24">
        <v>1.9470000000000001</v>
      </c>
      <c r="M70" s="24">
        <v>5.468</v>
      </c>
      <c r="N70" s="18">
        <f t="shared" si="20"/>
        <v>0</v>
      </c>
      <c r="O70" s="18">
        <f t="shared" si="21"/>
        <v>0</v>
      </c>
      <c r="P70" s="18">
        <f t="shared" si="22"/>
        <v>0</v>
      </c>
      <c r="Q70" s="18">
        <f t="shared" si="23"/>
        <v>1</v>
      </c>
      <c r="R70" s="15" t="str">
        <f t="shared" si="24"/>
        <v>n.a.</v>
      </c>
      <c r="S70" s="15" t="str">
        <f t="shared" si="24"/>
        <v>n.a.</v>
      </c>
      <c r="T70" s="15" t="str">
        <f t="shared" si="24"/>
        <v>n.a.</v>
      </c>
      <c r="U70" s="15">
        <f t="shared" si="24"/>
        <v>1.9470000000000001</v>
      </c>
      <c r="V70" s="15" t="str">
        <f t="shared" si="25"/>
        <v>n.a.</v>
      </c>
      <c r="W70" s="15" t="str">
        <f t="shared" si="25"/>
        <v>n.a.</v>
      </c>
      <c r="X70" s="15" t="str">
        <f t="shared" si="25"/>
        <v>n.a.</v>
      </c>
      <c r="Y70" s="15">
        <f t="shared" si="25"/>
        <v>5.468</v>
      </c>
    </row>
    <row r="71" spans="1:25">
      <c r="A71" s="4">
        <f t="shared" si="18"/>
        <v>1986</v>
      </c>
      <c r="B71">
        <v>27439</v>
      </c>
      <c r="C71" s="74">
        <v>19703</v>
      </c>
      <c r="D71" s="75">
        <f t="shared" si="26"/>
        <v>25017.649359290164</v>
      </c>
      <c r="E71" s="74">
        <v>26636</v>
      </c>
      <c r="F71" s="49">
        <v>32802</v>
      </c>
      <c r="G71">
        <v>94539</v>
      </c>
      <c r="H71" s="23">
        <f t="shared" si="19"/>
        <v>54.780196329492107</v>
      </c>
      <c r="I71" s="23">
        <f t="shared" si="27"/>
        <v>28.174615767037942</v>
      </c>
      <c r="J71" s="12">
        <f t="shared" si="17"/>
        <v>109.67856974064864</v>
      </c>
      <c r="K71" s="15">
        <f t="shared" si="28"/>
        <v>13.186667756202411</v>
      </c>
      <c r="L71" s="24">
        <v>0.42499999999999999</v>
      </c>
      <c r="M71" s="24">
        <v>3.0409999999999999</v>
      </c>
      <c r="N71" s="18">
        <f t="shared" si="20"/>
        <v>0</v>
      </c>
      <c r="O71" s="18">
        <f t="shared" si="21"/>
        <v>0</v>
      </c>
      <c r="P71" s="18">
        <f t="shared" si="22"/>
        <v>0</v>
      </c>
      <c r="Q71" s="18">
        <f t="shared" si="23"/>
        <v>1</v>
      </c>
      <c r="R71" s="15" t="str">
        <f t="shared" si="24"/>
        <v>n.a.</v>
      </c>
      <c r="S71" s="15" t="str">
        <f t="shared" si="24"/>
        <v>n.a.</v>
      </c>
      <c r="T71" s="15" t="str">
        <f t="shared" si="24"/>
        <v>n.a.</v>
      </c>
      <c r="U71" s="15">
        <f t="shared" si="24"/>
        <v>0.42499999999999999</v>
      </c>
      <c r="V71" s="15" t="str">
        <f t="shared" si="25"/>
        <v>n.a.</v>
      </c>
      <c r="W71" s="15" t="str">
        <f t="shared" si="25"/>
        <v>n.a.</v>
      </c>
      <c r="X71" s="15" t="str">
        <f t="shared" si="25"/>
        <v>n.a.</v>
      </c>
      <c r="Y71" s="15">
        <f t="shared" si="25"/>
        <v>3.0409999999999999</v>
      </c>
    </row>
    <row r="72" spans="1:25">
      <c r="A72" s="4">
        <f t="shared" si="18"/>
        <v>1987</v>
      </c>
      <c r="B72">
        <v>30086</v>
      </c>
      <c r="C72" s="74">
        <v>21075</v>
      </c>
      <c r="D72" s="75">
        <f t="shared" si="26"/>
        <v>26759.730002895001</v>
      </c>
      <c r="E72" s="74">
        <v>28467</v>
      </c>
      <c r="F72" s="49">
        <v>34331</v>
      </c>
      <c r="G72">
        <v>97903</v>
      </c>
      <c r="H72" s="23">
        <f t="shared" si="19"/>
        <v>57.39127901896245</v>
      </c>
      <c r="I72" s="23">
        <f t="shared" si="27"/>
        <v>29.076739221474316</v>
      </c>
      <c r="J72" s="12">
        <f t="shared" si="17"/>
        <v>112.43013287781733</v>
      </c>
      <c r="K72" s="15">
        <f t="shared" si="28"/>
        <v>10.82600461011981</v>
      </c>
      <c r="L72" s="24">
        <v>3.64</v>
      </c>
      <c r="M72" s="24">
        <v>3.1539999999999999</v>
      </c>
      <c r="N72" s="18">
        <f t="shared" si="20"/>
        <v>0</v>
      </c>
      <c r="O72" s="18">
        <f t="shared" si="21"/>
        <v>0</v>
      </c>
      <c r="P72" s="18">
        <f t="shared" si="22"/>
        <v>0</v>
      </c>
      <c r="Q72" s="18">
        <f t="shared" si="23"/>
        <v>1</v>
      </c>
      <c r="R72" s="15" t="str">
        <f t="shared" si="24"/>
        <v>n.a.</v>
      </c>
      <c r="S72" s="15" t="str">
        <f t="shared" si="24"/>
        <v>n.a.</v>
      </c>
      <c r="T72" s="15" t="str">
        <f t="shared" si="24"/>
        <v>n.a.</v>
      </c>
      <c r="U72" s="15">
        <f t="shared" si="24"/>
        <v>3.64</v>
      </c>
      <c r="V72" s="15" t="str">
        <f t="shared" si="25"/>
        <v>n.a.</v>
      </c>
      <c r="W72" s="15" t="str">
        <f t="shared" si="25"/>
        <v>n.a.</v>
      </c>
      <c r="X72" s="15" t="str">
        <f t="shared" si="25"/>
        <v>n.a.</v>
      </c>
      <c r="Y72" s="15">
        <f t="shared" si="25"/>
        <v>3.1539999999999999</v>
      </c>
    </row>
    <row r="73" spans="1:25">
      <c r="A73" s="4">
        <f t="shared" si="18"/>
        <v>1988</v>
      </c>
      <c r="B73">
        <v>31250</v>
      </c>
      <c r="C73" s="74">
        <v>22718</v>
      </c>
      <c r="D73" s="75">
        <f t="shared" si="26"/>
        <v>28845.909665754145</v>
      </c>
      <c r="E73" s="74">
        <v>30409</v>
      </c>
      <c r="F73" s="49">
        <v>36123</v>
      </c>
      <c r="G73">
        <v>102897</v>
      </c>
      <c r="H73" s="23">
        <f t="shared" si="19"/>
        <v>58.342330371231625</v>
      </c>
      <c r="I73" s="23">
        <f t="shared" si="27"/>
        <v>29.552853824698484</v>
      </c>
      <c r="J73" s="12">
        <f t="shared" si="17"/>
        <v>108.33425037415266</v>
      </c>
      <c r="K73" s="15">
        <f t="shared" si="28"/>
        <v>5.3710721895013052</v>
      </c>
      <c r="L73" s="24">
        <v>2.9969999999999999</v>
      </c>
      <c r="M73" s="24">
        <v>2.1659999999999999</v>
      </c>
      <c r="N73" s="18">
        <f t="shared" si="20"/>
        <v>0</v>
      </c>
      <c r="O73" s="18">
        <f t="shared" si="21"/>
        <v>0</v>
      </c>
      <c r="P73" s="18">
        <f t="shared" si="22"/>
        <v>0</v>
      </c>
      <c r="Q73" s="18">
        <f t="shared" si="23"/>
        <v>1</v>
      </c>
      <c r="R73" s="15" t="str">
        <f t="shared" si="24"/>
        <v>n.a.</v>
      </c>
      <c r="S73" s="15" t="str">
        <f t="shared" si="24"/>
        <v>n.a.</v>
      </c>
      <c r="T73" s="15" t="str">
        <f t="shared" si="24"/>
        <v>n.a.</v>
      </c>
      <c r="U73" s="15">
        <f t="shared" si="24"/>
        <v>2.9969999999999999</v>
      </c>
      <c r="V73" s="15" t="str">
        <f t="shared" si="25"/>
        <v>n.a.</v>
      </c>
      <c r="W73" s="15" t="str">
        <f t="shared" si="25"/>
        <v>n.a.</v>
      </c>
      <c r="X73" s="15" t="str">
        <f t="shared" si="25"/>
        <v>n.a.</v>
      </c>
      <c r="Y73" s="15">
        <f t="shared" si="25"/>
        <v>2.1659999999999999</v>
      </c>
    </row>
    <row r="74" spans="1:25">
      <c r="A74" s="4">
        <f t="shared" si="18"/>
        <v>1989</v>
      </c>
      <c r="B74">
        <v>31525</v>
      </c>
      <c r="C74" s="74">
        <v>25418</v>
      </c>
      <c r="D74" s="75">
        <f t="shared" si="26"/>
        <v>32274.202477512936</v>
      </c>
      <c r="E74" s="74">
        <v>33732</v>
      </c>
      <c r="F74" s="49">
        <v>38223</v>
      </c>
      <c r="G74">
        <v>108469</v>
      </c>
      <c r="H74" s="23">
        <f t="shared" si="19"/>
        <v>59.435418465321924</v>
      </c>
      <c r="I74" s="23">
        <f t="shared" si="27"/>
        <v>31.098286146272208</v>
      </c>
      <c r="J74" s="12">
        <f t="shared" si="17"/>
        <v>97.678633645448116</v>
      </c>
      <c r="K74" s="15">
        <f t="shared" si="28"/>
        <v>-11.999936095200525</v>
      </c>
      <c r="L74" s="24">
        <v>5.6139999999999999</v>
      </c>
      <c r="M74" s="24">
        <v>3.99</v>
      </c>
      <c r="N74" s="18">
        <f t="shared" si="20"/>
        <v>0</v>
      </c>
      <c r="O74" s="18">
        <f t="shared" si="21"/>
        <v>0</v>
      </c>
      <c r="P74" s="18">
        <f t="shared" si="22"/>
        <v>0</v>
      </c>
      <c r="Q74" s="18">
        <f t="shared" si="23"/>
        <v>1</v>
      </c>
      <c r="R74" s="15" t="str">
        <f t="shared" si="24"/>
        <v>n.a.</v>
      </c>
      <c r="S74" s="15" t="str">
        <f t="shared" si="24"/>
        <v>n.a.</v>
      </c>
      <c r="T74" s="15" t="str">
        <f t="shared" si="24"/>
        <v>n.a.</v>
      </c>
      <c r="U74" s="15">
        <f t="shared" si="24"/>
        <v>5.6139999999999999</v>
      </c>
      <c r="V74" s="15" t="str">
        <f t="shared" si="25"/>
        <v>n.a.</v>
      </c>
      <c r="W74" s="15" t="str">
        <f t="shared" si="25"/>
        <v>n.a.</v>
      </c>
      <c r="X74" s="15" t="str">
        <f t="shared" si="25"/>
        <v>n.a.</v>
      </c>
      <c r="Y74" s="15">
        <f t="shared" si="25"/>
        <v>3.99</v>
      </c>
    </row>
    <row r="75" spans="1:25">
      <c r="A75" s="4">
        <f t="shared" si="18"/>
        <v>1990</v>
      </c>
      <c r="B75">
        <v>31849</v>
      </c>
      <c r="C75" s="74">
        <v>28598</v>
      </c>
      <c r="D75" s="75">
        <f t="shared" si="26"/>
        <v>36311.969566917731</v>
      </c>
      <c r="E75" s="74">
        <v>36574</v>
      </c>
      <c r="F75" s="49">
        <v>41459</v>
      </c>
      <c r="G75">
        <v>108558</v>
      </c>
      <c r="H75" s="23">
        <f t="shared" si="19"/>
        <v>61.308762874164834</v>
      </c>
      <c r="I75" s="23">
        <f t="shared" si="27"/>
        <v>33.690745960684609</v>
      </c>
      <c r="J75" s="12">
        <f t="shared" si="17"/>
        <v>87.709370711238563</v>
      </c>
      <c r="K75" s="25">
        <f t="shared" si="28"/>
        <v>-24.720762166578766</v>
      </c>
      <c r="L75" s="24">
        <v>7.7110000000000003</v>
      </c>
      <c r="M75" s="24">
        <v>3.3570000000000002</v>
      </c>
      <c r="N75" s="18">
        <f t="shared" si="20"/>
        <v>0</v>
      </c>
      <c r="O75" s="18">
        <f t="shared" si="21"/>
        <v>0</v>
      </c>
      <c r="P75" s="18">
        <f t="shared" si="22"/>
        <v>1</v>
      </c>
      <c r="Q75" s="18">
        <f t="shared" si="23"/>
        <v>0</v>
      </c>
      <c r="R75" s="15" t="str">
        <f t="shared" si="24"/>
        <v>n.a.</v>
      </c>
      <c r="S75" s="15" t="str">
        <f t="shared" si="24"/>
        <v>n.a.</v>
      </c>
      <c r="T75" s="15">
        <f t="shared" si="24"/>
        <v>7.7110000000000003</v>
      </c>
      <c r="U75" s="15" t="str">
        <f t="shared" si="24"/>
        <v>n.a.</v>
      </c>
      <c r="V75" s="15" t="str">
        <f t="shared" si="25"/>
        <v>n.a.</v>
      </c>
      <c r="W75" s="15" t="str">
        <f t="shared" si="25"/>
        <v>n.a.</v>
      </c>
      <c r="X75" s="15">
        <f t="shared" si="25"/>
        <v>3.3570000000000002</v>
      </c>
      <c r="Y75" s="15" t="str">
        <f t="shared" si="25"/>
        <v>n.a.</v>
      </c>
    </row>
    <row r="76" spans="1:25">
      <c r="A76" s="4">
        <f t="shared" si="18"/>
        <v>1991</v>
      </c>
      <c r="B76">
        <v>32224</v>
      </c>
      <c r="C76" s="74">
        <v>29675</v>
      </c>
      <c r="D76" s="75">
        <f t="shared" si="26"/>
        <v>37679.477477385961</v>
      </c>
      <c r="E76" s="74">
        <v>38054</v>
      </c>
      <c r="F76" s="50">
        <v>42258.997830958455</v>
      </c>
      <c r="G76">
        <v>101780</v>
      </c>
      <c r="H76" s="23">
        <f t="shared" si="19"/>
        <v>67.673161853945899</v>
      </c>
      <c r="I76" s="23">
        <f t="shared" si="27"/>
        <v>37.388484967577128</v>
      </c>
      <c r="J76" s="12">
        <f t="shared" si="17"/>
        <v>85.521355807919136</v>
      </c>
      <c r="K76" s="25">
        <f t="shared" si="28"/>
        <v>-22.812894566233524</v>
      </c>
      <c r="L76" s="24">
        <v>1.641</v>
      </c>
      <c r="M76" s="24">
        <v>3.1320000000000001</v>
      </c>
      <c r="N76" s="18">
        <f t="shared" si="20"/>
        <v>0</v>
      </c>
      <c r="O76" s="18">
        <f t="shared" si="21"/>
        <v>0</v>
      </c>
      <c r="P76" s="18">
        <f t="shared" si="22"/>
        <v>1</v>
      </c>
      <c r="Q76" s="18">
        <f t="shared" si="23"/>
        <v>0</v>
      </c>
      <c r="R76" s="15" t="str">
        <f t="shared" si="24"/>
        <v>n.a.</v>
      </c>
      <c r="S76" s="15" t="str">
        <f t="shared" si="24"/>
        <v>n.a.</v>
      </c>
      <c r="T76" s="15">
        <f t="shared" si="24"/>
        <v>1.641</v>
      </c>
      <c r="U76" s="15" t="str">
        <f t="shared" si="24"/>
        <v>n.a.</v>
      </c>
      <c r="V76" s="15" t="str">
        <f t="shared" si="25"/>
        <v>n.a.</v>
      </c>
      <c r="W76" s="15" t="str">
        <f t="shared" si="25"/>
        <v>n.a.</v>
      </c>
      <c r="X76" s="15">
        <f t="shared" si="25"/>
        <v>3.1320000000000001</v>
      </c>
      <c r="Y76" s="15" t="str">
        <f t="shared" si="25"/>
        <v>n.a.</v>
      </c>
    </row>
    <row r="77" spans="1:25">
      <c r="A77" s="4">
        <f t="shared" si="18"/>
        <v>1992</v>
      </c>
      <c r="B77">
        <v>33450</v>
      </c>
      <c r="C77" s="74">
        <v>31529</v>
      </c>
      <c r="D77" s="75">
        <f t="shared" si="26"/>
        <v>40033.571874793663</v>
      </c>
      <c r="E77" s="74">
        <v>40532</v>
      </c>
      <c r="F77" s="50">
        <v>43671.814771231169</v>
      </c>
      <c r="G77">
        <v>97978</v>
      </c>
      <c r="H77" s="23">
        <f t="shared" si="19"/>
        <v>67.950004265791179</v>
      </c>
      <c r="I77" s="23">
        <f t="shared" si="27"/>
        <v>41.368470472963317</v>
      </c>
      <c r="J77" s="12">
        <f t="shared" si="17"/>
        <v>83.554872656919031</v>
      </c>
      <c r="K77" s="25">
        <f t="shared" si="28"/>
        <v>-14.123760988529085</v>
      </c>
      <c r="L77" s="24">
        <v>3.58</v>
      </c>
      <c r="M77" s="24">
        <v>3.15</v>
      </c>
      <c r="N77" s="18">
        <f t="shared" si="20"/>
        <v>0</v>
      </c>
      <c r="O77" s="18">
        <f t="shared" si="21"/>
        <v>0</v>
      </c>
      <c r="P77" s="18">
        <f t="shared" si="22"/>
        <v>1</v>
      </c>
      <c r="Q77" s="18">
        <f t="shared" si="23"/>
        <v>0</v>
      </c>
      <c r="R77" s="15" t="str">
        <f t="shared" si="24"/>
        <v>n.a.</v>
      </c>
      <c r="S77" s="15" t="str">
        <f t="shared" si="24"/>
        <v>n.a.</v>
      </c>
      <c r="T77" s="15">
        <f t="shared" si="24"/>
        <v>3.58</v>
      </c>
      <c r="U77" s="15" t="str">
        <f t="shared" si="24"/>
        <v>n.a.</v>
      </c>
      <c r="V77" s="15" t="str">
        <f t="shared" si="25"/>
        <v>n.a.</v>
      </c>
      <c r="W77" s="15" t="str">
        <f t="shared" si="25"/>
        <v>n.a.</v>
      </c>
      <c r="X77" s="15">
        <f t="shared" si="25"/>
        <v>3.15</v>
      </c>
      <c r="Y77" s="15" t="str">
        <f t="shared" si="25"/>
        <v>n.a.</v>
      </c>
    </row>
    <row r="78" spans="1:25">
      <c r="A78" s="4">
        <f t="shared" si="18"/>
        <v>1993</v>
      </c>
      <c r="B78">
        <v>36006</v>
      </c>
      <c r="C78" s="74">
        <v>34054</v>
      </c>
      <c r="D78" s="75">
        <f t="shared" si="26"/>
        <v>43239.660522827347</v>
      </c>
      <c r="E78" s="74">
        <v>43654</v>
      </c>
      <c r="F78" s="50">
        <v>44847.699678041994</v>
      </c>
      <c r="G78">
        <v>97076</v>
      </c>
      <c r="H78" s="23">
        <f t="shared" si="19"/>
        <v>70.302379444975188</v>
      </c>
      <c r="I78" s="23">
        <f t="shared" si="27"/>
        <v>44.968890353949483</v>
      </c>
      <c r="J78" s="12">
        <f t="shared" si="17"/>
        <v>83.270774017736542</v>
      </c>
      <c r="K78" s="15">
        <f t="shared" si="28"/>
        <v>-4.4385966935020207</v>
      </c>
      <c r="L78" s="24">
        <v>2.3140000000000001</v>
      </c>
      <c r="M78" s="24">
        <v>1.4179999999999999</v>
      </c>
      <c r="N78" s="18">
        <f t="shared" si="20"/>
        <v>0</v>
      </c>
      <c r="O78" s="18">
        <f t="shared" si="21"/>
        <v>0</v>
      </c>
      <c r="P78" s="18">
        <f t="shared" si="22"/>
        <v>1</v>
      </c>
      <c r="Q78" s="18">
        <f t="shared" si="23"/>
        <v>0</v>
      </c>
      <c r="R78" s="15" t="str">
        <f t="shared" si="24"/>
        <v>n.a.</v>
      </c>
      <c r="S78" s="15" t="str">
        <f t="shared" si="24"/>
        <v>n.a.</v>
      </c>
      <c r="T78" s="15">
        <f t="shared" si="24"/>
        <v>2.3140000000000001</v>
      </c>
      <c r="U78" s="15" t="str">
        <f t="shared" si="24"/>
        <v>n.a.</v>
      </c>
      <c r="V78" s="15" t="str">
        <f t="shared" si="25"/>
        <v>n.a.</v>
      </c>
      <c r="W78" s="15" t="str">
        <f t="shared" si="25"/>
        <v>n.a.</v>
      </c>
      <c r="X78" s="15">
        <f t="shared" si="25"/>
        <v>1.4179999999999999</v>
      </c>
      <c r="Y78" s="15" t="str">
        <f t="shared" si="25"/>
        <v>n.a.</v>
      </c>
    </row>
    <row r="79" spans="1:25">
      <c r="A79" s="4">
        <f t="shared" si="18"/>
        <v>1994</v>
      </c>
      <c r="B79">
        <v>37110</v>
      </c>
      <c r="C79" s="74">
        <v>36624</v>
      </c>
      <c r="D79" s="75">
        <f t="shared" si="26"/>
        <v>46502.887384390342</v>
      </c>
      <c r="E79" s="74">
        <v>46921</v>
      </c>
      <c r="F79" s="50">
        <v>47429.075390213868</v>
      </c>
      <c r="G79">
        <v>100545</v>
      </c>
      <c r="H79" s="23">
        <f t="shared" si="19"/>
        <v>71.799839486279396</v>
      </c>
      <c r="I79" s="23">
        <f t="shared" si="27"/>
        <v>46.666666666666664</v>
      </c>
      <c r="J79" s="12">
        <f t="shared" si="17"/>
        <v>79.801496395806041</v>
      </c>
      <c r="K79" s="15">
        <f t="shared" si="28"/>
        <v>-5.7198594121130952</v>
      </c>
      <c r="L79" s="24">
        <v>5.8940000000000001</v>
      </c>
      <c r="M79" s="24">
        <v>2.3660000000000001</v>
      </c>
      <c r="N79" s="18">
        <f t="shared" si="20"/>
        <v>0</v>
      </c>
      <c r="O79" s="18">
        <f t="shared" si="21"/>
        <v>0</v>
      </c>
      <c r="P79" s="18">
        <f t="shared" si="22"/>
        <v>1</v>
      </c>
      <c r="Q79" s="18">
        <f t="shared" si="23"/>
        <v>0</v>
      </c>
      <c r="R79" s="15" t="str">
        <f t="shared" ref="R79:U94" si="29">IF(N79=1,$L79,"n.a.")</f>
        <v>n.a.</v>
      </c>
      <c r="S79" s="15" t="str">
        <f t="shared" si="29"/>
        <v>n.a.</v>
      </c>
      <c r="T79" s="15">
        <f t="shared" si="29"/>
        <v>5.8940000000000001</v>
      </c>
      <c r="U79" s="15" t="str">
        <f t="shared" si="29"/>
        <v>n.a.</v>
      </c>
      <c r="V79" s="15" t="str">
        <f t="shared" ref="V79:Y94" si="30">IF(N79=1,$M79,"n.a.")</f>
        <v>n.a.</v>
      </c>
      <c r="W79" s="15" t="str">
        <f t="shared" si="30"/>
        <v>n.a.</v>
      </c>
      <c r="X79" s="15">
        <f t="shared" si="30"/>
        <v>2.3660000000000001</v>
      </c>
      <c r="Y79" s="15" t="str">
        <f t="shared" si="30"/>
        <v>n.a.</v>
      </c>
    </row>
    <row r="80" spans="1:25">
      <c r="A80" s="4">
        <f t="shared" si="18"/>
        <v>1995</v>
      </c>
      <c r="B80">
        <v>38358</v>
      </c>
      <c r="C80" s="74">
        <v>41409</v>
      </c>
      <c r="D80" s="75">
        <f t="shared" si="26"/>
        <v>52578.584089673983</v>
      </c>
      <c r="E80" s="74">
        <v>53112</v>
      </c>
      <c r="F80" s="50">
        <v>51998.570900666826</v>
      </c>
      <c r="G80">
        <v>104490</v>
      </c>
      <c r="H80" s="23">
        <f t="shared" si="19"/>
        <v>70.432704910223478</v>
      </c>
      <c r="I80" s="23">
        <f t="shared" si="27"/>
        <v>50.829744473155323</v>
      </c>
      <c r="J80" s="12">
        <f t="shared" si="17"/>
        <v>72.953657204955448</v>
      </c>
      <c r="K80" s="15">
        <f t="shared" si="28"/>
        <v>-10.601215451963583</v>
      </c>
      <c r="L80" s="24">
        <v>9.5920000000000005</v>
      </c>
      <c r="M80" s="24">
        <v>2.5209999999999999</v>
      </c>
      <c r="N80" s="18">
        <f t="shared" si="20"/>
        <v>0</v>
      </c>
      <c r="O80" s="18">
        <f t="shared" si="21"/>
        <v>0</v>
      </c>
      <c r="P80" s="18">
        <f t="shared" si="22"/>
        <v>1</v>
      </c>
      <c r="Q80" s="18">
        <f t="shared" si="23"/>
        <v>0</v>
      </c>
      <c r="R80" s="15" t="str">
        <f t="shared" si="29"/>
        <v>n.a.</v>
      </c>
      <c r="S80" s="15" t="str">
        <f t="shared" si="29"/>
        <v>n.a.</v>
      </c>
      <c r="T80" s="15">
        <f t="shared" si="29"/>
        <v>9.5920000000000005</v>
      </c>
      <c r="U80" s="15" t="str">
        <f t="shared" si="29"/>
        <v>n.a.</v>
      </c>
      <c r="V80" s="15" t="str">
        <f t="shared" si="30"/>
        <v>n.a.</v>
      </c>
      <c r="W80" s="15" t="str">
        <f t="shared" si="30"/>
        <v>n.a.</v>
      </c>
      <c r="X80" s="15">
        <f t="shared" si="30"/>
        <v>2.5209999999999999</v>
      </c>
      <c r="Y80" s="15" t="str">
        <f t="shared" si="30"/>
        <v>n.a.</v>
      </c>
    </row>
    <row r="81" spans="1:25">
      <c r="A81" s="4">
        <f t="shared" si="18"/>
        <v>1996</v>
      </c>
      <c r="B81">
        <v>37981</v>
      </c>
      <c r="C81" s="74">
        <v>45634</v>
      </c>
      <c r="D81" s="75">
        <f t="shared" si="26"/>
        <v>57943.227471037273</v>
      </c>
      <c r="E81" s="74">
        <v>58714</v>
      </c>
      <c r="F81" s="50">
        <v>56291.679019421819</v>
      </c>
      <c r="G81">
        <v>108356</v>
      </c>
      <c r="H81" s="23">
        <f t="shared" si="19"/>
        <v>73.561493850117742</v>
      </c>
      <c r="I81" s="23">
        <f t="shared" si="27"/>
        <v>54.186201041012957</v>
      </c>
      <c r="J81" s="12">
        <f t="shared" si="17"/>
        <v>65.548644177586894</v>
      </c>
      <c r="K81" s="15">
        <f t="shared" si="28"/>
        <v>-17.722129840149648</v>
      </c>
      <c r="L81" s="24">
        <v>8.0860000000000003</v>
      </c>
      <c r="M81" s="24">
        <v>2.1549999999999998</v>
      </c>
      <c r="N81" s="18">
        <f t="shared" si="20"/>
        <v>0</v>
      </c>
      <c r="O81" s="18">
        <f t="shared" si="21"/>
        <v>0</v>
      </c>
      <c r="P81" s="18">
        <f t="shared" si="22"/>
        <v>1</v>
      </c>
      <c r="Q81" s="18">
        <f t="shared" si="23"/>
        <v>0</v>
      </c>
      <c r="R81" s="15" t="str">
        <f t="shared" si="29"/>
        <v>n.a.</v>
      </c>
      <c r="S81" s="15" t="str">
        <f t="shared" si="29"/>
        <v>n.a.</v>
      </c>
      <c r="T81" s="15">
        <f t="shared" si="29"/>
        <v>8.0860000000000003</v>
      </c>
      <c r="U81" s="15" t="str">
        <f t="shared" si="29"/>
        <v>n.a.</v>
      </c>
      <c r="V81" s="15" t="str">
        <f t="shared" si="30"/>
        <v>n.a.</v>
      </c>
      <c r="W81" s="15" t="str">
        <f t="shared" si="30"/>
        <v>n.a.</v>
      </c>
      <c r="X81" s="15">
        <f t="shared" si="30"/>
        <v>2.1549999999999998</v>
      </c>
      <c r="Y81" s="15" t="str">
        <f t="shared" si="30"/>
        <v>n.a.</v>
      </c>
    </row>
    <row r="82" spans="1:25">
      <c r="A82" s="4">
        <f t="shared" si="18"/>
        <v>1997</v>
      </c>
      <c r="B82">
        <v>38966</v>
      </c>
      <c r="C82" s="74">
        <v>52760</v>
      </c>
      <c r="D82" s="75">
        <f t="shared" si="26"/>
        <v>66991.381017923617</v>
      </c>
      <c r="E82" s="74">
        <v>67934</v>
      </c>
      <c r="F82" s="50">
        <v>62866.995939154018</v>
      </c>
      <c r="G82">
        <v>115074</v>
      </c>
      <c r="H82" s="23">
        <f t="shared" si="19"/>
        <v>72.588166999687701</v>
      </c>
      <c r="I82" s="23">
        <f t="shared" si="27"/>
        <v>59.035055703286581</v>
      </c>
      <c r="J82" s="12">
        <f t="shared" si="17"/>
        <v>58.165691478392723</v>
      </c>
      <c r="K82" s="15">
        <f t="shared" si="28"/>
        <v>-21.635804917413317</v>
      </c>
      <c r="L82" s="24">
        <v>11.494999999999999</v>
      </c>
      <c r="M82" s="24">
        <v>1.254</v>
      </c>
      <c r="N82" s="18">
        <f t="shared" si="20"/>
        <v>0</v>
      </c>
      <c r="O82" s="18">
        <f t="shared" si="21"/>
        <v>1</v>
      </c>
      <c r="P82" s="18">
        <f t="shared" si="22"/>
        <v>0</v>
      </c>
      <c r="Q82" s="18">
        <f t="shared" si="23"/>
        <v>0</v>
      </c>
      <c r="R82" s="15" t="str">
        <f t="shared" si="29"/>
        <v>n.a.</v>
      </c>
      <c r="S82" s="15">
        <f t="shared" si="29"/>
        <v>11.494999999999999</v>
      </c>
      <c r="T82" s="15" t="str">
        <f t="shared" si="29"/>
        <v>n.a.</v>
      </c>
      <c r="U82" s="15" t="str">
        <f t="shared" si="29"/>
        <v>n.a.</v>
      </c>
      <c r="V82" s="15" t="str">
        <f t="shared" si="30"/>
        <v>n.a.</v>
      </c>
      <c r="W82" s="15">
        <f t="shared" si="30"/>
        <v>1.254</v>
      </c>
      <c r="X82" s="15" t="str">
        <f t="shared" si="30"/>
        <v>n.a.</v>
      </c>
      <c r="Y82" s="15" t="str">
        <f t="shared" si="30"/>
        <v>n.a.</v>
      </c>
    </row>
    <row r="83" spans="1:25">
      <c r="A83" s="4">
        <f t="shared" si="18"/>
        <v>1998</v>
      </c>
      <c r="B83">
        <v>37510</v>
      </c>
      <c r="C83" s="74">
        <v>60582</v>
      </c>
      <c r="D83" s="75">
        <f t="shared" si="26"/>
        <v>76923.272267396678</v>
      </c>
      <c r="E83" s="74">
        <v>78536</v>
      </c>
      <c r="F83" s="50">
        <v>67719</v>
      </c>
      <c r="G83">
        <v>121087</v>
      </c>
      <c r="H83" s="23">
        <f t="shared" si="19"/>
        <v>77.910187687355105</v>
      </c>
      <c r="I83" s="23">
        <f t="shared" si="27"/>
        <v>64.859150858473654</v>
      </c>
      <c r="J83" s="12">
        <f t="shared" si="17"/>
        <v>48.762876167838634</v>
      </c>
      <c r="K83" s="25">
        <f t="shared" si="28"/>
        <v>-24.190781037116814</v>
      </c>
      <c r="L83" s="24">
        <v>8.4320000000000004</v>
      </c>
      <c r="M83" s="24">
        <v>2.13</v>
      </c>
      <c r="N83" s="18">
        <f t="shared" si="20"/>
        <v>0</v>
      </c>
      <c r="O83" s="18">
        <f t="shared" si="21"/>
        <v>1</v>
      </c>
      <c r="P83" s="18">
        <f t="shared" si="22"/>
        <v>0</v>
      </c>
      <c r="Q83" s="18">
        <f t="shared" si="23"/>
        <v>0</v>
      </c>
      <c r="R83" s="15" t="str">
        <f t="shared" si="29"/>
        <v>n.a.</v>
      </c>
      <c r="S83" s="15">
        <f t="shared" si="29"/>
        <v>8.4320000000000004</v>
      </c>
      <c r="T83" s="15" t="str">
        <f t="shared" si="29"/>
        <v>n.a.</v>
      </c>
      <c r="U83" s="15" t="str">
        <f t="shared" si="29"/>
        <v>n.a.</v>
      </c>
      <c r="V83" s="15" t="str">
        <f t="shared" si="30"/>
        <v>n.a.</v>
      </c>
      <c r="W83" s="15">
        <f t="shared" si="30"/>
        <v>2.13</v>
      </c>
      <c r="X83" s="15" t="str">
        <f t="shared" si="30"/>
        <v>n.a.</v>
      </c>
      <c r="Y83" s="15" t="str">
        <f t="shared" si="30"/>
        <v>n.a.</v>
      </c>
    </row>
    <row r="84" spans="1:25">
      <c r="A84" s="4">
        <f t="shared" si="18"/>
        <v>1999</v>
      </c>
      <c r="B84">
        <v>39850</v>
      </c>
      <c r="C84" s="74">
        <v>71363.100000000006</v>
      </c>
      <c r="D84" s="75">
        <f t="shared" si="26"/>
        <v>90612.445464749529</v>
      </c>
      <c r="E84" s="74">
        <v>90378</v>
      </c>
      <c r="F84" s="50">
        <v>74709</v>
      </c>
      <c r="G84">
        <v>125835</v>
      </c>
      <c r="H84" s="23">
        <f t="shared" si="19"/>
        <v>81.090631650805122</v>
      </c>
      <c r="I84" s="23">
        <f t="shared" si="27"/>
        <v>71.822624865895818</v>
      </c>
      <c r="J84" s="12">
        <f t="shared" si="17"/>
        <v>43.978506258836852</v>
      </c>
      <c r="K84" s="25">
        <f t="shared" si="28"/>
        <v>-21.570137918750042</v>
      </c>
      <c r="L84" s="24">
        <v>10.653</v>
      </c>
      <c r="M84" s="24">
        <v>2.4689999999999999</v>
      </c>
      <c r="N84" s="18">
        <f t="shared" si="20"/>
        <v>0</v>
      </c>
      <c r="O84" s="18">
        <f t="shared" si="21"/>
        <v>1</v>
      </c>
      <c r="P84" s="18">
        <f t="shared" si="22"/>
        <v>0</v>
      </c>
      <c r="Q84" s="18">
        <f t="shared" si="23"/>
        <v>0</v>
      </c>
      <c r="R84" s="15" t="str">
        <f t="shared" si="29"/>
        <v>n.a.</v>
      </c>
      <c r="S84" s="15">
        <f t="shared" si="29"/>
        <v>10.653</v>
      </c>
      <c r="T84" s="15" t="str">
        <f t="shared" si="29"/>
        <v>n.a.</v>
      </c>
      <c r="U84" s="15" t="str">
        <f t="shared" si="29"/>
        <v>n.a.</v>
      </c>
      <c r="V84" s="15" t="str">
        <f t="shared" si="30"/>
        <v>n.a.</v>
      </c>
      <c r="W84" s="15">
        <f t="shared" si="30"/>
        <v>2.4689999999999999</v>
      </c>
      <c r="X84" s="15" t="str">
        <f t="shared" si="30"/>
        <v>n.a.</v>
      </c>
      <c r="Y84" s="15" t="str">
        <f t="shared" si="30"/>
        <v>n.a.</v>
      </c>
    </row>
    <row r="85" spans="1:25">
      <c r="A85" s="4">
        <f t="shared" si="18"/>
        <v>2000</v>
      </c>
      <c r="B85">
        <v>36512</v>
      </c>
      <c r="C85" s="74">
        <v>82560.5</v>
      </c>
      <c r="D85" s="75">
        <f t="shared" si="26"/>
        <v>104830.21062415245</v>
      </c>
      <c r="E85" s="74">
        <v>104830</v>
      </c>
      <c r="F85" s="50">
        <v>81716</v>
      </c>
      <c r="G85">
        <v>132198</v>
      </c>
      <c r="H85" s="23">
        <f t="shared" si="19"/>
        <v>87.330632923784833</v>
      </c>
      <c r="I85" s="23">
        <f t="shared" si="27"/>
        <v>79.297720086536856</v>
      </c>
      <c r="J85" s="12">
        <f t="shared" si="17"/>
        <v>34.829654335911243</v>
      </c>
      <c r="K85" s="25">
        <f t="shared" si="28"/>
        <v>-23.33603714248148</v>
      </c>
      <c r="L85" s="24">
        <v>9.4469999999999992</v>
      </c>
      <c r="M85" s="24">
        <v>5.2539999999999996</v>
      </c>
      <c r="N85" s="18">
        <f t="shared" si="20"/>
        <v>0</v>
      </c>
      <c r="O85" s="18">
        <f t="shared" si="21"/>
        <v>1</v>
      </c>
      <c r="P85" s="18">
        <f t="shared" si="22"/>
        <v>0</v>
      </c>
      <c r="Q85" s="18">
        <f t="shared" si="23"/>
        <v>0</v>
      </c>
      <c r="R85" s="15" t="str">
        <f t="shared" si="29"/>
        <v>n.a.</v>
      </c>
      <c r="S85" s="15">
        <f t="shared" si="29"/>
        <v>9.4469999999999992</v>
      </c>
      <c r="T85" s="15" t="str">
        <f t="shared" si="29"/>
        <v>n.a.</v>
      </c>
      <c r="U85" s="15" t="str">
        <f t="shared" si="29"/>
        <v>n.a.</v>
      </c>
      <c r="V85" s="15" t="str">
        <f t="shared" si="30"/>
        <v>n.a.</v>
      </c>
      <c r="W85" s="15">
        <f t="shared" si="30"/>
        <v>5.2539999999999996</v>
      </c>
      <c r="X85" s="15" t="str">
        <f t="shared" si="30"/>
        <v>n.a.</v>
      </c>
      <c r="Y85" s="15" t="str">
        <f t="shared" si="30"/>
        <v>n.a.</v>
      </c>
    </row>
    <row r="86" spans="1:25">
      <c r="A86" s="4">
        <f t="shared" si="18"/>
        <v>2001</v>
      </c>
      <c r="B86">
        <v>36183</v>
      </c>
      <c r="C86" s="74">
        <v>92090.3</v>
      </c>
      <c r="D86" s="75">
        <f t="shared" si="26"/>
        <v>116930.56056396686</v>
      </c>
      <c r="E86" s="74">
        <v>116931</v>
      </c>
      <c r="F86" s="50">
        <v>86691</v>
      </c>
      <c r="G86">
        <v>135774</v>
      </c>
      <c r="H86" s="23">
        <f t="shared" si="19"/>
        <v>95.235376221291716</v>
      </c>
      <c r="I86" s="23">
        <f t="shared" si="27"/>
        <v>86.121790622652355</v>
      </c>
      <c r="J86" s="12">
        <f t="shared" si="17"/>
        <v>30.944006276448224</v>
      </c>
      <c r="K86" s="25">
        <f t="shared" si="28"/>
        <v>-17.81886989139041</v>
      </c>
      <c r="L86" s="24">
        <v>5.7430000000000003</v>
      </c>
      <c r="M86" s="24">
        <v>3.9860000000000002</v>
      </c>
      <c r="N86" s="18">
        <f t="shared" si="20"/>
        <v>0</v>
      </c>
      <c r="O86" s="18">
        <f t="shared" si="21"/>
        <v>1</v>
      </c>
      <c r="P86" s="18">
        <f t="shared" si="22"/>
        <v>0</v>
      </c>
      <c r="Q86" s="18">
        <f t="shared" si="23"/>
        <v>0</v>
      </c>
      <c r="R86" s="15" t="str">
        <f t="shared" si="29"/>
        <v>n.a.</v>
      </c>
      <c r="S86" s="15">
        <f t="shared" si="29"/>
        <v>5.7430000000000003</v>
      </c>
      <c r="T86" s="15" t="str">
        <f t="shared" si="29"/>
        <v>n.a.</v>
      </c>
      <c r="U86" s="15" t="str">
        <f t="shared" si="29"/>
        <v>n.a.</v>
      </c>
      <c r="V86" s="15" t="str">
        <f t="shared" si="30"/>
        <v>n.a.</v>
      </c>
      <c r="W86" s="15">
        <f t="shared" si="30"/>
        <v>3.9860000000000002</v>
      </c>
      <c r="X86" s="15" t="str">
        <f t="shared" si="30"/>
        <v>n.a.</v>
      </c>
      <c r="Y86" s="15" t="str">
        <f t="shared" si="30"/>
        <v>n.a.</v>
      </c>
    </row>
    <row r="87" spans="1:25">
      <c r="A87" s="4">
        <f t="shared" si="18"/>
        <v>2002</v>
      </c>
      <c r="B87">
        <v>36361</v>
      </c>
      <c r="C87" s="74">
        <v>102587</v>
      </c>
      <c r="D87" s="75">
        <f t="shared" si="26"/>
        <v>130258.62025181444</v>
      </c>
      <c r="E87" s="74">
        <v>130258.00000000001</v>
      </c>
      <c r="F87" s="50">
        <v>92412</v>
      </c>
      <c r="G87">
        <v>137910</v>
      </c>
      <c r="H87" s="23">
        <f t="shared" si="19"/>
        <v>99.651885036575337</v>
      </c>
      <c r="I87" s="23">
        <f t="shared" si="27"/>
        <v>94.451453846711644</v>
      </c>
      <c r="J87" s="12">
        <f t="shared" si="17"/>
        <v>27.914467334067673</v>
      </c>
      <c r="K87" s="25">
        <f t="shared" si="28"/>
        <v>-16.064038924769179</v>
      </c>
      <c r="L87" s="24">
        <v>6.4770000000000003</v>
      </c>
      <c r="M87" s="24">
        <v>4.7249999999999996</v>
      </c>
      <c r="N87" s="18">
        <f t="shared" si="20"/>
        <v>1</v>
      </c>
      <c r="O87" s="18">
        <f t="shared" si="21"/>
        <v>0</v>
      </c>
      <c r="P87" s="18">
        <f t="shared" si="22"/>
        <v>0</v>
      </c>
      <c r="Q87" s="18">
        <f t="shared" si="23"/>
        <v>0</v>
      </c>
      <c r="R87" s="15">
        <f t="shared" si="29"/>
        <v>6.4770000000000003</v>
      </c>
      <c r="S87" s="15" t="str">
        <f t="shared" si="29"/>
        <v>n.a.</v>
      </c>
      <c r="T87" s="15" t="str">
        <f t="shared" si="29"/>
        <v>n.a.</v>
      </c>
      <c r="U87" s="15" t="str">
        <f t="shared" si="29"/>
        <v>n.a.</v>
      </c>
      <c r="V87" s="15">
        <f t="shared" si="30"/>
        <v>4.7249999999999996</v>
      </c>
      <c r="W87" s="15" t="str">
        <f t="shared" si="30"/>
        <v>n.a.</v>
      </c>
      <c r="X87" s="15" t="str">
        <f t="shared" si="30"/>
        <v>n.a.</v>
      </c>
      <c r="Y87" s="15" t="str">
        <f t="shared" si="30"/>
        <v>n.a.</v>
      </c>
    </row>
    <row r="88" spans="1:25">
      <c r="A88" s="4">
        <f t="shared" si="18"/>
        <v>2003</v>
      </c>
      <c r="B88">
        <v>37611</v>
      </c>
      <c r="C88" s="74">
        <v>110072</v>
      </c>
      <c r="D88" s="75">
        <f t="shared" si="26"/>
        <v>139762.60976885687</v>
      </c>
      <c r="E88" s="74">
        <v>139763</v>
      </c>
      <c r="F88" s="50">
        <v>96537</v>
      </c>
      <c r="G88">
        <v>140407</v>
      </c>
      <c r="H88" s="23">
        <f t="shared" si="19"/>
        <v>106.26702715021183</v>
      </c>
      <c r="I88" s="23">
        <f t="shared" si="27"/>
        <v>99.54133340930295</v>
      </c>
      <c r="J88" s="12">
        <f t="shared" si="17"/>
        <v>26.910630863434843</v>
      </c>
      <c r="K88" s="15">
        <f t="shared" si="28"/>
        <v>-7.9190234724764004</v>
      </c>
      <c r="L88" s="24">
        <v>4.3849999999999998</v>
      </c>
      <c r="M88" s="24">
        <v>3.9950000000000001</v>
      </c>
      <c r="N88" s="18">
        <f t="shared" si="20"/>
        <v>1</v>
      </c>
      <c r="O88" s="18">
        <f t="shared" si="21"/>
        <v>0</v>
      </c>
      <c r="P88" s="18">
        <f t="shared" si="22"/>
        <v>0</v>
      </c>
      <c r="Q88" s="18">
        <f t="shared" si="23"/>
        <v>0</v>
      </c>
      <c r="R88" s="15">
        <f t="shared" si="29"/>
        <v>4.3849999999999998</v>
      </c>
      <c r="S88" s="15" t="str">
        <f t="shared" si="29"/>
        <v>n.a.</v>
      </c>
      <c r="T88" s="15" t="str">
        <f t="shared" si="29"/>
        <v>n.a.</v>
      </c>
      <c r="U88" s="15" t="str">
        <f t="shared" si="29"/>
        <v>n.a.</v>
      </c>
      <c r="V88" s="15">
        <f t="shared" si="30"/>
        <v>3.9950000000000001</v>
      </c>
      <c r="W88" s="15" t="str">
        <f t="shared" si="30"/>
        <v>n.a.</v>
      </c>
      <c r="X88" s="15" t="str">
        <f t="shared" si="30"/>
        <v>n.a.</v>
      </c>
      <c r="Y88" s="15" t="str">
        <f t="shared" si="30"/>
        <v>n.a.</v>
      </c>
    </row>
    <row r="89" spans="1:25">
      <c r="A89" s="4">
        <f t="shared" si="18"/>
        <v>2004</v>
      </c>
      <c r="B89">
        <v>37846</v>
      </c>
      <c r="C89" s="74">
        <v>117424</v>
      </c>
      <c r="D89" s="75">
        <f t="shared" si="26"/>
        <v>149097.72412146823</v>
      </c>
      <c r="E89" s="74">
        <v>149098</v>
      </c>
      <c r="F89" s="50">
        <v>100745</v>
      </c>
      <c r="G89">
        <v>145597</v>
      </c>
      <c r="H89" s="23">
        <f t="shared" si="19"/>
        <v>109.25802769368207</v>
      </c>
      <c r="I89" s="23">
        <f t="shared" si="27"/>
        <v>102.40458251200231</v>
      </c>
      <c r="J89" s="12">
        <f t="shared" si="17"/>
        <v>25.383351907616841</v>
      </c>
      <c r="K89" s="15">
        <f t="shared" si="28"/>
        <v>-5.5606543688313828</v>
      </c>
      <c r="L89" s="24">
        <v>4.5949999999999998</v>
      </c>
      <c r="M89" s="24">
        <v>2.2999999999999998</v>
      </c>
      <c r="N89" s="18">
        <f t="shared" si="20"/>
        <v>1</v>
      </c>
      <c r="O89" s="18">
        <f t="shared" si="21"/>
        <v>0</v>
      </c>
      <c r="P89" s="18">
        <f t="shared" si="22"/>
        <v>0</v>
      </c>
      <c r="Q89" s="18">
        <f t="shared" si="23"/>
        <v>0</v>
      </c>
      <c r="R89" s="15">
        <f t="shared" si="29"/>
        <v>4.5949999999999998</v>
      </c>
      <c r="S89" s="15" t="str">
        <f t="shared" si="29"/>
        <v>n.a.</v>
      </c>
      <c r="T89" s="15" t="str">
        <f t="shared" si="29"/>
        <v>n.a.</v>
      </c>
      <c r="U89" s="15" t="str">
        <f t="shared" si="29"/>
        <v>n.a.</v>
      </c>
      <c r="V89" s="15">
        <f t="shared" si="30"/>
        <v>2.2999999999999998</v>
      </c>
      <c r="W89" s="15" t="str">
        <f t="shared" si="30"/>
        <v>n.a.</v>
      </c>
      <c r="X89" s="15" t="str">
        <f t="shared" si="30"/>
        <v>n.a.</v>
      </c>
      <c r="Y89" s="15" t="str">
        <f t="shared" si="30"/>
        <v>n.a.</v>
      </c>
    </row>
    <row r="90" spans="1:25">
      <c r="A90" s="4">
        <f t="shared" si="18"/>
        <v>2005</v>
      </c>
      <c r="B90">
        <v>38182</v>
      </c>
      <c r="C90" s="74">
        <v>127657</v>
      </c>
      <c r="D90" s="75">
        <f t="shared" si="26"/>
        <v>162090.95387803402</v>
      </c>
      <c r="E90" s="74">
        <v>162091</v>
      </c>
      <c r="F90" s="50">
        <v>106840</v>
      </c>
      <c r="G90">
        <v>149627</v>
      </c>
      <c r="H90" s="23">
        <f t="shared" si="19"/>
        <v>109.90640209659304</v>
      </c>
      <c r="I90" s="23">
        <f t="shared" si="27"/>
        <v>108.33004738449611</v>
      </c>
      <c r="J90" s="12">
        <f t="shared" si="17"/>
        <v>23.55591048512812</v>
      </c>
      <c r="K90" s="15">
        <f t="shared" si="28"/>
        <v>-4.3585568489395534</v>
      </c>
      <c r="L90" s="24">
        <v>6.1749999999999998</v>
      </c>
      <c r="M90" s="24">
        <v>2.1800000000000002</v>
      </c>
      <c r="N90" s="18">
        <f t="shared" si="20"/>
        <v>1</v>
      </c>
      <c r="O90" s="18">
        <f t="shared" si="21"/>
        <v>0</v>
      </c>
      <c r="P90" s="18">
        <f t="shared" si="22"/>
        <v>0</v>
      </c>
      <c r="Q90" s="18">
        <f t="shared" si="23"/>
        <v>0</v>
      </c>
      <c r="R90" s="15">
        <f t="shared" si="29"/>
        <v>6.1749999999999998</v>
      </c>
      <c r="S90" s="15" t="str">
        <f t="shared" si="29"/>
        <v>n.a.</v>
      </c>
      <c r="T90" s="15" t="str">
        <f t="shared" si="29"/>
        <v>n.a.</v>
      </c>
      <c r="U90" s="15" t="str">
        <f t="shared" si="29"/>
        <v>n.a.</v>
      </c>
      <c r="V90" s="15">
        <f t="shared" si="30"/>
        <v>2.1800000000000002</v>
      </c>
      <c r="W90" s="15" t="str">
        <f t="shared" si="30"/>
        <v>n.a.</v>
      </c>
      <c r="X90" s="15" t="str">
        <f t="shared" si="30"/>
        <v>n.a.</v>
      </c>
      <c r="Y90" s="15" t="str">
        <f t="shared" si="30"/>
        <v>n.a.</v>
      </c>
    </row>
    <row r="91" spans="1:25">
      <c r="A91" s="4">
        <f t="shared" si="18"/>
        <v>2006</v>
      </c>
      <c r="B91">
        <v>35917</v>
      </c>
      <c r="C91" s="74">
        <v>139209</v>
      </c>
      <c r="D91" s="75">
        <f t="shared" si="26"/>
        <v>176758.96816004792</v>
      </c>
      <c r="E91" s="74">
        <v>176759</v>
      </c>
      <c r="F91" s="50">
        <v>112934</v>
      </c>
      <c r="G91">
        <v>156993</v>
      </c>
      <c r="I91" s="23">
        <f t="shared" si="27"/>
        <v>112.59037027128598</v>
      </c>
      <c r="J91" s="12">
        <f t="shared" si="17"/>
        <v>20.319761070045761</v>
      </c>
      <c r="K91" s="15">
        <f t="shared" si="28"/>
        <v>-6.5908697933890821</v>
      </c>
      <c r="L91" s="24">
        <v>5.3559999999999999</v>
      </c>
      <c r="M91" s="24">
        <v>2.7</v>
      </c>
      <c r="N91" s="18">
        <f t="shared" si="20"/>
        <v>1</v>
      </c>
      <c r="O91" s="18">
        <f t="shared" si="21"/>
        <v>0</v>
      </c>
      <c r="P91" s="18">
        <f t="shared" si="22"/>
        <v>0</v>
      </c>
      <c r="Q91" s="18">
        <f t="shared" si="23"/>
        <v>0</v>
      </c>
      <c r="R91" s="15">
        <f t="shared" si="29"/>
        <v>5.3559999999999999</v>
      </c>
      <c r="S91" s="15" t="str">
        <f t="shared" si="29"/>
        <v>n.a.</v>
      </c>
      <c r="T91" s="15" t="str">
        <f t="shared" si="29"/>
        <v>n.a.</v>
      </c>
      <c r="U91" s="15" t="str">
        <f t="shared" si="29"/>
        <v>n.a.</v>
      </c>
      <c r="V91" s="15">
        <f t="shared" si="30"/>
        <v>2.7</v>
      </c>
      <c r="W91" s="15" t="str">
        <f t="shared" si="30"/>
        <v>n.a.</v>
      </c>
      <c r="X91" s="15" t="str">
        <f t="shared" si="30"/>
        <v>n.a.</v>
      </c>
      <c r="Y91" s="15" t="str">
        <f t="shared" si="30"/>
        <v>n.a.</v>
      </c>
    </row>
    <row r="92" spans="1:25">
      <c r="A92" s="4">
        <f t="shared" si="18"/>
        <v>2007</v>
      </c>
      <c r="B92">
        <v>37559</v>
      </c>
      <c r="C92" s="74">
        <v>149441</v>
      </c>
      <c r="D92" s="75">
        <f t="shared" si="26"/>
        <v>189750.92817853531</v>
      </c>
      <c r="E92" s="74">
        <v>189751</v>
      </c>
      <c r="G92">
        <v>163591</v>
      </c>
      <c r="I92" s="23">
        <f t="shared" si="27"/>
        <v>115.99109975487649</v>
      </c>
      <c r="J92" s="12">
        <f t="shared" si="17"/>
        <v>19.793842570646611</v>
      </c>
      <c r="K92" s="15">
        <f t="shared" si="28"/>
        <v>-5.5895093369702309</v>
      </c>
      <c r="L92" s="24">
        <v>6.024</v>
      </c>
      <c r="M92" s="24">
        <v>2.8730000000000002</v>
      </c>
      <c r="N92" s="18">
        <f t="shared" si="20"/>
        <v>1</v>
      </c>
      <c r="O92" s="18">
        <f t="shared" si="21"/>
        <v>0</v>
      </c>
      <c r="P92" s="18">
        <f t="shared" si="22"/>
        <v>0</v>
      </c>
      <c r="Q92" s="18">
        <f t="shared" si="23"/>
        <v>0</v>
      </c>
      <c r="R92" s="15">
        <f t="shared" si="29"/>
        <v>6.024</v>
      </c>
      <c r="S92" s="15" t="str">
        <f t="shared" si="29"/>
        <v>n.a.</v>
      </c>
      <c r="T92" s="15" t="str">
        <f t="shared" si="29"/>
        <v>n.a.</v>
      </c>
      <c r="U92" s="15" t="str">
        <f t="shared" si="29"/>
        <v>n.a.</v>
      </c>
      <c r="V92" s="15">
        <f t="shared" si="30"/>
        <v>2.8730000000000002</v>
      </c>
      <c r="W92" s="15" t="str">
        <f t="shared" si="30"/>
        <v>n.a.</v>
      </c>
      <c r="X92" s="15" t="str">
        <f t="shared" si="30"/>
        <v>n.a.</v>
      </c>
      <c r="Y92" s="15" t="str">
        <f t="shared" si="30"/>
        <v>n.a.</v>
      </c>
    </row>
    <row r="93" spans="1:25">
      <c r="A93" s="4">
        <f t="shared" si="18"/>
        <v>2008</v>
      </c>
      <c r="B93">
        <v>50398</v>
      </c>
      <c r="C93" s="74">
        <v>143192</v>
      </c>
      <c r="D93" s="75">
        <f t="shared" si="26"/>
        <v>181816.33492643136</v>
      </c>
      <c r="E93" s="74">
        <v>181815</v>
      </c>
      <c r="G93">
        <v>165294</v>
      </c>
      <c r="I93" s="23">
        <f t="shared" si="27"/>
        <v>109.99491814584921</v>
      </c>
      <c r="J93" s="12">
        <f t="shared" si="17"/>
        <v>27.719181568802728</v>
      </c>
      <c r="K93" s="15">
        <f t="shared" si="28"/>
        <v>4.1632710836746085</v>
      </c>
      <c r="L93" s="24">
        <v>-3.036</v>
      </c>
      <c r="M93" s="24">
        <v>3.1080000000000001</v>
      </c>
      <c r="N93" s="18">
        <f t="shared" si="20"/>
        <v>1</v>
      </c>
      <c r="O93" s="18">
        <f t="shared" si="21"/>
        <v>0</v>
      </c>
      <c r="P93" s="18">
        <f t="shared" si="22"/>
        <v>0</v>
      </c>
      <c r="Q93" s="18">
        <f t="shared" si="23"/>
        <v>0</v>
      </c>
      <c r="R93" s="15">
        <f t="shared" si="29"/>
        <v>-3.036</v>
      </c>
      <c r="S93" s="15" t="str">
        <f t="shared" si="29"/>
        <v>n.a.</v>
      </c>
      <c r="T93" s="15" t="str">
        <f t="shared" si="29"/>
        <v>n.a.</v>
      </c>
      <c r="U93" s="15" t="str">
        <f t="shared" si="29"/>
        <v>n.a.</v>
      </c>
      <c r="V93" s="15">
        <f t="shared" si="30"/>
        <v>3.1080000000000001</v>
      </c>
      <c r="W93" s="15" t="str">
        <f t="shared" si="30"/>
        <v>n.a.</v>
      </c>
      <c r="X93" s="15" t="str">
        <f t="shared" si="30"/>
        <v>n.a.</v>
      </c>
      <c r="Y93" s="15" t="str">
        <f t="shared" si="30"/>
        <v>n.a.</v>
      </c>
    </row>
    <row r="94" spans="1:25">
      <c r="A94" s="4">
        <v>2009</v>
      </c>
      <c r="B94">
        <v>73266</v>
      </c>
      <c r="D94">
        <v>165120</v>
      </c>
      <c r="E94" s="74">
        <v>165120</v>
      </c>
      <c r="G94">
        <v>154788</v>
      </c>
      <c r="I94" s="23">
        <f t="shared" si="27"/>
        <v>106.67493604155361</v>
      </c>
      <c r="J94" s="12">
        <f t="shared" si="17"/>
        <v>44.371366279069768</v>
      </c>
      <c r="K94" s="15">
        <f t="shared" si="28"/>
        <v>24.051605209024007</v>
      </c>
      <c r="L94" s="24">
        <v>-7.5</v>
      </c>
      <c r="M94" s="24">
        <v>-1.581</v>
      </c>
      <c r="N94" s="18">
        <f t="shared" si="20"/>
        <v>0</v>
      </c>
      <c r="O94" s="18">
        <f t="shared" si="21"/>
        <v>1</v>
      </c>
      <c r="P94" s="18">
        <f t="shared" si="22"/>
        <v>0</v>
      </c>
      <c r="Q94" s="18">
        <f t="shared" si="23"/>
        <v>0</v>
      </c>
      <c r="R94" s="15" t="str">
        <f t="shared" si="29"/>
        <v>n.a.</v>
      </c>
      <c r="S94" s="15">
        <f t="shared" si="29"/>
        <v>-7.5</v>
      </c>
      <c r="T94" s="15" t="str">
        <f t="shared" si="29"/>
        <v>n.a.</v>
      </c>
      <c r="U94" s="15" t="str">
        <f t="shared" si="29"/>
        <v>n.a.</v>
      </c>
      <c r="V94" s="15" t="str">
        <f t="shared" si="30"/>
        <v>n.a.</v>
      </c>
      <c r="W94" s="15">
        <f t="shared" si="30"/>
        <v>-1.581</v>
      </c>
      <c r="X94" s="15" t="str">
        <f t="shared" si="30"/>
        <v>n.a.</v>
      </c>
      <c r="Y94" s="15" t="str">
        <f t="shared" si="30"/>
        <v>n.a.</v>
      </c>
    </row>
    <row r="95" spans="1:25">
      <c r="A95" s="4">
        <v>2010</v>
      </c>
      <c r="G95">
        <v>156237</v>
      </c>
      <c r="I95" s="23" t="s">
        <v>7</v>
      </c>
      <c r="L95" s="24">
        <v>-2.5</v>
      </c>
      <c r="M95" s="24">
        <v>-0.30299999999999999</v>
      </c>
    </row>
    <row r="96" spans="1:25">
      <c r="A96" s="19" t="s">
        <v>186</v>
      </c>
      <c r="M96" s="24"/>
      <c r="N96" s="18">
        <f>SUM(N34:N94)</f>
        <v>8</v>
      </c>
      <c r="O96" s="18">
        <f>SUM(O34:O94)</f>
        <v>14</v>
      </c>
      <c r="P96" s="18">
        <f>SUM(P34:P94)</f>
        <v>32</v>
      </c>
      <c r="Q96" s="18">
        <f>SUM(Q34:Q94)</f>
        <v>7</v>
      </c>
      <c r="R96" s="15">
        <f>AVERAGE(R34:R94)</f>
        <v>4.4016199315565681</v>
      </c>
      <c r="S96" s="15">
        <f t="shared" ref="S96:Y96" si="31">AVERAGE(S34:S94)</f>
        <v>4.4571668732135397</v>
      </c>
      <c r="T96" s="15">
        <f t="shared" si="31"/>
        <v>3.9508263892382276</v>
      </c>
      <c r="U96" s="15">
        <f t="shared" si="31"/>
        <v>2.4427142857142856</v>
      </c>
      <c r="V96" s="15">
        <f t="shared" si="31"/>
        <v>2.8539815077797006</v>
      </c>
      <c r="W96" s="15">
        <f t="shared" si="31"/>
        <v>4.7694861701857247</v>
      </c>
      <c r="X96" s="15">
        <f t="shared" si="31"/>
        <v>7.2788899184246336</v>
      </c>
      <c r="Y96" s="15">
        <f t="shared" si="31"/>
        <v>5.2645714285714291</v>
      </c>
    </row>
    <row r="97" spans="1:25">
      <c r="A97" s="19" t="s">
        <v>187</v>
      </c>
      <c r="N97" s="3"/>
      <c r="O97" s="3"/>
      <c r="P97" s="3"/>
      <c r="Q97" s="3"/>
      <c r="R97" s="15">
        <f>MEDIAN(R34:R94)</f>
        <v>5.2964797262262753</v>
      </c>
      <c r="S97" s="15">
        <f t="shared" ref="S97:Y97" si="32">MEDIAN(S34:S94)</f>
        <v>4.0954479501839947</v>
      </c>
      <c r="T97" s="15">
        <f t="shared" si="32"/>
        <v>3.7476450040026172</v>
      </c>
      <c r="U97" s="15">
        <f t="shared" si="32"/>
        <v>2.9969999999999999</v>
      </c>
      <c r="V97" s="15">
        <f t="shared" si="32"/>
        <v>2.7865000000000002</v>
      </c>
      <c r="W97" s="15">
        <f t="shared" si="32"/>
        <v>3.2275</v>
      </c>
      <c r="X97" s="15">
        <f t="shared" si="32"/>
        <v>4.1668189799074948</v>
      </c>
      <c r="Y97" s="15">
        <f t="shared" si="32"/>
        <v>3.99</v>
      </c>
    </row>
    <row r="133" spans="3:3">
      <c r="C133">
        <f>1/787564</f>
        <v>1.2697380784291816E-6</v>
      </c>
    </row>
  </sheetData>
  <mergeCells count="5">
    <mergeCell ref="R1:U1"/>
    <mergeCell ref="V1:Y1"/>
    <mergeCell ref="N2:Q2"/>
    <mergeCell ref="R2:U2"/>
    <mergeCell ref="V2:Y2"/>
  </mergeCells>
  <phoneticPr fontId="14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F230"/>
  <sheetViews>
    <sheetView workbookViewId="0">
      <pane xSplit="1" ySplit="6" topLeftCell="R303" activePane="bottomRight" state="frozen"/>
      <selection pane="topRight" activeCell="B1" sqref="B1"/>
      <selection pane="bottomLeft" activeCell="A7" sqref="A7"/>
      <selection pane="bottomRight" activeCell="W320" sqref="W320"/>
    </sheetView>
  </sheetViews>
  <sheetFormatPr defaultRowHeight="15"/>
  <cols>
    <col min="2" max="2" width="14" bestFit="1" customWidth="1"/>
    <col min="11" max="11" width="8.42578125" bestFit="1" customWidth="1"/>
    <col min="13" max="13" width="9.28515625" bestFit="1" customWidth="1"/>
  </cols>
  <sheetData>
    <row r="1" spans="1:32">
      <c r="A1" s="3" t="s">
        <v>181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53"/>
      <c r="O1" s="53"/>
      <c r="P1" s="53"/>
      <c r="Q1" s="53"/>
      <c r="R1" s="215" t="s">
        <v>18</v>
      </c>
      <c r="S1" s="211"/>
      <c r="T1" s="211"/>
      <c r="U1" s="211"/>
      <c r="V1" s="215" t="s">
        <v>15</v>
      </c>
      <c r="W1" s="211"/>
      <c r="X1" s="211"/>
      <c r="Y1" s="211"/>
      <c r="Z1" s="3"/>
      <c r="AA1" s="3"/>
      <c r="AB1" s="3"/>
      <c r="AC1" s="3"/>
      <c r="AD1" s="3"/>
      <c r="AE1" s="3"/>
      <c r="AF1" s="3"/>
    </row>
    <row r="2" spans="1:3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15" t="s">
        <v>11</v>
      </c>
      <c r="O2" s="211"/>
      <c r="P2" s="211"/>
      <c r="Q2" s="211"/>
      <c r="R2" s="215" t="s">
        <v>11</v>
      </c>
      <c r="S2" s="211"/>
      <c r="T2" s="211"/>
      <c r="U2" s="211"/>
      <c r="V2" s="215" t="s">
        <v>11</v>
      </c>
      <c r="W2" s="211"/>
      <c r="X2" s="211"/>
      <c r="Y2" s="211"/>
      <c r="Z2" s="3"/>
      <c r="AA2" s="3"/>
      <c r="AB2" s="3"/>
      <c r="AC2" s="3"/>
      <c r="AD2" s="3"/>
      <c r="AE2" s="3"/>
      <c r="AF2" s="3"/>
    </row>
    <row r="3" spans="1:32">
      <c r="A3" s="3"/>
      <c r="B3" s="9" t="s">
        <v>12</v>
      </c>
      <c r="C3" s="9" t="s">
        <v>0</v>
      </c>
      <c r="D3" s="9" t="s">
        <v>0</v>
      </c>
      <c r="E3" s="9" t="s">
        <v>0</v>
      </c>
      <c r="F3" s="9" t="s">
        <v>2</v>
      </c>
      <c r="G3" s="9" t="s">
        <v>2</v>
      </c>
      <c r="H3" s="9" t="s">
        <v>4</v>
      </c>
      <c r="I3" s="9" t="s">
        <v>4</v>
      </c>
      <c r="J3" s="9" t="s">
        <v>11</v>
      </c>
      <c r="K3" s="9" t="s">
        <v>12</v>
      </c>
      <c r="L3" s="9" t="s">
        <v>2</v>
      </c>
      <c r="M3" s="9" t="s">
        <v>15</v>
      </c>
      <c r="N3" s="19" t="s">
        <v>19</v>
      </c>
      <c r="O3" s="19" t="s">
        <v>20</v>
      </c>
      <c r="P3" s="19" t="s">
        <v>21</v>
      </c>
      <c r="Q3" s="19" t="s">
        <v>22</v>
      </c>
      <c r="R3" s="19" t="s">
        <v>19</v>
      </c>
      <c r="S3" s="19" t="s">
        <v>20</v>
      </c>
      <c r="T3" s="19" t="s">
        <v>21</v>
      </c>
      <c r="U3" s="19" t="s">
        <v>22</v>
      </c>
      <c r="V3" s="19" t="s">
        <v>19</v>
      </c>
      <c r="W3" s="19" t="s">
        <v>20</v>
      </c>
      <c r="X3" s="19" t="s">
        <v>21</v>
      </c>
      <c r="Y3" s="19" t="s">
        <v>22</v>
      </c>
      <c r="Z3" s="3"/>
      <c r="AA3" s="3"/>
      <c r="AB3" s="3"/>
      <c r="AC3" s="3"/>
      <c r="AD3" s="3"/>
      <c r="AE3" s="3"/>
      <c r="AF3" s="3"/>
    </row>
    <row r="4" spans="1:32">
      <c r="A4" s="3"/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</v>
      </c>
      <c r="H4" s="9" t="s">
        <v>10</v>
      </c>
      <c r="I4" s="9" t="s">
        <v>30</v>
      </c>
      <c r="J4" s="9"/>
      <c r="K4" s="9" t="s">
        <v>17</v>
      </c>
      <c r="L4" s="9" t="s">
        <v>1</v>
      </c>
      <c r="M4" s="3" t="s">
        <v>14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</row>
    <row r="5" spans="1:32">
      <c r="A5" s="3"/>
      <c r="B5" s="3"/>
      <c r="C5" s="9" t="s">
        <v>3</v>
      </c>
      <c r="D5" s="9" t="s">
        <v>3</v>
      </c>
      <c r="E5" s="9" t="s">
        <v>3</v>
      </c>
      <c r="F5" s="9" t="s">
        <v>3</v>
      </c>
      <c r="G5" s="9" t="s">
        <v>3</v>
      </c>
      <c r="H5" s="9" t="s">
        <v>7</v>
      </c>
      <c r="I5" s="9" t="s">
        <v>7</v>
      </c>
      <c r="J5" s="9"/>
      <c r="K5" s="9"/>
      <c r="L5" s="9" t="s">
        <v>13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</row>
    <row r="6" spans="1:32">
      <c r="A6" s="3"/>
      <c r="B6" s="3"/>
      <c r="C6" s="9"/>
      <c r="D6" s="9" t="s">
        <v>183</v>
      </c>
      <c r="E6" s="9" t="s">
        <v>9</v>
      </c>
      <c r="F6" s="9"/>
      <c r="G6" s="9" t="s">
        <v>29</v>
      </c>
      <c r="H6" s="9"/>
      <c r="I6" s="9"/>
      <c r="J6" s="9"/>
      <c r="K6" s="9"/>
      <c r="L6" s="9" t="s">
        <v>14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</row>
    <row r="7" spans="1:32">
      <c r="A7" s="4">
        <v>1815</v>
      </c>
      <c r="B7" s="70"/>
      <c r="C7" s="3">
        <v>7378.4</v>
      </c>
      <c r="D7" s="3"/>
      <c r="E7" s="3"/>
      <c r="F7" s="68">
        <v>20.8</v>
      </c>
      <c r="G7" s="3"/>
      <c r="H7" s="3"/>
      <c r="I7" s="3"/>
      <c r="J7" s="3"/>
      <c r="K7" s="3"/>
      <c r="L7" s="3"/>
      <c r="M7" s="7">
        <v>-2.4590163934426199</v>
      </c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</row>
    <row r="8" spans="1:32">
      <c r="A8" s="4">
        <f t="shared" ref="A8:A56" si="0">A7+1</f>
        <v>1816</v>
      </c>
      <c r="B8" s="70"/>
      <c r="C8" s="3">
        <v>8895.1</v>
      </c>
      <c r="D8" s="3"/>
      <c r="E8" s="3"/>
      <c r="F8" s="68">
        <v>21.6</v>
      </c>
      <c r="G8" s="3"/>
      <c r="H8" s="3"/>
      <c r="I8" s="3"/>
      <c r="J8" s="3"/>
      <c r="K8" s="3"/>
      <c r="L8" s="3"/>
      <c r="M8" s="7">
        <v>12.004511762810187</v>
      </c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>
      <c r="A9" s="4">
        <f t="shared" si="0"/>
        <v>1817</v>
      </c>
      <c r="B9" s="70"/>
      <c r="C9" s="3">
        <v>10593.9</v>
      </c>
      <c r="D9" s="3"/>
      <c r="E9" s="3"/>
      <c r="F9" s="68">
        <v>23.1</v>
      </c>
      <c r="G9" s="3"/>
      <c r="H9" s="3"/>
      <c r="I9" s="3"/>
      <c r="J9" s="3"/>
      <c r="K9" s="3"/>
      <c r="L9" s="3"/>
      <c r="M9" s="7">
        <v>-4.0019379844961289</v>
      </c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>
      <c r="A10" s="4">
        <f t="shared" si="0"/>
        <v>1818</v>
      </c>
      <c r="B10" s="70"/>
      <c r="C10" s="3">
        <v>9553.7000000000007</v>
      </c>
      <c r="D10" s="3"/>
      <c r="E10" s="3"/>
      <c r="F10" s="68">
        <v>23.1</v>
      </c>
      <c r="G10" s="3"/>
      <c r="H10" s="3"/>
      <c r="I10" s="3"/>
      <c r="J10" s="3"/>
      <c r="K10" s="3"/>
      <c r="L10" s="3"/>
      <c r="M10" s="7">
        <v>9.6010241092383097</v>
      </c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>
      <c r="A11" s="4">
        <f t="shared" si="0"/>
        <v>1819</v>
      </c>
      <c r="B11" s="70"/>
      <c r="C11" s="3">
        <v>8865.7999999999993</v>
      </c>
      <c r="D11" s="3"/>
      <c r="E11" s="3"/>
      <c r="F11" s="68">
        <v>25.2</v>
      </c>
      <c r="G11" s="3"/>
      <c r="H11" s="3"/>
      <c r="I11" s="3"/>
      <c r="J11" s="3"/>
      <c r="K11" s="3"/>
      <c r="L11" s="3"/>
      <c r="M11" s="7">
        <v>-17.317073170731703</v>
      </c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>
      <c r="A12" s="4">
        <f t="shared" si="0"/>
        <v>1820</v>
      </c>
      <c r="B12" s="70"/>
      <c r="C12" s="3">
        <v>8965.6</v>
      </c>
      <c r="D12" s="3"/>
      <c r="E12" s="3"/>
      <c r="F12" s="68">
        <v>24.5</v>
      </c>
      <c r="G12" s="3"/>
      <c r="H12" s="3"/>
      <c r="I12" s="3"/>
      <c r="J12" s="3"/>
      <c r="K12" s="3"/>
      <c r="L12" s="3"/>
      <c r="M12" s="7">
        <v>21.719576719576715</v>
      </c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>
      <c r="A13" s="4">
        <f t="shared" si="0"/>
        <v>1821</v>
      </c>
      <c r="B13" s="70"/>
      <c r="C13" s="3">
        <v>9267.7999999999993</v>
      </c>
      <c r="D13" s="3"/>
      <c r="E13" s="3"/>
      <c r="F13" s="68">
        <v>26.5</v>
      </c>
      <c r="G13" s="3"/>
      <c r="H13" s="3"/>
      <c r="I13" s="3"/>
      <c r="J13" s="3"/>
      <c r="K13" s="3"/>
      <c r="L13" s="3"/>
      <c r="M13" s="7">
        <v>-4.6698430150876549</v>
      </c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spans="1:32">
      <c r="A14" s="4">
        <f t="shared" si="0"/>
        <v>1822</v>
      </c>
      <c r="B14" s="70"/>
      <c r="C14" s="3">
        <v>9045.4</v>
      </c>
      <c r="D14" s="3"/>
      <c r="E14" s="3"/>
      <c r="F14" s="68">
        <v>25.5</v>
      </c>
      <c r="G14" s="3"/>
      <c r="H14" s="3"/>
      <c r="I14" s="3"/>
      <c r="J14" s="3"/>
      <c r="K14" s="3"/>
      <c r="L14" s="3"/>
      <c r="M14" s="7">
        <v>-4.6328671328671351</v>
      </c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spans="1:32">
      <c r="A15" s="4">
        <f t="shared" si="0"/>
        <v>1823</v>
      </c>
      <c r="B15" s="70"/>
      <c r="C15" s="3">
        <v>10081.700000000001</v>
      </c>
      <c r="D15" s="3"/>
      <c r="E15" s="3"/>
      <c r="F15" s="68">
        <v>27.2</v>
      </c>
      <c r="G15" s="3"/>
      <c r="H15" s="3"/>
      <c r="I15" s="3"/>
      <c r="J15" s="3"/>
      <c r="K15" s="3"/>
      <c r="L15" s="3"/>
      <c r="M15" s="7">
        <v>5.3830227743271175</v>
      </c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spans="1:32">
      <c r="A16" s="4">
        <f t="shared" si="0"/>
        <v>1824</v>
      </c>
      <c r="B16" s="70"/>
      <c r="C16" s="3">
        <v>9817.4</v>
      </c>
      <c r="D16" s="3"/>
      <c r="E16" s="3"/>
      <c r="F16" s="68">
        <v>27.7</v>
      </c>
      <c r="G16" s="3"/>
      <c r="H16" s="3"/>
      <c r="I16" s="3"/>
      <c r="J16" s="3"/>
      <c r="K16" s="3"/>
      <c r="L16" s="3"/>
      <c r="M16" s="7">
        <v>-4.9250749250749237</v>
      </c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32">
      <c r="A17" s="4">
        <f t="shared" si="0"/>
        <v>1825</v>
      </c>
      <c r="B17" s="70"/>
      <c r="C17" s="3">
        <v>10217.6</v>
      </c>
      <c r="D17" s="3"/>
      <c r="E17" s="3"/>
      <c r="F17" s="68">
        <v>26.5</v>
      </c>
      <c r="G17" s="3"/>
      <c r="H17" s="3"/>
      <c r="I17" s="3"/>
      <c r="J17" s="3"/>
      <c r="K17" s="3"/>
      <c r="L17" s="3"/>
      <c r="M17" s="7">
        <v>7.33819843726965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</row>
    <row r="18" spans="1:32">
      <c r="A18" s="4">
        <f t="shared" si="0"/>
        <v>1826</v>
      </c>
      <c r="B18" s="70"/>
      <c r="C18" s="3">
        <v>10283.799999999999</v>
      </c>
      <c r="D18" s="3"/>
      <c r="E18" s="3"/>
      <c r="F18" s="68">
        <v>27.4</v>
      </c>
      <c r="G18" s="3"/>
      <c r="H18" s="3"/>
      <c r="I18" s="3"/>
      <c r="J18" s="3"/>
      <c r="K18" s="3"/>
      <c r="L18" s="3"/>
      <c r="M18" s="7">
        <v>-3.891947253872746</v>
      </c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</row>
    <row r="19" spans="1:32">
      <c r="A19" s="4">
        <f t="shared" si="0"/>
        <v>1827</v>
      </c>
      <c r="B19" s="70"/>
      <c r="C19" s="3">
        <v>10449</v>
      </c>
      <c r="D19" s="3"/>
      <c r="E19" s="3"/>
      <c r="F19" s="68">
        <v>27.3</v>
      </c>
      <c r="G19" s="3"/>
      <c r="H19" s="3"/>
      <c r="I19" s="3"/>
      <c r="J19" s="3"/>
      <c r="K19" s="3"/>
      <c r="L19" s="3"/>
      <c r="M19" s="7">
        <v>-0.2635960044395036</v>
      </c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</row>
    <row r="20" spans="1:32">
      <c r="A20" s="4">
        <f t="shared" si="0"/>
        <v>1828</v>
      </c>
      <c r="B20" s="70"/>
      <c r="C20" s="3">
        <v>10498.1</v>
      </c>
      <c r="D20" s="3"/>
      <c r="E20" s="3"/>
      <c r="F20" s="68">
        <v>28</v>
      </c>
      <c r="G20" s="3"/>
      <c r="H20" s="3"/>
      <c r="I20" s="3"/>
      <c r="J20" s="3"/>
      <c r="K20" s="3"/>
      <c r="L20" s="3"/>
      <c r="M20" s="7">
        <v>1.4053563955921278</v>
      </c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</row>
    <row r="21" spans="1:32">
      <c r="A21" s="4">
        <f t="shared" si="0"/>
        <v>1829</v>
      </c>
      <c r="B21" s="70"/>
      <c r="C21" s="3">
        <v>11322.7</v>
      </c>
      <c r="D21" s="3"/>
      <c r="E21" s="3"/>
      <c r="F21" s="68">
        <v>28.8</v>
      </c>
      <c r="G21" s="3"/>
      <c r="H21" s="3"/>
      <c r="I21" s="3"/>
      <c r="J21" s="3"/>
      <c r="K21" s="3"/>
      <c r="L21" s="3"/>
      <c r="M21" s="7">
        <v>2.5805793553651535</v>
      </c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</row>
    <row r="22" spans="1:32">
      <c r="A22" s="4">
        <f t="shared" si="0"/>
        <v>1830</v>
      </c>
      <c r="B22" s="70"/>
      <c r="C22" s="67">
        <v>11422</v>
      </c>
      <c r="D22" s="65"/>
      <c r="E22" s="3"/>
      <c r="F22" s="68">
        <v>28.6</v>
      </c>
      <c r="G22" s="3"/>
      <c r="H22" s="3"/>
      <c r="I22" s="3"/>
      <c r="J22" s="3"/>
      <c r="K22" s="3"/>
      <c r="L22" s="3"/>
      <c r="M22" s="7">
        <v>-3.3613445378151252</v>
      </c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</row>
    <row r="23" spans="1:32">
      <c r="A23" s="4">
        <f t="shared" si="0"/>
        <v>1831</v>
      </c>
      <c r="B23" s="70"/>
      <c r="C23" s="67">
        <v>11082.4</v>
      </c>
      <c r="D23" s="65"/>
      <c r="E23" s="3"/>
      <c r="F23" s="68">
        <v>29.7</v>
      </c>
      <c r="G23" s="3"/>
      <c r="H23" s="3"/>
      <c r="I23" s="3"/>
      <c r="J23" s="3"/>
      <c r="K23" s="3"/>
      <c r="L23" s="7">
        <f t="shared" ref="L23:L86" si="1">100*(F23/F22-1)</f>
        <v>3.8461538461538325</v>
      </c>
      <c r="M23" s="7">
        <v>-1.857241857241859</v>
      </c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</row>
    <row r="24" spans="1:32">
      <c r="A24" s="4">
        <f t="shared" si="0"/>
        <v>1832</v>
      </c>
      <c r="B24" s="70"/>
      <c r="C24" s="67">
        <v>11581.2</v>
      </c>
      <c r="D24" s="65"/>
      <c r="E24" s="3"/>
      <c r="F24" s="68">
        <v>32</v>
      </c>
      <c r="G24" s="3"/>
      <c r="H24" s="3"/>
      <c r="I24" s="3"/>
      <c r="J24" s="3"/>
      <c r="K24" s="3"/>
      <c r="L24" s="7">
        <f t="shared" si="1"/>
        <v>7.7441077441077422</v>
      </c>
      <c r="M24" s="7">
        <v>0.40322580645161255</v>
      </c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</row>
    <row r="25" spans="1:32">
      <c r="A25" s="4">
        <f t="shared" si="0"/>
        <v>1833</v>
      </c>
      <c r="B25" s="70"/>
      <c r="C25" s="67">
        <v>11440.5</v>
      </c>
      <c r="D25" s="65"/>
      <c r="E25" s="3"/>
      <c r="F25" s="68">
        <v>31.4</v>
      </c>
      <c r="G25" s="3"/>
      <c r="H25" s="3"/>
      <c r="I25" s="3"/>
      <c r="J25" s="3"/>
      <c r="K25" s="3"/>
      <c r="L25" s="7">
        <f t="shared" si="1"/>
        <v>-1.8750000000000044</v>
      </c>
      <c r="M25" s="7">
        <v>-4.0642857142857149</v>
      </c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</row>
    <row r="26" spans="1:32">
      <c r="A26" s="4">
        <f t="shared" si="0"/>
        <v>1834</v>
      </c>
      <c r="B26" s="70"/>
      <c r="C26" s="67">
        <v>11581.9</v>
      </c>
      <c r="D26" s="65"/>
      <c r="E26" s="3"/>
      <c r="F26" s="68">
        <v>32</v>
      </c>
      <c r="G26" s="3"/>
      <c r="H26" s="3"/>
      <c r="I26" s="3"/>
      <c r="J26" s="3"/>
      <c r="K26" s="3"/>
      <c r="L26" s="7">
        <f t="shared" si="1"/>
        <v>1.9108280254777066</v>
      </c>
      <c r="M26" s="7">
        <v>-0.67693744164332714</v>
      </c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</row>
    <row r="27" spans="1:32">
      <c r="A27" s="4">
        <f t="shared" si="0"/>
        <v>1835</v>
      </c>
      <c r="B27" s="70"/>
      <c r="C27" s="67">
        <v>12196.9</v>
      </c>
      <c r="D27" s="65"/>
      <c r="E27" s="3"/>
      <c r="F27" s="68">
        <v>33.1</v>
      </c>
      <c r="G27" s="3"/>
      <c r="H27" s="3"/>
      <c r="I27" s="3"/>
      <c r="J27" s="3"/>
      <c r="K27" s="3"/>
      <c r="L27" s="7">
        <f t="shared" si="1"/>
        <v>3.4375000000000044</v>
      </c>
      <c r="M27" s="7">
        <v>1.0574494949494972</v>
      </c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</row>
    <row r="28" spans="1:32">
      <c r="A28" s="4">
        <f t="shared" si="0"/>
        <v>1836</v>
      </c>
      <c r="B28" s="70"/>
      <c r="C28" s="67">
        <v>12452.2</v>
      </c>
      <c r="D28" s="65"/>
      <c r="E28" s="3"/>
      <c r="F28" s="68">
        <v>33.200000000000003</v>
      </c>
      <c r="G28" s="3"/>
      <c r="H28" s="3"/>
      <c r="I28" s="3"/>
      <c r="J28" s="3"/>
      <c r="K28" s="3"/>
      <c r="L28" s="7">
        <f t="shared" si="1"/>
        <v>0.30211480362538623</v>
      </c>
      <c r="M28" s="7">
        <v>4.7077922077922052</v>
      </c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</row>
    <row r="29" spans="1:32">
      <c r="A29" s="4">
        <f t="shared" si="0"/>
        <v>1837</v>
      </c>
      <c r="B29" s="70"/>
      <c r="C29" s="67">
        <v>11966.9</v>
      </c>
      <c r="D29" s="65"/>
      <c r="E29" s="3"/>
      <c r="F29" s="68">
        <v>34.4</v>
      </c>
      <c r="G29" s="3"/>
      <c r="H29" s="3"/>
      <c r="I29" s="3"/>
      <c r="J29" s="3"/>
      <c r="K29" s="3"/>
      <c r="L29" s="7">
        <f t="shared" si="1"/>
        <v>3.6144578313252795</v>
      </c>
      <c r="M29" s="7">
        <v>-4.7619047619047619</v>
      </c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</row>
    <row r="30" spans="1:32">
      <c r="A30" s="4">
        <f t="shared" si="0"/>
        <v>1838</v>
      </c>
      <c r="B30" s="70"/>
      <c r="C30" s="67">
        <v>12920.8</v>
      </c>
      <c r="D30" s="65"/>
      <c r="E30" s="3"/>
      <c r="F30" s="68">
        <v>36.4</v>
      </c>
      <c r="G30" s="3"/>
      <c r="H30" s="3"/>
      <c r="I30" s="3"/>
      <c r="J30" s="3"/>
      <c r="K30" s="3"/>
      <c r="L30" s="7">
        <f t="shared" si="1"/>
        <v>5.8139534883721034</v>
      </c>
      <c r="M30" s="7">
        <v>3.4547152194211006</v>
      </c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</row>
    <row r="31" spans="1:32">
      <c r="A31" s="4">
        <f t="shared" si="0"/>
        <v>1839</v>
      </c>
      <c r="B31" s="70"/>
      <c r="C31" s="67">
        <v>12546.4</v>
      </c>
      <c r="D31" s="65"/>
      <c r="E31" s="3"/>
      <c r="F31" s="68">
        <v>36.1</v>
      </c>
      <c r="G31" s="3"/>
      <c r="H31" s="3"/>
      <c r="I31" s="3"/>
      <c r="J31" s="3"/>
      <c r="K31" s="3"/>
      <c r="L31" s="7">
        <f t="shared" si="1"/>
        <v>-0.82417582417582125</v>
      </c>
      <c r="M31" s="7">
        <v>-1.8102508178844068</v>
      </c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</row>
    <row r="32" spans="1:32">
      <c r="A32" s="4">
        <f t="shared" si="0"/>
        <v>1840</v>
      </c>
      <c r="B32" s="70"/>
      <c r="C32" s="67">
        <v>13465.9</v>
      </c>
      <c r="D32" s="65"/>
      <c r="E32" s="3"/>
      <c r="F32" s="68">
        <v>38.5</v>
      </c>
      <c r="G32" s="3"/>
      <c r="H32" s="3"/>
      <c r="I32" s="3"/>
      <c r="J32" s="3"/>
      <c r="K32" s="3"/>
      <c r="L32" s="7">
        <f t="shared" si="1"/>
        <v>6.6481994459833826</v>
      </c>
      <c r="M32" s="7">
        <v>6.3348416289592748</v>
      </c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</row>
    <row r="33" spans="1:32">
      <c r="A33" s="4">
        <f t="shared" si="0"/>
        <v>1841</v>
      </c>
      <c r="B33" s="70"/>
      <c r="C33" s="67">
        <v>14067.4</v>
      </c>
      <c r="D33" s="65"/>
      <c r="E33" s="3"/>
      <c r="F33" s="68">
        <v>38.9</v>
      </c>
      <c r="G33" s="3"/>
      <c r="H33" s="3"/>
      <c r="I33" s="3"/>
      <c r="J33" s="3"/>
      <c r="K33" s="3"/>
      <c r="L33" s="7">
        <f t="shared" si="1"/>
        <v>1.0389610389610393</v>
      </c>
      <c r="M33" s="7">
        <v>-2.9714313011493076</v>
      </c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</row>
    <row r="34" spans="1:32">
      <c r="A34" s="4">
        <f t="shared" si="0"/>
        <v>1842</v>
      </c>
      <c r="B34" s="70"/>
      <c r="C34" s="67">
        <v>13745.3</v>
      </c>
      <c r="D34" s="65"/>
      <c r="E34" s="3"/>
      <c r="F34" s="68">
        <v>38</v>
      </c>
      <c r="G34" s="3"/>
      <c r="H34" s="3"/>
      <c r="I34" s="3"/>
      <c r="J34" s="3"/>
      <c r="K34" s="3"/>
      <c r="L34" s="7">
        <f t="shared" si="1"/>
        <v>-2.3136246786632397</v>
      </c>
      <c r="M34" s="7">
        <v>1.759670268883613</v>
      </c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</row>
    <row r="35" spans="1:32">
      <c r="A35" s="4">
        <f t="shared" si="0"/>
        <v>1843</v>
      </c>
      <c r="B35" s="70"/>
      <c r="C35" s="67">
        <v>13611.9</v>
      </c>
      <c r="D35" s="65"/>
      <c r="E35" s="3"/>
      <c r="F35" s="68">
        <v>39.700000000000003</v>
      </c>
      <c r="G35" s="3"/>
      <c r="H35" s="3"/>
      <c r="I35" s="3"/>
      <c r="J35" s="3"/>
      <c r="K35" s="3"/>
      <c r="L35" s="7">
        <f t="shared" si="1"/>
        <v>4.4736842105263186</v>
      </c>
      <c r="M35" s="7">
        <v>-2.6766783411961703</v>
      </c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</row>
    <row r="36" spans="1:32">
      <c r="A36" s="4">
        <f t="shared" si="0"/>
        <v>1844</v>
      </c>
      <c r="B36" s="70"/>
      <c r="C36" s="67">
        <v>13866</v>
      </c>
      <c r="D36" s="65"/>
      <c r="E36" s="3"/>
      <c r="F36" s="68">
        <v>40.9</v>
      </c>
      <c r="G36" s="3"/>
      <c r="H36" s="3"/>
      <c r="I36" s="3"/>
      <c r="J36" s="3"/>
      <c r="K36" s="3"/>
      <c r="L36" s="7">
        <f t="shared" si="1"/>
        <v>3.0226700251889005</v>
      </c>
      <c r="M36" s="7">
        <v>-1.8260245037341711</v>
      </c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</row>
    <row r="37" spans="1:32">
      <c r="A37" s="4">
        <f t="shared" si="0"/>
        <v>1845</v>
      </c>
      <c r="B37" s="70"/>
      <c r="C37" s="67">
        <v>14013.3</v>
      </c>
      <c r="D37" s="65"/>
      <c r="E37" s="3"/>
      <c r="F37" s="68">
        <v>39.200000000000003</v>
      </c>
      <c r="G37" s="3"/>
      <c r="H37" s="3"/>
      <c r="I37" s="3"/>
      <c r="J37" s="3"/>
      <c r="K37" s="3"/>
      <c r="L37" s="7">
        <f t="shared" si="1"/>
        <v>-4.1564792176039038</v>
      </c>
      <c r="M37" s="7">
        <v>2.3192829307734408</v>
      </c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</row>
    <row r="38" spans="1:32">
      <c r="A38" s="4">
        <f t="shared" si="0"/>
        <v>1846</v>
      </c>
      <c r="B38" s="70"/>
      <c r="C38" s="67">
        <v>14924.9</v>
      </c>
      <c r="D38" s="65"/>
      <c r="E38" s="3"/>
      <c r="F38" s="68">
        <v>38.700000000000003</v>
      </c>
      <c r="G38" s="3"/>
      <c r="H38" s="3"/>
      <c r="I38" s="3"/>
      <c r="J38" s="3"/>
      <c r="K38" s="3"/>
      <c r="L38" s="7">
        <f t="shared" si="1"/>
        <v>-1.2755102040816313</v>
      </c>
      <c r="M38" s="7">
        <v>5.6736392177283896</v>
      </c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</row>
    <row r="39" spans="1:32">
      <c r="A39" s="4">
        <f t="shared" si="0"/>
        <v>1847</v>
      </c>
      <c r="B39" s="70"/>
      <c r="C39" s="67">
        <v>17352.2</v>
      </c>
      <c r="D39" s="65"/>
      <c r="E39" s="3"/>
      <c r="F39" s="68">
        <v>44.1</v>
      </c>
      <c r="G39" s="3"/>
      <c r="H39" s="3"/>
      <c r="I39" s="3"/>
      <c r="J39" s="3"/>
      <c r="K39" s="3"/>
      <c r="L39" s="7">
        <f t="shared" si="1"/>
        <v>13.953488372093027</v>
      </c>
      <c r="M39" s="7">
        <v>5.5528166247642954</v>
      </c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</row>
    <row r="40" spans="1:32">
      <c r="A40" s="4">
        <f t="shared" si="0"/>
        <v>1848</v>
      </c>
      <c r="B40" s="70"/>
      <c r="C40" s="67">
        <v>12991.7</v>
      </c>
      <c r="D40" s="65"/>
      <c r="E40" s="3"/>
      <c r="F40" s="68">
        <v>42</v>
      </c>
      <c r="G40" s="3"/>
      <c r="H40" s="3"/>
      <c r="I40" s="3"/>
      <c r="J40" s="3"/>
      <c r="K40" s="3"/>
      <c r="L40" s="7">
        <f t="shared" si="1"/>
        <v>-4.7619047619047672</v>
      </c>
      <c r="M40" s="7">
        <v>-15.105978470063018</v>
      </c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</row>
    <row r="41" spans="1:32">
      <c r="A41" s="4">
        <f t="shared" si="0"/>
        <v>1849</v>
      </c>
      <c r="B41" s="70"/>
      <c r="C41" s="67">
        <v>14086.8</v>
      </c>
      <c r="D41" s="65"/>
      <c r="E41" s="3"/>
      <c r="F41" s="68">
        <v>42.2</v>
      </c>
      <c r="G41" s="3"/>
      <c r="H41" s="3"/>
      <c r="I41" s="3"/>
      <c r="J41" s="3"/>
      <c r="K41" s="3"/>
      <c r="L41" s="7">
        <f t="shared" si="1"/>
        <v>0.4761904761904745</v>
      </c>
      <c r="M41" s="7">
        <v>-0.60067340173175898</v>
      </c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</row>
    <row r="42" spans="1:32">
      <c r="A42" s="4">
        <f t="shared" si="0"/>
        <v>1850</v>
      </c>
      <c r="B42" s="70"/>
      <c r="C42" s="67">
        <v>14278.9</v>
      </c>
      <c r="D42" s="65"/>
      <c r="E42" s="3"/>
      <c r="F42" s="68">
        <v>42.6</v>
      </c>
      <c r="G42" s="3"/>
      <c r="H42" s="3"/>
      <c r="I42" s="3"/>
      <c r="J42" s="3"/>
      <c r="K42" s="3"/>
      <c r="L42" s="7">
        <f t="shared" si="1"/>
        <v>0.94786729857818663</v>
      </c>
      <c r="M42" s="7">
        <v>-2.7679596167495966</v>
      </c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</row>
    <row r="43" spans="1:32">
      <c r="A43" s="4">
        <f t="shared" si="0"/>
        <v>1851</v>
      </c>
      <c r="B43" s="70"/>
      <c r="C43" s="67">
        <v>14154.2</v>
      </c>
      <c r="D43" s="65"/>
      <c r="E43" s="3"/>
      <c r="F43" s="68">
        <v>41.9</v>
      </c>
      <c r="G43" s="3"/>
      <c r="H43" s="3"/>
      <c r="I43" s="3"/>
      <c r="J43" s="3"/>
      <c r="K43" s="3"/>
      <c r="L43" s="7">
        <f t="shared" si="1"/>
        <v>-1.6431924882629123</v>
      </c>
      <c r="M43" s="7">
        <v>0.26920563595379809</v>
      </c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</row>
    <row r="44" spans="1:32">
      <c r="A44" s="4">
        <f t="shared" si="0"/>
        <v>1852</v>
      </c>
      <c r="B44" s="70"/>
      <c r="C44" s="67">
        <v>15986.3</v>
      </c>
      <c r="D44" s="65"/>
      <c r="E44" s="3"/>
      <c r="F44" s="68">
        <v>44.2</v>
      </c>
      <c r="G44" s="3"/>
      <c r="H44" s="3"/>
      <c r="I44" s="3"/>
      <c r="J44" s="3"/>
      <c r="K44" s="3"/>
      <c r="L44" s="7">
        <f t="shared" si="1"/>
        <v>5.4892601431981047</v>
      </c>
      <c r="M44" s="7">
        <v>3.9902542044485791</v>
      </c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</row>
    <row r="45" spans="1:32">
      <c r="A45" s="4">
        <f t="shared" si="0"/>
        <v>1853</v>
      </c>
      <c r="B45" s="70"/>
      <c r="C45" s="67">
        <v>16285.7</v>
      </c>
      <c r="D45" s="65"/>
      <c r="E45" s="3"/>
      <c r="F45" s="68">
        <v>40.700000000000003</v>
      </c>
      <c r="G45" s="3"/>
      <c r="H45" s="3"/>
      <c r="I45" s="3"/>
      <c r="J45" s="3"/>
      <c r="K45" s="3"/>
      <c r="L45" s="7">
        <f t="shared" si="1"/>
        <v>-7.9185520361990891</v>
      </c>
      <c r="M45" s="7">
        <v>14.469138787343326</v>
      </c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</row>
    <row r="46" spans="1:32">
      <c r="A46" s="4">
        <f t="shared" si="0"/>
        <v>1854</v>
      </c>
      <c r="B46" s="70"/>
      <c r="C46" s="67">
        <v>18396.3</v>
      </c>
      <c r="D46" s="65"/>
      <c r="E46" s="3"/>
      <c r="F46" s="68">
        <v>43.4</v>
      </c>
      <c r="G46" s="3"/>
      <c r="H46" s="3"/>
      <c r="I46" s="3"/>
      <c r="J46" s="3"/>
      <c r="K46" s="3"/>
      <c r="L46" s="7">
        <f t="shared" si="1"/>
        <v>6.6339066339066166</v>
      </c>
      <c r="M46" s="7">
        <v>9.7406487287025527</v>
      </c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</row>
    <row r="47" spans="1:32">
      <c r="A47" s="4">
        <f t="shared" si="0"/>
        <v>1855</v>
      </c>
      <c r="B47" s="70"/>
      <c r="C47" s="67">
        <v>18487.8</v>
      </c>
      <c r="D47" s="65"/>
      <c r="E47" s="3"/>
      <c r="F47" s="68">
        <v>42.2</v>
      </c>
      <c r="G47" s="3"/>
      <c r="H47" s="3"/>
      <c r="I47" s="3"/>
      <c r="J47" s="3"/>
      <c r="K47" s="3"/>
      <c r="L47" s="7">
        <f t="shared" si="1"/>
        <v>-2.7649769585253337</v>
      </c>
      <c r="M47" s="7">
        <v>4.9356330824798027</v>
      </c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</row>
    <row r="48" spans="1:32">
      <c r="A48" s="4">
        <f t="shared" si="0"/>
        <v>1856</v>
      </c>
      <c r="B48" s="70"/>
      <c r="C48" s="67">
        <v>20011.099999999999</v>
      </c>
      <c r="D48" s="65"/>
      <c r="E48" s="3"/>
      <c r="F48" s="68">
        <v>43.7</v>
      </c>
      <c r="G48" s="3"/>
      <c r="H48" s="3"/>
      <c r="I48" s="3"/>
      <c r="J48" s="3"/>
      <c r="K48" s="3"/>
      <c r="L48" s="7">
        <f t="shared" si="1"/>
        <v>3.5545023696682554</v>
      </c>
      <c r="M48" s="7">
        <v>-1.2941185019583858</v>
      </c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</row>
    <row r="49" spans="1:32">
      <c r="A49" s="4">
        <f t="shared" si="0"/>
        <v>1857</v>
      </c>
      <c r="B49" s="70"/>
      <c r="C49" s="67">
        <v>19946.7</v>
      </c>
      <c r="D49" s="65"/>
      <c r="E49" s="3"/>
      <c r="F49" s="68">
        <v>47.2</v>
      </c>
      <c r="G49" s="3"/>
      <c r="H49" s="3"/>
      <c r="I49" s="3"/>
      <c r="J49" s="3"/>
      <c r="K49" s="3"/>
      <c r="L49" s="7">
        <f t="shared" si="1"/>
        <v>8.0091533180778107</v>
      </c>
      <c r="M49" s="7">
        <v>-6.2796263551982285</v>
      </c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</row>
    <row r="50" spans="1:32">
      <c r="A50" s="4">
        <f t="shared" si="0"/>
        <v>1858</v>
      </c>
      <c r="B50" s="70"/>
      <c r="C50" s="67">
        <v>18473.7</v>
      </c>
      <c r="D50" s="65"/>
      <c r="E50" s="3"/>
      <c r="F50" s="68">
        <v>49.2</v>
      </c>
      <c r="G50" s="3"/>
      <c r="H50" s="3"/>
      <c r="I50" s="3"/>
      <c r="J50" s="3"/>
      <c r="K50" s="3"/>
      <c r="L50" s="7">
        <f t="shared" si="1"/>
        <v>4.237288135593209</v>
      </c>
      <c r="M50" s="7">
        <v>-8.4305601973593767</v>
      </c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</row>
    <row r="51" spans="1:32">
      <c r="A51" s="4">
        <f t="shared" si="0"/>
        <v>1859</v>
      </c>
      <c r="B51" s="70"/>
      <c r="C51" s="67">
        <v>17814.900000000001</v>
      </c>
      <c r="D51" s="65"/>
      <c r="E51" s="3"/>
      <c r="F51" s="68">
        <v>44.5</v>
      </c>
      <c r="G51" s="3"/>
      <c r="H51" s="3"/>
      <c r="I51" s="3"/>
      <c r="J51" s="3"/>
      <c r="K51" s="3"/>
      <c r="L51" s="7">
        <f t="shared" si="1"/>
        <v>-9.5528455284552898</v>
      </c>
      <c r="M51" s="7">
        <v>1.8662232076866181</v>
      </c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</row>
    <row r="52" spans="1:32">
      <c r="A52" s="4">
        <f t="shared" si="0"/>
        <v>1860</v>
      </c>
      <c r="B52" s="70"/>
      <c r="C52" s="67">
        <v>20684</v>
      </c>
      <c r="D52" s="65"/>
      <c r="E52" s="3"/>
      <c r="F52" s="68">
        <v>48.4</v>
      </c>
      <c r="G52" s="3"/>
      <c r="H52" s="3"/>
      <c r="I52" s="3"/>
      <c r="J52" s="3"/>
      <c r="K52" s="3"/>
      <c r="L52" s="7">
        <f t="shared" si="1"/>
        <v>8.764044943820215</v>
      </c>
      <c r="M52" s="7">
        <v>2.8302586467693636</v>
      </c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</row>
    <row r="53" spans="1:32">
      <c r="A53" s="4">
        <f t="shared" si="0"/>
        <v>1861</v>
      </c>
      <c r="B53" s="70"/>
      <c r="C53" s="67">
        <v>21260.1</v>
      </c>
      <c r="D53" s="65"/>
      <c r="E53" s="3"/>
      <c r="F53" s="68">
        <v>46.7</v>
      </c>
      <c r="G53" s="3"/>
      <c r="H53" s="3"/>
      <c r="I53" s="3"/>
      <c r="J53" s="3"/>
      <c r="K53" s="3"/>
      <c r="L53" s="7">
        <f t="shared" si="1"/>
        <v>-3.5123966942148699</v>
      </c>
      <c r="M53" s="7">
        <v>5.4970137872250167</v>
      </c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</row>
    <row r="54" spans="1:32">
      <c r="A54" s="4">
        <f t="shared" si="0"/>
        <v>1862</v>
      </c>
      <c r="B54" s="70"/>
      <c r="C54" s="67">
        <v>21933.599999999999</v>
      </c>
      <c r="D54" s="65"/>
      <c r="E54" s="3"/>
      <c r="F54" s="68">
        <v>52.6</v>
      </c>
      <c r="G54" s="3"/>
      <c r="H54" s="3"/>
      <c r="I54" s="3"/>
      <c r="J54" s="3"/>
      <c r="K54" s="3"/>
      <c r="L54" s="7">
        <f t="shared" si="1"/>
        <v>12.633832976445403</v>
      </c>
      <c r="M54" s="7">
        <v>-4.7204262452107297</v>
      </c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</row>
    <row r="55" spans="1:32">
      <c r="A55" s="4">
        <f t="shared" si="0"/>
        <v>1863</v>
      </c>
      <c r="B55" s="70"/>
      <c r="C55" s="67">
        <v>21746.2</v>
      </c>
      <c r="D55" s="65"/>
      <c r="E55" s="3"/>
      <c r="F55" s="68">
        <v>55</v>
      </c>
      <c r="G55" s="3"/>
      <c r="H55" s="3"/>
      <c r="I55" s="3"/>
      <c r="J55" s="3"/>
      <c r="K55" s="3"/>
      <c r="L55" s="7">
        <f t="shared" si="1"/>
        <v>4.5627376425855459</v>
      </c>
      <c r="M55" s="7">
        <v>0.89952470256374051</v>
      </c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</row>
    <row r="56" spans="1:32">
      <c r="A56" s="4">
        <f t="shared" si="0"/>
        <v>1864</v>
      </c>
      <c r="B56" s="70"/>
      <c r="C56" s="67">
        <v>21739.599999999999</v>
      </c>
      <c r="D56" s="65"/>
      <c r="E56" s="3"/>
      <c r="F56" s="68">
        <v>56.4</v>
      </c>
      <c r="G56" s="3"/>
      <c r="H56" s="3"/>
      <c r="I56" s="3"/>
      <c r="J56" s="3"/>
      <c r="K56" s="3"/>
      <c r="L56" s="7">
        <f t="shared" si="1"/>
        <v>2.5454545454545396</v>
      </c>
      <c r="M56" s="7">
        <v>-0.54965034965034909</v>
      </c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</row>
    <row r="57" spans="1:32">
      <c r="A57" s="4">
        <f t="shared" ref="A57:A104" si="2">A56+1</f>
        <v>1865</v>
      </c>
      <c r="B57" s="70"/>
      <c r="C57" s="67">
        <v>20910</v>
      </c>
      <c r="D57" s="65"/>
      <c r="E57" s="3"/>
      <c r="F57" s="68">
        <v>55</v>
      </c>
      <c r="G57" s="3"/>
      <c r="H57" s="3"/>
      <c r="I57" s="3"/>
      <c r="J57" s="3"/>
      <c r="K57" s="3"/>
      <c r="L57" s="7">
        <f t="shared" si="1"/>
        <v>-2.4822695035460973</v>
      </c>
      <c r="M57" s="7">
        <v>-2.326034532536597</v>
      </c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</row>
    <row r="58" spans="1:32">
      <c r="A58" s="4">
        <f t="shared" si="2"/>
        <v>1866</v>
      </c>
      <c r="B58" s="70"/>
      <c r="C58" s="67">
        <v>22727</v>
      </c>
      <c r="D58" s="65"/>
      <c r="E58" s="3"/>
      <c r="F58" s="68">
        <v>56.8</v>
      </c>
      <c r="G58" s="3"/>
      <c r="H58" s="3"/>
      <c r="I58" s="3"/>
      <c r="J58" s="3"/>
      <c r="K58" s="3"/>
      <c r="L58" s="7">
        <f t="shared" si="1"/>
        <v>3.2727272727272716</v>
      </c>
      <c r="M58" s="7">
        <v>2.8592293845012251</v>
      </c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</row>
    <row r="59" spans="1:32">
      <c r="A59" s="4">
        <f t="shared" si="2"/>
        <v>1867</v>
      </c>
      <c r="B59" s="70"/>
      <c r="C59" s="67">
        <v>22536.2</v>
      </c>
      <c r="D59" s="65"/>
      <c r="E59" s="3"/>
      <c r="F59" s="68">
        <v>53.9</v>
      </c>
      <c r="G59" s="3"/>
      <c r="H59" s="3"/>
      <c r="I59" s="3"/>
      <c r="J59" s="3"/>
      <c r="K59" s="3"/>
      <c r="L59" s="7">
        <f t="shared" si="1"/>
        <v>-5.1056338028169002</v>
      </c>
      <c r="M59" s="7">
        <v>1.8932913275380323</v>
      </c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</row>
    <row r="60" spans="1:32">
      <c r="A60" s="4">
        <f t="shared" si="2"/>
        <v>1868</v>
      </c>
      <c r="B60" s="70"/>
      <c r="C60" s="67">
        <v>25040.400000000001</v>
      </c>
      <c r="D60" s="65"/>
      <c r="E60" s="3"/>
      <c r="F60" s="68">
        <v>60.5</v>
      </c>
      <c r="G60" s="3"/>
      <c r="H60" s="3"/>
      <c r="I60" s="3"/>
      <c r="J60" s="3"/>
      <c r="K60" s="3"/>
      <c r="L60" s="7">
        <f t="shared" si="1"/>
        <v>12.244897959183687</v>
      </c>
      <c r="M60" s="7">
        <v>0.46456232239371342</v>
      </c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</row>
    <row r="61" spans="1:32">
      <c r="A61" s="4">
        <f t="shared" si="2"/>
        <v>1869</v>
      </c>
      <c r="B61" s="70"/>
      <c r="C61" s="67">
        <v>25335.4</v>
      </c>
      <c r="D61" s="65"/>
      <c r="E61" s="3"/>
      <c r="F61" s="68">
        <v>62.7</v>
      </c>
      <c r="G61" s="3"/>
      <c r="H61" s="3"/>
      <c r="I61" s="3"/>
      <c r="J61" s="3"/>
      <c r="K61" s="3"/>
      <c r="L61" s="7">
        <f t="shared" si="1"/>
        <v>3.6363636363636376</v>
      </c>
      <c r="M61" s="7">
        <v>-3.3733534674125178</v>
      </c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</row>
    <row r="62" spans="1:32">
      <c r="A62" s="4">
        <f t="shared" si="2"/>
        <v>1870</v>
      </c>
      <c r="B62" s="70"/>
      <c r="C62" s="67">
        <v>23959.4</v>
      </c>
      <c r="D62" s="65"/>
      <c r="E62" s="3"/>
      <c r="F62" s="68">
        <v>58</v>
      </c>
      <c r="G62" s="3"/>
      <c r="H62" s="3"/>
      <c r="I62" s="3"/>
      <c r="J62" s="3"/>
      <c r="K62" s="3"/>
      <c r="L62" s="7">
        <f t="shared" si="1"/>
        <v>-7.4960127591706556</v>
      </c>
      <c r="M62" s="7">
        <v>3.3662998176018064</v>
      </c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</row>
    <row r="63" spans="1:32">
      <c r="A63" s="4">
        <f t="shared" si="2"/>
        <v>1871</v>
      </c>
      <c r="B63" s="70"/>
      <c r="C63" s="67">
        <v>23682.3</v>
      </c>
      <c r="D63" s="65"/>
      <c r="E63" s="3"/>
      <c r="F63" s="68">
        <v>55.3</v>
      </c>
      <c r="G63" s="3"/>
      <c r="H63" s="3"/>
      <c r="I63" s="3"/>
      <c r="J63" s="3"/>
      <c r="K63" s="3"/>
      <c r="L63" s="7">
        <f t="shared" si="1"/>
        <v>-4.6551724137931068</v>
      </c>
      <c r="M63" s="7">
        <v>3.8207071781886919</v>
      </c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</row>
    <row r="64" spans="1:32">
      <c r="A64" s="4">
        <f t="shared" si="2"/>
        <v>1872</v>
      </c>
      <c r="B64" s="70"/>
      <c r="C64" s="67">
        <v>24955.1</v>
      </c>
      <c r="D64" s="65"/>
      <c r="E64" s="3"/>
      <c r="F64" s="68">
        <v>60.4</v>
      </c>
      <c r="G64" s="3"/>
      <c r="H64" s="3"/>
      <c r="I64" s="3"/>
      <c r="J64" s="3"/>
      <c r="K64" s="3"/>
      <c r="L64" s="7">
        <f t="shared" si="1"/>
        <v>9.2224231464737905</v>
      </c>
      <c r="M64" s="7">
        <v>2.9114063592450279</v>
      </c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</row>
    <row r="65" spans="1:32">
      <c r="A65" s="4">
        <f t="shared" si="2"/>
        <v>1873</v>
      </c>
      <c r="B65" s="70"/>
      <c r="C65" s="67">
        <v>24219.7</v>
      </c>
      <c r="D65" s="65"/>
      <c r="E65" s="3"/>
      <c r="F65" s="68">
        <v>56.1</v>
      </c>
      <c r="G65" s="3"/>
      <c r="H65" s="3"/>
      <c r="I65" s="3"/>
      <c r="J65" s="3"/>
      <c r="K65" s="3"/>
      <c r="L65" s="7">
        <f t="shared" si="1"/>
        <v>-7.1192052980132425</v>
      </c>
      <c r="M65" s="7">
        <v>1.1648745519713233</v>
      </c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</row>
    <row r="66" spans="1:32">
      <c r="A66" s="4">
        <f t="shared" si="2"/>
        <v>1874</v>
      </c>
      <c r="B66" s="70"/>
      <c r="C66" s="67">
        <v>25993.1</v>
      </c>
      <c r="D66" s="65"/>
      <c r="E66" s="3"/>
      <c r="F66" s="68">
        <v>63.3</v>
      </c>
      <c r="G66" s="3"/>
      <c r="H66" s="3"/>
      <c r="I66" s="3"/>
      <c r="J66" s="3"/>
      <c r="K66" s="3"/>
      <c r="L66" s="7">
        <f t="shared" si="1"/>
        <v>12.834224598930465</v>
      </c>
      <c r="M66" s="7">
        <v>-6.1147215330960396</v>
      </c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</row>
    <row r="67" spans="1:32">
      <c r="A67" s="4">
        <f t="shared" si="2"/>
        <v>1875</v>
      </c>
      <c r="B67" s="70"/>
      <c r="C67" s="67">
        <v>26236.799999999999</v>
      </c>
      <c r="D67" s="65"/>
      <c r="E67" s="3"/>
      <c r="F67" s="68">
        <v>65.400000000000006</v>
      </c>
      <c r="G67" s="3"/>
      <c r="H67" s="3"/>
      <c r="I67" s="3"/>
      <c r="J67" s="3"/>
      <c r="K67" s="3"/>
      <c r="L67" s="7">
        <f t="shared" si="1"/>
        <v>3.3175355450237198</v>
      </c>
      <c r="M67" s="7">
        <v>-1.8146827227627729</v>
      </c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</row>
    <row r="68" spans="1:32">
      <c r="A68" s="4">
        <f t="shared" si="2"/>
        <v>1876</v>
      </c>
      <c r="B68" s="70"/>
      <c r="C68" s="67">
        <v>24603.599999999999</v>
      </c>
      <c r="D68" s="65"/>
      <c r="E68" s="3"/>
      <c r="F68" s="68">
        <v>60.1</v>
      </c>
      <c r="G68" s="3"/>
      <c r="H68" s="3"/>
      <c r="I68" s="3"/>
      <c r="J68" s="3"/>
      <c r="K68" s="3"/>
      <c r="L68" s="7">
        <f t="shared" si="1"/>
        <v>-8.1039755351682068</v>
      </c>
      <c r="M68" s="7">
        <v>2.1289668696195738</v>
      </c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</row>
    <row r="69" spans="1:32">
      <c r="A69" s="4">
        <f t="shared" si="2"/>
        <v>1877</v>
      </c>
      <c r="B69" s="70"/>
      <c r="C69" s="67">
        <v>25623</v>
      </c>
      <c r="D69" s="65"/>
      <c r="E69" s="3"/>
      <c r="F69" s="68">
        <v>63.3</v>
      </c>
      <c r="G69" s="3"/>
      <c r="H69" s="3"/>
      <c r="I69" s="3"/>
      <c r="J69" s="3"/>
      <c r="K69" s="3"/>
      <c r="L69" s="7">
        <f t="shared" si="1"/>
        <v>5.3244592346089803</v>
      </c>
      <c r="M69" s="7">
        <v>-7.9808663068384189E-2</v>
      </c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</row>
    <row r="70" spans="1:32">
      <c r="A70" s="4">
        <f t="shared" si="2"/>
        <v>1878</v>
      </c>
      <c r="B70" s="70"/>
      <c r="C70" s="67">
        <v>24963.8</v>
      </c>
      <c r="D70" s="65"/>
      <c r="E70" s="3"/>
      <c r="F70" s="68">
        <v>62.5</v>
      </c>
      <c r="G70" s="3"/>
      <c r="H70" s="3"/>
      <c r="I70" s="3"/>
      <c r="J70" s="3"/>
      <c r="K70" s="3"/>
      <c r="L70" s="7">
        <f t="shared" si="1"/>
        <v>-1.2638230647709303</v>
      </c>
      <c r="M70" s="7">
        <v>-3.666693053847176</v>
      </c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</row>
    <row r="71" spans="1:32">
      <c r="A71" s="4">
        <f t="shared" si="2"/>
        <v>1879</v>
      </c>
      <c r="B71" s="70"/>
      <c r="C71" s="67">
        <v>22946.6</v>
      </c>
      <c r="D71" s="65"/>
      <c r="E71" s="3"/>
      <c r="F71" s="68">
        <v>58.6</v>
      </c>
      <c r="G71" s="3"/>
      <c r="H71" s="3"/>
      <c r="I71" s="3"/>
      <c r="J71" s="3"/>
      <c r="K71" s="3"/>
      <c r="L71" s="7">
        <f t="shared" si="1"/>
        <v>-6.2400000000000011</v>
      </c>
      <c r="M71" s="7">
        <v>-0.53350412563215321</v>
      </c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</row>
    <row r="72" spans="1:32">
      <c r="A72" s="4">
        <f t="shared" si="2"/>
        <v>1880</v>
      </c>
      <c r="B72" s="71">
        <v>24279.157487</v>
      </c>
      <c r="C72" s="67">
        <v>25409</v>
      </c>
      <c r="D72" s="65"/>
      <c r="E72" s="3"/>
      <c r="F72" s="68">
        <v>63.8</v>
      </c>
      <c r="G72" s="3"/>
      <c r="H72" s="3"/>
      <c r="I72" s="3"/>
      <c r="J72" s="7">
        <f t="shared" ref="J72:J105" si="3">100*B72/C72</f>
        <v>95.553376705104483</v>
      </c>
      <c r="K72" s="3"/>
      <c r="L72" s="7">
        <f t="shared" si="1"/>
        <v>8.8737201365187701</v>
      </c>
      <c r="M72" s="7">
        <v>2.3589375577325784</v>
      </c>
      <c r="N72" s="53">
        <f>IF(AND(J72&gt;0,J72&lt;30),1,0)</f>
        <v>0</v>
      </c>
      <c r="O72" s="53">
        <f>IF(AND($J72&gt;30,$J72&lt;60),1,0)</f>
        <v>0</v>
      </c>
      <c r="P72" s="53">
        <f>IF(AND($J72&gt;60,$J72&lt;90),1,0)</f>
        <v>0</v>
      </c>
      <c r="Q72" s="53">
        <f>IF($J72&gt;90,1,0)</f>
        <v>1</v>
      </c>
      <c r="R72" s="16" t="str">
        <f>IF(N72=1,$L72,"n.a.")</f>
        <v>n.a.</v>
      </c>
      <c r="S72" s="16" t="str">
        <f>IF(O72=1,$L72,"n.a.")</f>
        <v>n.a.</v>
      </c>
      <c r="T72" s="16" t="str">
        <f>IF(P72=1,$L72,"n.a.")</f>
        <v>n.a.</v>
      </c>
      <c r="U72" s="16">
        <f>IF(Q72=1,$L72,"n.a.")</f>
        <v>8.8737201365187701</v>
      </c>
      <c r="V72" s="16" t="str">
        <f>IF(N72=1,$M72,"n.a.")</f>
        <v>n.a.</v>
      </c>
      <c r="W72" s="16" t="str">
        <f>IF(O72=1,$M72,"n.a.")</f>
        <v>n.a.</v>
      </c>
      <c r="X72" s="16" t="str">
        <f>IF(P72=1,$M72,"n.a.")</f>
        <v>n.a.</v>
      </c>
      <c r="Y72" s="16">
        <f>IF(Q72=1,$M72,"n.a.")</f>
        <v>2.3589375577325784</v>
      </c>
      <c r="Z72" s="3"/>
      <c r="AA72" s="3"/>
      <c r="AB72" s="3"/>
      <c r="AC72" s="3"/>
      <c r="AD72" s="3"/>
      <c r="AE72" s="3"/>
      <c r="AF72" s="3"/>
    </row>
    <row r="73" spans="1:32">
      <c r="A73" s="4">
        <f t="shared" si="2"/>
        <v>1881</v>
      </c>
      <c r="B73" s="71">
        <v>25303.144256</v>
      </c>
      <c r="C73" s="67">
        <v>26493.7</v>
      </c>
      <c r="D73" s="65"/>
      <c r="E73" s="3"/>
      <c r="F73" s="68">
        <v>66.3</v>
      </c>
      <c r="G73" s="3"/>
      <c r="H73" s="3"/>
      <c r="I73" s="3"/>
      <c r="J73" s="7">
        <f t="shared" si="3"/>
        <v>95.506268494019324</v>
      </c>
      <c r="K73" s="3"/>
      <c r="L73" s="7">
        <f t="shared" si="1"/>
        <v>3.9184952978056353</v>
      </c>
      <c r="M73" s="7">
        <v>-1.8731273756020301</v>
      </c>
      <c r="N73" s="53">
        <f t="shared" ref="N73:N136" si="4">IF(AND(J73&gt;0,J73&lt;30),1,0)</f>
        <v>0</v>
      </c>
      <c r="O73" s="53">
        <f t="shared" ref="O73:O136" si="5">IF(AND($J73&gt;30,$J73&lt;60),1,0)</f>
        <v>0</v>
      </c>
      <c r="P73" s="53">
        <f t="shared" ref="P73:P136" si="6">IF(AND($J73&gt;60,$J73&lt;90),1,0)</f>
        <v>0</v>
      </c>
      <c r="Q73" s="53">
        <f t="shared" ref="Q73:Q136" si="7">IF($J73&gt;90,1,0)</f>
        <v>1</v>
      </c>
      <c r="R73" s="16" t="str">
        <f t="shared" ref="R73:U136" si="8">IF(N73=1,$L73,"n.a.")</f>
        <v>n.a.</v>
      </c>
      <c r="S73" s="16" t="str">
        <f t="shared" si="8"/>
        <v>n.a.</v>
      </c>
      <c r="T73" s="16" t="str">
        <f t="shared" si="8"/>
        <v>n.a.</v>
      </c>
      <c r="U73" s="16">
        <f t="shared" si="8"/>
        <v>3.9184952978056353</v>
      </c>
      <c r="V73" s="16" t="str">
        <f t="shared" ref="V73:Y136" si="9">IF(N73=1,$M73,"n.a.")</f>
        <v>n.a.</v>
      </c>
      <c r="W73" s="16" t="str">
        <f t="shared" si="9"/>
        <v>n.a.</v>
      </c>
      <c r="X73" s="16" t="str">
        <f t="shared" si="9"/>
        <v>n.a.</v>
      </c>
      <c r="Y73" s="16">
        <f t="shared" si="9"/>
        <v>-1.8731273756020301</v>
      </c>
      <c r="Z73" s="3"/>
      <c r="AA73" s="3"/>
      <c r="AB73" s="3"/>
      <c r="AC73" s="3"/>
      <c r="AD73" s="3"/>
      <c r="AE73" s="3"/>
      <c r="AF73" s="3"/>
    </row>
    <row r="74" spans="1:32">
      <c r="A74" s="4">
        <f t="shared" si="2"/>
        <v>1882</v>
      </c>
      <c r="B74" s="71">
        <v>25101.710525999999</v>
      </c>
      <c r="C74" s="67">
        <v>27850.5</v>
      </c>
      <c r="D74" s="65"/>
      <c r="E74" s="3"/>
      <c r="F74" s="68">
        <v>69.400000000000006</v>
      </c>
      <c r="G74" s="3"/>
      <c r="H74" s="3"/>
      <c r="I74" s="3"/>
      <c r="J74" s="7">
        <f t="shared" si="3"/>
        <v>90.130197037755153</v>
      </c>
      <c r="K74" s="3"/>
      <c r="L74" s="7">
        <f t="shared" si="1"/>
        <v>4.6757164404223284</v>
      </c>
      <c r="M74" s="7">
        <v>-0.87687469762940951</v>
      </c>
      <c r="N74" s="53">
        <f t="shared" si="4"/>
        <v>0</v>
      </c>
      <c r="O74" s="53">
        <f t="shared" si="5"/>
        <v>0</v>
      </c>
      <c r="P74" s="53">
        <f t="shared" si="6"/>
        <v>0</v>
      </c>
      <c r="Q74" s="53">
        <f t="shared" si="7"/>
        <v>1</v>
      </c>
      <c r="R74" s="16" t="str">
        <f t="shared" si="8"/>
        <v>n.a.</v>
      </c>
      <c r="S74" s="16" t="str">
        <f t="shared" si="8"/>
        <v>n.a.</v>
      </c>
      <c r="T74" s="16" t="str">
        <f t="shared" si="8"/>
        <v>n.a.</v>
      </c>
      <c r="U74" s="16">
        <f t="shared" si="8"/>
        <v>4.6757164404223284</v>
      </c>
      <c r="V74" s="16" t="str">
        <f t="shared" si="9"/>
        <v>n.a.</v>
      </c>
      <c r="W74" s="16" t="str">
        <f t="shared" si="9"/>
        <v>n.a.</v>
      </c>
      <c r="X74" s="16" t="str">
        <f t="shared" si="9"/>
        <v>n.a.</v>
      </c>
      <c r="Y74" s="16">
        <f t="shared" si="9"/>
        <v>-0.87687469762940951</v>
      </c>
      <c r="Z74" s="3"/>
      <c r="AA74" s="3"/>
      <c r="AB74" s="3"/>
      <c r="AC74" s="3"/>
      <c r="AD74" s="3"/>
      <c r="AE74" s="3"/>
      <c r="AF74" s="3"/>
    </row>
    <row r="75" spans="1:32">
      <c r="A75" s="4">
        <f t="shared" si="2"/>
        <v>1883</v>
      </c>
      <c r="B75" s="71">
        <v>26418.105798000001</v>
      </c>
      <c r="C75" s="67">
        <v>27242.6</v>
      </c>
      <c r="D75" s="65"/>
      <c r="E75" s="3"/>
      <c r="F75" s="68">
        <v>69.599999999999994</v>
      </c>
      <c r="G75" s="3"/>
      <c r="H75" s="3"/>
      <c r="I75" s="3"/>
      <c r="J75" s="7">
        <f t="shared" si="3"/>
        <v>96.973511331517557</v>
      </c>
      <c r="K75" s="16">
        <f>J75-J72</f>
        <v>1.4201346264130734</v>
      </c>
      <c r="L75" s="7">
        <f t="shared" si="1"/>
        <v>0.28818443804032867</v>
      </c>
      <c r="M75" s="7">
        <v>-0.48761361805090853</v>
      </c>
      <c r="N75" s="53">
        <f t="shared" si="4"/>
        <v>0</v>
      </c>
      <c r="O75" s="53">
        <f t="shared" si="5"/>
        <v>0</v>
      </c>
      <c r="P75" s="53">
        <f t="shared" si="6"/>
        <v>0</v>
      </c>
      <c r="Q75" s="53">
        <f t="shared" si="7"/>
        <v>1</v>
      </c>
      <c r="R75" s="16" t="str">
        <f t="shared" si="8"/>
        <v>n.a.</v>
      </c>
      <c r="S75" s="16" t="str">
        <f t="shared" si="8"/>
        <v>n.a.</v>
      </c>
      <c r="T75" s="16" t="str">
        <f t="shared" si="8"/>
        <v>n.a.</v>
      </c>
      <c r="U75" s="16">
        <f t="shared" si="8"/>
        <v>0.28818443804032867</v>
      </c>
      <c r="V75" s="16" t="str">
        <f t="shared" si="9"/>
        <v>n.a.</v>
      </c>
      <c r="W75" s="16" t="str">
        <f t="shared" si="9"/>
        <v>n.a.</v>
      </c>
      <c r="X75" s="16" t="str">
        <f t="shared" si="9"/>
        <v>n.a.</v>
      </c>
      <c r="Y75" s="16">
        <f t="shared" si="9"/>
        <v>-0.48761361805090853</v>
      </c>
      <c r="Z75" s="3"/>
      <c r="AA75" s="3"/>
      <c r="AB75" s="3"/>
      <c r="AC75" s="3"/>
      <c r="AD75" s="3"/>
      <c r="AE75" s="3"/>
      <c r="AF75" s="3"/>
    </row>
    <row r="76" spans="1:32">
      <c r="A76" s="4">
        <f t="shared" si="2"/>
        <v>1884</v>
      </c>
      <c r="B76" s="71">
        <v>27354.069031999999</v>
      </c>
      <c r="C76" s="67">
        <v>26031.3</v>
      </c>
      <c r="D76" s="65"/>
      <c r="E76" s="3"/>
      <c r="F76" s="68">
        <v>68.8</v>
      </c>
      <c r="G76" s="3"/>
      <c r="H76" s="3"/>
      <c r="I76" s="3"/>
      <c r="J76" s="7">
        <f t="shared" si="3"/>
        <v>105.0814559088482</v>
      </c>
      <c r="K76" s="16">
        <f t="shared" ref="K76:K130" si="10">J76-J73</f>
        <v>9.5751874148288749</v>
      </c>
      <c r="L76" s="7">
        <f t="shared" si="1"/>
        <v>-1.1494252873563204</v>
      </c>
      <c r="M76" s="7">
        <v>-3.984302751160496</v>
      </c>
      <c r="N76" s="53">
        <f t="shared" si="4"/>
        <v>0</v>
      </c>
      <c r="O76" s="53">
        <f t="shared" si="5"/>
        <v>0</v>
      </c>
      <c r="P76" s="53">
        <f t="shared" si="6"/>
        <v>0</v>
      </c>
      <c r="Q76" s="53">
        <f t="shared" si="7"/>
        <v>1</v>
      </c>
      <c r="R76" s="16" t="str">
        <f t="shared" si="8"/>
        <v>n.a.</v>
      </c>
      <c r="S76" s="16" t="str">
        <f t="shared" si="8"/>
        <v>n.a.</v>
      </c>
      <c r="T76" s="16" t="str">
        <f t="shared" si="8"/>
        <v>n.a.</v>
      </c>
      <c r="U76" s="16">
        <f t="shared" si="8"/>
        <v>-1.1494252873563204</v>
      </c>
      <c r="V76" s="16" t="str">
        <f t="shared" si="9"/>
        <v>n.a.</v>
      </c>
      <c r="W76" s="16" t="str">
        <f t="shared" si="9"/>
        <v>n.a.</v>
      </c>
      <c r="X76" s="16" t="str">
        <f t="shared" si="9"/>
        <v>n.a.</v>
      </c>
      <c r="Y76" s="16">
        <f t="shared" si="9"/>
        <v>-3.984302751160496</v>
      </c>
      <c r="Z76" s="3"/>
      <c r="AA76" s="3"/>
      <c r="AB76" s="3"/>
      <c r="AC76" s="3"/>
      <c r="AD76" s="3"/>
      <c r="AE76" s="3"/>
      <c r="AF76" s="3"/>
    </row>
    <row r="77" spans="1:32">
      <c r="A77" s="4">
        <f t="shared" si="2"/>
        <v>1885</v>
      </c>
      <c r="B77" s="71">
        <v>28255.417934000001</v>
      </c>
      <c r="C77" s="67">
        <v>25100.3</v>
      </c>
      <c r="D77" s="65"/>
      <c r="E77" s="3"/>
      <c r="F77" s="68">
        <v>67.599999999999994</v>
      </c>
      <c r="G77" s="3"/>
      <c r="H77" s="3"/>
      <c r="I77" s="3"/>
      <c r="J77" s="7">
        <f t="shared" si="3"/>
        <v>112.57004073258091</v>
      </c>
      <c r="K77" s="16">
        <f t="shared" si="10"/>
        <v>22.439843694825754</v>
      </c>
      <c r="L77" s="7">
        <f t="shared" si="1"/>
        <v>-1.744186046511631</v>
      </c>
      <c r="M77" s="7">
        <v>-1.5819108284726884</v>
      </c>
      <c r="N77" s="53">
        <f t="shared" si="4"/>
        <v>0</v>
      </c>
      <c r="O77" s="53">
        <f t="shared" si="5"/>
        <v>0</v>
      </c>
      <c r="P77" s="53">
        <f t="shared" si="6"/>
        <v>0</v>
      </c>
      <c r="Q77" s="53">
        <f t="shared" si="7"/>
        <v>1</v>
      </c>
      <c r="R77" s="16" t="str">
        <f t="shared" si="8"/>
        <v>n.a.</v>
      </c>
      <c r="S77" s="16" t="str">
        <f t="shared" si="8"/>
        <v>n.a.</v>
      </c>
      <c r="T77" s="16" t="str">
        <f t="shared" si="8"/>
        <v>n.a.</v>
      </c>
      <c r="U77" s="16">
        <f t="shared" si="8"/>
        <v>-1.744186046511631</v>
      </c>
      <c r="V77" s="16" t="str">
        <f t="shared" si="9"/>
        <v>n.a.</v>
      </c>
      <c r="W77" s="16" t="str">
        <f t="shared" si="9"/>
        <v>n.a.</v>
      </c>
      <c r="X77" s="16" t="str">
        <f t="shared" si="9"/>
        <v>n.a.</v>
      </c>
      <c r="Y77" s="16">
        <f t="shared" si="9"/>
        <v>-1.5819108284726884</v>
      </c>
      <c r="Z77" s="3"/>
      <c r="AA77" s="3"/>
      <c r="AB77" s="3"/>
      <c r="AC77" s="3"/>
      <c r="AD77" s="3"/>
      <c r="AE77" s="3"/>
      <c r="AF77" s="3"/>
    </row>
    <row r="78" spans="1:32">
      <c r="A78" s="4">
        <f t="shared" si="2"/>
        <v>1886</v>
      </c>
      <c r="B78" s="71">
        <v>28740.983905000001</v>
      </c>
      <c r="C78" s="67">
        <v>25226.2</v>
      </c>
      <c r="D78" s="65"/>
      <c r="E78" s="3"/>
      <c r="F78" s="68">
        <v>68.7</v>
      </c>
      <c r="G78" s="3"/>
      <c r="H78" s="3"/>
      <c r="I78" s="3"/>
      <c r="J78" s="7">
        <f t="shared" si="3"/>
        <v>113.93306920978982</v>
      </c>
      <c r="K78" s="16">
        <f t="shared" si="10"/>
        <v>16.959557878272264</v>
      </c>
      <c r="L78" s="7">
        <f t="shared" si="1"/>
        <v>1.6272189349112454</v>
      </c>
      <c r="M78" s="7">
        <v>2.6673266237694451</v>
      </c>
      <c r="N78" s="53">
        <f t="shared" si="4"/>
        <v>0</v>
      </c>
      <c r="O78" s="53">
        <f t="shared" si="5"/>
        <v>0</v>
      </c>
      <c r="P78" s="53">
        <f t="shared" si="6"/>
        <v>0</v>
      </c>
      <c r="Q78" s="53">
        <f t="shared" si="7"/>
        <v>1</v>
      </c>
      <c r="R78" s="16" t="str">
        <f t="shared" si="8"/>
        <v>n.a.</v>
      </c>
      <c r="S78" s="16" t="str">
        <f t="shared" si="8"/>
        <v>n.a.</v>
      </c>
      <c r="T78" s="16" t="str">
        <f t="shared" si="8"/>
        <v>n.a.</v>
      </c>
      <c r="U78" s="16">
        <f t="shared" si="8"/>
        <v>1.6272189349112454</v>
      </c>
      <c r="V78" s="16" t="str">
        <f t="shared" si="9"/>
        <v>n.a.</v>
      </c>
      <c r="W78" s="16" t="str">
        <f t="shared" si="9"/>
        <v>n.a.</v>
      </c>
      <c r="X78" s="16" t="str">
        <f t="shared" si="9"/>
        <v>n.a.</v>
      </c>
      <c r="Y78" s="16">
        <f t="shared" si="9"/>
        <v>2.6673266237694451</v>
      </c>
      <c r="Z78" s="3"/>
      <c r="AA78" s="3"/>
      <c r="AB78" s="3"/>
      <c r="AC78" s="3"/>
      <c r="AD78" s="3"/>
      <c r="AE78" s="3"/>
      <c r="AF78" s="3"/>
    </row>
    <row r="79" spans="1:32">
      <c r="A79" s="4">
        <f t="shared" si="2"/>
        <v>1887</v>
      </c>
      <c r="B79" s="71">
        <v>29433.351892999999</v>
      </c>
      <c r="C79" s="67">
        <v>25143.9</v>
      </c>
      <c r="D79" s="65"/>
      <c r="E79" s="3"/>
      <c r="F79" s="68">
        <v>69.2</v>
      </c>
      <c r="G79" s="3"/>
      <c r="H79" s="3"/>
      <c r="I79" s="3"/>
      <c r="J79" s="7">
        <f t="shared" si="3"/>
        <v>117.05961244277934</v>
      </c>
      <c r="K79" s="16">
        <f t="shared" si="10"/>
        <v>11.978156533931141</v>
      </c>
      <c r="L79" s="7">
        <f t="shared" si="1"/>
        <v>0.72780203784570396</v>
      </c>
      <c r="M79" s="7">
        <v>-5.3602180704179307</v>
      </c>
      <c r="N79" s="53">
        <f t="shared" si="4"/>
        <v>0</v>
      </c>
      <c r="O79" s="53">
        <f t="shared" si="5"/>
        <v>0</v>
      </c>
      <c r="P79" s="53">
        <f t="shared" si="6"/>
        <v>0</v>
      </c>
      <c r="Q79" s="53">
        <f t="shared" si="7"/>
        <v>1</v>
      </c>
      <c r="R79" s="16" t="str">
        <f t="shared" si="8"/>
        <v>n.a.</v>
      </c>
      <c r="S79" s="16" t="str">
        <f t="shared" si="8"/>
        <v>n.a.</v>
      </c>
      <c r="T79" s="16" t="str">
        <f t="shared" si="8"/>
        <v>n.a.</v>
      </c>
      <c r="U79" s="16">
        <f t="shared" si="8"/>
        <v>0.72780203784570396</v>
      </c>
      <c r="V79" s="16" t="str">
        <f t="shared" si="9"/>
        <v>n.a.</v>
      </c>
      <c r="W79" s="16" t="str">
        <f t="shared" si="9"/>
        <v>n.a.</v>
      </c>
      <c r="X79" s="16" t="str">
        <f t="shared" si="9"/>
        <v>n.a.</v>
      </c>
      <c r="Y79" s="16">
        <f t="shared" si="9"/>
        <v>-5.3602180704179307</v>
      </c>
      <c r="Z79" s="3"/>
      <c r="AA79" s="3"/>
      <c r="AB79" s="3"/>
      <c r="AC79" s="3"/>
      <c r="AD79" s="3"/>
      <c r="AE79" s="3"/>
      <c r="AF79" s="3"/>
    </row>
    <row r="80" spans="1:32">
      <c r="A80" s="4">
        <f t="shared" si="2"/>
        <v>1888</v>
      </c>
      <c r="B80" s="71">
        <v>29892.225334999999</v>
      </c>
      <c r="C80" s="67">
        <v>25684</v>
      </c>
      <c r="D80" s="65"/>
      <c r="E80" s="3"/>
      <c r="F80" s="68">
        <v>69.900000000000006</v>
      </c>
      <c r="G80" s="3"/>
      <c r="H80" s="3"/>
      <c r="I80" s="3"/>
      <c r="J80" s="7">
        <f t="shared" si="3"/>
        <v>116.38461818641956</v>
      </c>
      <c r="K80" s="16">
        <f t="shared" si="10"/>
        <v>3.8145774538386519</v>
      </c>
      <c r="L80" s="7">
        <f t="shared" si="1"/>
        <v>1.0115606936416333</v>
      </c>
      <c r="M80" s="7">
        <v>1.5419137022397922</v>
      </c>
      <c r="N80" s="53">
        <f t="shared" si="4"/>
        <v>0</v>
      </c>
      <c r="O80" s="53">
        <f t="shared" si="5"/>
        <v>0</v>
      </c>
      <c r="P80" s="53">
        <f t="shared" si="6"/>
        <v>0</v>
      </c>
      <c r="Q80" s="53">
        <f t="shared" si="7"/>
        <v>1</v>
      </c>
      <c r="R80" s="16" t="str">
        <f t="shared" si="8"/>
        <v>n.a.</v>
      </c>
      <c r="S80" s="16" t="str">
        <f t="shared" si="8"/>
        <v>n.a.</v>
      </c>
      <c r="T80" s="16" t="str">
        <f t="shared" si="8"/>
        <v>n.a.</v>
      </c>
      <c r="U80" s="16">
        <f t="shared" si="8"/>
        <v>1.0115606936416333</v>
      </c>
      <c r="V80" s="16" t="str">
        <f t="shared" si="9"/>
        <v>n.a.</v>
      </c>
      <c r="W80" s="16" t="str">
        <f t="shared" si="9"/>
        <v>n.a.</v>
      </c>
      <c r="X80" s="16" t="str">
        <f t="shared" si="9"/>
        <v>n.a.</v>
      </c>
      <c r="Y80" s="16">
        <f t="shared" si="9"/>
        <v>1.5419137022397922</v>
      </c>
      <c r="Z80" s="3"/>
      <c r="AA80" s="3"/>
      <c r="AB80" s="3"/>
      <c r="AC80" s="3"/>
      <c r="AD80" s="3"/>
      <c r="AE80" s="3"/>
      <c r="AF80" s="3"/>
    </row>
    <row r="81" spans="1:32">
      <c r="A81" s="4">
        <f t="shared" si="2"/>
        <v>1889</v>
      </c>
      <c r="B81" s="71">
        <v>30054.696802999999</v>
      </c>
      <c r="C81" s="67">
        <v>27425.7</v>
      </c>
      <c r="D81" s="65"/>
      <c r="E81" s="3"/>
      <c r="F81" s="68">
        <v>71.599999999999994</v>
      </c>
      <c r="G81" s="3"/>
      <c r="H81" s="3"/>
      <c r="I81" s="3"/>
      <c r="J81" s="7">
        <f t="shared" si="3"/>
        <v>109.58588770022278</v>
      </c>
      <c r="K81" s="16">
        <f t="shared" si="10"/>
        <v>-4.3471815095670365</v>
      </c>
      <c r="L81" s="7">
        <f t="shared" si="1"/>
        <v>2.4320457796852546</v>
      </c>
      <c r="M81" s="7">
        <v>1.1346061289053877</v>
      </c>
      <c r="N81" s="53">
        <f t="shared" si="4"/>
        <v>0</v>
      </c>
      <c r="O81" s="53">
        <f t="shared" si="5"/>
        <v>0</v>
      </c>
      <c r="P81" s="53">
        <f t="shared" si="6"/>
        <v>0</v>
      </c>
      <c r="Q81" s="53">
        <f t="shared" si="7"/>
        <v>1</v>
      </c>
      <c r="R81" s="16" t="str">
        <f t="shared" si="8"/>
        <v>n.a.</v>
      </c>
      <c r="S81" s="16" t="str">
        <f t="shared" si="8"/>
        <v>n.a.</v>
      </c>
      <c r="T81" s="16" t="str">
        <f t="shared" si="8"/>
        <v>n.a.</v>
      </c>
      <c r="U81" s="16">
        <f t="shared" si="8"/>
        <v>2.4320457796852546</v>
      </c>
      <c r="V81" s="16" t="str">
        <f t="shared" si="9"/>
        <v>n.a.</v>
      </c>
      <c r="W81" s="16" t="str">
        <f t="shared" si="9"/>
        <v>n.a.</v>
      </c>
      <c r="X81" s="16" t="str">
        <f t="shared" si="9"/>
        <v>n.a.</v>
      </c>
      <c r="Y81" s="16">
        <f t="shared" si="9"/>
        <v>1.1346061289053877</v>
      </c>
      <c r="Z81" s="3"/>
      <c r="AA81" s="3"/>
      <c r="AB81" s="3"/>
      <c r="AC81" s="3"/>
      <c r="AD81" s="3"/>
      <c r="AE81" s="3"/>
      <c r="AF81" s="3"/>
    </row>
    <row r="82" spans="1:32">
      <c r="A82" s="4">
        <f t="shared" si="2"/>
        <v>1890</v>
      </c>
      <c r="B82" s="71">
        <v>30096.147905999998</v>
      </c>
      <c r="C82" s="67">
        <v>28928</v>
      </c>
      <c r="D82" s="65"/>
      <c r="E82" s="3"/>
      <c r="F82" s="68">
        <v>73.3</v>
      </c>
      <c r="G82" s="3"/>
      <c r="H82" s="3"/>
      <c r="I82" s="3"/>
      <c r="J82" s="7">
        <f t="shared" si="3"/>
        <v>104.03812190956859</v>
      </c>
      <c r="K82" s="16">
        <f t="shared" si="10"/>
        <v>-13.021490533210752</v>
      </c>
      <c r="L82" s="7">
        <f t="shared" si="1"/>
        <v>2.3743016759776525</v>
      </c>
      <c r="M82" s="7">
        <v>-3.6885711043008196E-2</v>
      </c>
      <c r="N82" s="53">
        <f t="shared" si="4"/>
        <v>0</v>
      </c>
      <c r="O82" s="53">
        <f t="shared" si="5"/>
        <v>0</v>
      </c>
      <c r="P82" s="53">
        <f t="shared" si="6"/>
        <v>0</v>
      </c>
      <c r="Q82" s="53">
        <f t="shared" si="7"/>
        <v>1</v>
      </c>
      <c r="R82" s="16" t="str">
        <f t="shared" si="8"/>
        <v>n.a.</v>
      </c>
      <c r="S82" s="16" t="str">
        <f t="shared" si="8"/>
        <v>n.a.</v>
      </c>
      <c r="T82" s="16" t="str">
        <f t="shared" si="8"/>
        <v>n.a.</v>
      </c>
      <c r="U82" s="16">
        <f t="shared" si="8"/>
        <v>2.3743016759776525</v>
      </c>
      <c r="V82" s="16" t="str">
        <f t="shared" si="9"/>
        <v>n.a.</v>
      </c>
      <c r="W82" s="16" t="str">
        <f t="shared" si="9"/>
        <v>n.a.</v>
      </c>
      <c r="X82" s="16" t="str">
        <f t="shared" si="9"/>
        <v>n.a.</v>
      </c>
      <c r="Y82" s="16">
        <f t="shared" si="9"/>
        <v>-3.6885711043008196E-2</v>
      </c>
      <c r="Z82" s="3"/>
      <c r="AA82" s="3"/>
      <c r="AB82" s="3"/>
      <c r="AC82" s="3"/>
      <c r="AD82" s="3"/>
      <c r="AE82" s="3"/>
      <c r="AF82" s="3"/>
    </row>
    <row r="83" spans="1:32">
      <c r="A83" s="4">
        <f t="shared" si="2"/>
        <v>1891</v>
      </c>
      <c r="B83" s="71">
        <v>30481.158925</v>
      </c>
      <c r="C83" s="67">
        <v>29331.4</v>
      </c>
      <c r="D83" s="65"/>
      <c r="E83" s="3"/>
      <c r="F83" s="68">
        <v>75</v>
      </c>
      <c r="G83" s="3"/>
      <c r="H83" s="3"/>
      <c r="I83" s="3"/>
      <c r="J83" s="7">
        <f t="shared" si="3"/>
        <v>103.91989105531955</v>
      </c>
      <c r="K83" s="16">
        <f t="shared" si="10"/>
        <v>-12.464727131100005</v>
      </c>
      <c r="L83" s="7">
        <f t="shared" si="1"/>
        <v>2.3192360163710735</v>
      </c>
      <c r="M83" s="7">
        <v>-1.1421416392647821E-2</v>
      </c>
      <c r="N83" s="53">
        <f t="shared" si="4"/>
        <v>0</v>
      </c>
      <c r="O83" s="53">
        <f t="shared" si="5"/>
        <v>0</v>
      </c>
      <c r="P83" s="53">
        <f t="shared" si="6"/>
        <v>0</v>
      </c>
      <c r="Q83" s="53">
        <f t="shared" si="7"/>
        <v>1</v>
      </c>
      <c r="R83" s="16" t="str">
        <f t="shared" si="8"/>
        <v>n.a.</v>
      </c>
      <c r="S83" s="16" t="str">
        <f t="shared" si="8"/>
        <v>n.a.</v>
      </c>
      <c r="T83" s="16" t="str">
        <f t="shared" si="8"/>
        <v>n.a.</v>
      </c>
      <c r="U83" s="16">
        <f t="shared" si="8"/>
        <v>2.3192360163710735</v>
      </c>
      <c r="V83" s="16" t="str">
        <f t="shared" si="9"/>
        <v>n.a.</v>
      </c>
      <c r="W83" s="16" t="str">
        <f t="shared" si="9"/>
        <v>n.a.</v>
      </c>
      <c r="X83" s="16" t="str">
        <f t="shared" si="9"/>
        <v>n.a.</v>
      </c>
      <c r="Y83" s="16">
        <f t="shared" si="9"/>
        <v>-1.1421416392647821E-2</v>
      </c>
      <c r="Z83" s="3"/>
      <c r="AA83" s="3"/>
      <c r="AB83" s="3"/>
      <c r="AC83" s="3"/>
      <c r="AD83" s="3"/>
      <c r="AE83" s="3"/>
      <c r="AF83" s="3"/>
    </row>
    <row r="84" spans="1:32">
      <c r="A84" s="4">
        <f t="shared" si="2"/>
        <v>1892</v>
      </c>
      <c r="B84" s="71">
        <v>30611.685121999999</v>
      </c>
      <c r="C84" s="67">
        <v>28697.7</v>
      </c>
      <c r="D84" s="65"/>
      <c r="E84" s="3"/>
      <c r="F84" s="68">
        <v>76.900000000000006</v>
      </c>
      <c r="G84" s="3"/>
      <c r="H84" s="3"/>
      <c r="I84" s="3"/>
      <c r="J84" s="7">
        <f t="shared" si="3"/>
        <v>106.6694721946358</v>
      </c>
      <c r="K84" s="16">
        <f t="shared" si="10"/>
        <v>-2.9164155055869827</v>
      </c>
      <c r="L84" s="7">
        <f t="shared" si="1"/>
        <v>2.533333333333343</v>
      </c>
      <c r="M84" s="7">
        <v>-3.2955039516792555</v>
      </c>
      <c r="N84" s="53">
        <f t="shared" si="4"/>
        <v>0</v>
      </c>
      <c r="O84" s="53">
        <f t="shared" si="5"/>
        <v>0</v>
      </c>
      <c r="P84" s="53">
        <f t="shared" si="6"/>
        <v>0</v>
      </c>
      <c r="Q84" s="53">
        <f t="shared" si="7"/>
        <v>1</v>
      </c>
      <c r="R84" s="16" t="str">
        <f t="shared" si="8"/>
        <v>n.a.</v>
      </c>
      <c r="S84" s="16" t="str">
        <f t="shared" si="8"/>
        <v>n.a.</v>
      </c>
      <c r="T84" s="16" t="str">
        <f t="shared" si="8"/>
        <v>n.a.</v>
      </c>
      <c r="U84" s="16">
        <f t="shared" si="8"/>
        <v>2.533333333333343</v>
      </c>
      <c r="V84" s="16" t="str">
        <f t="shared" si="9"/>
        <v>n.a.</v>
      </c>
      <c r="W84" s="16" t="str">
        <f t="shared" si="9"/>
        <v>n.a.</v>
      </c>
      <c r="X84" s="16" t="str">
        <f t="shared" si="9"/>
        <v>n.a.</v>
      </c>
      <c r="Y84" s="16">
        <f t="shared" si="9"/>
        <v>-3.2955039516792555</v>
      </c>
      <c r="Z84" s="3"/>
      <c r="AA84" s="3"/>
      <c r="AB84" s="3"/>
      <c r="AC84" s="3"/>
      <c r="AD84" s="3"/>
      <c r="AE84" s="3"/>
      <c r="AF84" s="3"/>
    </row>
    <row r="85" spans="1:32">
      <c r="A85" s="4">
        <f t="shared" si="2"/>
        <v>1893</v>
      </c>
      <c r="B85" s="71">
        <v>31035.252521999999</v>
      </c>
      <c r="C85" s="67">
        <v>28151.3</v>
      </c>
      <c r="D85" s="65"/>
      <c r="E85" s="3"/>
      <c r="F85" s="68">
        <v>78.2</v>
      </c>
      <c r="G85" s="3"/>
      <c r="H85" s="3"/>
      <c r="I85" s="3"/>
      <c r="J85" s="7">
        <f t="shared" si="3"/>
        <v>110.2444736903802</v>
      </c>
      <c r="K85" s="16">
        <f t="shared" si="10"/>
        <v>6.206351780811616</v>
      </c>
      <c r="L85" s="7">
        <f t="shared" si="1"/>
        <v>1.6905071521456483</v>
      </c>
      <c r="M85" s="7">
        <v>-1.7037752483976771</v>
      </c>
      <c r="N85" s="53">
        <f t="shared" si="4"/>
        <v>0</v>
      </c>
      <c r="O85" s="53">
        <f t="shared" si="5"/>
        <v>0</v>
      </c>
      <c r="P85" s="53">
        <f t="shared" si="6"/>
        <v>0</v>
      </c>
      <c r="Q85" s="53">
        <f t="shared" si="7"/>
        <v>1</v>
      </c>
      <c r="R85" s="16" t="str">
        <f t="shared" si="8"/>
        <v>n.a.</v>
      </c>
      <c r="S85" s="16" t="str">
        <f t="shared" si="8"/>
        <v>n.a.</v>
      </c>
      <c r="T85" s="16" t="str">
        <f t="shared" si="8"/>
        <v>n.a.</v>
      </c>
      <c r="U85" s="16">
        <f t="shared" si="8"/>
        <v>1.6905071521456483</v>
      </c>
      <c r="V85" s="16" t="str">
        <f t="shared" si="9"/>
        <v>n.a.</v>
      </c>
      <c r="W85" s="16" t="str">
        <f t="shared" si="9"/>
        <v>n.a.</v>
      </c>
      <c r="X85" s="16" t="str">
        <f t="shared" si="9"/>
        <v>n.a.</v>
      </c>
      <c r="Y85" s="16">
        <f t="shared" si="9"/>
        <v>-1.7037752483976771</v>
      </c>
      <c r="Z85" s="3"/>
      <c r="AA85" s="3"/>
      <c r="AB85" s="3"/>
      <c r="AC85" s="3"/>
      <c r="AD85" s="3"/>
      <c r="AE85" s="3"/>
      <c r="AF85" s="3"/>
    </row>
    <row r="86" spans="1:32">
      <c r="A86" s="4">
        <f t="shared" si="2"/>
        <v>1894</v>
      </c>
      <c r="B86" s="71">
        <v>31064.804633</v>
      </c>
      <c r="C86" s="67">
        <v>28408.1</v>
      </c>
      <c r="D86" s="65"/>
      <c r="E86" s="3"/>
      <c r="F86" s="68">
        <v>81.099999999999994</v>
      </c>
      <c r="G86" s="3"/>
      <c r="H86" s="3"/>
      <c r="I86" s="3"/>
      <c r="J86" s="7">
        <f t="shared" si="3"/>
        <v>109.35192650335644</v>
      </c>
      <c r="K86" s="16">
        <f t="shared" si="10"/>
        <v>5.4320354480368849</v>
      </c>
      <c r="L86" s="7">
        <f t="shared" si="1"/>
        <v>3.7084398976982014</v>
      </c>
      <c r="M86" s="7">
        <v>-2.2572916183375362</v>
      </c>
      <c r="N86" s="53">
        <f t="shared" si="4"/>
        <v>0</v>
      </c>
      <c r="O86" s="53">
        <f t="shared" si="5"/>
        <v>0</v>
      </c>
      <c r="P86" s="53">
        <f t="shared" si="6"/>
        <v>0</v>
      </c>
      <c r="Q86" s="53">
        <f t="shared" si="7"/>
        <v>1</v>
      </c>
      <c r="R86" s="16" t="str">
        <f t="shared" si="8"/>
        <v>n.a.</v>
      </c>
      <c r="S86" s="16" t="str">
        <f t="shared" si="8"/>
        <v>n.a.</v>
      </c>
      <c r="T86" s="16" t="str">
        <f t="shared" si="8"/>
        <v>n.a.</v>
      </c>
      <c r="U86" s="16">
        <f t="shared" si="8"/>
        <v>3.7084398976982014</v>
      </c>
      <c r="V86" s="16" t="str">
        <f t="shared" si="9"/>
        <v>n.a.</v>
      </c>
      <c r="W86" s="16" t="str">
        <f t="shared" si="9"/>
        <v>n.a.</v>
      </c>
      <c r="X86" s="16" t="str">
        <f t="shared" si="9"/>
        <v>n.a.</v>
      </c>
      <c r="Y86" s="16">
        <f t="shared" si="9"/>
        <v>-2.2572916183375362</v>
      </c>
      <c r="Z86" s="3"/>
      <c r="AA86" s="3"/>
      <c r="AB86" s="3"/>
      <c r="AC86" s="3"/>
      <c r="AD86" s="3"/>
      <c r="AE86" s="3"/>
      <c r="AF86" s="3"/>
    </row>
    <row r="87" spans="1:32">
      <c r="A87" s="4">
        <f t="shared" si="2"/>
        <v>1895</v>
      </c>
      <c r="B87" s="71">
        <v>31094.356744000001</v>
      </c>
      <c r="C87" s="67">
        <v>27166.400000000001</v>
      </c>
      <c r="D87" s="65"/>
      <c r="E87" s="3"/>
      <c r="F87" s="68">
        <v>79.400000000000006</v>
      </c>
      <c r="G87" s="3"/>
      <c r="H87" s="3"/>
      <c r="I87" s="3"/>
      <c r="J87" s="7">
        <f t="shared" si="3"/>
        <v>114.45887840862241</v>
      </c>
      <c r="K87" s="16">
        <f t="shared" si="10"/>
        <v>7.7894062139866094</v>
      </c>
      <c r="L87" s="7">
        <f t="shared" ref="L87:L150" si="11">100*(F87/F86-1)</f>
        <v>-2.0961775585696563</v>
      </c>
      <c r="M87" s="7">
        <v>-2.5241633103891776</v>
      </c>
      <c r="N87" s="53">
        <f t="shared" si="4"/>
        <v>0</v>
      </c>
      <c r="O87" s="53">
        <f t="shared" si="5"/>
        <v>0</v>
      </c>
      <c r="P87" s="53">
        <f t="shared" si="6"/>
        <v>0</v>
      </c>
      <c r="Q87" s="53">
        <f t="shared" si="7"/>
        <v>1</v>
      </c>
      <c r="R87" s="16" t="str">
        <f t="shared" si="8"/>
        <v>n.a.</v>
      </c>
      <c r="S87" s="16" t="str">
        <f t="shared" si="8"/>
        <v>n.a.</v>
      </c>
      <c r="T87" s="16" t="str">
        <f t="shared" si="8"/>
        <v>n.a.</v>
      </c>
      <c r="U87" s="16">
        <f t="shared" si="8"/>
        <v>-2.0961775585696563</v>
      </c>
      <c r="V87" s="16" t="str">
        <f t="shared" si="9"/>
        <v>n.a.</v>
      </c>
      <c r="W87" s="16" t="str">
        <f t="shared" si="9"/>
        <v>n.a.</v>
      </c>
      <c r="X87" s="16" t="str">
        <f t="shared" si="9"/>
        <v>n.a.</v>
      </c>
      <c r="Y87" s="16">
        <f t="shared" si="9"/>
        <v>-2.5241633103891776</v>
      </c>
      <c r="Z87" s="3"/>
      <c r="AA87" s="3"/>
      <c r="AB87" s="3"/>
      <c r="AC87" s="3"/>
      <c r="AD87" s="3"/>
      <c r="AE87" s="3"/>
      <c r="AF87" s="3"/>
    </row>
    <row r="88" spans="1:32">
      <c r="A88" s="4">
        <f t="shared" si="2"/>
        <v>1896</v>
      </c>
      <c r="B88" s="71">
        <v>30234.837658750002</v>
      </c>
      <c r="C88" s="67">
        <v>28757.7</v>
      </c>
      <c r="D88" s="65"/>
      <c r="E88" s="3"/>
      <c r="F88" s="68">
        <v>83.2</v>
      </c>
      <c r="G88" s="3"/>
      <c r="H88" s="3"/>
      <c r="I88" s="3"/>
      <c r="J88" s="7">
        <f t="shared" si="3"/>
        <v>105.1364944301874</v>
      </c>
      <c r="K88" s="16">
        <f t="shared" si="10"/>
        <v>-5.1079792601928062</v>
      </c>
      <c r="L88" s="7">
        <f t="shared" si="11"/>
        <v>4.7858942065491128</v>
      </c>
      <c r="M88" s="7">
        <v>-0.93015408840399771</v>
      </c>
      <c r="N88" s="53">
        <f t="shared" si="4"/>
        <v>0</v>
      </c>
      <c r="O88" s="53">
        <f t="shared" si="5"/>
        <v>0</v>
      </c>
      <c r="P88" s="53">
        <f t="shared" si="6"/>
        <v>0</v>
      </c>
      <c r="Q88" s="53">
        <f t="shared" si="7"/>
        <v>1</v>
      </c>
      <c r="R88" s="16" t="str">
        <f t="shared" si="8"/>
        <v>n.a.</v>
      </c>
      <c r="S88" s="16" t="str">
        <f t="shared" si="8"/>
        <v>n.a.</v>
      </c>
      <c r="T88" s="16" t="str">
        <f t="shared" si="8"/>
        <v>n.a.</v>
      </c>
      <c r="U88" s="16">
        <f t="shared" si="8"/>
        <v>4.7858942065491128</v>
      </c>
      <c r="V88" s="16" t="str">
        <f t="shared" si="9"/>
        <v>n.a.</v>
      </c>
      <c r="W88" s="16" t="str">
        <f t="shared" si="9"/>
        <v>n.a.</v>
      </c>
      <c r="X88" s="16" t="str">
        <f t="shared" si="9"/>
        <v>n.a.</v>
      </c>
      <c r="Y88" s="16">
        <f t="shared" si="9"/>
        <v>-0.93015408840399771</v>
      </c>
      <c r="Z88" s="3"/>
      <c r="AA88" s="3"/>
      <c r="AB88" s="3"/>
      <c r="AC88" s="3"/>
      <c r="AD88" s="3"/>
      <c r="AE88" s="3"/>
      <c r="AF88" s="3"/>
    </row>
    <row r="89" spans="1:32">
      <c r="A89" s="4">
        <f t="shared" si="2"/>
        <v>1897</v>
      </c>
      <c r="B89" s="71">
        <v>30100.2579896875</v>
      </c>
      <c r="C89" s="67">
        <v>30419.8</v>
      </c>
      <c r="D89" s="65"/>
      <c r="E89" s="3"/>
      <c r="F89" s="68">
        <v>82.1</v>
      </c>
      <c r="G89" s="3"/>
      <c r="H89" s="3"/>
      <c r="I89" s="3"/>
      <c r="J89" s="7">
        <f t="shared" si="3"/>
        <v>98.949559134798719</v>
      </c>
      <c r="K89" s="16">
        <f t="shared" si="10"/>
        <v>-10.402367368557719</v>
      </c>
      <c r="L89" s="7">
        <f t="shared" si="11"/>
        <v>-1.3221153846153966</v>
      </c>
      <c r="M89" s="7">
        <v>8.9956961555618054E-2</v>
      </c>
      <c r="N89" s="53">
        <f t="shared" si="4"/>
        <v>0</v>
      </c>
      <c r="O89" s="53">
        <f t="shared" si="5"/>
        <v>0</v>
      </c>
      <c r="P89" s="53">
        <f t="shared" si="6"/>
        <v>0</v>
      </c>
      <c r="Q89" s="53">
        <f t="shared" si="7"/>
        <v>1</v>
      </c>
      <c r="R89" s="16" t="str">
        <f t="shared" si="8"/>
        <v>n.a.</v>
      </c>
      <c r="S89" s="16" t="str">
        <f t="shared" si="8"/>
        <v>n.a.</v>
      </c>
      <c r="T89" s="16" t="str">
        <f t="shared" si="8"/>
        <v>n.a.</v>
      </c>
      <c r="U89" s="16">
        <f t="shared" si="8"/>
        <v>-1.3221153846153966</v>
      </c>
      <c r="V89" s="16" t="str">
        <f t="shared" si="9"/>
        <v>n.a.</v>
      </c>
      <c r="W89" s="16" t="str">
        <f t="shared" si="9"/>
        <v>n.a.</v>
      </c>
      <c r="X89" s="16" t="str">
        <f t="shared" si="9"/>
        <v>n.a.</v>
      </c>
      <c r="Y89" s="16">
        <f t="shared" si="9"/>
        <v>8.9956961555618054E-2</v>
      </c>
      <c r="Z89" s="3"/>
      <c r="AA89" s="3"/>
      <c r="AB89" s="3"/>
      <c r="AC89" s="3"/>
      <c r="AD89" s="3"/>
      <c r="AE89" s="3"/>
      <c r="AF89" s="3"/>
    </row>
    <row r="90" spans="1:32">
      <c r="A90" s="4">
        <f t="shared" si="2"/>
        <v>1898</v>
      </c>
      <c r="B90" s="71">
        <v>29948.331297000001</v>
      </c>
      <c r="C90" s="67">
        <v>31899.5</v>
      </c>
      <c r="D90" s="65"/>
      <c r="E90" s="3"/>
      <c r="F90" s="68">
        <v>86.1</v>
      </c>
      <c r="G90" s="3"/>
      <c r="H90" s="3"/>
      <c r="I90" s="3"/>
      <c r="J90" s="7">
        <f t="shared" si="3"/>
        <v>93.883387817990879</v>
      </c>
      <c r="K90" s="16">
        <f t="shared" si="10"/>
        <v>-20.575490590631532</v>
      </c>
      <c r="L90" s="7">
        <f t="shared" si="11"/>
        <v>4.87210718635811</v>
      </c>
      <c r="M90" s="7">
        <v>2.0073360855435975</v>
      </c>
      <c r="N90" s="53">
        <f t="shared" si="4"/>
        <v>0</v>
      </c>
      <c r="O90" s="53">
        <f t="shared" si="5"/>
        <v>0</v>
      </c>
      <c r="P90" s="53">
        <f t="shared" si="6"/>
        <v>0</v>
      </c>
      <c r="Q90" s="53">
        <f t="shared" si="7"/>
        <v>1</v>
      </c>
      <c r="R90" s="16" t="str">
        <f t="shared" si="8"/>
        <v>n.a.</v>
      </c>
      <c r="S90" s="16" t="str">
        <f t="shared" si="8"/>
        <v>n.a.</v>
      </c>
      <c r="T90" s="16" t="str">
        <f t="shared" si="8"/>
        <v>n.a.</v>
      </c>
      <c r="U90" s="16">
        <f t="shared" si="8"/>
        <v>4.87210718635811</v>
      </c>
      <c r="V90" s="16" t="str">
        <f t="shared" si="9"/>
        <v>n.a.</v>
      </c>
      <c r="W90" s="16" t="str">
        <f t="shared" si="9"/>
        <v>n.a.</v>
      </c>
      <c r="X90" s="16" t="str">
        <f t="shared" si="9"/>
        <v>n.a.</v>
      </c>
      <c r="Y90" s="16">
        <f t="shared" si="9"/>
        <v>2.0073360855435975</v>
      </c>
      <c r="Z90" s="3"/>
      <c r="AA90" s="3"/>
      <c r="AB90" s="3"/>
      <c r="AC90" s="3"/>
      <c r="AD90" s="3"/>
      <c r="AE90" s="3"/>
      <c r="AF90" s="3"/>
    </row>
    <row r="91" spans="1:32">
      <c r="A91" s="4">
        <f t="shared" si="2"/>
        <v>1899</v>
      </c>
      <c r="B91" s="71">
        <v>30055.398099999999</v>
      </c>
      <c r="C91" s="67">
        <v>32571.1</v>
      </c>
      <c r="D91" s="65"/>
      <c r="E91" s="3"/>
      <c r="F91" s="68">
        <v>91</v>
      </c>
      <c r="G91" s="3"/>
      <c r="H91" s="3"/>
      <c r="I91" s="3"/>
      <c r="J91" s="7">
        <f t="shared" si="3"/>
        <v>92.276275901028825</v>
      </c>
      <c r="K91" s="16">
        <f t="shared" si="10"/>
        <v>-12.860218529158573</v>
      </c>
      <c r="L91" s="7">
        <f t="shared" si="11"/>
        <v>5.6910569105691033</v>
      </c>
      <c r="M91" s="7">
        <v>2.5849731663685134</v>
      </c>
      <c r="N91" s="53">
        <f t="shared" si="4"/>
        <v>0</v>
      </c>
      <c r="O91" s="53">
        <f t="shared" si="5"/>
        <v>0</v>
      </c>
      <c r="P91" s="53">
        <f t="shared" si="6"/>
        <v>0</v>
      </c>
      <c r="Q91" s="53">
        <f t="shared" si="7"/>
        <v>1</v>
      </c>
      <c r="R91" s="16" t="str">
        <f t="shared" si="8"/>
        <v>n.a.</v>
      </c>
      <c r="S91" s="16" t="str">
        <f t="shared" si="8"/>
        <v>n.a.</v>
      </c>
      <c r="T91" s="16" t="str">
        <f t="shared" si="8"/>
        <v>n.a.</v>
      </c>
      <c r="U91" s="16">
        <f t="shared" si="8"/>
        <v>5.6910569105691033</v>
      </c>
      <c r="V91" s="16" t="str">
        <f t="shared" si="9"/>
        <v>n.a.</v>
      </c>
      <c r="W91" s="16" t="str">
        <f t="shared" si="9"/>
        <v>n.a.</v>
      </c>
      <c r="X91" s="16" t="str">
        <f t="shared" si="9"/>
        <v>n.a.</v>
      </c>
      <c r="Y91" s="16">
        <f t="shared" si="9"/>
        <v>2.5849731663685134</v>
      </c>
      <c r="Z91" s="3"/>
      <c r="AA91" s="3"/>
      <c r="AB91" s="3"/>
      <c r="AC91" s="3"/>
      <c r="AD91" s="3"/>
      <c r="AE91" s="3"/>
      <c r="AF91" s="3"/>
    </row>
    <row r="92" spans="1:32">
      <c r="A92" s="4">
        <f t="shared" si="2"/>
        <v>1900</v>
      </c>
      <c r="B92" s="71">
        <v>30096.632622000001</v>
      </c>
      <c r="C92" s="67">
        <v>32806</v>
      </c>
      <c r="D92" s="65"/>
      <c r="E92" s="3"/>
      <c r="F92" s="68">
        <v>90</v>
      </c>
      <c r="G92" s="3"/>
      <c r="H92" s="3"/>
      <c r="I92" s="3"/>
      <c r="J92" s="7">
        <f t="shared" si="3"/>
        <v>91.741244351643005</v>
      </c>
      <c r="K92" s="16">
        <f t="shared" si="10"/>
        <v>-7.2083147831557142</v>
      </c>
      <c r="L92" s="7">
        <f t="shared" si="11"/>
        <v>-1.098901098901095</v>
      </c>
      <c r="M92" s="7">
        <v>1.9237478727351227</v>
      </c>
      <c r="N92" s="53">
        <f t="shared" si="4"/>
        <v>0</v>
      </c>
      <c r="O92" s="53">
        <f t="shared" si="5"/>
        <v>0</v>
      </c>
      <c r="P92" s="53">
        <f t="shared" si="6"/>
        <v>0</v>
      </c>
      <c r="Q92" s="53">
        <f t="shared" si="7"/>
        <v>1</v>
      </c>
      <c r="R92" s="16" t="str">
        <f t="shared" si="8"/>
        <v>n.a.</v>
      </c>
      <c r="S92" s="16" t="str">
        <f t="shared" si="8"/>
        <v>n.a.</v>
      </c>
      <c r="T92" s="16" t="str">
        <f t="shared" si="8"/>
        <v>n.a.</v>
      </c>
      <c r="U92" s="16">
        <f t="shared" si="8"/>
        <v>-1.098901098901095</v>
      </c>
      <c r="V92" s="16" t="str">
        <f t="shared" si="9"/>
        <v>n.a.</v>
      </c>
      <c r="W92" s="16" t="str">
        <f t="shared" si="9"/>
        <v>n.a.</v>
      </c>
      <c r="X92" s="16" t="str">
        <f t="shared" si="9"/>
        <v>n.a.</v>
      </c>
      <c r="Y92" s="16">
        <f t="shared" si="9"/>
        <v>1.9237478727351227</v>
      </c>
      <c r="Z92" s="3"/>
      <c r="AA92" s="3"/>
      <c r="AB92" s="3"/>
      <c r="AC92" s="3"/>
      <c r="AD92" s="3"/>
      <c r="AE92" s="3"/>
      <c r="AF92" s="3"/>
    </row>
    <row r="93" spans="1:32">
      <c r="A93" s="4">
        <f t="shared" si="2"/>
        <v>1901</v>
      </c>
      <c r="B93" s="71">
        <v>30343.590115999999</v>
      </c>
      <c r="C93" s="67">
        <v>30938.400000000001</v>
      </c>
      <c r="D93" s="65"/>
      <c r="E93" s="3"/>
      <c r="F93" s="68">
        <v>88.6</v>
      </c>
      <c r="G93" s="3"/>
      <c r="H93" s="3"/>
      <c r="I93" s="3"/>
      <c r="J93" s="7">
        <f t="shared" si="3"/>
        <v>98.077438122204114</v>
      </c>
      <c r="K93" s="16">
        <f t="shared" si="10"/>
        <v>4.1940503042132349</v>
      </c>
      <c r="L93" s="7">
        <f t="shared" si="11"/>
        <v>-1.5555555555555656</v>
      </c>
      <c r="M93" s="7">
        <v>-0.40542954098946593</v>
      </c>
      <c r="N93" s="53">
        <f t="shared" si="4"/>
        <v>0</v>
      </c>
      <c r="O93" s="53">
        <f t="shared" si="5"/>
        <v>0</v>
      </c>
      <c r="P93" s="53">
        <f t="shared" si="6"/>
        <v>0</v>
      </c>
      <c r="Q93" s="53">
        <f t="shared" si="7"/>
        <v>1</v>
      </c>
      <c r="R93" s="16" t="str">
        <f t="shared" si="8"/>
        <v>n.a.</v>
      </c>
      <c r="S93" s="16" t="str">
        <f t="shared" si="8"/>
        <v>n.a.</v>
      </c>
      <c r="T93" s="16" t="str">
        <f t="shared" si="8"/>
        <v>n.a.</v>
      </c>
      <c r="U93" s="16">
        <f t="shared" si="8"/>
        <v>-1.5555555555555656</v>
      </c>
      <c r="V93" s="16" t="str">
        <f t="shared" si="9"/>
        <v>n.a.</v>
      </c>
      <c r="W93" s="16" t="str">
        <f t="shared" si="9"/>
        <v>n.a.</v>
      </c>
      <c r="X93" s="16" t="str">
        <f t="shared" si="9"/>
        <v>n.a.</v>
      </c>
      <c r="Y93" s="16">
        <f t="shared" si="9"/>
        <v>-0.40542954098946593</v>
      </c>
      <c r="Z93" s="3"/>
      <c r="AA93" s="3"/>
      <c r="AB93" s="3"/>
      <c r="AC93" s="3"/>
      <c r="AD93" s="3"/>
      <c r="AE93" s="3"/>
      <c r="AF93" s="3"/>
    </row>
    <row r="94" spans="1:32">
      <c r="A94" s="4">
        <f t="shared" si="2"/>
        <v>1902</v>
      </c>
      <c r="B94" s="71">
        <v>30345.629029</v>
      </c>
      <c r="C94" s="67">
        <v>31880.3</v>
      </c>
      <c r="D94" s="65"/>
      <c r="E94" s="3"/>
      <c r="F94" s="68">
        <v>87.1</v>
      </c>
      <c r="G94" s="3"/>
      <c r="H94" s="3"/>
      <c r="I94" s="3"/>
      <c r="J94" s="7">
        <f t="shared" si="3"/>
        <v>95.186146394481867</v>
      </c>
      <c r="K94" s="16">
        <f t="shared" si="10"/>
        <v>2.9098704934530417</v>
      </c>
      <c r="L94" s="7">
        <f t="shared" si="11"/>
        <v>-1.6930022573363401</v>
      </c>
      <c r="M94" s="7">
        <v>0.77477901915914416</v>
      </c>
      <c r="N94" s="53">
        <f t="shared" si="4"/>
        <v>0</v>
      </c>
      <c r="O94" s="53">
        <f t="shared" si="5"/>
        <v>0</v>
      </c>
      <c r="P94" s="53">
        <f t="shared" si="6"/>
        <v>0</v>
      </c>
      <c r="Q94" s="53">
        <f t="shared" si="7"/>
        <v>1</v>
      </c>
      <c r="R94" s="16" t="str">
        <f t="shared" si="8"/>
        <v>n.a.</v>
      </c>
      <c r="S94" s="16" t="str">
        <f t="shared" si="8"/>
        <v>n.a.</v>
      </c>
      <c r="T94" s="16" t="str">
        <f t="shared" si="8"/>
        <v>n.a.</v>
      </c>
      <c r="U94" s="16">
        <f t="shared" si="8"/>
        <v>-1.6930022573363401</v>
      </c>
      <c r="V94" s="16" t="str">
        <f t="shared" si="9"/>
        <v>n.a.</v>
      </c>
      <c r="W94" s="16" t="str">
        <f t="shared" si="9"/>
        <v>n.a.</v>
      </c>
      <c r="X94" s="16" t="str">
        <f t="shared" si="9"/>
        <v>n.a.</v>
      </c>
      <c r="Y94" s="16">
        <f t="shared" si="9"/>
        <v>0.77477901915914416</v>
      </c>
      <c r="Z94" s="3"/>
      <c r="AA94" s="3"/>
      <c r="AB94" s="3"/>
      <c r="AC94" s="3"/>
      <c r="AD94" s="3"/>
      <c r="AE94" s="3"/>
      <c r="AF94" s="3"/>
    </row>
    <row r="95" spans="1:32">
      <c r="A95" s="4">
        <f t="shared" si="2"/>
        <v>1903</v>
      </c>
      <c r="B95" s="71">
        <v>30375.04277</v>
      </c>
      <c r="C95" s="67">
        <v>33891.1</v>
      </c>
      <c r="D95" s="65"/>
      <c r="E95" s="3"/>
      <c r="F95" s="68">
        <v>89</v>
      </c>
      <c r="G95" s="3"/>
      <c r="H95" s="3"/>
      <c r="I95" s="3"/>
      <c r="J95" s="7">
        <f t="shared" si="3"/>
        <v>89.625426055808163</v>
      </c>
      <c r="K95" s="16">
        <f t="shared" si="10"/>
        <v>-2.1158182958348419</v>
      </c>
      <c r="L95" s="7">
        <f t="shared" si="11"/>
        <v>2.1814006888633886</v>
      </c>
      <c r="M95" s="7">
        <v>-0.57479439497630813</v>
      </c>
      <c r="N95" s="53">
        <f t="shared" si="4"/>
        <v>0</v>
      </c>
      <c r="O95" s="53">
        <f t="shared" si="5"/>
        <v>0</v>
      </c>
      <c r="P95" s="53">
        <f t="shared" si="6"/>
        <v>1</v>
      </c>
      <c r="Q95" s="53">
        <f t="shared" si="7"/>
        <v>0</v>
      </c>
      <c r="R95" s="16" t="str">
        <f t="shared" si="8"/>
        <v>n.a.</v>
      </c>
      <c r="S95" s="16" t="str">
        <f t="shared" si="8"/>
        <v>n.a.</v>
      </c>
      <c r="T95" s="16">
        <f t="shared" si="8"/>
        <v>2.1814006888633886</v>
      </c>
      <c r="U95" s="16" t="str">
        <f t="shared" si="8"/>
        <v>n.a.</v>
      </c>
      <c r="V95" s="16" t="str">
        <f t="shared" si="9"/>
        <v>n.a.</v>
      </c>
      <c r="W95" s="16" t="str">
        <f t="shared" si="9"/>
        <v>n.a.</v>
      </c>
      <c r="X95" s="16">
        <f t="shared" si="9"/>
        <v>-0.57479439497630813</v>
      </c>
      <c r="Y95" s="16" t="str">
        <f t="shared" si="9"/>
        <v>n.a.</v>
      </c>
      <c r="Z95" s="3"/>
      <c r="AA95" s="3"/>
      <c r="AB95" s="3"/>
      <c r="AC95" s="3"/>
      <c r="AD95" s="3"/>
      <c r="AE95" s="3"/>
      <c r="AF95" s="3"/>
    </row>
    <row r="96" spans="1:32">
      <c r="A96" s="4">
        <f t="shared" si="2"/>
        <v>1904</v>
      </c>
      <c r="B96" s="71">
        <v>30460.267849</v>
      </c>
      <c r="C96" s="67">
        <v>33071.300000000003</v>
      </c>
      <c r="D96" s="65"/>
      <c r="E96" s="3"/>
      <c r="F96" s="68">
        <v>89.7</v>
      </c>
      <c r="G96" s="3"/>
      <c r="H96" s="3"/>
      <c r="I96" s="3"/>
      <c r="J96" s="7">
        <f t="shared" si="3"/>
        <v>92.104839691817361</v>
      </c>
      <c r="K96" s="16">
        <f t="shared" si="10"/>
        <v>-5.9725984303867534</v>
      </c>
      <c r="L96" s="7">
        <f t="shared" si="11"/>
        <v>0.78651685393258397</v>
      </c>
      <c r="M96" s="7">
        <v>-5.0281008983812185</v>
      </c>
      <c r="N96" s="53">
        <f t="shared" si="4"/>
        <v>0</v>
      </c>
      <c r="O96" s="53">
        <f t="shared" si="5"/>
        <v>0</v>
      </c>
      <c r="P96" s="53">
        <f t="shared" si="6"/>
        <v>0</v>
      </c>
      <c r="Q96" s="53">
        <f t="shared" si="7"/>
        <v>1</v>
      </c>
      <c r="R96" s="16" t="str">
        <f t="shared" si="8"/>
        <v>n.a.</v>
      </c>
      <c r="S96" s="16" t="str">
        <f t="shared" si="8"/>
        <v>n.a.</v>
      </c>
      <c r="T96" s="16" t="str">
        <f t="shared" si="8"/>
        <v>n.a.</v>
      </c>
      <c r="U96" s="16">
        <f t="shared" si="8"/>
        <v>0.78651685393258397</v>
      </c>
      <c r="V96" s="16" t="str">
        <f t="shared" si="9"/>
        <v>n.a.</v>
      </c>
      <c r="W96" s="16" t="str">
        <f t="shared" si="9"/>
        <v>n.a.</v>
      </c>
      <c r="X96" s="16" t="str">
        <f t="shared" si="9"/>
        <v>n.a.</v>
      </c>
      <c r="Y96" s="16">
        <f t="shared" si="9"/>
        <v>-5.0281008983812185</v>
      </c>
      <c r="Z96" s="3"/>
      <c r="AA96" s="3"/>
      <c r="AB96" s="3"/>
      <c r="AC96" s="3"/>
      <c r="AD96" s="3"/>
      <c r="AE96" s="3"/>
      <c r="AF96" s="3"/>
    </row>
    <row r="97" spans="1:32">
      <c r="A97" s="4">
        <f t="shared" si="2"/>
        <v>1905</v>
      </c>
      <c r="B97" s="71">
        <v>30702.297738000001</v>
      </c>
      <c r="C97" s="67">
        <v>33214.9</v>
      </c>
      <c r="D97" s="65"/>
      <c r="E97" s="3"/>
      <c r="F97" s="68">
        <v>91.2</v>
      </c>
      <c r="G97" s="3"/>
      <c r="H97" s="3"/>
      <c r="I97" s="3"/>
      <c r="J97" s="7">
        <f t="shared" si="3"/>
        <v>92.435315891362009</v>
      </c>
      <c r="K97" s="16">
        <f t="shared" si="10"/>
        <v>-2.7508305031198574</v>
      </c>
      <c r="L97" s="7">
        <f t="shared" si="11"/>
        <v>1.6722408026755842</v>
      </c>
      <c r="M97" s="7">
        <v>3.8875389304286472</v>
      </c>
      <c r="N97" s="53">
        <f t="shared" si="4"/>
        <v>0</v>
      </c>
      <c r="O97" s="53">
        <f t="shared" si="5"/>
        <v>0</v>
      </c>
      <c r="P97" s="53">
        <f t="shared" si="6"/>
        <v>0</v>
      </c>
      <c r="Q97" s="53">
        <f t="shared" si="7"/>
        <v>1</v>
      </c>
      <c r="R97" s="16" t="str">
        <f t="shared" si="8"/>
        <v>n.a.</v>
      </c>
      <c r="S97" s="16" t="str">
        <f t="shared" si="8"/>
        <v>n.a.</v>
      </c>
      <c r="T97" s="16" t="str">
        <f t="shared" si="8"/>
        <v>n.a.</v>
      </c>
      <c r="U97" s="16">
        <f t="shared" si="8"/>
        <v>1.6722408026755842</v>
      </c>
      <c r="V97" s="16" t="str">
        <f t="shared" si="9"/>
        <v>n.a.</v>
      </c>
      <c r="W97" s="16" t="str">
        <f t="shared" si="9"/>
        <v>n.a.</v>
      </c>
      <c r="X97" s="16" t="str">
        <f t="shared" si="9"/>
        <v>n.a.</v>
      </c>
      <c r="Y97" s="16">
        <f t="shared" si="9"/>
        <v>3.8875389304286472</v>
      </c>
      <c r="Z97" s="3"/>
      <c r="AA97" s="3"/>
      <c r="AB97" s="3"/>
      <c r="AC97" s="3"/>
      <c r="AD97" s="3"/>
      <c r="AE97" s="3"/>
      <c r="AF97" s="3"/>
    </row>
    <row r="98" spans="1:32">
      <c r="A98" s="4">
        <f t="shared" si="2"/>
        <v>1906</v>
      </c>
      <c r="B98" s="71">
        <v>30348.089892</v>
      </c>
      <c r="C98" s="67">
        <v>35615.300000000003</v>
      </c>
      <c r="D98" s="65"/>
      <c r="E98" s="3"/>
      <c r="F98" s="68">
        <v>92.9</v>
      </c>
      <c r="G98" s="3"/>
      <c r="H98" s="3"/>
      <c r="I98" s="3"/>
      <c r="J98" s="7">
        <f t="shared" si="3"/>
        <v>85.210822011888141</v>
      </c>
      <c r="K98" s="16">
        <f t="shared" si="10"/>
        <v>-4.414604043920022</v>
      </c>
      <c r="L98" s="7">
        <f t="shared" si="11"/>
        <v>1.8640350877193068</v>
      </c>
      <c r="M98" s="7">
        <v>2.8154907327467535</v>
      </c>
      <c r="N98" s="53">
        <f t="shared" si="4"/>
        <v>0</v>
      </c>
      <c r="O98" s="53">
        <f t="shared" si="5"/>
        <v>0</v>
      </c>
      <c r="P98" s="53">
        <f t="shared" si="6"/>
        <v>1</v>
      </c>
      <c r="Q98" s="53">
        <f t="shared" si="7"/>
        <v>0</v>
      </c>
      <c r="R98" s="16" t="str">
        <f t="shared" si="8"/>
        <v>n.a.</v>
      </c>
      <c r="S98" s="16" t="str">
        <f t="shared" si="8"/>
        <v>n.a.</v>
      </c>
      <c r="T98" s="16">
        <f t="shared" si="8"/>
        <v>1.8640350877193068</v>
      </c>
      <c r="U98" s="16" t="str">
        <f t="shared" si="8"/>
        <v>n.a.</v>
      </c>
      <c r="V98" s="16" t="str">
        <f t="shared" si="9"/>
        <v>n.a.</v>
      </c>
      <c r="W98" s="16" t="str">
        <f t="shared" si="9"/>
        <v>n.a.</v>
      </c>
      <c r="X98" s="16">
        <f t="shared" si="9"/>
        <v>2.8154907327467535</v>
      </c>
      <c r="Y98" s="16" t="str">
        <f t="shared" si="9"/>
        <v>n.a.</v>
      </c>
      <c r="Z98" s="3"/>
      <c r="AA98" s="3"/>
      <c r="AB98" s="3"/>
      <c r="AC98" s="3"/>
      <c r="AD98" s="3"/>
      <c r="AE98" s="3"/>
      <c r="AF98" s="3"/>
    </row>
    <row r="99" spans="1:32">
      <c r="A99" s="4">
        <f t="shared" si="2"/>
        <v>1907</v>
      </c>
      <c r="B99" s="71">
        <v>30161.719104</v>
      </c>
      <c r="C99" s="67">
        <v>38740.800000000003</v>
      </c>
      <c r="D99" s="65"/>
      <c r="E99" s="3"/>
      <c r="F99" s="68">
        <v>96.9</v>
      </c>
      <c r="G99" s="3"/>
      <c r="H99" s="3"/>
      <c r="I99" s="3"/>
      <c r="J99" s="7">
        <f t="shared" si="3"/>
        <v>77.855178788254236</v>
      </c>
      <c r="K99" s="16">
        <f t="shared" si="10"/>
        <v>-14.249660903563125</v>
      </c>
      <c r="L99" s="7">
        <f t="shared" si="11"/>
        <v>4.3057050592034463</v>
      </c>
      <c r="M99" s="7">
        <v>-0.25679978963176997</v>
      </c>
      <c r="N99" s="53">
        <f t="shared" si="4"/>
        <v>0</v>
      </c>
      <c r="O99" s="53">
        <f t="shared" si="5"/>
        <v>0</v>
      </c>
      <c r="P99" s="53">
        <f t="shared" si="6"/>
        <v>1</v>
      </c>
      <c r="Q99" s="53">
        <f t="shared" si="7"/>
        <v>0</v>
      </c>
      <c r="R99" s="16" t="str">
        <f t="shared" si="8"/>
        <v>n.a.</v>
      </c>
      <c r="S99" s="16" t="str">
        <f t="shared" si="8"/>
        <v>n.a.</v>
      </c>
      <c r="T99" s="16">
        <f t="shared" si="8"/>
        <v>4.3057050592034463</v>
      </c>
      <c r="U99" s="16" t="str">
        <f t="shared" si="8"/>
        <v>n.a.</v>
      </c>
      <c r="V99" s="16" t="str">
        <f t="shared" si="9"/>
        <v>n.a.</v>
      </c>
      <c r="W99" s="16" t="str">
        <f t="shared" si="9"/>
        <v>n.a.</v>
      </c>
      <c r="X99" s="16">
        <f t="shared" si="9"/>
        <v>-0.25679978963176997</v>
      </c>
      <c r="Y99" s="16" t="str">
        <f t="shared" si="9"/>
        <v>n.a.</v>
      </c>
      <c r="Z99" s="3"/>
      <c r="AA99" s="3"/>
      <c r="AB99" s="3"/>
      <c r="AC99" s="3"/>
      <c r="AD99" s="3"/>
      <c r="AE99" s="3"/>
      <c r="AF99" s="3"/>
    </row>
    <row r="100" spans="1:32">
      <c r="A100" s="4">
        <f t="shared" si="2"/>
        <v>1908</v>
      </c>
      <c r="B100" s="71">
        <v>30375</v>
      </c>
      <c r="C100" s="67">
        <v>37326.1</v>
      </c>
      <c r="D100" s="65"/>
      <c r="E100" s="3"/>
      <c r="F100" s="68">
        <v>96.4</v>
      </c>
      <c r="G100" s="3"/>
      <c r="H100" s="3"/>
      <c r="I100" s="3"/>
      <c r="J100" s="7">
        <f t="shared" si="3"/>
        <v>81.377374009071403</v>
      </c>
      <c r="K100" s="16">
        <f t="shared" si="10"/>
        <v>-11.057941882290606</v>
      </c>
      <c r="L100" s="7">
        <f t="shared" si="11"/>
        <v>-0.51599587203302599</v>
      </c>
      <c r="M100" s="7">
        <v>0.69180157043255486</v>
      </c>
      <c r="N100" s="53">
        <f t="shared" si="4"/>
        <v>0</v>
      </c>
      <c r="O100" s="53">
        <f t="shared" si="5"/>
        <v>0</v>
      </c>
      <c r="P100" s="53">
        <f t="shared" si="6"/>
        <v>1</v>
      </c>
      <c r="Q100" s="53">
        <f t="shared" si="7"/>
        <v>0</v>
      </c>
      <c r="R100" s="16" t="str">
        <f t="shared" si="8"/>
        <v>n.a.</v>
      </c>
      <c r="S100" s="16" t="str">
        <f t="shared" si="8"/>
        <v>n.a.</v>
      </c>
      <c r="T100" s="16">
        <f t="shared" si="8"/>
        <v>-0.51599587203302599</v>
      </c>
      <c r="U100" s="16" t="str">
        <f t="shared" si="8"/>
        <v>n.a.</v>
      </c>
      <c r="V100" s="16" t="str">
        <f t="shared" si="9"/>
        <v>n.a.</v>
      </c>
      <c r="W100" s="16" t="str">
        <f t="shared" si="9"/>
        <v>n.a.</v>
      </c>
      <c r="X100" s="16">
        <f t="shared" si="9"/>
        <v>0.69180157043255486</v>
      </c>
      <c r="Y100" s="16" t="str">
        <f t="shared" si="9"/>
        <v>n.a.</v>
      </c>
      <c r="Z100" s="3"/>
      <c r="AA100" s="3"/>
      <c r="AB100" s="3"/>
      <c r="AC100" s="3"/>
      <c r="AD100" s="3"/>
      <c r="AE100" s="3"/>
      <c r="AF100" s="3"/>
    </row>
    <row r="101" spans="1:32">
      <c r="A101" s="4">
        <f t="shared" si="2"/>
        <v>1909</v>
      </c>
      <c r="B101" s="71">
        <v>32864</v>
      </c>
      <c r="C101" s="67">
        <v>40101.300000000003</v>
      </c>
      <c r="D101" s="65"/>
      <c r="E101" s="3"/>
      <c r="F101" s="68">
        <v>100.4</v>
      </c>
      <c r="G101" s="3"/>
      <c r="H101" s="3"/>
      <c r="I101" s="3"/>
      <c r="J101" s="7">
        <f t="shared" si="3"/>
        <v>81.952455406682574</v>
      </c>
      <c r="K101" s="16">
        <f t="shared" si="10"/>
        <v>-3.2583666052055662</v>
      </c>
      <c r="L101" s="7">
        <f t="shared" si="11"/>
        <v>4.1493775933610033</v>
      </c>
      <c r="M101" s="7">
        <v>1.9919017763845248</v>
      </c>
      <c r="N101" s="53">
        <f t="shared" si="4"/>
        <v>0</v>
      </c>
      <c r="O101" s="53">
        <f t="shared" si="5"/>
        <v>0</v>
      </c>
      <c r="P101" s="53">
        <f t="shared" si="6"/>
        <v>1</v>
      </c>
      <c r="Q101" s="53">
        <f t="shared" si="7"/>
        <v>0</v>
      </c>
      <c r="R101" s="16" t="str">
        <f t="shared" si="8"/>
        <v>n.a.</v>
      </c>
      <c r="S101" s="16" t="str">
        <f t="shared" si="8"/>
        <v>n.a.</v>
      </c>
      <c r="T101" s="16">
        <f t="shared" si="8"/>
        <v>4.1493775933610033</v>
      </c>
      <c r="U101" s="16" t="str">
        <f t="shared" si="8"/>
        <v>n.a.</v>
      </c>
      <c r="V101" s="16" t="str">
        <f t="shared" si="9"/>
        <v>n.a.</v>
      </c>
      <c r="W101" s="16" t="str">
        <f t="shared" si="9"/>
        <v>n.a.</v>
      </c>
      <c r="X101" s="16">
        <f t="shared" si="9"/>
        <v>1.9919017763845248</v>
      </c>
      <c r="Y101" s="16" t="str">
        <f t="shared" si="9"/>
        <v>n.a.</v>
      </c>
      <c r="Z101" s="3"/>
      <c r="AA101" s="3"/>
      <c r="AB101" s="3"/>
      <c r="AC101" s="3"/>
      <c r="AD101" s="3"/>
      <c r="AE101" s="3"/>
      <c r="AF101" s="3"/>
    </row>
    <row r="102" spans="1:32">
      <c r="A102" s="4">
        <f t="shared" si="2"/>
        <v>1910</v>
      </c>
      <c r="B102" s="71">
        <v>32557.899786999998</v>
      </c>
      <c r="C102" s="67">
        <v>40913.9</v>
      </c>
      <c r="D102" s="65"/>
      <c r="E102" s="3"/>
      <c r="F102" s="68">
        <v>94.3</v>
      </c>
      <c r="G102" s="3"/>
      <c r="H102" s="3"/>
      <c r="I102" s="3"/>
      <c r="J102" s="7">
        <f t="shared" si="3"/>
        <v>79.576622583034123</v>
      </c>
      <c r="K102" s="16">
        <f t="shared" si="10"/>
        <v>1.7214437947798871</v>
      </c>
      <c r="L102" s="7">
        <f t="shared" si="11"/>
        <v>-6.0756972111553846</v>
      </c>
      <c r="M102" s="7">
        <v>3.1401470283058917</v>
      </c>
      <c r="N102" s="53">
        <f t="shared" si="4"/>
        <v>0</v>
      </c>
      <c r="O102" s="53">
        <f t="shared" si="5"/>
        <v>0</v>
      </c>
      <c r="P102" s="53">
        <f t="shared" si="6"/>
        <v>1</v>
      </c>
      <c r="Q102" s="53">
        <f t="shared" si="7"/>
        <v>0</v>
      </c>
      <c r="R102" s="16" t="str">
        <f t="shared" si="8"/>
        <v>n.a.</v>
      </c>
      <c r="S102" s="16" t="str">
        <f t="shared" si="8"/>
        <v>n.a.</v>
      </c>
      <c r="T102" s="16">
        <f t="shared" si="8"/>
        <v>-6.0756972111553846</v>
      </c>
      <c r="U102" s="16" t="str">
        <f t="shared" si="8"/>
        <v>n.a.</v>
      </c>
      <c r="V102" s="16" t="str">
        <f t="shared" si="9"/>
        <v>n.a.</v>
      </c>
      <c r="W102" s="16" t="str">
        <f t="shared" si="9"/>
        <v>n.a.</v>
      </c>
      <c r="X102" s="16">
        <f t="shared" si="9"/>
        <v>3.1401470283058917</v>
      </c>
      <c r="Y102" s="16" t="str">
        <f t="shared" si="9"/>
        <v>n.a.</v>
      </c>
      <c r="Z102" s="3"/>
      <c r="AA102" s="3"/>
      <c r="AB102" s="3"/>
      <c r="AC102" s="3"/>
      <c r="AD102" s="3"/>
      <c r="AE102" s="3"/>
      <c r="AF102" s="3"/>
    </row>
    <row r="103" spans="1:32">
      <c r="A103" s="4">
        <f t="shared" si="2"/>
        <v>1911</v>
      </c>
      <c r="B103" s="71">
        <v>32719.697811999999</v>
      </c>
      <c r="C103" s="67">
        <v>45088.6</v>
      </c>
      <c r="D103" s="65"/>
      <c r="E103" s="3"/>
      <c r="F103" s="68">
        <v>103.5</v>
      </c>
      <c r="G103" s="3"/>
      <c r="H103" s="3"/>
      <c r="I103" s="3"/>
      <c r="J103" s="7">
        <f t="shared" si="3"/>
        <v>72.567562115479305</v>
      </c>
      <c r="K103" s="16">
        <f t="shared" si="10"/>
        <v>-8.8098118935920979</v>
      </c>
      <c r="L103" s="7">
        <f t="shared" si="11"/>
        <v>9.7560975609756184</v>
      </c>
      <c r="M103" s="7">
        <v>4.0966364897285974</v>
      </c>
      <c r="N103" s="53">
        <f t="shared" si="4"/>
        <v>0</v>
      </c>
      <c r="O103" s="53">
        <f t="shared" si="5"/>
        <v>0</v>
      </c>
      <c r="P103" s="53">
        <f t="shared" si="6"/>
        <v>1</v>
      </c>
      <c r="Q103" s="53">
        <f t="shared" si="7"/>
        <v>0</v>
      </c>
      <c r="R103" s="16" t="str">
        <f t="shared" si="8"/>
        <v>n.a.</v>
      </c>
      <c r="S103" s="16" t="str">
        <f t="shared" si="8"/>
        <v>n.a.</v>
      </c>
      <c r="T103" s="16">
        <f t="shared" si="8"/>
        <v>9.7560975609756184</v>
      </c>
      <c r="U103" s="16" t="str">
        <f t="shared" si="8"/>
        <v>n.a.</v>
      </c>
      <c r="V103" s="16" t="str">
        <f t="shared" si="9"/>
        <v>n.a.</v>
      </c>
      <c r="W103" s="16" t="str">
        <f t="shared" si="9"/>
        <v>n.a.</v>
      </c>
      <c r="X103" s="16">
        <f t="shared" si="9"/>
        <v>4.0966364897285974</v>
      </c>
      <c r="Y103" s="16" t="str">
        <f t="shared" si="9"/>
        <v>n.a.</v>
      </c>
      <c r="Z103" s="3"/>
      <c r="AA103" s="3"/>
      <c r="AB103" s="3"/>
      <c r="AC103" s="3"/>
      <c r="AD103" s="3"/>
      <c r="AE103" s="3"/>
      <c r="AF103" s="3"/>
    </row>
    <row r="104" spans="1:32">
      <c r="A104" s="4">
        <f t="shared" si="2"/>
        <v>1912</v>
      </c>
      <c r="B104" s="71">
        <v>32881.495837000002</v>
      </c>
      <c r="C104" s="67">
        <v>49359.8</v>
      </c>
      <c r="D104" s="65"/>
      <c r="E104" s="3"/>
      <c r="F104" s="68">
        <v>112.1</v>
      </c>
      <c r="G104" s="3"/>
      <c r="H104" s="3"/>
      <c r="I104" s="3"/>
      <c r="J104" s="7">
        <f t="shared" si="3"/>
        <v>66.615942197901944</v>
      </c>
      <c r="K104" s="16">
        <f t="shared" si="10"/>
        <v>-15.33651320878063</v>
      </c>
      <c r="L104" s="7">
        <f t="shared" si="11"/>
        <v>8.309178743961354</v>
      </c>
      <c r="M104" s="7">
        <v>1.7111488712505951</v>
      </c>
      <c r="N104" s="53">
        <f t="shared" si="4"/>
        <v>0</v>
      </c>
      <c r="O104" s="53">
        <f t="shared" si="5"/>
        <v>0</v>
      </c>
      <c r="P104" s="53">
        <f t="shared" si="6"/>
        <v>1</v>
      </c>
      <c r="Q104" s="53">
        <f t="shared" si="7"/>
        <v>0</v>
      </c>
      <c r="R104" s="16" t="str">
        <f t="shared" si="8"/>
        <v>n.a.</v>
      </c>
      <c r="S104" s="16" t="str">
        <f t="shared" si="8"/>
        <v>n.a.</v>
      </c>
      <c r="T104" s="16">
        <f t="shared" si="8"/>
        <v>8.309178743961354</v>
      </c>
      <c r="U104" s="16" t="str">
        <f t="shared" si="8"/>
        <v>n.a.</v>
      </c>
      <c r="V104" s="16" t="str">
        <f t="shared" si="9"/>
        <v>n.a.</v>
      </c>
      <c r="W104" s="16" t="str">
        <f t="shared" si="9"/>
        <v>n.a.</v>
      </c>
      <c r="X104" s="16">
        <f t="shared" si="9"/>
        <v>1.7111488712505951</v>
      </c>
      <c r="Y104" s="16" t="str">
        <f t="shared" si="9"/>
        <v>n.a.</v>
      </c>
      <c r="Z104" s="3"/>
      <c r="AA104" s="3"/>
      <c r="AB104" s="3"/>
      <c r="AC104" s="3"/>
      <c r="AD104" s="3"/>
      <c r="AE104" s="3"/>
      <c r="AF104" s="3"/>
    </row>
    <row r="105" spans="1:32">
      <c r="A105" s="4">
        <v>1913</v>
      </c>
      <c r="B105" s="71">
        <v>32888.809508999999</v>
      </c>
      <c r="C105" s="67">
        <v>49570.6</v>
      </c>
      <c r="D105" s="65"/>
      <c r="E105" s="3"/>
      <c r="F105" s="68">
        <v>111.4</v>
      </c>
      <c r="G105" s="3"/>
      <c r="H105" s="3"/>
      <c r="I105" s="3"/>
      <c r="J105" s="7">
        <f t="shared" si="3"/>
        <v>66.347410580061577</v>
      </c>
      <c r="K105" s="16">
        <f t="shared" si="10"/>
        <v>-13.229212002972545</v>
      </c>
      <c r="L105" s="7">
        <f t="shared" si="11"/>
        <v>-0.62444246208741561</v>
      </c>
      <c r="M105" s="7">
        <v>0.1292834872514248</v>
      </c>
      <c r="N105" s="53">
        <f t="shared" si="4"/>
        <v>0</v>
      </c>
      <c r="O105" s="53">
        <f t="shared" si="5"/>
        <v>0</v>
      </c>
      <c r="P105" s="53">
        <f t="shared" si="6"/>
        <v>1</v>
      </c>
      <c r="Q105" s="53">
        <f t="shared" si="7"/>
        <v>0</v>
      </c>
      <c r="R105" s="16" t="str">
        <f t="shared" si="8"/>
        <v>n.a.</v>
      </c>
      <c r="S105" s="16" t="str">
        <f t="shared" si="8"/>
        <v>n.a.</v>
      </c>
      <c r="T105" s="16">
        <f t="shared" si="8"/>
        <v>-0.62444246208741561</v>
      </c>
      <c r="U105" s="16" t="str">
        <f t="shared" si="8"/>
        <v>n.a.</v>
      </c>
      <c r="V105" s="16" t="str">
        <f t="shared" si="9"/>
        <v>n.a.</v>
      </c>
      <c r="W105" s="16" t="str">
        <f t="shared" si="9"/>
        <v>n.a.</v>
      </c>
      <c r="X105" s="16">
        <f t="shared" si="9"/>
        <v>0.1292834872514248</v>
      </c>
      <c r="Y105" s="16" t="str">
        <f t="shared" si="9"/>
        <v>n.a.</v>
      </c>
      <c r="Z105" s="3"/>
      <c r="AA105" s="3"/>
      <c r="AB105" s="3"/>
      <c r="AC105" s="3"/>
      <c r="AD105" s="3"/>
      <c r="AE105" s="3"/>
      <c r="AF105" s="3"/>
    </row>
    <row r="106" spans="1:32">
      <c r="A106" s="4">
        <v>1914</v>
      </c>
      <c r="B106" s="72">
        <v>39023</v>
      </c>
      <c r="C106" s="67" t="s">
        <v>182</v>
      </c>
      <c r="D106" s="65"/>
      <c r="E106" s="3"/>
      <c r="F106" s="68" t="s">
        <v>182</v>
      </c>
      <c r="G106" s="3"/>
      <c r="H106" s="3"/>
      <c r="I106" s="3"/>
      <c r="M106" s="7">
        <v>1.3055719173487141</v>
      </c>
      <c r="N106" s="53">
        <f t="shared" si="4"/>
        <v>0</v>
      </c>
      <c r="O106" s="53">
        <f t="shared" si="5"/>
        <v>0</v>
      </c>
      <c r="P106" s="53">
        <f t="shared" si="6"/>
        <v>0</v>
      </c>
      <c r="Q106" s="53">
        <f t="shared" si="7"/>
        <v>0</v>
      </c>
      <c r="R106" s="16" t="str">
        <f t="shared" si="8"/>
        <v>n.a.</v>
      </c>
      <c r="S106" s="16" t="str">
        <f t="shared" si="8"/>
        <v>n.a.</v>
      </c>
      <c r="T106" s="16" t="str">
        <f t="shared" si="8"/>
        <v>n.a.</v>
      </c>
      <c r="U106" s="16" t="str">
        <f t="shared" si="8"/>
        <v>n.a.</v>
      </c>
      <c r="V106" s="16" t="str">
        <f t="shared" si="9"/>
        <v>n.a.</v>
      </c>
      <c r="W106" s="16" t="str">
        <f t="shared" si="9"/>
        <v>n.a.</v>
      </c>
      <c r="X106" s="16" t="str">
        <f t="shared" si="9"/>
        <v>n.a.</v>
      </c>
      <c r="Y106" s="16" t="str">
        <f t="shared" si="9"/>
        <v>n.a.</v>
      </c>
      <c r="Z106" s="3"/>
      <c r="AA106" s="3"/>
      <c r="AB106" s="3"/>
      <c r="AC106" s="3"/>
      <c r="AD106" s="3"/>
      <c r="AE106" s="3"/>
      <c r="AF106" s="3"/>
    </row>
    <row r="107" spans="1:32">
      <c r="A107" s="4">
        <v>1915</v>
      </c>
      <c r="B107" s="70"/>
      <c r="C107" s="67" t="s">
        <v>182</v>
      </c>
      <c r="D107" s="65"/>
      <c r="E107" s="3"/>
      <c r="F107" s="68" t="s">
        <v>182</v>
      </c>
      <c r="G107" s="3"/>
      <c r="H107" s="3"/>
      <c r="I107" s="3"/>
      <c r="M107" s="7">
        <v>18.452372549019614</v>
      </c>
      <c r="N107" s="53">
        <f t="shared" si="4"/>
        <v>0</v>
      </c>
      <c r="O107" s="53">
        <f t="shared" si="5"/>
        <v>0</v>
      </c>
      <c r="P107" s="53">
        <f t="shared" si="6"/>
        <v>0</v>
      </c>
      <c r="Q107" s="53">
        <f t="shared" si="7"/>
        <v>0</v>
      </c>
      <c r="R107" s="16" t="str">
        <f t="shared" si="8"/>
        <v>n.a.</v>
      </c>
      <c r="S107" s="16" t="str">
        <f t="shared" si="8"/>
        <v>n.a.</v>
      </c>
      <c r="T107" s="16" t="str">
        <f t="shared" si="8"/>
        <v>n.a.</v>
      </c>
      <c r="U107" s="16" t="str">
        <f t="shared" si="8"/>
        <v>n.a.</v>
      </c>
      <c r="V107" s="16" t="str">
        <f t="shared" si="9"/>
        <v>n.a.</v>
      </c>
      <c r="W107" s="16" t="str">
        <f t="shared" si="9"/>
        <v>n.a.</v>
      </c>
      <c r="X107" s="16" t="str">
        <f t="shared" si="9"/>
        <v>n.a.</v>
      </c>
      <c r="Y107" s="16" t="str">
        <f t="shared" si="9"/>
        <v>n.a.</v>
      </c>
      <c r="Z107" s="3"/>
      <c r="AA107" s="3"/>
      <c r="AB107" s="3"/>
      <c r="AC107" s="3"/>
      <c r="AD107" s="3"/>
      <c r="AE107" s="3"/>
      <c r="AF107" s="3"/>
    </row>
    <row r="108" spans="1:32">
      <c r="A108" s="4">
        <v>1916</v>
      </c>
      <c r="B108" s="70"/>
      <c r="C108" s="67" t="s">
        <v>182</v>
      </c>
      <c r="D108" s="65"/>
      <c r="E108" s="3"/>
      <c r="F108" s="68" t="s">
        <v>182</v>
      </c>
      <c r="G108" s="3"/>
      <c r="H108" s="3"/>
      <c r="I108" s="3"/>
      <c r="M108" s="7">
        <v>16.644824591672414</v>
      </c>
      <c r="N108" s="53">
        <f t="shared" si="4"/>
        <v>0</v>
      </c>
      <c r="O108" s="53">
        <f t="shared" si="5"/>
        <v>0</v>
      </c>
      <c r="P108" s="53">
        <f t="shared" si="6"/>
        <v>0</v>
      </c>
      <c r="Q108" s="53">
        <f t="shared" si="7"/>
        <v>0</v>
      </c>
      <c r="R108" s="16" t="str">
        <f t="shared" si="8"/>
        <v>n.a.</v>
      </c>
      <c r="S108" s="16" t="str">
        <f t="shared" si="8"/>
        <v>n.a.</v>
      </c>
      <c r="T108" s="16" t="str">
        <f t="shared" si="8"/>
        <v>n.a.</v>
      </c>
      <c r="U108" s="16" t="str">
        <f t="shared" si="8"/>
        <v>n.a.</v>
      </c>
      <c r="V108" s="16" t="str">
        <f t="shared" si="9"/>
        <v>n.a.</v>
      </c>
      <c r="W108" s="16" t="str">
        <f t="shared" si="9"/>
        <v>n.a.</v>
      </c>
      <c r="X108" s="16" t="str">
        <f t="shared" si="9"/>
        <v>n.a.</v>
      </c>
      <c r="Y108" s="16" t="str">
        <f t="shared" si="9"/>
        <v>n.a.</v>
      </c>
      <c r="Z108" s="3"/>
      <c r="AA108" s="3"/>
      <c r="AB108" s="3"/>
      <c r="AC108" s="3"/>
      <c r="AD108" s="3"/>
      <c r="AE108" s="3"/>
      <c r="AF108" s="3"/>
    </row>
    <row r="109" spans="1:32">
      <c r="A109" s="4">
        <v>1917</v>
      </c>
      <c r="B109" s="70">
        <v>103896</v>
      </c>
      <c r="C109" s="67" t="s">
        <v>182</v>
      </c>
      <c r="D109" s="65"/>
      <c r="E109" s="3"/>
      <c r="F109" s="68" t="s">
        <v>182</v>
      </c>
      <c r="G109" s="3"/>
      <c r="H109" s="3"/>
      <c r="I109" s="3"/>
      <c r="M109" s="7">
        <v>24.015885576566564</v>
      </c>
      <c r="N109" s="53">
        <f t="shared" si="4"/>
        <v>0</v>
      </c>
      <c r="O109" s="53">
        <f t="shared" si="5"/>
        <v>0</v>
      </c>
      <c r="P109" s="53">
        <f t="shared" si="6"/>
        <v>0</v>
      </c>
      <c r="Q109" s="53">
        <f t="shared" si="7"/>
        <v>0</v>
      </c>
      <c r="R109" s="16" t="str">
        <f t="shared" si="8"/>
        <v>n.a.</v>
      </c>
      <c r="S109" s="16" t="str">
        <f t="shared" si="8"/>
        <v>n.a.</v>
      </c>
      <c r="T109" s="16" t="str">
        <f t="shared" si="8"/>
        <v>n.a.</v>
      </c>
      <c r="U109" s="16" t="str">
        <f t="shared" si="8"/>
        <v>n.a.</v>
      </c>
      <c r="V109" s="16" t="str">
        <f t="shared" si="9"/>
        <v>n.a.</v>
      </c>
      <c r="W109" s="16" t="str">
        <f t="shared" si="9"/>
        <v>n.a.</v>
      </c>
      <c r="X109" s="16" t="str">
        <f t="shared" si="9"/>
        <v>n.a.</v>
      </c>
      <c r="Y109" s="16" t="str">
        <f t="shared" si="9"/>
        <v>n.a.</v>
      </c>
      <c r="Z109" s="3"/>
      <c r="AA109" s="3"/>
      <c r="AB109" s="3"/>
      <c r="AC109" s="3"/>
      <c r="AD109" s="3"/>
      <c r="AE109" s="3"/>
      <c r="AF109" s="3"/>
    </row>
    <row r="110" spans="1:32">
      <c r="A110" s="4">
        <v>1918</v>
      </c>
      <c r="B110" s="70">
        <v>123795</v>
      </c>
      <c r="C110" s="67" t="s">
        <v>182</v>
      </c>
      <c r="D110" s="65"/>
      <c r="E110" s="3"/>
      <c r="F110" s="68" t="s">
        <v>182</v>
      </c>
      <c r="G110" s="3"/>
      <c r="H110" s="3"/>
      <c r="I110" s="3"/>
      <c r="M110" s="7">
        <v>19.711808682812517</v>
      </c>
      <c r="N110" s="53">
        <f t="shared" si="4"/>
        <v>0</v>
      </c>
      <c r="O110" s="53">
        <f t="shared" si="5"/>
        <v>0</v>
      </c>
      <c r="P110" s="53">
        <f t="shared" si="6"/>
        <v>0</v>
      </c>
      <c r="Q110" s="53">
        <f t="shared" si="7"/>
        <v>0</v>
      </c>
      <c r="R110" s="16" t="str">
        <f t="shared" si="8"/>
        <v>n.a.</v>
      </c>
      <c r="S110" s="16" t="str">
        <f t="shared" si="8"/>
        <v>n.a.</v>
      </c>
      <c r="T110" s="16" t="str">
        <f t="shared" si="8"/>
        <v>n.a.</v>
      </c>
      <c r="U110" s="16" t="str">
        <f t="shared" si="8"/>
        <v>n.a.</v>
      </c>
      <c r="V110" s="16" t="str">
        <f t="shared" si="9"/>
        <v>n.a.</v>
      </c>
      <c r="W110" s="16" t="str">
        <f t="shared" si="9"/>
        <v>n.a.</v>
      </c>
      <c r="X110" s="16" t="str">
        <f t="shared" si="9"/>
        <v>n.a.</v>
      </c>
      <c r="Y110" s="16" t="str">
        <f t="shared" si="9"/>
        <v>n.a.</v>
      </c>
      <c r="Z110" s="3"/>
      <c r="AA110" s="3"/>
      <c r="AB110" s="3"/>
      <c r="AC110" s="3"/>
      <c r="AD110" s="3"/>
      <c r="AE110" s="3"/>
      <c r="AF110" s="3"/>
    </row>
    <row r="111" spans="1:32">
      <c r="A111" s="4">
        <v>1919</v>
      </c>
      <c r="B111" s="70">
        <v>177872</v>
      </c>
      <c r="C111" s="67" t="s">
        <v>182</v>
      </c>
      <c r="D111" s="65"/>
      <c r="E111" s="3"/>
      <c r="F111" s="68" t="s">
        <v>182</v>
      </c>
      <c r="G111" s="3"/>
      <c r="H111" s="3"/>
      <c r="I111" s="3"/>
      <c r="M111" s="7">
        <v>7.9927544327055644</v>
      </c>
      <c r="N111" s="53">
        <f t="shared" si="4"/>
        <v>0</v>
      </c>
      <c r="O111" s="53">
        <f t="shared" si="5"/>
        <v>0</v>
      </c>
      <c r="P111" s="53">
        <f t="shared" si="6"/>
        <v>0</v>
      </c>
      <c r="Q111" s="53">
        <f t="shared" si="7"/>
        <v>0</v>
      </c>
      <c r="R111" s="16" t="str">
        <f t="shared" si="8"/>
        <v>n.a.</v>
      </c>
      <c r="S111" s="16" t="str">
        <f t="shared" si="8"/>
        <v>n.a.</v>
      </c>
      <c r="T111" s="16" t="str">
        <f t="shared" si="8"/>
        <v>n.a.</v>
      </c>
      <c r="U111" s="16" t="str">
        <f t="shared" si="8"/>
        <v>n.a.</v>
      </c>
      <c r="V111" s="16" t="str">
        <f t="shared" si="9"/>
        <v>n.a.</v>
      </c>
      <c r="W111" s="16" t="str">
        <f t="shared" si="9"/>
        <v>n.a.</v>
      </c>
      <c r="X111" s="16" t="str">
        <f t="shared" si="9"/>
        <v>n.a.</v>
      </c>
      <c r="Y111" s="16" t="str">
        <f t="shared" si="9"/>
        <v>n.a.</v>
      </c>
      <c r="Z111" s="3"/>
      <c r="AA111" s="3"/>
      <c r="AB111" s="3"/>
      <c r="AC111" s="3"/>
      <c r="AD111" s="3"/>
      <c r="AE111" s="3"/>
      <c r="AF111" s="3"/>
    </row>
    <row r="112" spans="1:32">
      <c r="A112" s="4">
        <v>1920</v>
      </c>
      <c r="B112" s="70">
        <v>222204</v>
      </c>
      <c r="C112" s="67">
        <v>175370.9</v>
      </c>
      <c r="D112" s="65"/>
      <c r="E112" s="3"/>
      <c r="F112" s="68">
        <v>101.7</v>
      </c>
      <c r="G112" s="3"/>
      <c r="H112" s="3"/>
      <c r="I112" s="3"/>
      <c r="J112" s="7">
        <f t="shared" ref="J112:J130" si="12">100*B112/C112</f>
        <v>126.70517172461338</v>
      </c>
      <c r="M112" s="7">
        <v>30.707613239904109</v>
      </c>
      <c r="N112" s="53">
        <f t="shared" si="4"/>
        <v>0</v>
      </c>
      <c r="O112" s="53">
        <f t="shared" si="5"/>
        <v>0</v>
      </c>
      <c r="P112" s="53">
        <f t="shared" si="6"/>
        <v>0</v>
      </c>
      <c r="Q112" s="53">
        <f t="shared" si="7"/>
        <v>1</v>
      </c>
      <c r="R112" s="16" t="str">
        <f t="shared" si="8"/>
        <v>n.a.</v>
      </c>
      <c r="S112" s="16" t="str">
        <f t="shared" si="8"/>
        <v>n.a.</v>
      </c>
      <c r="T112" s="16" t="str">
        <f t="shared" si="8"/>
        <v>n.a.</v>
      </c>
      <c r="U112" s="16">
        <f t="shared" si="8"/>
        <v>0</v>
      </c>
      <c r="V112" s="16" t="str">
        <f t="shared" si="9"/>
        <v>n.a.</v>
      </c>
      <c r="W112" s="16" t="str">
        <f t="shared" si="9"/>
        <v>n.a.</v>
      </c>
      <c r="X112" s="16" t="str">
        <f t="shared" si="9"/>
        <v>n.a.</v>
      </c>
      <c r="Y112" s="16">
        <f t="shared" si="9"/>
        <v>30.707613239904109</v>
      </c>
      <c r="Z112" s="3"/>
      <c r="AA112" s="3"/>
      <c r="AB112" s="3"/>
      <c r="AC112" s="3"/>
      <c r="AD112" s="3"/>
      <c r="AE112" s="3"/>
      <c r="AF112" s="3"/>
    </row>
    <row r="113" spans="1:32">
      <c r="A113" s="4">
        <v>1921</v>
      </c>
      <c r="B113" s="70">
        <v>242108</v>
      </c>
      <c r="C113" s="67">
        <v>133729.20000000001</v>
      </c>
      <c r="D113" s="65"/>
      <c r="E113" s="3"/>
      <c r="F113" s="68">
        <v>97.5</v>
      </c>
      <c r="G113" s="3"/>
      <c r="H113" s="3"/>
      <c r="I113" s="3"/>
      <c r="J113" s="7">
        <f t="shared" si="12"/>
        <v>181.04348190223226</v>
      </c>
      <c r="L113" s="7">
        <f t="shared" si="11"/>
        <v>-4.129793510324486</v>
      </c>
      <c r="M113" s="7">
        <v>-18.321741671447697</v>
      </c>
      <c r="N113" s="53">
        <f t="shared" si="4"/>
        <v>0</v>
      </c>
      <c r="O113" s="53">
        <f t="shared" si="5"/>
        <v>0</v>
      </c>
      <c r="P113" s="53">
        <f t="shared" si="6"/>
        <v>0</v>
      </c>
      <c r="Q113" s="53">
        <f t="shared" si="7"/>
        <v>1</v>
      </c>
      <c r="R113" s="16" t="str">
        <f t="shared" si="8"/>
        <v>n.a.</v>
      </c>
      <c r="S113" s="16" t="str">
        <f t="shared" si="8"/>
        <v>n.a.</v>
      </c>
      <c r="T113" s="16" t="str">
        <f t="shared" si="8"/>
        <v>n.a.</v>
      </c>
      <c r="U113" s="16">
        <f t="shared" si="8"/>
        <v>-4.129793510324486</v>
      </c>
      <c r="V113" s="16" t="str">
        <f t="shared" si="9"/>
        <v>n.a.</v>
      </c>
      <c r="W113" s="16" t="str">
        <f t="shared" si="9"/>
        <v>n.a.</v>
      </c>
      <c r="X113" s="16" t="str">
        <f t="shared" si="9"/>
        <v>n.a.</v>
      </c>
      <c r="Y113" s="16">
        <f t="shared" si="9"/>
        <v>-18.321741671447697</v>
      </c>
      <c r="Z113" s="3"/>
      <c r="AA113" s="3"/>
      <c r="AB113" s="3"/>
      <c r="AC113" s="3"/>
      <c r="AD113" s="3"/>
      <c r="AE113" s="3"/>
      <c r="AF113" s="3"/>
    </row>
    <row r="114" spans="1:32">
      <c r="A114" s="4">
        <v>1922</v>
      </c>
      <c r="B114" s="70">
        <v>250084</v>
      </c>
      <c r="C114" s="67">
        <v>155636.1</v>
      </c>
      <c r="D114" s="65"/>
      <c r="E114" s="3"/>
      <c r="F114" s="68">
        <v>115</v>
      </c>
      <c r="G114" s="3"/>
      <c r="H114" s="3"/>
      <c r="I114" s="3"/>
      <c r="J114" s="7">
        <f t="shared" si="12"/>
        <v>160.68508527263276</v>
      </c>
      <c r="L114" s="7">
        <f t="shared" si="11"/>
        <v>17.948717948717952</v>
      </c>
      <c r="M114" s="7">
        <v>-3.5484702416418372</v>
      </c>
      <c r="N114" s="53">
        <f t="shared" si="4"/>
        <v>0</v>
      </c>
      <c r="O114" s="53">
        <f t="shared" si="5"/>
        <v>0</v>
      </c>
      <c r="P114" s="53">
        <f t="shared" si="6"/>
        <v>0</v>
      </c>
      <c r="Q114" s="53">
        <f t="shared" si="7"/>
        <v>1</v>
      </c>
      <c r="R114" s="16" t="str">
        <f t="shared" si="8"/>
        <v>n.a.</v>
      </c>
      <c r="S114" s="16" t="str">
        <f t="shared" si="8"/>
        <v>n.a.</v>
      </c>
      <c r="T114" s="16" t="str">
        <f t="shared" si="8"/>
        <v>n.a.</v>
      </c>
      <c r="U114" s="16">
        <f t="shared" si="8"/>
        <v>17.948717948717952</v>
      </c>
      <c r="V114" s="16" t="str">
        <f t="shared" si="9"/>
        <v>n.a.</v>
      </c>
      <c r="W114" s="16" t="str">
        <f t="shared" si="9"/>
        <v>n.a.</v>
      </c>
      <c r="X114" s="16" t="str">
        <f t="shared" si="9"/>
        <v>n.a.</v>
      </c>
      <c r="Y114" s="16">
        <f t="shared" si="9"/>
        <v>-3.5484702416418372</v>
      </c>
      <c r="Z114" s="3"/>
      <c r="AA114" s="3"/>
      <c r="AB114" s="3"/>
      <c r="AC114" s="3"/>
      <c r="AD114" s="3"/>
      <c r="AE114" s="3"/>
      <c r="AF114" s="3"/>
    </row>
    <row r="115" spans="1:32">
      <c r="A115" s="4">
        <v>1923</v>
      </c>
      <c r="B115" s="70">
        <v>270708</v>
      </c>
      <c r="C115" s="67">
        <v>188960.9</v>
      </c>
      <c r="D115" s="65"/>
      <c r="E115" s="3"/>
      <c r="F115" s="68">
        <v>121</v>
      </c>
      <c r="G115" s="3"/>
      <c r="H115" s="3"/>
      <c r="I115" s="3"/>
      <c r="J115" s="7">
        <f t="shared" si="12"/>
        <v>143.26138370424781</v>
      </c>
      <c r="K115" s="16">
        <f t="shared" si="10"/>
        <v>16.556211979634426</v>
      </c>
      <c r="L115" s="7">
        <f t="shared" si="11"/>
        <v>5.2173913043478182</v>
      </c>
      <c r="M115" s="7">
        <v>15.877466375364131</v>
      </c>
      <c r="N115" s="53">
        <f t="shared" si="4"/>
        <v>0</v>
      </c>
      <c r="O115" s="53">
        <f t="shared" si="5"/>
        <v>0</v>
      </c>
      <c r="P115" s="53">
        <f t="shared" si="6"/>
        <v>0</v>
      </c>
      <c r="Q115" s="53">
        <f t="shared" si="7"/>
        <v>1</v>
      </c>
      <c r="R115" s="16" t="str">
        <f t="shared" si="8"/>
        <v>n.a.</v>
      </c>
      <c r="S115" s="16" t="str">
        <f t="shared" si="8"/>
        <v>n.a.</v>
      </c>
      <c r="T115" s="16" t="str">
        <f t="shared" si="8"/>
        <v>n.a.</v>
      </c>
      <c r="U115" s="16">
        <f t="shared" si="8"/>
        <v>5.2173913043478182</v>
      </c>
      <c r="V115" s="16" t="str">
        <f t="shared" si="9"/>
        <v>n.a.</v>
      </c>
      <c r="W115" s="16" t="str">
        <f t="shared" si="9"/>
        <v>n.a.</v>
      </c>
      <c r="X115" s="16" t="str">
        <f t="shared" si="9"/>
        <v>n.a.</v>
      </c>
      <c r="Y115" s="16">
        <f t="shared" si="9"/>
        <v>15.877466375364131</v>
      </c>
      <c r="Z115" s="3"/>
      <c r="AA115" s="3"/>
      <c r="AB115" s="3"/>
      <c r="AC115" s="3"/>
      <c r="AD115" s="3"/>
      <c r="AE115" s="3"/>
      <c r="AF115" s="3"/>
    </row>
    <row r="116" spans="1:32">
      <c r="A116" s="4">
        <v>1924</v>
      </c>
      <c r="B116" s="70">
        <v>290354</v>
      </c>
      <c r="C116" s="67">
        <v>217287.7</v>
      </c>
      <c r="D116" s="65"/>
      <c r="E116" s="3"/>
      <c r="F116" s="68">
        <v>136.19999999999999</v>
      </c>
      <c r="G116" s="3"/>
      <c r="H116" s="3"/>
      <c r="I116" s="3"/>
      <c r="J116" s="7">
        <f t="shared" si="12"/>
        <v>133.62652372867862</v>
      </c>
      <c r="K116" s="16">
        <f t="shared" si="10"/>
        <v>-47.416958173553638</v>
      </c>
      <c r="L116" s="7">
        <f t="shared" si="11"/>
        <v>12.561983471074377</v>
      </c>
      <c r="M116" s="7">
        <v>8.9319188428477414</v>
      </c>
      <c r="N116" s="53">
        <f t="shared" si="4"/>
        <v>0</v>
      </c>
      <c r="O116" s="53">
        <f t="shared" si="5"/>
        <v>0</v>
      </c>
      <c r="P116" s="53">
        <f t="shared" si="6"/>
        <v>0</v>
      </c>
      <c r="Q116" s="53">
        <f t="shared" si="7"/>
        <v>1</v>
      </c>
      <c r="R116" s="16" t="str">
        <f t="shared" si="8"/>
        <v>n.a.</v>
      </c>
      <c r="S116" s="16" t="str">
        <f t="shared" si="8"/>
        <v>n.a.</v>
      </c>
      <c r="T116" s="16" t="str">
        <f t="shared" si="8"/>
        <v>n.a.</v>
      </c>
      <c r="U116" s="16">
        <f t="shared" si="8"/>
        <v>12.561983471074377</v>
      </c>
      <c r="V116" s="16" t="str">
        <f t="shared" si="9"/>
        <v>n.a.</v>
      </c>
      <c r="W116" s="16" t="str">
        <f t="shared" si="9"/>
        <v>n.a.</v>
      </c>
      <c r="X116" s="16" t="str">
        <f t="shared" si="9"/>
        <v>n.a.</v>
      </c>
      <c r="Y116" s="16">
        <f t="shared" si="9"/>
        <v>8.9319188428477414</v>
      </c>
      <c r="Z116" s="3"/>
      <c r="AA116" s="3"/>
      <c r="AB116" s="3"/>
      <c r="AC116" s="3"/>
      <c r="AD116" s="3"/>
      <c r="AE116" s="3"/>
      <c r="AF116" s="3"/>
    </row>
    <row r="117" spans="1:32">
      <c r="A117" s="4">
        <v>1925</v>
      </c>
      <c r="B117" s="70">
        <v>298587</v>
      </c>
      <c r="C117" s="67">
        <v>247945</v>
      </c>
      <c r="D117" s="65"/>
      <c r="E117" s="3"/>
      <c r="F117" s="68">
        <v>136.80000000000001</v>
      </c>
      <c r="G117" s="3"/>
      <c r="H117" s="3"/>
      <c r="I117" s="3"/>
      <c r="J117" s="7">
        <f t="shared" si="12"/>
        <v>120.42469095968865</v>
      </c>
      <c r="K117" s="16">
        <f t="shared" si="10"/>
        <v>-40.260394312944115</v>
      </c>
      <c r="L117" s="7">
        <f t="shared" si="11"/>
        <v>0.44052863436125911</v>
      </c>
      <c r="M117" s="7">
        <v>9.1196157630048784</v>
      </c>
      <c r="N117" s="53">
        <f t="shared" si="4"/>
        <v>0</v>
      </c>
      <c r="O117" s="53">
        <f t="shared" si="5"/>
        <v>0</v>
      </c>
      <c r="P117" s="53">
        <f t="shared" si="6"/>
        <v>0</v>
      </c>
      <c r="Q117" s="53">
        <f t="shared" si="7"/>
        <v>1</v>
      </c>
      <c r="R117" s="16" t="str">
        <f t="shared" si="8"/>
        <v>n.a.</v>
      </c>
      <c r="S117" s="16" t="str">
        <f t="shared" si="8"/>
        <v>n.a.</v>
      </c>
      <c r="T117" s="16" t="str">
        <f t="shared" si="8"/>
        <v>n.a.</v>
      </c>
      <c r="U117" s="16">
        <f t="shared" si="8"/>
        <v>0.44052863436125911</v>
      </c>
      <c r="V117" s="16" t="str">
        <f t="shared" si="9"/>
        <v>n.a.</v>
      </c>
      <c r="W117" s="16" t="str">
        <f t="shared" si="9"/>
        <v>n.a.</v>
      </c>
      <c r="X117" s="16" t="str">
        <f t="shared" si="9"/>
        <v>n.a.</v>
      </c>
      <c r="Y117" s="16">
        <f t="shared" si="9"/>
        <v>9.1196157630048784</v>
      </c>
      <c r="Z117" s="3"/>
      <c r="AA117" s="3"/>
      <c r="AB117" s="3"/>
      <c r="AC117" s="3"/>
      <c r="AD117" s="3"/>
      <c r="AE117" s="3"/>
      <c r="AF117" s="3"/>
    </row>
    <row r="118" spans="1:32">
      <c r="A118" s="4">
        <v>1926</v>
      </c>
      <c r="B118" s="70">
        <v>288665</v>
      </c>
      <c r="C118" s="67">
        <v>323766.3</v>
      </c>
      <c r="D118" s="65"/>
      <c r="E118" s="3"/>
      <c r="F118" s="68">
        <v>140.4</v>
      </c>
      <c r="G118" s="3"/>
      <c r="H118" s="3"/>
      <c r="I118" s="3"/>
      <c r="J118" s="7">
        <f t="shared" si="12"/>
        <v>89.15844545896222</v>
      </c>
      <c r="K118" s="16">
        <f t="shared" si="10"/>
        <v>-54.102938245285586</v>
      </c>
      <c r="L118" s="7">
        <f t="shared" si="11"/>
        <v>2.631578947368407</v>
      </c>
      <c r="M118" s="7">
        <v>19.154302382802374</v>
      </c>
      <c r="N118" s="53">
        <f t="shared" si="4"/>
        <v>0</v>
      </c>
      <c r="O118" s="53">
        <f t="shared" si="5"/>
        <v>0</v>
      </c>
      <c r="P118" s="53">
        <f t="shared" si="6"/>
        <v>1</v>
      </c>
      <c r="Q118" s="53">
        <f t="shared" si="7"/>
        <v>0</v>
      </c>
      <c r="R118" s="16" t="str">
        <f t="shared" si="8"/>
        <v>n.a.</v>
      </c>
      <c r="S118" s="16" t="str">
        <f t="shared" si="8"/>
        <v>n.a.</v>
      </c>
      <c r="T118" s="16">
        <f t="shared" si="8"/>
        <v>2.631578947368407</v>
      </c>
      <c r="U118" s="16" t="str">
        <f t="shared" si="8"/>
        <v>n.a.</v>
      </c>
      <c r="V118" s="16" t="str">
        <f t="shared" si="9"/>
        <v>n.a.</v>
      </c>
      <c r="W118" s="16" t="str">
        <f t="shared" si="9"/>
        <v>n.a.</v>
      </c>
      <c r="X118" s="16">
        <f t="shared" si="9"/>
        <v>19.154302382802374</v>
      </c>
      <c r="Y118" s="16" t="str">
        <f t="shared" si="9"/>
        <v>n.a.</v>
      </c>
      <c r="Z118" s="3"/>
      <c r="AA118" s="3"/>
      <c r="AB118" s="3"/>
      <c r="AC118" s="3"/>
      <c r="AD118" s="3"/>
      <c r="AE118" s="3"/>
      <c r="AF118" s="3"/>
    </row>
    <row r="119" spans="1:32">
      <c r="A119" s="4">
        <v>1927</v>
      </c>
      <c r="B119" s="70">
        <v>279873</v>
      </c>
      <c r="C119" s="67">
        <v>304505.59999999998</v>
      </c>
      <c r="D119" s="65"/>
      <c r="E119" s="3"/>
      <c r="F119" s="68">
        <v>137.4</v>
      </c>
      <c r="G119" s="3"/>
      <c r="H119" s="3"/>
      <c r="I119" s="3"/>
      <c r="J119" s="7">
        <f t="shared" si="12"/>
        <v>91.910624960591861</v>
      </c>
      <c r="K119" s="16">
        <f t="shared" si="10"/>
        <v>-41.71589876808676</v>
      </c>
      <c r="L119" s="7">
        <f t="shared" si="11"/>
        <v>-2.1367521367521403</v>
      </c>
      <c r="M119" s="7">
        <v>-8.1953724983295331</v>
      </c>
      <c r="N119" s="53">
        <f t="shared" si="4"/>
        <v>0</v>
      </c>
      <c r="O119" s="53">
        <f t="shared" si="5"/>
        <v>0</v>
      </c>
      <c r="P119" s="53">
        <f t="shared" si="6"/>
        <v>0</v>
      </c>
      <c r="Q119" s="53">
        <f t="shared" si="7"/>
        <v>1</v>
      </c>
      <c r="R119" s="16" t="str">
        <f t="shared" si="8"/>
        <v>n.a.</v>
      </c>
      <c r="S119" s="16" t="str">
        <f t="shared" si="8"/>
        <v>n.a.</v>
      </c>
      <c r="T119" s="16" t="str">
        <f t="shared" si="8"/>
        <v>n.a.</v>
      </c>
      <c r="U119" s="16">
        <f t="shared" si="8"/>
        <v>-2.1367521367521403</v>
      </c>
      <c r="V119" s="16" t="str">
        <f t="shared" si="9"/>
        <v>n.a.</v>
      </c>
      <c r="W119" s="16" t="str">
        <f t="shared" si="9"/>
        <v>n.a.</v>
      </c>
      <c r="X119" s="16" t="str">
        <f t="shared" si="9"/>
        <v>n.a.</v>
      </c>
      <c r="Y119" s="16">
        <f t="shared" si="9"/>
        <v>-8.1953724983295331</v>
      </c>
      <c r="Z119" s="3"/>
      <c r="AA119" s="3"/>
      <c r="AB119" s="3"/>
      <c r="AC119" s="3"/>
      <c r="AD119" s="3"/>
      <c r="AE119" s="3"/>
      <c r="AF119" s="3"/>
    </row>
    <row r="120" spans="1:32">
      <c r="A120" s="4">
        <v>1928</v>
      </c>
      <c r="B120" s="70">
        <v>283040</v>
      </c>
      <c r="C120" s="67">
        <v>330369</v>
      </c>
      <c r="D120" s="65"/>
      <c r="E120" s="3"/>
      <c r="F120" s="68">
        <v>147</v>
      </c>
      <c r="G120" s="3"/>
      <c r="H120" s="3"/>
      <c r="I120" s="3"/>
      <c r="J120" s="7">
        <f t="shared" si="12"/>
        <v>85.673897974688913</v>
      </c>
      <c r="K120" s="16">
        <f t="shared" si="10"/>
        <v>-34.750792984999734</v>
      </c>
      <c r="L120" s="7">
        <f t="shared" si="11"/>
        <v>6.9868995633187714</v>
      </c>
      <c r="M120" s="7">
        <v>5.0835196991002816</v>
      </c>
      <c r="N120" s="53">
        <f t="shared" si="4"/>
        <v>0</v>
      </c>
      <c r="O120" s="53">
        <f t="shared" si="5"/>
        <v>0</v>
      </c>
      <c r="P120" s="53">
        <f t="shared" si="6"/>
        <v>1</v>
      </c>
      <c r="Q120" s="53">
        <f t="shared" si="7"/>
        <v>0</v>
      </c>
      <c r="R120" s="16" t="str">
        <f t="shared" si="8"/>
        <v>n.a.</v>
      </c>
      <c r="S120" s="16" t="str">
        <f t="shared" si="8"/>
        <v>n.a.</v>
      </c>
      <c r="T120" s="16">
        <f t="shared" si="8"/>
        <v>6.9868995633187714</v>
      </c>
      <c r="U120" s="16" t="str">
        <f t="shared" si="8"/>
        <v>n.a.</v>
      </c>
      <c r="V120" s="16" t="str">
        <f t="shared" si="9"/>
        <v>n.a.</v>
      </c>
      <c r="W120" s="16" t="str">
        <f t="shared" si="9"/>
        <v>n.a.</v>
      </c>
      <c r="X120" s="16">
        <f t="shared" si="9"/>
        <v>5.0835196991002816</v>
      </c>
      <c r="Y120" s="16" t="str">
        <f t="shared" si="9"/>
        <v>n.a.</v>
      </c>
      <c r="Z120" s="3"/>
      <c r="AA120" s="3"/>
      <c r="AB120" s="3"/>
      <c r="AC120" s="3"/>
      <c r="AD120" s="3"/>
      <c r="AE120" s="3"/>
      <c r="AF120" s="3"/>
    </row>
    <row r="121" spans="1:32">
      <c r="A121" s="4">
        <v>1929</v>
      </c>
      <c r="B121" s="70">
        <v>284315</v>
      </c>
      <c r="C121" s="67">
        <v>346425.8</v>
      </c>
      <c r="D121" s="65"/>
      <c r="E121" s="3"/>
      <c r="F121" s="68">
        <v>156.9</v>
      </c>
      <c r="G121" s="3"/>
      <c r="H121" s="3"/>
      <c r="I121" s="3"/>
      <c r="J121" s="7">
        <f t="shared" si="12"/>
        <v>82.070965846077286</v>
      </c>
      <c r="K121" s="16">
        <f t="shared" si="10"/>
        <v>-7.087479612884934</v>
      </c>
      <c r="L121" s="7">
        <f t="shared" si="11"/>
        <v>6.7346938775510345</v>
      </c>
      <c r="M121" s="7">
        <v>0.46590982021443866</v>
      </c>
      <c r="N121" s="53">
        <f t="shared" si="4"/>
        <v>0</v>
      </c>
      <c r="O121" s="53">
        <f t="shared" si="5"/>
        <v>0</v>
      </c>
      <c r="P121" s="53">
        <f t="shared" si="6"/>
        <v>1</v>
      </c>
      <c r="Q121" s="53">
        <f t="shared" si="7"/>
        <v>0</v>
      </c>
      <c r="R121" s="16" t="str">
        <f t="shared" si="8"/>
        <v>n.a.</v>
      </c>
      <c r="S121" s="16" t="str">
        <f t="shared" si="8"/>
        <v>n.a.</v>
      </c>
      <c r="T121" s="16">
        <f t="shared" si="8"/>
        <v>6.7346938775510345</v>
      </c>
      <c r="U121" s="16" t="str">
        <f t="shared" si="8"/>
        <v>n.a.</v>
      </c>
      <c r="V121" s="16" t="str">
        <f t="shared" si="9"/>
        <v>n.a.</v>
      </c>
      <c r="W121" s="16" t="str">
        <f t="shared" si="9"/>
        <v>n.a.</v>
      </c>
      <c r="X121" s="16">
        <f t="shared" si="9"/>
        <v>0.46590982021443866</v>
      </c>
      <c r="Y121" s="16" t="str">
        <f t="shared" si="9"/>
        <v>n.a.</v>
      </c>
      <c r="Z121" s="3"/>
      <c r="AA121" s="3"/>
      <c r="AB121" s="3"/>
      <c r="AC121" s="3"/>
      <c r="AD121" s="3"/>
      <c r="AE121" s="3"/>
      <c r="AF121" s="3"/>
    </row>
    <row r="122" spans="1:32">
      <c r="A122" s="4">
        <v>1930</v>
      </c>
      <c r="B122" s="70">
        <v>279873</v>
      </c>
      <c r="C122" s="67">
        <v>334083.5</v>
      </c>
      <c r="D122" s="65"/>
      <c r="E122" s="3"/>
      <c r="F122" s="68">
        <v>152.4</v>
      </c>
      <c r="G122" s="3"/>
      <c r="H122" s="3"/>
      <c r="I122" s="3"/>
      <c r="J122" s="7">
        <f t="shared" si="12"/>
        <v>83.7733680352367</v>
      </c>
      <c r="K122" s="16">
        <f t="shared" si="10"/>
        <v>-8.1372569253551603</v>
      </c>
      <c r="L122" s="7">
        <f t="shared" si="11"/>
        <v>-2.8680688336520044</v>
      </c>
      <c r="M122" s="7">
        <v>-2.3173346567411115</v>
      </c>
      <c r="N122" s="53">
        <f t="shared" si="4"/>
        <v>0</v>
      </c>
      <c r="O122" s="53">
        <f t="shared" si="5"/>
        <v>0</v>
      </c>
      <c r="P122" s="53">
        <f t="shared" si="6"/>
        <v>1</v>
      </c>
      <c r="Q122" s="53">
        <f t="shared" si="7"/>
        <v>0</v>
      </c>
      <c r="R122" s="16" t="str">
        <f t="shared" si="8"/>
        <v>n.a.</v>
      </c>
      <c r="S122" s="16" t="str">
        <f t="shared" si="8"/>
        <v>n.a.</v>
      </c>
      <c r="T122" s="16">
        <f t="shared" si="8"/>
        <v>-2.8680688336520044</v>
      </c>
      <c r="U122" s="16" t="str">
        <f t="shared" si="8"/>
        <v>n.a.</v>
      </c>
      <c r="V122" s="16" t="str">
        <f t="shared" si="9"/>
        <v>n.a.</v>
      </c>
      <c r="W122" s="16" t="str">
        <f t="shared" si="9"/>
        <v>n.a.</v>
      </c>
      <c r="X122" s="16">
        <f t="shared" si="9"/>
        <v>-2.3173346567411115</v>
      </c>
      <c r="Y122" s="16" t="str">
        <f t="shared" si="9"/>
        <v>n.a.</v>
      </c>
      <c r="Z122" s="3"/>
      <c r="AA122" s="3"/>
      <c r="AB122" s="3"/>
      <c r="AC122" s="3"/>
      <c r="AD122" s="3"/>
      <c r="AE122" s="3"/>
      <c r="AF122" s="3"/>
    </row>
    <row r="123" spans="1:32">
      <c r="A123" s="4">
        <v>1931</v>
      </c>
      <c r="B123" s="70">
        <v>283040</v>
      </c>
      <c r="C123" s="67">
        <v>298785.2</v>
      </c>
      <c r="D123" s="65"/>
      <c r="E123" s="3"/>
      <c r="F123" s="68">
        <v>143.30000000000001</v>
      </c>
      <c r="G123" s="3"/>
      <c r="H123" s="3"/>
      <c r="I123" s="3"/>
      <c r="J123" s="7">
        <f t="shared" si="12"/>
        <v>94.730261070494791</v>
      </c>
      <c r="K123" s="16">
        <f t="shared" si="10"/>
        <v>9.0563630958058781</v>
      </c>
      <c r="L123" s="7">
        <f t="shared" si="11"/>
        <v>-5.9711286089238813</v>
      </c>
      <c r="M123" s="7">
        <v>-9.6075213156332655</v>
      </c>
      <c r="N123" s="53">
        <f t="shared" si="4"/>
        <v>0</v>
      </c>
      <c r="O123" s="53">
        <f t="shared" si="5"/>
        <v>0</v>
      </c>
      <c r="P123" s="53">
        <f t="shared" si="6"/>
        <v>0</v>
      </c>
      <c r="Q123" s="53">
        <f t="shared" si="7"/>
        <v>1</v>
      </c>
      <c r="R123" s="16" t="str">
        <f t="shared" si="8"/>
        <v>n.a.</v>
      </c>
      <c r="S123" s="16" t="str">
        <f t="shared" si="8"/>
        <v>n.a.</v>
      </c>
      <c r="T123" s="16" t="str">
        <f t="shared" si="8"/>
        <v>n.a.</v>
      </c>
      <c r="U123" s="16">
        <f t="shared" si="8"/>
        <v>-5.9711286089238813</v>
      </c>
      <c r="V123" s="16" t="str">
        <f t="shared" si="9"/>
        <v>n.a.</v>
      </c>
      <c r="W123" s="16" t="str">
        <f t="shared" si="9"/>
        <v>n.a.</v>
      </c>
      <c r="X123" s="16" t="str">
        <f t="shared" si="9"/>
        <v>n.a.</v>
      </c>
      <c r="Y123" s="16">
        <f t="shared" si="9"/>
        <v>-9.6075213156332655</v>
      </c>
      <c r="Z123" s="3"/>
      <c r="AA123" s="3"/>
      <c r="AB123" s="3"/>
      <c r="AC123" s="3"/>
      <c r="AD123" s="3"/>
      <c r="AE123" s="3"/>
      <c r="AF123" s="3"/>
    </row>
    <row r="124" spans="1:32">
      <c r="A124" s="4">
        <v>1932</v>
      </c>
      <c r="B124" s="70">
        <v>284315</v>
      </c>
      <c r="C124" s="67">
        <v>266223.90000000002</v>
      </c>
      <c r="D124" s="65"/>
      <c r="E124" s="3"/>
      <c r="F124" s="68">
        <v>134</v>
      </c>
      <c r="G124" s="3"/>
      <c r="H124" s="3"/>
      <c r="I124" s="3"/>
      <c r="J124" s="7">
        <f t="shared" si="12"/>
        <v>106.7954454878018</v>
      </c>
      <c r="K124" s="16">
        <f t="shared" si="10"/>
        <v>24.724479641724514</v>
      </c>
      <c r="L124" s="7">
        <f t="shared" si="11"/>
        <v>-6.4898813677599527</v>
      </c>
      <c r="M124" s="7">
        <v>-7.0881945098945067</v>
      </c>
      <c r="N124" s="53">
        <f t="shared" si="4"/>
        <v>0</v>
      </c>
      <c r="O124" s="53">
        <f t="shared" si="5"/>
        <v>0</v>
      </c>
      <c r="P124" s="53">
        <f t="shared" si="6"/>
        <v>0</v>
      </c>
      <c r="Q124" s="53">
        <f t="shared" si="7"/>
        <v>1</v>
      </c>
      <c r="R124" s="16" t="str">
        <f t="shared" si="8"/>
        <v>n.a.</v>
      </c>
      <c r="S124" s="16" t="str">
        <f t="shared" si="8"/>
        <v>n.a.</v>
      </c>
      <c r="T124" s="16" t="str">
        <f t="shared" si="8"/>
        <v>n.a.</v>
      </c>
      <c r="U124" s="16">
        <f t="shared" si="8"/>
        <v>-6.4898813677599527</v>
      </c>
      <c r="V124" s="16" t="str">
        <f t="shared" si="9"/>
        <v>n.a.</v>
      </c>
      <c r="W124" s="16" t="str">
        <f t="shared" si="9"/>
        <v>n.a.</v>
      </c>
      <c r="X124" s="16" t="str">
        <f t="shared" si="9"/>
        <v>n.a.</v>
      </c>
      <c r="Y124" s="16">
        <f t="shared" si="9"/>
        <v>-7.0881945098945067</v>
      </c>
      <c r="Z124" s="3"/>
      <c r="AA124" s="3"/>
      <c r="AB124" s="3"/>
      <c r="AC124" s="3"/>
      <c r="AD124" s="3"/>
      <c r="AE124" s="3"/>
      <c r="AF124" s="3"/>
    </row>
    <row r="125" spans="1:32">
      <c r="A125" s="4">
        <v>1933</v>
      </c>
      <c r="B125" s="70">
        <v>276058</v>
      </c>
      <c r="C125" s="67">
        <v>248740.3</v>
      </c>
      <c r="D125" s="65"/>
      <c r="E125" s="3"/>
      <c r="F125" s="68">
        <v>143.5</v>
      </c>
      <c r="G125" s="3"/>
      <c r="H125" s="3"/>
      <c r="I125" s="3"/>
      <c r="J125" s="7">
        <f t="shared" si="12"/>
        <v>110.98241820887087</v>
      </c>
      <c r="K125" s="16">
        <f t="shared" si="10"/>
        <v>27.209050173634168</v>
      </c>
      <c r="L125" s="7">
        <f t="shared" si="11"/>
        <v>7.0895522388059629</v>
      </c>
      <c r="M125" s="7">
        <v>-0.85755624486163951</v>
      </c>
      <c r="N125" s="53">
        <f t="shared" si="4"/>
        <v>0</v>
      </c>
      <c r="O125" s="53">
        <f t="shared" si="5"/>
        <v>0</v>
      </c>
      <c r="P125" s="53">
        <f t="shared" si="6"/>
        <v>0</v>
      </c>
      <c r="Q125" s="53">
        <f t="shared" si="7"/>
        <v>1</v>
      </c>
      <c r="R125" s="16" t="str">
        <f t="shared" si="8"/>
        <v>n.a.</v>
      </c>
      <c r="S125" s="16" t="str">
        <f t="shared" si="8"/>
        <v>n.a.</v>
      </c>
      <c r="T125" s="16" t="str">
        <f t="shared" si="8"/>
        <v>n.a.</v>
      </c>
      <c r="U125" s="16">
        <f t="shared" si="8"/>
        <v>7.0895522388059629</v>
      </c>
      <c r="V125" s="16" t="str">
        <f t="shared" si="9"/>
        <v>n.a.</v>
      </c>
      <c r="W125" s="16" t="str">
        <f t="shared" si="9"/>
        <v>n.a.</v>
      </c>
      <c r="X125" s="16" t="str">
        <f t="shared" si="9"/>
        <v>n.a.</v>
      </c>
      <c r="Y125" s="16">
        <f t="shared" si="9"/>
        <v>-0.85755624486163951</v>
      </c>
      <c r="Z125" s="3"/>
      <c r="AA125" s="3"/>
      <c r="AB125" s="3"/>
      <c r="AC125" s="3"/>
      <c r="AD125" s="3"/>
      <c r="AE125" s="3"/>
      <c r="AF125" s="3"/>
    </row>
    <row r="126" spans="1:32">
      <c r="A126" s="4">
        <v>1934</v>
      </c>
      <c r="B126" s="70">
        <v>303538</v>
      </c>
      <c r="C126" s="67">
        <v>229989.7</v>
      </c>
      <c r="D126" s="65"/>
      <c r="E126" s="3"/>
      <c r="F126" s="68">
        <v>142.1</v>
      </c>
      <c r="G126" s="3"/>
      <c r="H126" s="3"/>
      <c r="I126" s="3"/>
      <c r="J126" s="7">
        <f t="shared" si="12"/>
        <v>131.97895384010675</v>
      </c>
      <c r="K126" s="16">
        <f t="shared" si="10"/>
        <v>37.248692769611964</v>
      </c>
      <c r="L126" s="7">
        <f t="shared" si="11"/>
        <v>-0.97560975609756184</v>
      </c>
      <c r="M126" s="7">
        <v>-4.8925505200985189</v>
      </c>
      <c r="N126" s="53">
        <f t="shared" si="4"/>
        <v>0</v>
      </c>
      <c r="O126" s="53">
        <f t="shared" si="5"/>
        <v>0</v>
      </c>
      <c r="P126" s="53">
        <f t="shared" si="6"/>
        <v>0</v>
      </c>
      <c r="Q126" s="53">
        <f t="shared" si="7"/>
        <v>1</v>
      </c>
      <c r="R126" s="16" t="str">
        <f t="shared" si="8"/>
        <v>n.a.</v>
      </c>
      <c r="S126" s="16" t="str">
        <f t="shared" si="8"/>
        <v>n.a.</v>
      </c>
      <c r="T126" s="16" t="str">
        <f t="shared" si="8"/>
        <v>n.a.</v>
      </c>
      <c r="U126" s="16">
        <f t="shared" si="8"/>
        <v>-0.97560975609756184</v>
      </c>
      <c r="V126" s="16" t="str">
        <f t="shared" si="9"/>
        <v>n.a.</v>
      </c>
      <c r="W126" s="16" t="str">
        <f t="shared" si="9"/>
        <v>n.a.</v>
      </c>
      <c r="X126" s="16" t="str">
        <f t="shared" si="9"/>
        <v>n.a.</v>
      </c>
      <c r="Y126" s="16">
        <f t="shared" si="9"/>
        <v>-4.8925505200985189</v>
      </c>
      <c r="Z126" s="3"/>
      <c r="AA126" s="3"/>
      <c r="AB126" s="3"/>
      <c r="AC126" s="3"/>
      <c r="AD126" s="3"/>
      <c r="AE126" s="3"/>
      <c r="AF126" s="3"/>
    </row>
    <row r="127" spans="1:32">
      <c r="A127" s="4">
        <v>1935</v>
      </c>
      <c r="B127" s="70">
        <v>324013</v>
      </c>
      <c r="C127" s="67">
        <v>204412.1</v>
      </c>
      <c r="D127" s="65"/>
      <c r="E127" s="3"/>
      <c r="F127" s="68">
        <v>138.5</v>
      </c>
      <c r="G127" s="3"/>
      <c r="H127" s="3"/>
      <c r="I127" s="3"/>
      <c r="J127" s="7">
        <f t="shared" si="12"/>
        <v>158.50969683301525</v>
      </c>
      <c r="K127" s="16">
        <f t="shared" si="10"/>
        <v>51.714251345213455</v>
      </c>
      <c r="L127" s="7">
        <f t="shared" si="11"/>
        <v>-2.5334271639690265</v>
      </c>
      <c r="M127" s="7">
        <v>-3.5698673839432531</v>
      </c>
      <c r="N127" s="53">
        <f t="shared" si="4"/>
        <v>0</v>
      </c>
      <c r="O127" s="53">
        <f t="shared" si="5"/>
        <v>0</v>
      </c>
      <c r="P127" s="53">
        <f t="shared" si="6"/>
        <v>0</v>
      </c>
      <c r="Q127" s="53">
        <f t="shared" si="7"/>
        <v>1</v>
      </c>
      <c r="R127" s="16" t="str">
        <f t="shared" si="8"/>
        <v>n.a.</v>
      </c>
      <c r="S127" s="16" t="str">
        <f t="shared" si="8"/>
        <v>n.a.</v>
      </c>
      <c r="T127" s="16" t="str">
        <f t="shared" si="8"/>
        <v>n.a.</v>
      </c>
      <c r="U127" s="16">
        <f t="shared" si="8"/>
        <v>-2.5334271639690265</v>
      </c>
      <c r="V127" s="16" t="str">
        <f t="shared" si="9"/>
        <v>n.a.</v>
      </c>
      <c r="W127" s="16" t="str">
        <f t="shared" si="9"/>
        <v>n.a.</v>
      </c>
      <c r="X127" s="16" t="str">
        <f t="shared" si="9"/>
        <v>n.a.</v>
      </c>
      <c r="Y127" s="16">
        <f t="shared" si="9"/>
        <v>-3.5698673839432531</v>
      </c>
      <c r="Z127" s="3"/>
      <c r="AA127" s="3"/>
      <c r="AB127" s="3"/>
      <c r="AC127" s="3"/>
      <c r="AD127" s="3"/>
      <c r="AE127" s="3"/>
      <c r="AF127" s="3"/>
    </row>
    <row r="128" spans="1:32">
      <c r="A128" s="4">
        <v>1936</v>
      </c>
      <c r="B128" s="70">
        <v>341742</v>
      </c>
      <c r="C128" s="67">
        <v>246318</v>
      </c>
      <c r="D128" s="65"/>
      <c r="E128" s="3"/>
      <c r="F128" s="68">
        <v>143.69999999999999</v>
      </c>
      <c r="G128" s="3"/>
      <c r="H128" s="3"/>
      <c r="I128" s="3"/>
      <c r="J128" s="7">
        <f t="shared" si="12"/>
        <v>138.74016515236403</v>
      </c>
      <c r="K128" s="16">
        <f t="shared" si="10"/>
        <v>27.75774694349316</v>
      </c>
      <c r="L128" s="7">
        <f t="shared" si="11"/>
        <v>3.7545126353790481</v>
      </c>
      <c r="M128" s="7">
        <v>22.767075306479857</v>
      </c>
      <c r="N128" s="53">
        <f t="shared" si="4"/>
        <v>0</v>
      </c>
      <c r="O128" s="53">
        <f t="shared" si="5"/>
        <v>0</v>
      </c>
      <c r="P128" s="53">
        <f t="shared" si="6"/>
        <v>0</v>
      </c>
      <c r="Q128" s="53">
        <f t="shared" si="7"/>
        <v>1</v>
      </c>
      <c r="R128" s="16" t="str">
        <f t="shared" si="8"/>
        <v>n.a.</v>
      </c>
      <c r="S128" s="16" t="str">
        <f t="shared" si="8"/>
        <v>n.a.</v>
      </c>
      <c r="T128" s="16" t="str">
        <f t="shared" si="8"/>
        <v>n.a.</v>
      </c>
      <c r="U128" s="16">
        <f t="shared" si="8"/>
        <v>3.7545126353790481</v>
      </c>
      <c r="V128" s="16" t="str">
        <f t="shared" si="9"/>
        <v>n.a.</v>
      </c>
      <c r="W128" s="16" t="str">
        <f t="shared" si="9"/>
        <v>n.a.</v>
      </c>
      <c r="X128" s="16" t="str">
        <f t="shared" si="9"/>
        <v>n.a.</v>
      </c>
      <c r="Y128" s="16">
        <f t="shared" si="9"/>
        <v>22.767075306479857</v>
      </c>
      <c r="Z128" s="3"/>
      <c r="AA128" s="3"/>
      <c r="AB128" s="3"/>
      <c r="AC128" s="3"/>
      <c r="AD128" s="3"/>
      <c r="AE128" s="3"/>
      <c r="AF128" s="3"/>
    </row>
    <row r="129" spans="1:32">
      <c r="A129" s="4">
        <v>1937</v>
      </c>
      <c r="B129" s="70">
        <v>370226</v>
      </c>
      <c r="C129" s="67">
        <v>346764</v>
      </c>
      <c r="D129" s="65"/>
      <c r="E129" s="3"/>
      <c r="F129" s="68">
        <v>152.1</v>
      </c>
      <c r="G129" s="3"/>
      <c r="H129" s="3"/>
      <c r="I129" s="3"/>
      <c r="J129" s="7">
        <f t="shared" si="12"/>
        <v>106.76598493499903</v>
      </c>
      <c r="K129" s="16">
        <f t="shared" si="10"/>
        <v>-25.212968905107729</v>
      </c>
      <c r="L129" s="7">
        <f t="shared" si="11"/>
        <v>5.845511482254695</v>
      </c>
      <c r="M129" s="7">
        <v>23.395149786019971</v>
      </c>
      <c r="N129" s="53">
        <f t="shared" si="4"/>
        <v>0</v>
      </c>
      <c r="O129" s="53">
        <f t="shared" si="5"/>
        <v>0</v>
      </c>
      <c r="P129" s="53">
        <f t="shared" si="6"/>
        <v>0</v>
      </c>
      <c r="Q129" s="53">
        <f t="shared" si="7"/>
        <v>1</v>
      </c>
      <c r="R129" s="16" t="str">
        <f t="shared" si="8"/>
        <v>n.a.</v>
      </c>
      <c r="S129" s="16" t="str">
        <f t="shared" si="8"/>
        <v>n.a.</v>
      </c>
      <c r="T129" s="16" t="str">
        <f t="shared" si="8"/>
        <v>n.a.</v>
      </c>
      <c r="U129" s="16">
        <f t="shared" si="8"/>
        <v>5.845511482254695</v>
      </c>
      <c r="V129" s="16" t="str">
        <f t="shared" si="9"/>
        <v>n.a.</v>
      </c>
      <c r="W129" s="16" t="str">
        <f t="shared" si="9"/>
        <v>n.a.</v>
      </c>
      <c r="X129" s="16" t="str">
        <f t="shared" si="9"/>
        <v>n.a.</v>
      </c>
      <c r="Y129" s="16">
        <f t="shared" si="9"/>
        <v>23.395149786019971</v>
      </c>
      <c r="Z129" s="3"/>
      <c r="AA129" s="3"/>
      <c r="AB129" s="3"/>
      <c r="AC129" s="3"/>
      <c r="AD129" s="3"/>
      <c r="AE129" s="3"/>
      <c r="AF129" s="3"/>
    </row>
    <row r="130" spans="1:32">
      <c r="A130" s="4">
        <v>1938</v>
      </c>
      <c r="B130" s="70">
        <v>413720</v>
      </c>
      <c r="C130" s="67">
        <v>413952.5</v>
      </c>
      <c r="D130" s="65"/>
      <c r="E130" s="3"/>
      <c r="F130" s="68">
        <v>171.4</v>
      </c>
      <c r="G130" s="3"/>
      <c r="H130" s="3"/>
      <c r="I130" s="3"/>
      <c r="J130" s="7">
        <f t="shared" si="12"/>
        <v>99.94383413555903</v>
      </c>
      <c r="K130" s="16">
        <f t="shared" si="10"/>
        <v>-58.565862697456225</v>
      </c>
      <c r="L130" s="7">
        <f t="shared" si="11"/>
        <v>12.689020381328087</v>
      </c>
      <c r="M130" s="7">
        <v>12.572254335260128</v>
      </c>
      <c r="N130" s="53">
        <f t="shared" si="4"/>
        <v>0</v>
      </c>
      <c r="O130" s="53">
        <f t="shared" si="5"/>
        <v>0</v>
      </c>
      <c r="P130" s="53">
        <f t="shared" si="6"/>
        <v>0</v>
      </c>
      <c r="Q130" s="53">
        <f t="shared" si="7"/>
        <v>1</v>
      </c>
      <c r="R130" s="16" t="str">
        <f t="shared" si="8"/>
        <v>n.a.</v>
      </c>
      <c r="S130" s="16" t="str">
        <f t="shared" si="8"/>
        <v>n.a.</v>
      </c>
      <c r="T130" s="16" t="str">
        <f t="shared" si="8"/>
        <v>n.a.</v>
      </c>
      <c r="U130" s="16">
        <f t="shared" si="8"/>
        <v>12.689020381328087</v>
      </c>
      <c r="V130" s="16" t="str">
        <f t="shared" si="9"/>
        <v>n.a.</v>
      </c>
      <c r="W130" s="16" t="str">
        <f t="shared" si="9"/>
        <v>n.a.</v>
      </c>
      <c r="X130" s="16" t="str">
        <f t="shared" si="9"/>
        <v>n.a.</v>
      </c>
      <c r="Y130" s="16">
        <f t="shared" si="9"/>
        <v>12.572254335260128</v>
      </c>
      <c r="Z130" s="3"/>
      <c r="AA130" s="3"/>
      <c r="AB130" s="3"/>
      <c r="AC130" s="3"/>
      <c r="AD130" s="3"/>
      <c r="AE130" s="3"/>
      <c r="AF130" s="3"/>
    </row>
    <row r="131" spans="1:32">
      <c r="A131" s="4">
        <v>1939</v>
      </c>
      <c r="B131" s="70">
        <v>469600</v>
      </c>
      <c r="C131" s="3"/>
      <c r="D131" s="3"/>
      <c r="E131" s="3"/>
      <c r="F131" s="3"/>
      <c r="G131" s="3"/>
      <c r="H131" s="3"/>
      <c r="I131" s="3"/>
      <c r="M131" s="7">
        <v>10.68035943517329</v>
      </c>
      <c r="N131" s="53">
        <f t="shared" si="4"/>
        <v>0</v>
      </c>
      <c r="O131" s="53">
        <f t="shared" si="5"/>
        <v>0</v>
      </c>
      <c r="P131" s="53">
        <f t="shared" si="6"/>
        <v>0</v>
      </c>
      <c r="Q131" s="53">
        <f t="shared" si="7"/>
        <v>0</v>
      </c>
      <c r="R131" s="16" t="str">
        <f t="shared" si="8"/>
        <v>n.a.</v>
      </c>
      <c r="S131" s="16" t="str">
        <f t="shared" si="8"/>
        <v>n.a.</v>
      </c>
      <c r="T131" s="16" t="str">
        <f t="shared" si="8"/>
        <v>n.a.</v>
      </c>
      <c r="U131" s="16" t="str">
        <f t="shared" si="8"/>
        <v>n.a.</v>
      </c>
      <c r="V131" s="16" t="str">
        <f t="shared" si="9"/>
        <v>n.a.</v>
      </c>
      <c r="W131" s="16" t="str">
        <f t="shared" si="9"/>
        <v>n.a.</v>
      </c>
      <c r="X131" s="16" t="str">
        <f t="shared" si="9"/>
        <v>n.a.</v>
      </c>
      <c r="Y131" s="16" t="str">
        <f t="shared" si="9"/>
        <v>n.a.</v>
      </c>
      <c r="Z131" s="3"/>
      <c r="AA131" s="3"/>
      <c r="AB131" s="3"/>
      <c r="AC131" s="3"/>
      <c r="AD131" s="3"/>
      <c r="AE131" s="3"/>
      <c r="AF131" s="3"/>
    </row>
    <row r="132" spans="1:32">
      <c r="A132" s="4">
        <v>1940</v>
      </c>
      <c r="B132" s="70">
        <v>685841</v>
      </c>
      <c r="C132" s="3"/>
      <c r="D132" s="3"/>
      <c r="E132" s="3"/>
      <c r="F132" s="3"/>
      <c r="G132" s="3"/>
      <c r="H132" s="3"/>
      <c r="I132" s="3"/>
      <c r="J132" s="3"/>
      <c r="K132" s="3"/>
      <c r="M132" s="7">
        <v>16.933426119229882</v>
      </c>
      <c r="N132" s="53">
        <f t="shared" si="4"/>
        <v>0</v>
      </c>
      <c r="O132" s="53">
        <f t="shared" si="5"/>
        <v>0</v>
      </c>
      <c r="P132" s="53">
        <f t="shared" si="6"/>
        <v>0</v>
      </c>
      <c r="Q132" s="53">
        <f t="shared" si="7"/>
        <v>0</v>
      </c>
      <c r="R132" s="16" t="str">
        <f t="shared" si="8"/>
        <v>n.a.</v>
      </c>
      <c r="S132" s="16" t="str">
        <f t="shared" si="8"/>
        <v>n.a.</v>
      </c>
      <c r="T132" s="16" t="str">
        <f t="shared" si="8"/>
        <v>n.a.</v>
      </c>
      <c r="U132" s="16" t="str">
        <f t="shared" si="8"/>
        <v>n.a.</v>
      </c>
      <c r="V132" s="16" t="str">
        <f t="shared" si="9"/>
        <v>n.a.</v>
      </c>
      <c r="W132" s="16" t="str">
        <f t="shared" si="9"/>
        <v>n.a.</v>
      </c>
      <c r="X132" s="16" t="str">
        <f t="shared" si="9"/>
        <v>n.a.</v>
      </c>
      <c r="Y132" s="16" t="str">
        <f t="shared" si="9"/>
        <v>n.a.</v>
      </c>
      <c r="Z132" s="3"/>
      <c r="AA132" s="3"/>
      <c r="AB132" s="3"/>
      <c r="AC132" s="3"/>
      <c r="AD132" s="3"/>
      <c r="AE132" s="3"/>
      <c r="AF132" s="3"/>
    </row>
    <row r="133" spans="1:32">
      <c r="A133" s="4">
        <v>1941</v>
      </c>
      <c r="B133" s="70">
        <v>874867</v>
      </c>
      <c r="C133" s="3"/>
      <c r="D133" s="3"/>
      <c r="E133" s="3"/>
      <c r="F133" s="3"/>
      <c r="G133" s="3"/>
      <c r="H133" s="3"/>
      <c r="I133" s="3"/>
      <c r="J133" s="3"/>
      <c r="K133" s="3"/>
      <c r="M133" s="7">
        <v>17.595715135885737</v>
      </c>
      <c r="N133" s="53">
        <f t="shared" si="4"/>
        <v>0</v>
      </c>
      <c r="O133" s="53">
        <f t="shared" si="5"/>
        <v>0</v>
      </c>
      <c r="P133" s="53">
        <f t="shared" si="6"/>
        <v>0</v>
      </c>
      <c r="Q133" s="53">
        <f t="shared" si="7"/>
        <v>0</v>
      </c>
      <c r="R133" s="16" t="str">
        <f t="shared" si="8"/>
        <v>n.a.</v>
      </c>
      <c r="S133" s="16" t="str">
        <f t="shared" si="8"/>
        <v>n.a.</v>
      </c>
      <c r="T133" s="16" t="str">
        <f t="shared" si="8"/>
        <v>n.a.</v>
      </c>
      <c r="U133" s="16" t="str">
        <f t="shared" si="8"/>
        <v>n.a.</v>
      </c>
      <c r="V133" s="16" t="str">
        <f t="shared" si="9"/>
        <v>n.a.</v>
      </c>
      <c r="W133" s="16" t="str">
        <f t="shared" si="9"/>
        <v>n.a.</v>
      </c>
      <c r="X133" s="16" t="str">
        <f t="shared" si="9"/>
        <v>n.a.</v>
      </c>
      <c r="Y133" s="16" t="str">
        <f t="shared" si="9"/>
        <v>n.a.</v>
      </c>
      <c r="Z133" s="3"/>
      <c r="AA133" s="3"/>
      <c r="AB133" s="3"/>
      <c r="AC133" s="3"/>
      <c r="AD133" s="3"/>
      <c r="AE133" s="3"/>
      <c r="AF133" s="3"/>
    </row>
    <row r="134" spans="1:32">
      <c r="A134" s="4">
        <v>1942</v>
      </c>
      <c r="B134" s="70">
        <v>1060931</v>
      </c>
      <c r="C134" s="3"/>
      <c r="D134" s="3"/>
      <c r="E134" s="3"/>
      <c r="F134" s="3"/>
      <c r="G134" s="3"/>
      <c r="H134" s="3"/>
      <c r="I134" s="3"/>
      <c r="J134" s="3"/>
      <c r="K134" s="3"/>
      <c r="M134" s="7">
        <v>23.026315789473678</v>
      </c>
      <c r="N134" s="53">
        <f t="shared" si="4"/>
        <v>0</v>
      </c>
      <c r="O134" s="53">
        <f t="shared" si="5"/>
        <v>0</v>
      </c>
      <c r="P134" s="53">
        <f t="shared" si="6"/>
        <v>0</v>
      </c>
      <c r="Q134" s="53">
        <f t="shared" si="7"/>
        <v>0</v>
      </c>
      <c r="R134" s="16" t="str">
        <f t="shared" si="8"/>
        <v>n.a.</v>
      </c>
      <c r="S134" s="16" t="str">
        <f t="shared" si="8"/>
        <v>n.a.</v>
      </c>
      <c r="T134" s="16" t="str">
        <f t="shared" si="8"/>
        <v>n.a.</v>
      </c>
      <c r="U134" s="16" t="str">
        <f t="shared" si="8"/>
        <v>n.a.</v>
      </c>
      <c r="V134" s="16" t="str">
        <f t="shared" si="9"/>
        <v>n.a.</v>
      </c>
      <c r="W134" s="16" t="str">
        <f t="shared" si="9"/>
        <v>n.a.</v>
      </c>
      <c r="X134" s="16" t="str">
        <f t="shared" si="9"/>
        <v>n.a.</v>
      </c>
      <c r="Y134" s="16" t="str">
        <f t="shared" si="9"/>
        <v>n.a.</v>
      </c>
      <c r="Z134" s="3"/>
      <c r="AA134" s="3"/>
      <c r="AB134" s="3"/>
      <c r="AC134" s="3"/>
      <c r="AD134" s="3"/>
      <c r="AE134" s="3"/>
      <c r="AF134" s="3"/>
    </row>
    <row r="135" spans="1:32">
      <c r="A135" s="4">
        <v>1943</v>
      </c>
      <c r="B135" s="70">
        <v>1328124</v>
      </c>
      <c r="C135" s="3"/>
      <c r="D135" s="3"/>
      <c r="E135" s="3"/>
      <c r="F135" s="3"/>
      <c r="G135" s="3"/>
      <c r="H135" s="3"/>
      <c r="I135" s="3"/>
      <c r="J135" s="3"/>
      <c r="K135" s="3"/>
      <c r="M135" s="7">
        <v>30.234471410942003</v>
      </c>
      <c r="N135" s="53">
        <f t="shared" si="4"/>
        <v>0</v>
      </c>
      <c r="O135" s="53">
        <f t="shared" si="5"/>
        <v>0</v>
      </c>
      <c r="P135" s="53">
        <f t="shared" si="6"/>
        <v>0</v>
      </c>
      <c r="Q135" s="53">
        <f t="shared" si="7"/>
        <v>0</v>
      </c>
      <c r="R135" s="16" t="str">
        <f t="shared" si="8"/>
        <v>n.a.</v>
      </c>
      <c r="S135" s="16" t="str">
        <f t="shared" si="8"/>
        <v>n.a.</v>
      </c>
      <c r="T135" s="16" t="str">
        <f t="shared" si="8"/>
        <v>n.a.</v>
      </c>
      <c r="U135" s="16" t="str">
        <f t="shared" si="8"/>
        <v>n.a.</v>
      </c>
      <c r="V135" s="16" t="str">
        <f t="shared" si="9"/>
        <v>n.a.</v>
      </c>
      <c r="W135" s="16" t="str">
        <f t="shared" si="9"/>
        <v>n.a.</v>
      </c>
      <c r="X135" s="16" t="str">
        <f t="shared" si="9"/>
        <v>n.a.</v>
      </c>
      <c r="Y135" s="16" t="str">
        <f t="shared" si="9"/>
        <v>n.a.</v>
      </c>
      <c r="Z135" s="3"/>
      <c r="AA135" s="3"/>
      <c r="AB135" s="3"/>
      <c r="AC135" s="3"/>
      <c r="AD135" s="3"/>
      <c r="AE135" s="3"/>
      <c r="AF135" s="3"/>
    </row>
    <row r="136" spans="1:32">
      <c r="A136" s="4">
        <v>1944</v>
      </c>
      <c r="B136" s="70">
        <v>1674021</v>
      </c>
      <c r="C136" s="3"/>
      <c r="D136" s="3"/>
      <c r="E136" s="3"/>
      <c r="F136" s="3"/>
      <c r="G136" s="3"/>
      <c r="H136" s="3"/>
      <c r="I136" s="3"/>
      <c r="J136" s="3"/>
      <c r="K136" s="3"/>
      <c r="M136" s="7">
        <v>20.014739945251627</v>
      </c>
      <c r="N136" s="53">
        <f t="shared" si="4"/>
        <v>0</v>
      </c>
      <c r="O136" s="53">
        <f t="shared" si="5"/>
        <v>0</v>
      </c>
      <c r="P136" s="53">
        <f t="shared" si="6"/>
        <v>0</v>
      </c>
      <c r="Q136" s="53">
        <f t="shared" si="7"/>
        <v>0</v>
      </c>
      <c r="R136" s="16" t="str">
        <f t="shared" si="8"/>
        <v>n.a.</v>
      </c>
      <c r="S136" s="16" t="str">
        <f t="shared" si="8"/>
        <v>n.a.</v>
      </c>
      <c r="T136" s="16" t="str">
        <f t="shared" si="8"/>
        <v>n.a.</v>
      </c>
      <c r="U136" s="16" t="str">
        <f t="shared" ref="U136:U199" si="13">IF(Q136=1,$L136,"n.a.")</f>
        <v>n.a.</v>
      </c>
      <c r="V136" s="16" t="str">
        <f t="shared" si="9"/>
        <v>n.a.</v>
      </c>
      <c r="W136" s="16" t="str">
        <f t="shared" si="9"/>
        <v>n.a.</v>
      </c>
      <c r="X136" s="16" t="str">
        <f t="shared" si="9"/>
        <v>n.a.</v>
      </c>
      <c r="Y136" s="16" t="str">
        <f t="shared" ref="Y136:Y199" si="14">IF(Q136=1,$M136,"n.a.")</f>
        <v>n.a.</v>
      </c>
      <c r="Z136" s="3"/>
      <c r="AA136" s="3"/>
      <c r="AB136" s="3"/>
      <c r="AC136" s="3"/>
      <c r="AD136" s="3"/>
      <c r="AE136" s="3"/>
      <c r="AF136" s="3"/>
    </row>
    <row r="137" spans="1:32">
      <c r="A137" s="4">
        <v>1945</v>
      </c>
      <c r="B137" s="70">
        <v>1823253</v>
      </c>
      <c r="C137" s="3"/>
      <c r="D137" s="3"/>
      <c r="E137" s="3"/>
      <c r="F137" s="3"/>
      <c r="G137" s="3"/>
      <c r="H137" s="3"/>
      <c r="I137" s="3"/>
      <c r="J137" s="3"/>
      <c r="K137" s="3"/>
      <c r="M137" s="7">
        <v>61.67207649793842</v>
      </c>
      <c r="N137" s="53">
        <f t="shared" ref="N137:N200" si="15">IF(AND(J137&gt;0,J137&lt;30),1,0)</f>
        <v>0</v>
      </c>
      <c r="O137" s="53">
        <f t="shared" ref="O137:O200" si="16">IF(AND($J137&gt;30,$J137&lt;60),1,0)</f>
        <v>0</v>
      </c>
      <c r="P137" s="53">
        <f t="shared" ref="P137:P200" si="17">IF(AND($J137&gt;60,$J137&lt;90),1,0)</f>
        <v>0</v>
      </c>
      <c r="Q137" s="53">
        <f t="shared" ref="Q137:Q200" si="18">IF($J137&gt;90,1,0)</f>
        <v>0</v>
      </c>
      <c r="R137" s="16" t="str">
        <f t="shared" ref="R137:U200" si="19">IF(N137=1,$L137,"n.a.")</f>
        <v>n.a.</v>
      </c>
      <c r="S137" s="16" t="str">
        <f t="shared" si="19"/>
        <v>n.a.</v>
      </c>
      <c r="T137" s="16" t="str">
        <f t="shared" si="19"/>
        <v>n.a.</v>
      </c>
      <c r="U137" s="16" t="str">
        <f t="shared" si="13"/>
        <v>n.a.</v>
      </c>
      <c r="V137" s="16" t="str">
        <f t="shared" ref="V137:Y200" si="20">IF(N137=1,$M137,"n.a.")</f>
        <v>n.a.</v>
      </c>
      <c r="W137" s="16" t="str">
        <f t="shared" si="20"/>
        <v>n.a.</v>
      </c>
      <c r="X137" s="16" t="str">
        <f t="shared" si="20"/>
        <v>n.a.</v>
      </c>
      <c r="Y137" s="16" t="str">
        <f t="shared" si="14"/>
        <v>n.a.</v>
      </c>
      <c r="Z137" s="3"/>
      <c r="AA137" s="3"/>
      <c r="AB137" s="3"/>
      <c r="AC137" s="3"/>
      <c r="AD137" s="3"/>
      <c r="AE137" s="3"/>
      <c r="AF137" s="3"/>
    </row>
    <row r="138" spans="1:32">
      <c r="A138" s="4">
        <v>1946</v>
      </c>
      <c r="B138" s="70">
        <v>1974977</v>
      </c>
      <c r="C138" s="3"/>
      <c r="D138" s="3"/>
      <c r="E138" s="3"/>
      <c r="F138" s="3"/>
      <c r="G138" s="3"/>
      <c r="H138" s="3"/>
      <c r="I138" s="3"/>
      <c r="K138" s="3"/>
      <c r="M138" s="7">
        <v>74.019208855607999</v>
      </c>
      <c r="N138" s="53">
        <f t="shared" si="15"/>
        <v>0</v>
      </c>
      <c r="O138" s="53">
        <f t="shared" si="16"/>
        <v>0</v>
      </c>
      <c r="P138" s="53">
        <f t="shared" si="17"/>
        <v>0</v>
      </c>
      <c r="Q138" s="53">
        <f t="shared" si="18"/>
        <v>0</v>
      </c>
      <c r="R138" s="16" t="str">
        <f t="shared" si="19"/>
        <v>n.a.</v>
      </c>
      <c r="S138" s="16" t="str">
        <f t="shared" si="19"/>
        <v>n.a.</v>
      </c>
      <c r="T138" s="16" t="str">
        <f t="shared" si="19"/>
        <v>n.a.</v>
      </c>
      <c r="U138" s="16" t="str">
        <f t="shared" si="13"/>
        <v>n.a.</v>
      </c>
      <c r="V138" s="16" t="str">
        <f t="shared" si="20"/>
        <v>n.a.</v>
      </c>
      <c r="W138" s="16" t="str">
        <f t="shared" si="20"/>
        <v>n.a.</v>
      </c>
      <c r="X138" s="16" t="str">
        <f t="shared" si="20"/>
        <v>n.a.</v>
      </c>
      <c r="Y138" s="16" t="str">
        <f t="shared" si="14"/>
        <v>n.a.</v>
      </c>
      <c r="Z138" s="3"/>
      <c r="AA138" s="3"/>
      <c r="AB138" s="3"/>
      <c r="AC138" s="3"/>
      <c r="AD138" s="3"/>
      <c r="AE138" s="3"/>
      <c r="AF138" s="3"/>
    </row>
    <row r="139" spans="1:32">
      <c r="A139" s="4">
        <v>1947</v>
      </c>
      <c r="B139" s="70">
        <v>2117600</v>
      </c>
      <c r="C139" s="3"/>
      <c r="D139" s="3"/>
      <c r="E139" s="3"/>
      <c r="F139" s="3"/>
      <c r="G139" s="3"/>
      <c r="H139" s="3"/>
      <c r="I139" s="3"/>
      <c r="K139" s="3"/>
      <c r="M139" s="7">
        <v>56.495166822575612</v>
      </c>
      <c r="N139" s="53">
        <f t="shared" si="15"/>
        <v>0</v>
      </c>
      <c r="O139" s="53">
        <f t="shared" si="16"/>
        <v>0</v>
      </c>
      <c r="P139" s="53">
        <f t="shared" si="17"/>
        <v>0</v>
      </c>
      <c r="Q139" s="53">
        <f t="shared" si="18"/>
        <v>0</v>
      </c>
      <c r="R139" s="16" t="str">
        <f t="shared" si="19"/>
        <v>n.a.</v>
      </c>
      <c r="S139" s="16" t="str">
        <f t="shared" si="19"/>
        <v>n.a.</v>
      </c>
      <c r="T139" s="16" t="str">
        <f t="shared" si="19"/>
        <v>n.a.</v>
      </c>
      <c r="U139" s="16" t="str">
        <f t="shared" si="13"/>
        <v>n.a.</v>
      </c>
      <c r="V139" s="16" t="str">
        <f t="shared" si="20"/>
        <v>n.a.</v>
      </c>
      <c r="W139" s="16" t="str">
        <f t="shared" si="20"/>
        <v>n.a.</v>
      </c>
      <c r="X139" s="16" t="str">
        <f t="shared" si="20"/>
        <v>n.a.</v>
      </c>
      <c r="Y139" s="16" t="str">
        <f t="shared" si="14"/>
        <v>n.a.</v>
      </c>
      <c r="Z139" s="3"/>
      <c r="AA139" s="3"/>
      <c r="AB139" s="3"/>
      <c r="AC139" s="3"/>
      <c r="AD139" s="3"/>
      <c r="AE139" s="3"/>
      <c r="AF139" s="3"/>
    </row>
    <row r="140" spans="1:32">
      <c r="A140" s="4">
        <f t="shared" ref="A140:A200" si="21">A139+1</f>
        <v>1948</v>
      </c>
      <c r="B140" s="70">
        <v>2450800</v>
      </c>
      <c r="C140" s="3"/>
      <c r="D140" s="3"/>
      <c r="E140" s="3"/>
      <c r="F140" s="3"/>
      <c r="G140" s="3"/>
      <c r="H140" s="3"/>
      <c r="I140" s="3"/>
      <c r="K140" s="3"/>
      <c r="M140" s="7">
        <v>42.432453973061293</v>
      </c>
      <c r="N140" s="53">
        <f t="shared" si="15"/>
        <v>0</v>
      </c>
      <c r="O140" s="53">
        <f t="shared" si="16"/>
        <v>0</v>
      </c>
      <c r="P140" s="53">
        <f t="shared" si="17"/>
        <v>0</v>
      </c>
      <c r="Q140" s="53">
        <f t="shared" si="18"/>
        <v>0</v>
      </c>
      <c r="R140" s="16" t="str">
        <f t="shared" si="19"/>
        <v>n.a.</v>
      </c>
      <c r="S140" s="16" t="str">
        <f t="shared" si="19"/>
        <v>n.a.</v>
      </c>
      <c r="T140" s="16" t="str">
        <f t="shared" si="19"/>
        <v>n.a.</v>
      </c>
      <c r="U140" s="16" t="str">
        <f t="shared" si="13"/>
        <v>n.a.</v>
      </c>
      <c r="V140" s="16" t="str">
        <f t="shared" si="20"/>
        <v>n.a.</v>
      </c>
      <c r="W140" s="16" t="str">
        <f t="shared" si="20"/>
        <v>n.a.</v>
      </c>
      <c r="X140" s="16" t="str">
        <f t="shared" si="20"/>
        <v>n.a.</v>
      </c>
      <c r="Y140" s="16" t="str">
        <f t="shared" si="14"/>
        <v>n.a.</v>
      </c>
      <c r="Z140" s="3"/>
      <c r="AA140" s="3"/>
      <c r="AB140" s="3"/>
      <c r="AC140" s="3"/>
      <c r="AD140" s="3"/>
      <c r="AE140" s="3"/>
      <c r="AF140" s="3"/>
    </row>
    <row r="141" spans="1:32">
      <c r="A141" s="4">
        <f t="shared" si="21"/>
        <v>1949</v>
      </c>
      <c r="B141" s="70">
        <v>2723700</v>
      </c>
      <c r="C141" s="3"/>
      <c r="D141" s="66">
        <v>13033</v>
      </c>
      <c r="E141" s="3">
        <v>13657</v>
      </c>
      <c r="F141" s="68">
        <v>166.8</v>
      </c>
      <c r="G141" s="3"/>
      <c r="H141" s="3"/>
      <c r="I141" s="3"/>
      <c r="J141" s="7">
        <f t="shared" ref="J141:J164" si="22">100*B141/E141</f>
        <v>19943.618657098923</v>
      </c>
      <c r="K141" s="16">
        <f t="shared" ref="K141:K201" si="23">J141-J138</f>
        <v>19943.618657098923</v>
      </c>
      <c r="M141" s="7">
        <v>-0.41128084606345294</v>
      </c>
      <c r="N141" s="53">
        <f t="shared" si="15"/>
        <v>0</v>
      </c>
      <c r="O141" s="53">
        <f t="shared" si="16"/>
        <v>0</v>
      </c>
      <c r="P141" s="53">
        <f t="shared" si="17"/>
        <v>0</v>
      </c>
      <c r="Q141" s="53">
        <f t="shared" si="18"/>
        <v>1</v>
      </c>
      <c r="R141" s="16" t="str">
        <f t="shared" si="19"/>
        <v>n.a.</v>
      </c>
      <c r="S141" s="16" t="str">
        <f t="shared" si="19"/>
        <v>n.a.</v>
      </c>
      <c r="T141" s="16" t="str">
        <f t="shared" si="19"/>
        <v>n.a.</v>
      </c>
      <c r="U141" s="16">
        <f t="shared" si="13"/>
        <v>0</v>
      </c>
      <c r="V141" s="16" t="str">
        <f t="shared" si="20"/>
        <v>n.a.</v>
      </c>
      <c r="W141" s="16" t="str">
        <f t="shared" si="20"/>
        <v>n.a.</v>
      </c>
      <c r="X141" s="16" t="str">
        <f t="shared" si="20"/>
        <v>n.a.</v>
      </c>
      <c r="Y141" s="16">
        <f t="shared" si="14"/>
        <v>-0.41128084606345294</v>
      </c>
      <c r="Z141" s="3"/>
      <c r="AA141" s="3"/>
      <c r="AB141" s="3"/>
      <c r="AC141" s="3"/>
      <c r="AD141" s="3"/>
      <c r="AE141" s="3"/>
      <c r="AF141" s="3"/>
    </row>
    <row r="142" spans="1:32">
      <c r="A142" s="4">
        <f t="shared" si="21"/>
        <v>1950</v>
      </c>
      <c r="B142" s="70">
        <v>2845600</v>
      </c>
      <c r="C142" s="69">
        <f>100.9*1000</f>
        <v>100900</v>
      </c>
      <c r="D142" s="66">
        <v>15305</v>
      </c>
      <c r="E142" s="3">
        <v>15073</v>
      </c>
      <c r="F142" s="68">
        <v>179.3</v>
      </c>
      <c r="G142" s="3"/>
      <c r="H142" s="3"/>
      <c r="I142" s="3"/>
      <c r="J142" s="7">
        <f t="shared" si="22"/>
        <v>18878.789889205866</v>
      </c>
      <c r="K142" s="17">
        <f t="shared" si="23"/>
        <v>18878.789889205866</v>
      </c>
      <c r="L142" s="7">
        <f t="shared" si="11"/>
        <v>7.4940047961630674</v>
      </c>
      <c r="M142" s="7">
        <v>8.0530973451327519</v>
      </c>
      <c r="N142" s="53">
        <f t="shared" si="15"/>
        <v>0</v>
      </c>
      <c r="O142" s="53">
        <f t="shared" si="16"/>
        <v>0</v>
      </c>
      <c r="P142" s="53">
        <f t="shared" si="17"/>
        <v>0</v>
      </c>
      <c r="Q142" s="53">
        <f t="shared" si="18"/>
        <v>1</v>
      </c>
      <c r="R142" s="16" t="str">
        <f t="shared" si="19"/>
        <v>n.a.</v>
      </c>
      <c r="S142" s="16" t="str">
        <f t="shared" si="19"/>
        <v>n.a.</v>
      </c>
      <c r="T142" s="16" t="str">
        <f t="shared" si="19"/>
        <v>n.a.</v>
      </c>
      <c r="U142" s="16">
        <f t="shared" si="13"/>
        <v>7.4940047961630674</v>
      </c>
      <c r="V142" s="16" t="str">
        <f t="shared" si="20"/>
        <v>n.a.</v>
      </c>
      <c r="W142" s="16" t="str">
        <f t="shared" si="20"/>
        <v>n.a.</v>
      </c>
      <c r="X142" s="16" t="str">
        <f t="shared" si="20"/>
        <v>n.a.</v>
      </c>
      <c r="Y142" s="16">
        <f t="shared" si="14"/>
        <v>8.0530973451327519</v>
      </c>
      <c r="Z142" s="3"/>
      <c r="AA142" s="3"/>
      <c r="AB142" s="3"/>
      <c r="AC142" s="3"/>
      <c r="AD142" s="3"/>
      <c r="AE142" s="3"/>
      <c r="AF142" s="3"/>
    </row>
    <row r="143" spans="1:32">
      <c r="A143" s="4">
        <f t="shared" si="21"/>
        <v>1951</v>
      </c>
      <c r="B143" s="70">
        <v>3032200</v>
      </c>
      <c r="C143" s="69">
        <v>123600</v>
      </c>
      <c r="D143" s="66">
        <v>19290</v>
      </c>
      <c r="E143" s="3">
        <v>18765</v>
      </c>
      <c r="F143" s="68">
        <v>190.3</v>
      </c>
      <c r="G143" s="3"/>
      <c r="H143" s="3"/>
      <c r="I143" s="3"/>
      <c r="J143" s="7">
        <f t="shared" si="22"/>
        <v>16158.806288302691</v>
      </c>
      <c r="K143" s="17">
        <f t="shared" si="23"/>
        <v>16158.806288302691</v>
      </c>
      <c r="L143" s="7">
        <f t="shared" si="11"/>
        <v>6.1349693251533832</v>
      </c>
      <c r="M143" s="7">
        <v>19.684388619339281</v>
      </c>
      <c r="N143" s="53">
        <f t="shared" si="15"/>
        <v>0</v>
      </c>
      <c r="O143" s="53">
        <f t="shared" si="16"/>
        <v>0</v>
      </c>
      <c r="P143" s="53">
        <f t="shared" si="17"/>
        <v>0</v>
      </c>
      <c r="Q143" s="53">
        <f t="shared" si="18"/>
        <v>1</v>
      </c>
      <c r="R143" s="16" t="str">
        <f t="shared" si="19"/>
        <v>n.a.</v>
      </c>
      <c r="S143" s="16" t="str">
        <f t="shared" si="19"/>
        <v>n.a.</v>
      </c>
      <c r="T143" s="16" t="str">
        <f t="shared" si="19"/>
        <v>n.a.</v>
      </c>
      <c r="U143" s="16">
        <f t="shared" si="13"/>
        <v>6.1349693251533832</v>
      </c>
      <c r="V143" s="16" t="str">
        <f t="shared" si="20"/>
        <v>n.a.</v>
      </c>
      <c r="W143" s="16" t="str">
        <f t="shared" si="20"/>
        <v>n.a.</v>
      </c>
      <c r="X143" s="16" t="str">
        <f t="shared" si="20"/>
        <v>n.a.</v>
      </c>
      <c r="Y143" s="16">
        <f t="shared" si="14"/>
        <v>19.684388619339281</v>
      </c>
      <c r="Z143" s="3"/>
      <c r="AA143" s="3"/>
      <c r="AB143" s="3"/>
      <c r="AC143" s="3"/>
      <c r="AD143" s="3"/>
      <c r="AE143" s="3"/>
      <c r="AF143" s="3"/>
    </row>
    <row r="144" spans="1:32">
      <c r="A144" s="4">
        <f t="shared" si="21"/>
        <v>1952</v>
      </c>
      <c r="B144" s="70">
        <v>3573600</v>
      </c>
      <c r="C144" s="69">
        <v>145600</v>
      </c>
      <c r="D144" s="66">
        <v>22466</v>
      </c>
      <c r="E144" s="3">
        <v>20732</v>
      </c>
      <c r="F144" s="68">
        <v>195.3</v>
      </c>
      <c r="G144" s="3"/>
      <c r="H144" s="3"/>
      <c r="I144" s="3"/>
      <c r="J144" s="7">
        <f t="shared" si="22"/>
        <v>17237.121358286706</v>
      </c>
      <c r="K144" s="17">
        <f t="shared" si="23"/>
        <v>-2706.4972988122172</v>
      </c>
      <c r="L144" s="7">
        <f t="shared" si="11"/>
        <v>2.6274303730951187</v>
      </c>
      <c r="M144" s="7">
        <v>6.6772770916105211</v>
      </c>
      <c r="N144" s="53">
        <f t="shared" si="15"/>
        <v>0</v>
      </c>
      <c r="O144" s="53">
        <f t="shared" si="16"/>
        <v>0</v>
      </c>
      <c r="P144" s="53">
        <f t="shared" si="17"/>
        <v>0</v>
      </c>
      <c r="Q144" s="53">
        <f t="shared" si="18"/>
        <v>1</v>
      </c>
      <c r="R144" s="16" t="str">
        <f t="shared" si="19"/>
        <v>n.a.</v>
      </c>
      <c r="S144" s="16" t="str">
        <f t="shared" si="19"/>
        <v>n.a.</v>
      </c>
      <c r="T144" s="16" t="str">
        <f t="shared" si="19"/>
        <v>n.a.</v>
      </c>
      <c r="U144" s="16">
        <f t="shared" si="13"/>
        <v>2.6274303730951187</v>
      </c>
      <c r="V144" s="16" t="str">
        <f t="shared" si="20"/>
        <v>n.a.</v>
      </c>
      <c r="W144" s="16" t="str">
        <f t="shared" si="20"/>
        <v>n.a.</v>
      </c>
      <c r="X144" s="16" t="str">
        <f t="shared" si="20"/>
        <v>n.a.</v>
      </c>
      <c r="Y144" s="16">
        <f t="shared" si="14"/>
        <v>6.6772770916105211</v>
      </c>
      <c r="Z144" s="3"/>
      <c r="AA144" s="3"/>
      <c r="AB144" s="3"/>
      <c r="AC144" s="3"/>
      <c r="AD144" s="3"/>
      <c r="AE144" s="3"/>
      <c r="AF144" s="3"/>
    </row>
    <row r="145" spans="1:32">
      <c r="A145" s="4">
        <f t="shared" si="21"/>
        <v>1953</v>
      </c>
      <c r="B145" s="70">
        <v>4176899.9999999995</v>
      </c>
      <c r="C145" s="69">
        <v>151800</v>
      </c>
      <c r="D145" s="66">
        <v>23307</v>
      </c>
      <c r="E145" s="3">
        <v>21013</v>
      </c>
      <c r="F145" s="68">
        <v>201</v>
      </c>
      <c r="G145" s="3"/>
      <c r="H145" s="3"/>
      <c r="I145" s="3"/>
      <c r="J145" s="7">
        <f t="shared" si="22"/>
        <v>19877.694760386425</v>
      </c>
      <c r="K145" s="16">
        <f t="shared" si="23"/>
        <v>998.90487118055898</v>
      </c>
      <c r="L145" s="7">
        <f t="shared" si="11"/>
        <v>2.9185867895545226</v>
      </c>
      <c r="M145" s="7">
        <v>-2.005195768980061</v>
      </c>
      <c r="N145" s="53">
        <f t="shared" si="15"/>
        <v>0</v>
      </c>
      <c r="O145" s="53">
        <f t="shared" si="16"/>
        <v>0</v>
      </c>
      <c r="P145" s="53">
        <f t="shared" si="17"/>
        <v>0</v>
      </c>
      <c r="Q145" s="53">
        <f t="shared" si="18"/>
        <v>1</v>
      </c>
      <c r="R145" s="16" t="str">
        <f t="shared" si="19"/>
        <v>n.a.</v>
      </c>
      <c r="S145" s="16" t="str">
        <f t="shared" si="19"/>
        <v>n.a.</v>
      </c>
      <c r="T145" s="16" t="str">
        <f t="shared" si="19"/>
        <v>n.a.</v>
      </c>
      <c r="U145" s="16">
        <f t="shared" si="13"/>
        <v>2.9185867895545226</v>
      </c>
      <c r="V145" s="16" t="str">
        <f t="shared" si="20"/>
        <v>n.a.</v>
      </c>
      <c r="W145" s="16" t="str">
        <f t="shared" si="20"/>
        <v>n.a.</v>
      </c>
      <c r="X145" s="16" t="str">
        <f t="shared" si="20"/>
        <v>n.a.</v>
      </c>
      <c r="Y145" s="16">
        <f t="shared" si="14"/>
        <v>-2.005195768980061</v>
      </c>
      <c r="Z145" s="3"/>
      <c r="AA145" s="3"/>
      <c r="AB145" s="3"/>
      <c r="AC145" s="3"/>
      <c r="AD145" s="3"/>
      <c r="AE145" s="3"/>
      <c r="AF145" s="3"/>
    </row>
    <row r="146" spans="1:32">
      <c r="A146" s="4">
        <f t="shared" si="21"/>
        <v>1954</v>
      </c>
      <c r="B146" s="70">
        <v>4528000</v>
      </c>
      <c r="C146" s="69">
        <v>160700</v>
      </c>
      <c r="D146" s="66">
        <v>24741</v>
      </c>
      <c r="E146" s="3">
        <v>22799</v>
      </c>
      <c r="F146" s="68">
        <v>210.7</v>
      </c>
      <c r="G146" s="3"/>
      <c r="H146" s="3"/>
      <c r="I146" s="3"/>
      <c r="J146" s="7">
        <f t="shared" si="22"/>
        <v>19860.520198254308</v>
      </c>
      <c r="K146" s="16">
        <f t="shared" si="23"/>
        <v>3701.7139099516171</v>
      </c>
      <c r="L146" s="7">
        <f t="shared" si="11"/>
        <v>4.8258706467661616</v>
      </c>
      <c r="M146" s="7">
        <v>1.2541888057785411</v>
      </c>
      <c r="N146" s="53">
        <f t="shared" si="15"/>
        <v>0</v>
      </c>
      <c r="O146" s="53">
        <f t="shared" si="16"/>
        <v>0</v>
      </c>
      <c r="P146" s="53">
        <f t="shared" si="17"/>
        <v>0</v>
      </c>
      <c r="Q146" s="53">
        <f t="shared" si="18"/>
        <v>1</v>
      </c>
      <c r="R146" s="16" t="str">
        <f t="shared" si="19"/>
        <v>n.a.</v>
      </c>
      <c r="S146" s="16" t="str">
        <f t="shared" si="19"/>
        <v>n.a.</v>
      </c>
      <c r="T146" s="16" t="str">
        <f t="shared" si="19"/>
        <v>n.a.</v>
      </c>
      <c r="U146" s="16">
        <f t="shared" si="13"/>
        <v>4.8258706467661616</v>
      </c>
      <c r="V146" s="16" t="str">
        <f t="shared" si="20"/>
        <v>n.a.</v>
      </c>
      <c r="W146" s="16" t="str">
        <f t="shared" si="20"/>
        <v>n.a.</v>
      </c>
      <c r="X146" s="16" t="str">
        <f t="shared" si="20"/>
        <v>n.a.</v>
      </c>
      <c r="Y146" s="16">
        <f t="shared" si="14"/>
        <v>1.2541888057785411</v>
      </c>
      <c r="Z146" s="3"/>
      <c r="AA146" s="3"/>
      <c r="AB146" s="3"/>
      <c r="AC146" s="3"/>
      <c r="AD146" s="3"/>
      <c r="AE146" s="3"/>
      <c r="AF146" s="3"/>
    </row>
    <row r="147" spans="1:32">
      <c r="A147" s="4">
        <f t="shared" si="21"/>
        <v>1955</v>
      </c>
      <c r="B147" s="70">
        <v>4727000</v>
      </c>
      <c r="C147" s="69">
        <v>171900</v>
      </c>
      <c r="D147" s="66">
        <v>26596</v>
      </c>
      <c r="E147" s="3">
        <v>24278</v>
      </c>
      <c r="F147" s="68">
        <v>222.9</v>
      </c>
      <c r="G147" s="3"/>
      <c r="H147" s="3"/>
      <c r="I147" s="3"/>
      <c r="J147" s="7">
        <f t="shared" si="22"/>
        <v>19470.302331328774</v>
      </c>
      <c r="K147" s="16">
        <f t="shared" si="23"/>
        <v>2233.1809730420682</v>
      </c>
      <c r="L147" s="7">
        <f t="shared" si="11"/>
        <v>5.79022306597059</v>
      </c>
      <c r="M147" s="7">
        <v>0.86859718899959304</v>
      </c>
      <c r="N147" s="53">
        <f t="shared" si="15"/>
        <v>0</v>
      </c>
      <c r="O147" s="53">
        <f t="shared" si="16"/>
        <v>0</v>
      </c>
      <c r="P147" s="53">
        <f t="shared" si="17"/>
        <v>0</v>
      </c>
      <c r="Q147" s="53">
        <f t="shared" si="18"/>
        <v>1</v>
      </c>
      <c r="R147" s="16" t="str">
        <f t="shared" si="19"/>
        <v>n.a.</v>
      </c>
      <c r="S147" s="16" t="str">
        <f t="shared" si="19"/>
        <v>n.a.</v>
      </c>
      <c r="T147" s="16" t="str">
        <f t="shared" si="19"/>
        <v>n.a.</v>
      </c>
      <c r="U147" s="16">
        <f t="shared" si="13"/>
        <v>5.79022306597059</v>
      </c>
      <c r="V147" s="16" t="str">
        <f t="shared" si="20"/>
        <v>n.a.</v>
      </c>
      <c r="W147" s="16" t="str">
        <f t="shared" si="20"/>
        <v>n.a.</v>
      </c>
      <c r="X147" s="16" t="str">
        <f t="shared" si="20"/>
        <v>n.a.</v>
      </c>
      <c r="Y147" s="16">
        <f t="shared" si="14"/>
        <v>0.86859718899959304</v>
      </c>
      <c r="Z147" s="3"/>
      <c r="AA147" s="3"/>
      <c r="AB147" s="3"/>
      <c r="AC147" s="3"/>
      <c r="AD147" s="3"/>
      <c r="AE147" s="3"/>
      <c r="AF147" s="3"/>
    </row>
    <row r="148" spans="1:32">
      <c r="A148" s="4">
        <f t="shared" si="21"/>
        <v>1956</v>
      </c>
      <c r="B148" s="70">
        <v>5416000</v>
      </c>
      <c r="C148" s="69">
        <v>191000</v>
      </c>
      <c r="D148" s="66">
        <v>29304</v>
      </c>
      <c r="E148" s="3">
        <v>27462</v>
      </c>
      <c r="F148" s="68">
        <v>234.1</v>
      </c>
      <c r="G148" s="3"/>
      <c r="H148" s="3"/>
      <c r="I148" s="3"/>
      <c r="J148" s="7">
        <f t="shared" si="22"/>
        <v>19721.797392760905</v>
      </c>
      <c r="K148" s="16">
        <f t="shared" si="23"/>
        <v>-155.89736762551911</v>
      </c>
      <c r="L148" s="7">
        <f t="shared" si="11"/>
        <v>5.0246747420367832</v>
      </c>
      <c r="M148" s="7">
        <v>2.8190769293521782</v>
      </c>
      <c r="N148" s="53">
        <f t="shared" si="15"/>
        <v>0</v>
      </c>
      <c r="O148" s="53">
        <f t="shared" si="16"/>
        <v>0</v>
      </c>
      <c r="P148" s="53">
        <f t="shared" si="17"/>
        <v>0</v>
      </c>
      <c r="Q148" s="53">
        <f t="shared" si="18"/>
        <v>1</v>
      </c>
      <c r="R148" s="16" t="str">
        <f t="shared" si="19"/>
        <v>n.a.</v>
      </c>
      <c r="S148" s="16" t="str">
        <f t="shared" si="19"/>
        <v>n.a.</v>
      </c>
      <c r="T148" s="16" t="str">
        <f t="shared" si="19"/>
        <v>n.a.</v>
      </c>
      <c r="U148" s="16">
        <f t="shared" si="13"/>
        <v>5.0246747420367832</v>
      </c>
      <c r="V148" s="16" t="str">
        <f t="shared" si="20"/>
        <v>n.a.</v>
      </c>
      <c r="W148" s="16" t="str">
        <f t="shared" si="20"/>
        <v>n.a.</v>
      </c>
      <c r="X148" s="16" t="str">
        <f t="shared" si="20"/>
        <v>n.a.</v>
      </c>
      <c r="Y148" s="16">
        <f t="shared" si="14"/>
        <v>2.8190769293521782</v>
      </c>
      <c r="Z148" s="3"/>
      <c r="AA148" s="3"/>
      <c r="AB148" s="3"/>
      <c r="AC148" s="3"/>
      <c r="AD148" s="3"/>
      <c r="AE148" s="3"/>
      <c r="AF148" s="3"/>
    </row>
    <row r="149" spans="1:32">
      <c r="A149" s="4">
        <f t="shared" si="21"/>
        <v>1957</v>
      </c>
      <c r="B149" s="70">
        <v>6043000</v>
      </c>
      <c r="C149" s="69">
        <v>212700</v>
      </c>
      <c r="D149" s="66">
        <v>33104</v>
      </c>
      <c r="E149" s="3">
        <v>29248</v>
      </c>
      <c r="F149" s="68">
        <v>248.2</v>
      </c>
      <c r="G149" s="3"/>
      <c r="H149" s="3"/>
      <c r="I149" s="3"/>
      <c r="J149" s="7">
        <f t="shared" si="22"/>
        <v>20661.241794310721</v>
      </c>
      <c r="K149" s="16">
        <f t="shared" si="23"/>
        <v>800.72159605641355</v>
      </c>
      <c r="L149" s="7">
        <f t="shared" si="11"/>
        <v>6.0230670653566909</v>
      </c>
      <c r="M149" s="7">
        <v>4.6699891189102276</v>
      </c>
      <c r="N149" s="53">
        <f t="shared" si="15"/>
        <v>0</v>
      </c>
      <c r="O149" s="53">
        <f t="shared" si="16"/>
        <v>0</v>
      </c>
      <c r="P149" s="53">
        <f t="shared" si="17"/>
        <v>0</v>
      </c>
      <c r="Q149" s="53">
        <f t="shared" si="18"/>
        <v>1</v>
      </c>
      <c r="R149" s="16" t="str">
        <f t="shared" si="19"/>
        <v>n.a.</v>
      </c>
      <c r="S149" s="16" t="str">
        <f t="shared" si="19"/>
        <v>n.a.</v>
      </c>
      <c r="T149" s="16" t="str">
        <f t="shared" si="19"/>
        <v>n.a.</v>
      </c>
      <c r="U149" s="16">
        <f t="shared" si="13"/>
        <v>6.0230670653566909</v>
      </c>
      <c r="V149" s="16" t="str">
        <f t="shared" si="20"/>
        <v>n.a.</v>
      </c>
      <c r="W149" s="16" t="str">
        <f t="shared" si="20"/>
        <v>n.a.</v>
      </c>
      <c r="X149" s="16" t="str">
        <f t="shared" si="20"/>
        <v>n.a.</v>
      </c>
      <c r="Y149" s="16">
        <f t="shared" si="14"/>
        <v>4.6699891189102276</v>
      </c>
      <c r="Z149" s="3"/>
      <c r="AA149" s="3"/>
      <c r="AB149" s="3"/>
      <c r="AC149" s="3"/>
      <c r="AD149" s="3"/>
      <c r="AE149" s="3"/>
      <c r="AF149" s="3"/>
    </row>
    <row r="150" spans="1:32">
      <c r="A150" s="4">
        <f t="shared" si="21"/>
        <v>1958</v>
      </c>
      <c r="B150" s="70">
        <v>6589000</v>
      </c>
      <c r="C150" s="69">
        <v>244700</v>
      </c>
      <c r="D150" s="66">
        <v>38290</v>
      </c>
      <c r="E150" s="3">
        <v>29207</v>
      </c>
      <c r="F150" s="68">
        <v>254.5</v>
      </c>
      <c r="G150" s="3"/>
      <c r="H150" s="3"/>
      <c r="I150" s="3"/>
      <c r="J150" s="7">
        <f t="shared" si="22"/>
        <v>22559.660355394255</v>
      </c>
      <c r="K150" s="16">
        <f t="shared" si="23"/>
        <v>3089.358024065481</v>
      </c>
      <c r="L150" s="7">
        <f t="shared" si="11"/>
        <v>2.5382755842062954</v>
      </c>
      <c r="M150" s="7">
        <v>12.115492172091763</v>
      </c>
      <c r="N150" s="53">
        <f t="shared" si="15"/>
        <v>0</v>
      </c>
      <c r="O150" s="53">
        <f t="shared" si="16"/>
        <v>0</v>
      </c>
      <c r="P150" s="53">
        <f t="shared" si="17"/>
        <v>0</v>
      </c>
      <c r="Q150" s="53">
        <f t="shared" si="18"/>
        <v>1</v>
      </c>
      <c r="R150" s="16" t="str">
        <f t="shared" si="19"/>
        <v>n.a.</v>
      </c>
      <c r="S150" s="16" t="str">
        <f t="shared" si="19"/>
        <v>n.a.</v>
      </c>
      <c r="T150" s="16" t="str">
        <f t="shared" si="19"/>
        <v>n.a.</v>
      </c>
      <c r="U150" s="16">
        <f t="shared" si="13"/>
        <v>2.5382755842062954</v>
      </c>
      <c r="V150" s="16" t="str">
        <f t="shared" si="20"/>
        <v>n.a.</v>
      </c>
      <c r="W150" s="16" t="str">
        <f t="shared" si="20"/>
        <v>n.a.</v>
      </c>
      <c r="X150" s="16" t="str">
        <f t="shared" si="20"/>
        <v>n.a.</v>
      </c>
      <c r="Y150" s="16">
        <f t="shared" si="14"/>
        <v>12.115492172091763</v>
      </c>
      <c r="Z150" s="3"/>
      <c r="AA150" s="3"/>
      <c r="AB150" s="3"/>
      <c r="AC150" s="3"/>
      <c r="AD150" s="3"/>
      <c r="AE150" s="3"/>
      <c r="AF150" s="3"/>
    </row>
    <row r="151" spans="1:32">
      <c r="A151" s="4">
        <f t="shared" si="21"/>
        <v>1959</v>
      </c>
      <c r="B151" s="70">
        <v>6994000</v>
      </c>
      <c r="C151" s="69">
        <v>267200</v>
      </c>
      <c r="D151" s="66">
        <v>41721</v>
      </c>
      <c r="E151" s="3">
        <v>30958</v>
      </c>
      <c r="F151" s="68">
        <v>261.7</v>
      </c>
      <c r="G151" s="3"/>
      <c r="H151" s="3"/>
      <c r="I151" s="3"/>
      <c r="J151" s="7">
        <f t="shared" si="22"/>
        <v>22591.898701466504</v>
      </c>
      <c r="K151" s="16">
        <f t="shared" si="23"/>
        <v>2870.1013087055981</v>
      </c>
      <c r="L151" s="7">
        <f t="shared" ref="L151:L172" si="24">100*(F151/F150-1)</f>
        <v>2.8290766208251439</v>
      </c>
      <c r="M151" s="7">
        <v>5.843104354922195</v>
      </c>
      <c r="N151" s="53">
        <f t="shared" si="15"/>
        <v>0</v>
      </c>
      <c r="O151" s="53">
        <f t="shared" si="16"/>
        <v>0</v>
      </c>
      <c r="P151" s="53">
        <f t="shared" si="17"/>
        <v>0</v>
      </c>
      <c r="Q151" s="53">
        <f t="shared" si="18"/>
        <v>1</v>
      </c>
      <c r="R151" s="16" t="str">
        <f t="shared" si="19"/>
        <v>n.a.</v>
      </c>
      <c r="S151" s="16" t="str">
        <f t="shared" si="19"/>
        <v>n.a.</v>
      </c>
      <c r="T151" s="16" t="str">
        <f t="shared" si="19"/>
        <v>n.a.</v>
      </c>
      <c r="U151" s="16">
        <f t="shared" si="13"/>
        <v>2.8290766208251439</v>
      </c>
      <c r="V151" s="16" t="str">
        <f t="shared" si="20"/>
        <v>n.a.</v>
      </c>
      <c r="W151" s="16" t="str">
        <f t="shared" si="20"/>
        <v>n.a.</v>
      </c>
      <c r="X151" s="16" t="str">
        <f t="shared" si="20"/>
        <v>n.a.</v>
      </c>
      <c r="Y151" s="16">
        <f t="shared" si="14"/>
        <v>5.843104354922195</v>
      </c>
      <c r="Z151" s="3"/>
      <c r="AA151" s="3"/>
      <c r="AB151" s="3"/>
      <c r="AC151" s="3"/>
      <c r="AD151" s="3"/>
      <c r="AE151" s="3"/>
      <c r="AF151" s="3"/>
    </row>
    <row r="152" spans="1:32">
      <c r="A152" s="4">
        <f t="shared" si="21"/>
        <v>1960</v>
      </c>
      <c r="B152" s="70">
        <v>71719000</v>
      </c>
      <c r="C152" s="69">
        <v>296500</v>
      </c>
      <c r="D152" s="66">
        <v>46326</v>
      </c>
      <c r="E152" s="3">
        <v>33058</v>
      </c>
      <c r="F152" s="68">
        <v>280.2</v>
      </c>
      <c r="G152" s="3"/>
      <c r="H152" s="3"/>
      <c r="I152" s="3"/>
      <c r="J152" s="7">
        <f t="shared" si="22"/>
        <v>216948.99872950572</v>
      </c>
      <c r="K152" s="16">
        <f t="shared" si="23"/>
        <v>196287.75693519501</v>
      </c>
      <c r="L152" s="7">
        <f t="shared" si="24"/>
        <v>7.0691631639281605</v>
      </c>
      <c r="M152" s="7">
        <v>3.913342357503224</v>
      </c>
      <c r="N152" s="53">
        <f t="shared" si="15"/>
        <v>0</v>
      </c>
      <c r="O152" s="53">
        <f t="shared" si="16"/>
        <v>0</v>
      </c>
      <c r="P152" s="53">
        <f t="shared" si="17"/>
        <v>0</v>
      </c>
      <c r="Q152" s="53">
        <f t="shared" si="18"/>
        <v>1</v>
      </c>
      <c r="R152" s="16" t="str">
        <f t="shared" si="19"/>
        <v>n.a.</v>
      </c>
      <c r="S152" s="16" t="str">
        <f t="shared" si="19"/>
        <v>n.a.</v>
      </c>
      <c r="T152" s="16" t="str">
        <f t="shared" si="19"/>
        <v>n.a.</v>
      </c>
      <c r="U152" s="16">
        <f t="shared" si="13"/>
        <v>7.0691631639281605</v>
      </c>
      <c r="V152" s="16" t="str">
        <f t="shared" si="20"/>
        <v>n.a.</v>
      </c>
      <c r="W152" s="16" t="str">
        <f t="shared" si="20"/>
        <v>n.a.</v>
      </c>
      <c r="X152" s="16" t="str">
        <f t="shared" si="20"/>
        <v>n.a.</v>
      </c>
      <c r="Y152" s="16">
        <f t="shared" si="14"/>
        <v>3.913342357503224</v>
      </c>
      <c r="Z152" s="3"/>
      <c r="AA152" s="3"/>
      <c r="AB152" s="3"/>
      <c r="AC152" s="3"/>
      <c r="AD152" s="3"/>
      <c r="AE152" s="3"/>
      <c r="AF152" s="3"/>
    </row>
    <row r="153" spans="1:32">
      <c r="A153" s="4">
        <f t="shared" si="21"/>
        <v>1961</v>
      </c>
      <c r="B153" s="70">
        <v>74719000</v>
      </c>
      <c r="C153" s="69">
        <v>323500</v>
      </c>
      <c r="D153" s="66">
        <v>50217</v>
      </c>
      <c r="E153" s="3">
        <v>39245</v>
      </c>
      <c r="F153" s="68">
        <v>295.60000000000002</v>
      </c>
      <c r="G153" s="3"/>
      <c r="H153" s="3"/>
      <c r="I153" s="3"/>
      <c r="J153" s="7">
        <f t="shared" si="22"/>
        <v>190391.1326283603</v>
      </c>
      <c r="K153" s="16">
        <f t="shared" si="23"/>
        <v>167831.47227296606</v>
      </c>
      <c r="L153" s="7">
        <f t="shared" si="24"/>
        <v>5.4960742326909395</v>
      </c>
      <c r="M153" s="7">
        <v>3.1681681156686246</v>
      </c>
      <c r="N153" s="53">
        <f t="shared" si="15"/>
        <v>0</v>
      </c>
      <c r="O153" s="53">
        <f t="shared" si="16"/>
        <v>0</v>
      </c>
      <c r="P153" s="53">
        <f t="shared" si="17"/>
        <v>0</v>
      </c>
      <c r="Q153" s="53">
        <f t="shared" si="18"/>
        <v>1</v>
      </c>
      <c r="R153" s="16" t="str">
        <f t="shared" si="19"/>
        <v>n.a.</v>
      </c>
      <c r="S153" s="16" t="str">
        <f t="shared" si="19"/>
        <v>n.a.</v>
      </c>
      <c r="T153" s="16" t="str">
        <f t="shared" si="19"/>
        <v>n.a.</v>
      </c>
      <c r="U153" s="16">
        <f t="shared" si="13"/>
        <v>5.4960742326909395</v>
      </c>
      <c r="V153" s="16" t="str">
        <f t="shared" si="20"/>
        <v>n.a.</v>
      </c>
      <c r="W153" s="16" t="str">
        <f t="shared" si="20"/>
        <v>n.a.</v>
      </c>
      <c r="X153" s="16" t="str">
        <f t="shared" si="20"/>
        <v>n.a.</v>
      </c>
      <c r="Y153" s="16">
        <f t="shared" si="14"/>
        <v>3.1681681156686246</v>
      </c>
      <c r="Z153" s="3"/>
      <c r="AA153" s="3"/>
      <c r="AB153" s="3"/>
      <c r="AC153" s="3"/>
      <c r="AD153" s="3"/>
      <c r="AE153" s="3"/>
      <c r="AF153" s="3"/>
    </row>
    <row r="154" spans="1:32">
      <c r="A154" s="4">
        <f t="shared" si="21"/>
        <v>1962</v>
      </c>
      <c r="B154" s="70">
        <v>78961000</v>
      </c>
      <c r="C154" s="69">
        <v>361200</v>
      </c>
      <c r="D154" s="66">
        <v>56277</v>
      </c>
      <c r="E154" s="3">
        <v>42295</v>
      </c>
      <c r="F154" s="68">
        <v>315.2</v>
      </c>
      <c r="G154" s="3"/>
      <c r="H154" s="3"/>
      <c r="I154" s="3"/>
      <c r="J154" s="7">
        <f t="shared" si="22"/>
        <v>186691.09823856247</v>
      </c>
      <c r="K154" s="16">
        <f t="shared" si="23"/>
        <v>164099.19953709596</v>
      </c>
      <c r="L154" s="7">
        <f t="shared" si="24"/>
        <v>6.630581867388341</v>
      </c>
      <c r="M154" s="7">
        <v>4.72825787047364</v>
      </c>
      <c r="N154" s="53">
        <f t="shared" si="15"/>
        <v>0</v>
      </c>
      <c r="O154" s="53">
        <f t="shared" si="16"/>
        <v>0</v>
      </c>
      <c r="P154" s="53">
        <f t="shared" si="17"/>
        <v>0</v>
      </c>
      <c r="Q154" s="53">
        <f t="shared" si="18"/>
        <v>1</v>
      </c>
      <c r="R154" s="16" t="str">
        <f t="shared" si="19"/>
        <v>n.a.</v>
      </c>
      <c r="S154" s="16" t="str">
        <f t="shared" si="19"/>
        <v>n.a.</v>
      </c>
      <c r="T154" s="16" t="str">
        <f t="shared" si="19"/>
        <v>n.a.</v>
      </c>
      <c r="U154" s="16">
        <f t="shared" si="13"/>
        <v>6.630581867388341</v>
      </c>
      <c r="V154" s="16" t="str">
        <f t="shared" si="20"/>
        <v>n.a.</v>
      </c>
      <c r="W154" s="16" t="str">
        <f t="shared" si="20"/>
        <v>n.a.</v>
      </c>
      <c r="X154" s="16" t="str">
        <f t="shared" si="20"/>
        <v>n.a.</v>
      </c>
      <c r="Y154" s="16">
        <f t="shared" si="14"/>
        <v>4.72825787047364</v>
      </c>
      <c r="Z154" s="3"/>
      <c r="AA154" s="3"/>
      <c r="AB154" s="3"/>
      <c r="AC154" s="3"/>
      <c r="AD154" s="3"/>
      <c r="AE154" s="3"/>
      <c r="AF154" s="3"/>
    </row>
    <row r="155" spans="1:32">
      <c r="A155" s="4">
        <f t="shared" si="21"/>
        <v>1963</v>
      </c>
      <c r="B155" s="70">
        <v>83698000</v>
      </c>
      <c r="C155" s="69">
        <v>404900</v>
      </c>
      <c r="D155" s="66">
        <v>63158</v>
      </c>
      <c r="E155" s="3">
        <v>45661</v>
      </c>
      <c r="F155" s="68">
        <v>332.5</v>
      </c>
      <c r="G155" s="3"/>
      <c r="H155" s="3"/>
      <c r="I155" s="3"/>
      <c r="J155" s="7">
        <f t="shared" si="22"/>
        <v>183303.03760320623</v>
      </c>
      <c r="K155" s="16">
        <f t="shared" si="23"/>
        <v>-33645.961126299488</v>
      </c>
      <c r="L155" s="7">
        <f t="shared" si="24"/>
        <v>5.488578680203049</v>
      </c>
      <c r="M155" s="7">
        <v>5.0553658854860153</v>
      </c>
      <c r="N155" s="53">
        <f t="shared" si="15"/>
        <v>0</v>
      </c>
      <c r="O155" s="53">
        <f t="shared" si="16"/>
        <v>0</v>
      </c>
      <c r="P155" s="53">
        <f t="shared" si="17"/>
        <v>0</v>
      </c>
      <c r="Q155" s="53">
        <f t="shared" si="18"/>
        <v>1</v>
      </c>
      <c r="R155" s="16" t="str">
        <f t="shared" si="19"/>
        <v>n.a.</v>
      </c>
      <c r="S155" s="16" t="str">
        <f t="shared" si="19"/>
        <v>n.a.</v>
      </c>
      <c r="T155" s="16" t="str">
        <f t="shared" si="19"/>
        <v>n.a.</v>
      </c>
      <c r="U155" s="16">
        <f t="shared" si="13"/>
        <v>5.488578680203049</v>
      </c>
      <c r="V155" s="16" t="str">
        <f t="shared" si="20"/>
        <v>n.a.</v>
      </c>
      <c r="W155" s="16" t="str">
        <f t="shared" si="20"/>
        <v>n.a.</v>
      </c>
      <c r="X155" s="16" t="str">
        <f t="shared" si="20"/>
        <v>n.a.</v>
      </c>
      <c r="Y155" s="16">
        <f t="shared" si="14"/>
        <v>5.0553658854860153</v>
      </c>
      <c r="Z155" s="3"/>
      <c r="AA155" s="3"/>
      <c r="AB155" s="3"/>
      <c r="AC155" s="3"/>
      <c r="AD155" s="3"/>
      <c r="AE155" s="3"/>
      <c r="AF155" s="3"/>
    </row>
    <row r="156" spans="1:32">
      <c r="A156" s="4">
        <f t="shared" si="21"/>
        <v>1964</v>
      </c>
      <c r="B156" s="70">
        <v>82368000</v>
      </c>
      <c r="C156" s="69">
        <v>449200</v>
      </c>
      <c r="D156" s="66">
        <v>70039</v>
      </c>
      <c r="E156" s="3">
        <v>50334</v>
      </c>
      <c r="F156" s="68">
        <v>354.1</v>
      </c>
      <c r="G156" s="3"/>
      <c r="H156" s="3"/>
      <c r="I156" s="3"/>
      <c r="J156" s="7">
        <f t="shared" si="22"/>
        <v>163642.86565740852</v>
      </c>
      <c r="K156" s="16">
        <f t="shared" si="23"/>
        <v>-26748.26697095178</v>
      </c>
      <c r="L156" s="7">
        <f t="shared" si="24"/>
        <v>6.4962406015037555</v>
      </c>
      <c r="M156" s="7">
        <v>2.6698877093899651</v>
      </c>
      <c r="N156" s="53">
        <f t="shared" si="15"/>
        <v>0</v>
      </c>
      <c r="O156" s="53">
        <f t="shared" si="16"/>
        <v>0</v>
      </c>
      <c r="P156" s="53">
        <f t="shared" si="17"/>
        <v>0</v>
      </c>
      <c r="Q156" s="53">
        <f t="shared" si="18"/>
        <v>1</v>
      </c>
      <c r="R156" s="16" t="str">
        <f t="shared" si="19"/>
        <v>n.a.</v>
      </c>
      <c r="S156" s="16" t="str">
        <f t="shared" si="19"/>
        <v>n.a.</v>
      </c>
      <c r="T156" s="16" t="str">
        <f t="shared" si="19"/>
        <v>n.a.</v>
      </c>
      <c r="U156" s="16">
        <f t="shared" si="13"/>
        <v>6.4962406015037555</v>
      </c>
      <c r="V156" s="16" t="str">
        <f t="shared" si="20"/>
        <v>n.a.</v>
      </c>
      <c r="W156" s="16" t="str">
        <f t="shared" si="20"/>
        <v>n.a.</v>
      </c>
      <c r="X156" s="16" t="str">
        <f t="shared" si="20"/>
        <v>n.a.</v>
      </c>
      <c r="Y156" s="16">
        <f t="shared" si="14"/>
        <v>2.6698877093899651</v>
      </c>
      <c r="Z156" s="3"/>
      <c r="AA156" s="3"/>
      <c r="AB156" s="3"/>
      <c r="AC156" s="3"/>
      <c r="AD156" s="3"/>
      <c r="AE156" s="3"/>
      <c r="AF156" s="3"/>
    </row>
    <row r="157" spans="1:32">
      <c r="A157" s="4">
        <f t="shared" si="21"/>
        <v>1965</v>
      </c>
      <c r="B157" s="73">
        <v>80118000</v>
      </c>
      <c r="C157" s="69">
        <v>483500</v>
      </c>
      <c r="D157" s="66">
        <v>75675</v>
      </c>
      <c r="E157" s="3">
        <v>55828</v>
      </c>
      <c r="F157" s="68">
        <v>370.7</v>
      </c>
      <c r="G157" s="3"/>
      <c r="H157" s="3"/>
      <c r="I157" s="3"/>
      <c r="J157" s="7">
        <f t="shared" si="22"/>
        <v>143508.63366052878</v>
      </c>
      <c r="K157" s="16">
        <f t="shared" si="23"/>
        <v>-43182.464578033687</v>
      </c>
      <c r="L157" s="7">
        <f t="shared" si="24"/>
        <v>4.6879412595312031</v>
      </c>
      <c r="M157" s="7">
        <v>2.7860182872520705</v>
      </c>
      <c r="N157" s="53">
        <f t="shared" si="15"/>
        <v>0</v>
      </c>
      <c r="O157" s="53">
        <f t="shared" si="16"/>
        <v>0</v>
      </c>
      <c r="P157" s="53">
        <f t="shared" si="17"/>
        <v>0</v>
      </c>
      <c r="Q157" s="53">
        <f t="shared" si="18"/>
        <v>1</v>
      </c>
      <c r="R157" s="16" t="str">
        <f t="shared" si="19"/>
        <v>n.a.</v>
      </c>
      <c r="S157" s="16" t="str">
        <f t="shared" si="19"/>
        <v>n.a.</v>
      </c>
      <c r="T157" s="16" t="str">
        <f t="shared" si="19"/>
        <v>n.a.</v>
      </c>
      <c r="U157" s="16">
        <f t="shared" si="13"/>
        <v>4.6879412595312031</v>
      </c>
      <c r="V157" s="16" t="str">
        <f t="shared" si="20"/>
        <v>n.a.</v>
      </c>
      <c r="W157" s="16" t="str">
        <f t="shared" si="20"/>
        <v>n.a.</v>
      </c>
      <c r="X157" s="16" t="str">
        <f t="shared" si="20"/>
        <v>n.a.</v>
      </c>
      <c r="Y157" s="16">
        <f t="shared" si="14"/>
        <v>2.7860182872520705</v>
      </c>
      <c r="Z157" s="3"/>
      <c r="AA157" s="3"/>
      <c r="AB157" s="3"/>
      <c r="AC157" s="3"/>
      <c r="AD157" s="3"/>
      <c r="AE157" s="3"/>
      <c r="AF157" s="3"/>
    </row>
    <row r="158" spans="1:32">
      <c r="A158" s="4">
        <f t="shared" si="21"/>
        <v>1966</v>
      </c>
      <c r="B158" s="70">
        <v>75257000</v>
      </c>
      <c r="C158" s="69">
        <v>523400</v>
      </c>
      <c r="D158" s="66">
        <v>82043</v>
      </c>
      <c r="E158" s="3">
        <v>54569</v>
      </c>
      <c r="F158" s="68">
        <v>390.4</v>
      </c>
      <c r="G158" s="3"/>
      <c r="H158" s="3"/>
      <c r="I158" s="3"/>
      <c r="J158" s="7">
        <f t="shared" si="22"/>
        <v>137911.63481097325</v>
      </c>
      <c r="K158" s="16">
        <f t="shared" si="23"/>
        <v>-45391.402792232984</v>
      </c>
      <c r="L158" s="7">
        <f t="shared" si="24"/>
        <v>5.3142702994334989</v>
      </c>
      <c r="M158" s="7">
        <v>2.6491814159974973</v>
      </c>
      <c r="N158" s="53">
        <f t="shared" si="15"/>
        <v>0</v>
      </c>
      <c r="O158" s="53">
        <f t="shared" si="16"/>
        <v>0</v>
      </c>
      <c r="P158" s="53">
        <f t="shared" si="17"/>
        <v>0</v>
      </c>
      <c r="Q158" s="53">
        <f t="shared" si="18"/>
        <v>1</v>
      </c>
      <c r="R158" s="16" t="str">
        <f t="shared" si="19"/>
        <v>n.a.</v>
      </c>
      <c r="S158" s="16" t="str">
        <f t="shared" si="19"/>
        <v>n.a.</v>
      </c>
      <c r="T158" s="16" t="str">
        <f t="shared" si="19"/>
        <v>n.a.</v>
      </c>
      <c r="U158" s="16">
        <f t="shared" si="13"/>
        <v>5.3142702994334989</v>
      </c>
      <c r="V158" s="16" t="str">
        <f t="shared" si="20"/>
        <v>n.a.</v>
      </c>
      <c r="W158" s="16" t="str">
        <f t="shared" si="20"/>
        <v>n.a.</v>
      </c>
      <c r="X158" s="16" t="str">
        <f t="shared" si="20"/>
        <v>n.a.</v>
      </c>
      <c r="Y158" s="16">
        <f t="shared" si="14"/>
        <v>2.6491814159974973</v>
      </c>
      <c r="Z158" s="3"/>
      <c r="AA158" s="3"/>
      <c r="AB158" s="3"/>
      <c r="AC158" s="3"/>
      <c r="AD158" s="3"/>
      <c r="AE158" s="3"/>
      <c r="AF158" s="3"/>
    </row>
    <row r="159" spans="1:32">
      <c r="A159" s="4">
        <f t="shared" si="21"/>
        <v>1967</v>
      </c>
      <c r="B159" s="70">
        <v>86016000</v>
      </c>
      <c r="C159" s="69">
        <v>565400</v>
      </c>
      <c r="D159" s="66">
        <v>88750</v>
      </c>
      <c r="E159" s="3">
        <v>59700</v>
      </c>
      <c r="F159" s="68">
        <v>408.3</v>
      </c>
      <c r="G159" s="3"/>
      <c r="H159" s="3"/>
      <c r="I159" s="3"/>
      <c r="J159" s="7">
        <f t="shared" si="22"/>
        <v>144080.40201005025</v>
      </c>
      <c r="K159" s="16">
        <f t="shared" si="23"/>
        <v>-19562.463647358265</v>
      </c>
      <c r="L159" s="7">
        <f t="shared" si="24"/>
        <v>4.5850409836065698</v>
      </c>
      <c r="M159" s="7">
        <v>3.0597790608430673</v>
      </c>
      <c r="N159" s="53">
        <f t="shared" si="15"/>
        <v>0</v>
      </c>
      <c r="O159" s="53">
        <f t="shared" si="16"/>
        <v>0</v>
      </c>
      <c r="P159" s="53">
        <f t="shared" si="17"/>
        <v>0</v>
      </c>
      <c r="Q159" s="53">
        <f t="shared" si="18"/>
        <v>1</v>
      </c>
      <c r="R159" s="16" t="str">
        <f t="shared" si="19"/>
        <v>n.a.</v>
      </c>
      <c r="S159" s="16" t="str">
        <f t="shared" si="19"/>
        <v>n.a.</v>
      </c>
      <c r="T159" s="16" t="str">
        <f t="shared" si="19"/>
        <v>n.a.</v>
      </c>
      <c r="U159" s="16">
        <f t="shared" si="13"/>
        <v>4.5850409836065698</v>
      </c>
      <c r="V159" s="16" t="str">
        <f t="shared" si="20"/>
        <v>n.a.</v>
      </c>
      <c r="W159" s="16" t="str">
        <f t="shared" si="20"/>
        <v>n.a.</v>
      </c>
      <c r="X159" s="16" t="str">
        <f t="shared" si="20"/>
        <v>n.a.</v>
      </c>
      <c r="Y159" s="16">
        <f t="shared" si="14"/>
        <v>3.0597790608430673</v>
      </c>
      <c r="Z159" s="3"/>
      <c r="AA159" s="3"/>
      <c r="AB159" s="3"/>
      <c r="AC159" s="3"/>
      <c r="AD159" s="3"/>
      <c r="AE159" s="3"/>
      <c r="AF159" s="3"/>
    </row>
    <row r="160" spans="1:32">
      <c r="A160" s="4">
        <f t="shared" si="21"/>
        <v>1968</v>
      </c>
      <c r="B160" s="70">
        <v>90432000</v>
      </c>
      <c r="C160" s="69">
        <v>614500</v>
      </c>
      <c r="D160" s="66">
        <v>96732</v>
      </c>
      <c r="E160" s="3">
        <v>63750</v>
      </c>
      <c r="F160" s="68">
        <v>426.1</v>
      </c>
      <c r="G160" s="3"/>
      <c r="H160" s="3"/>
      <c r="I160" s="3"/>
      <c r="J160" s="7">
        <f t="shared" si="22"/>
        <v>141854.11764705883</v>
      </c>
      <c r="K160" s="16">
        <f t="shared" si="23"/>
        <v>-1654.5160134699545</v>
      </c>
      <c r="L160" s="7">
        <f t="shared" si="24"/>
        <v>4.3595395542493254</v>
      </c>
      <c r="M160" s="7">
        <v>4.9469111396099983</v>
      </c>
      <c r="N160" s="53">
        <f t="shared" si="15"/>
        <v>0</v>
      </c>
      <c r="O160" s="53">
        <f t="shared" si="16"/>
        <v>0</v>
      </c>
      <c r="P160" s="53">
        <f t="shared" si="17"/>
        <v>0</v>
      </c>
      <c r="Q160" s="53">
        <f t="shared" si="18"/>
        <v>1</v>
      </c>
      <c r="R160" s="16" t="str">
        <f t="shared" si="19"/>
        <v>n.a.</v>
      </c>
      <c r="S160" s="16" t="str">
        <f t="shared" si="19"/>
        <v>n.a.</v>
      </c>
      <c r="T160" s="16" t="str">
        <f t="shared" si="19"/>
        <v>n.a.</v>
      </c>
      <c r="U160" s="16">
        <f t="shared" si="13"/>
        <v>4.3595395542493254</v>
      </c>
      <c r="V160" s="16" t="str">
        <f t="shared" si="20"/>
        <v>n.a.</v>
      </c>
      <c r="W160" s="16" t="str">
        <f t="shared" si="20"/>
        <v>n.a.</v>
      </c>
      <c r="X160" s="16" t="str">
        <f t="shared" si="20"/>
        <v>n.a.</v>
      </c>
      <c r="Y160" s="16">
        <f t="shared" si="14"/>
        <v>4.9469111396099983</v>
      </c>
      <c r="Z160" s="3"/>
      <c r="AA160" s="3"/>
      <c r="AB160" s="3"/>
      <c r="AC160" s="3"/>
      <c r="AD160" s="3"/>
      <c r="AE160" s="3"/>
      <c r="AF160" s="3"/>
    </row>
    <row r="161" spans="1:32">
      <c r="A161" s="4">
        <f t="shared" si="21"/>
        <v>1969</v>
      </c>
      <c r="B161" s="70">
        <v>93307000</v>
      </c>
      <c r="C161" s="69">
        <v>700700</v>
      </c>
      <c r="D161" s="66">
        <v>111252</v>
      </c>
      <c r="E161" s="3">
        <v>69418</v>
      </c>
      <c r="F161" s="68">
        <v>455.7</v>
      </c>
      <c r="G161" s="3"/>
      <c r="H161" s="3"/>
      <c r="I161" s="3"/>
      <c r="J161" s="7">
        <f t="shared" si="22"/>
        <v>134413.2645711487</v>
      </c>
      <c r="K161" s="16">
        <f t="shared" si="23"/>
        <v>-3498.3702398245514</v>
      </c>
      <c r="L161" s="7">
        <f t="shared" si="24"/>
        <v>6.9467261206289432</v>
      </c>
      <c r="M161" s="7">
        <v>5.9945183576739201</v>
      </c>
      <c r="N161" s="53">
        <f t="shared" si="15"/>
        <v>0</v>
      </c>
      <c r="O161" s="53">
        <f t="shared" si="16"/>
        <v>0</v>
      </c>
      <c r="P161" s="53">
        <f t="shared" si="17"/>
        <v>0</v>
      </c>
      <c r="Q161" s="53">
        <f t="shared" si="18"/>
        <v>1</v>
      </c>
      <c r="R161" s="16" t="str">
        <f t="shared" si="19"/>
        <v>n.a.</v>
      </c>
      <c r="S161" s="16" t="str">
        <f t="shared" si="19"/>
        <v>n.a.</v>
      </c>
      <c r="T161" s="16" t="str">
        <f t="shared" si="19"/>
        <v>n.a.</v>
      </c>
      <c r="U161" s="16">
        <f t="shared" si="13"/>
        <v>6.9467261206289432</v>
      </c>
      <c r="V161" s="16" t="str">
        <f t="shared" si="20"/>
        <v>n.a.</v>
      </c>
      <c r="W161" s="16" t="str">
        <f t="shared" si="20"/>
        <v>n.a.</v>
      </c>
      <c r="X161" s="16" t="str">
        <f t="shared" si="20"/>
        <v>n.a.</v>
      </c>
      <c r="Y161" s="16">
        <f t="shared" si="14"/>
        <v>5.9945183576739201</v>
      </c>
      <c r="Z161" s="3"/>
      <c r="AA161" s="3"/>
      <c r="AB161" s="3"/>
      <c r="AC161" s="3"/>
      <c r="AD161" s="3"/>
      <c r="AE161" s="3"/>
      <c r="AF161" s="3"/>
    </row>
    <row r="162" spans="1:32">
      <c r="A162" s="4">
        <f t="shared" si="21"/>
        <v>1970</v>
      </c>
      <c r="B162" s="70">
        <v>89170000</v>
      </c>
      <c r="C162" s="69">
        <v>793500</v>
      </c>
      <c r="D162" s="66">
        <v>124454</v>
      </c>
      <c r="E162" s="3">
        <v>79877</v>
      </c>
      <c r="F162" s="68">
        <v>482.1</v>
      </c>
      <c r="G162" s="3"/>
      <c r="H162" s="3"/>
      <c r="I162" s="3"/>
      <c r="J162" s="7">
        <f t="shared" si="22"/>
        <v>111634.13748638531</v>
      </c>
      <c r="K162" s="16">
        <f t="shared" si="23"/>
        <v>-32446.26452366494</v>
      </c>
      <c r="L162" s="7">
        <f t="shared" si="24"/>
        <v>5.7932850559578641</v>
      </c>
      <c r="M162" s="7">
        <v>5.7091341557651045</v>
      </c>
      <c r="N162" s="53">
        <f t="shared" si="15"/>
        <v>0</v>
      </c>
      <c r="O162" s="53">
        <f t="shared" si="16"/>
        <v>0</v>
      </c>
      <c r="P162" s="53">
        <f t="shared" si="17"/>
        <v>0</v>
      </c>
      <c r="Q162" s="53">
        <f t="shared" si="18"/>
        <v>1</v>
      </c>
      <c r="R162" s="16" t="str">
        <f t="shared" si="19"/>
        <v>n.a.</v>
      </c>
      <c r="S162" s="16" t="str">
        <f t="shared" si="19"/>
        <v>n.a.</v>
      </c>
      <c r="T162" s="16" t="str">
        <f t="shared" si="19"/>
        <v>n.a.</v>
      </c>
      <c r="U162" s="16">
        <f t="shared" si="13"/>
        <v>5.7932850559578641</v>
      </c>
      <c r="V162" s="16" t="str">
        <f t="shared" si="20"/>
        <v>n.a.</v>
      </c>
      <c r="W162" s="16" t="str">
        <f t="shared" si="20"/>
        <v>n.a.</v>
      </c>
      <c r="X162" s="16" t="str">
        <f t="shared" si="20"/>
        <v>n.a.</v>
      </c>
      <c r="Y162" s="16">
        <f t="shared" si="14"/>
        <v>5.7091341557651045</v>
      </c>
      <c r="Z162" s="3"/>
      <c r="AA162" s="3"/>
      <c r="AB162" s="3"/>
      <c r="AC162" s="3"/>
      <c r="AD162" s="3"/>
      <c r="AE162" s="3"/>
      <c r="AF162" s="3"/>
    </row>
    <row r="163" spans="1:32">
      <c r="A163" s="4">
        <f t="shared" si="21"/>
        <v>1971</v>
      </c>
      <c r="B163" s="70">
        <v>87225000</v>
      </c>
      <c r="C163" s="69">
        <v>884200</v>
      </c>
      <c r="D163" s="66">
        <v>138797</v>
      </c>
      <c r="E163" s="3">
        <v>89105</v>
      </c>
      <c r="F163" s="68">
        <v>508</v>
      </c>
      <c r="G163" s="3"/>
      <c r="H163" s="3"/>
      <c r="I163" s="3"/>
      <c r="J163" s="7">
        <f t="shared" si="22"/>
        <v>97890.129622355642</v>
      </c>
      <c r="K163" s="16">
        <f t="shared" si="23"/>
        <v>-43963.988024703183</v>
      </c>
      <c r="L163" s="7">
        <f t="shared" si="24"/>
        <v>5.3723293922422588</v>
      </c>
      <c r="M163" s="7">
        <v>5.7434998833813591</v>
      </c>
      <c r="N163" s="53">
        <f t="shared" si="15"/>
        <v>0</v>
      </c>
      <c r="O163" s="53">
        <f t="shared" si="16"/>
        <v>0</v>
      </c>
      <c r="P163" s="53">
        <f t="shared" si="17"/>
        <v>0</v>
      </c>
      <c r="Q163" s="53">
        <f t="shared" si="18"/>
        <v>1</v>
      </c>
      <c r="R163" s="16" t="str">
        <f t="shared" si="19"/>
        <v>n.a.</v>
      </c>
      <c r="S163" s="16" t="str">
        <f t="shared" si="19"/>
        <v>n.a.</v>
      </c>
      <c r="T163" s="16" t="str">
        <f t="shared" si="19"/>
        <v>n.a.</v>
      </c>
      <c r="U163" s="16">
        <f t="shared" si="13"/>
        <v>5.3723293922422588</v>
      </c>
      <c r="V163" s="16" t="str">
        <f t="shared" si="20"/>
        <v>n.a.</v>
      </c>
      <c r="W163" s="16" t="str">
        <f t="shared" si="20"/>
        <v>n.a.</v>
      </c>
      <c r="X163" s="16" t="str">
        <f t="shared" si="20"/>
        <v>n.a.</v>
      </c>
      <c r="Y163" s="16">
        <f t="shared" si="14"/>
        <v>5.7434998833813591</v>
      </c>
      <c r="Z163" s="3"/>
      <c r="AA163" s="3"/>
      <c r="AB163" s="3"/>
      <c r="AC163" s="3"/>
      <c r="AD163" s="3"/>
      <c r="AE163" s="3"/>
      <c r="AF163" s="3"/>
    </row>
    <row r="164" spans="1:32">
      <c r="A164" s="4">
        <f t="shared" si="21"/>
        <v>1972</v>
      </c>
      <c r="B164" s="72">
        <v>77852000</v>
      </c>
      <c r="C164" s="69">
        <v>987900</v>
      </c>
      <c r="D164" s="66">
        <v>155223</v>
      </c>
      <c r="E164" s="3">
        <v>98406</v>
      </c>
      <c r="F164" s="68">
        <v>537.9</v>
      </c>
      <c r="G164" s="3"/>
      <c r="H164" s="3"/>
      <c r="I164" s="3"/>
      <c r="J164" s="7">
        <f t="shared" si="22"/>
        <v>79113.062211653756</v>
      </c>
      <c r="K164" s="16">
        <f t="shared" si="23"/>
        <v>-55300.202359494942</v>
      </c>
      <c r="L164" s="7">
        <f t="shared" si="24"/>
        <v>5.8858267716535462</v>
      </c>
      <c r="M164" s="7">
        <v>6.5526037332247355</v>
      </c>
      <c r="N164" s="53">
        <f t="shared" si="15"/>
        <v>0</v>
      </c>
      <c r="O164" s="53">
        <f t="shared" si="16"/>
        <v>0</v>
      </c>
      <c r="P164" s="53">
        <f t="shared" si="17"/>
        <v>0</v>
      </c>
      <c r="Q164" s="53">
        <f t="shared" si="18"/>
        <v>1</v>
      </c>
      <c r="R164" s="16" t="str">
        <f t="shared" si="19"/>
        <v>n.a.</v>
      </c>
      <c r="S164" s="16" t="str">
        <f t="shared" si="19"/>
        <v>n.a.</v>
      </c>
      <c r="T164" s="16" t="str">
        <f t="shared" si="19"/>
        <v>n.a.</v>
      </c>
      <c r="U164" s="16">
        <f t="shared" si="13"/>
        <v>5.8858267716535462</v>
      </c>
      <c r="V164" s="16" t="str">
        <f t="shared" si="20"/>
        <v>n.a.</v>
      </c>
      <c r="W164" s="16" t="str">
        <f t="shared" si="20"/>
        <v>n.a.</v>
      </c>
      <c r="X164" s="16" t="str">
        <f t="shared" si="20"/>
        <v>n.a.</v>
      </c>
      <c r="Y164" s="16">
        <f t="shared" si="14"/>
        <v>6.5526037332247355</v>
      </c>
      <c r="Z164" s="3"/>
      <c r="AA164" s="3"/>
      <c r="AB164" s="3"/>
      <c r="AC164" s="3"/>
      <c r="AD164" s="3"/>
      <c r="AE164" s="3"/>
      <c r="AF164" s="3"/>
    </row>
    <row r="165" spans="1:32">
      <c r="A165" s="4">
        <f t="shared" si="21"/>
        <v>1973</v>
      </c>
      <c r="B165" s="70"/>
      <c r="C165" s="69">
        <v>1129800</v>
      </c>
      <c r="D165" s="66">
        <v>178239</v>
      </c>
      <c r="E165" s="3">
        <v>111852</v>
      </c>
      <c r="F165" s="68">
        <v>566.79999999999995</v>
      </c>
      <c r="G165" s="3"/>
      <c r="H165" s="3"/>
      <c r="I165" s="3"/>
      <c r="K165" s="16">
        <f t="shared" si="23"/>
        <v>-111634.13748638531</v>
      </c>
      <c r="L165" s="7">
        <f t="shared" si="24"/>
        <v>5.3727458635434155</v>
      </c>
      <c r="M165" s="7">
        <v>7.9031615305789433</v>
      </c>
      <c r="N165" s="53">
        <f t="shared" si="15"/>
        <v>0</v>
      </c>
      <c r="O165" s="53">
        <f t="shared" si="16"/>
        <v>0</v>
      </c>
      <c r="P165" s="53">
        <f t="shared" si="17"/>
        <v>0</v>
      </c>
      <c r="Q165" s="53">
        <f t="shared" si="18"/>
        <v>0</v>
      </c>
      <c r="R165" s="16" t="str">
        <f t="shared" si="19"/>
        <v>n.a.</v>
      </c>
      <c r="S165" s="16" t="str">
        <f t="shared" si="19"/>
        <v>n.a.</v>
      </c>
      <c r="T165" s="16" t="str">
        <f t="shared" si="19"/>
        <v>n.a.</v>
      </c>
      <c r="U165" s="16" t="str">
        <f t="shared" si="13"/>
        <v>n.a.</v>
      </c>
      <c r="V165" s="16" t="str">
        <f t="shared" si="20"/>
        <v>n.a.</v>
      </c>
      <c r="W165" s="16" t="str">
        <f t="shared" si="20"/>
        <v>n.a.</v>
      </c>
      <c r="X165" s="16" t="str">
        <f t="shared" si="20"/>
        <v>n.a.</v>
      </c>
      <c r="Y165" s="16" t="str">
        <f t="shared" si="14"/>
        <v>n.a.</v>
      </c>
      <c r="Z165" s="3"/>
      <c r="AA165" s="3"/>
      <c r="AB165" s="3"/>
      <c r="AC165" s="3"/>
      <c r="AD165" s="3"/>
      <c r="AE165" s="3"/>
      <c r="AF165" s="3"/>
    </row>
    <row r="166" spans="1:32">
      <c r="A166" s="4">
        <f t="shared" si="21"/>
        <v>1974</v>
      </c>
      <c r="B166" s="70"/>
      <c r="C166" s="69">
        <v>1303000</v>
      </c>
      <c r="D166" s="66">
        <v>207374</v>
      </c>
      <c r="E166" s="3">
        <v>129729.99999999999</v>
      </c>
      <c r="F166" s="68">
        <v>585.1</v>
      </c>
      <c r="G166" s="3"/>
      <c r="H166" s="3"/>
      <c r="I166" s="3"/>
      <c r="K166" s="16">
        <f t="shared" si="23"/>
        <v>-97890.129622355642</v>
      </c>
      <c r="L166" s="7">
        <f t="shared" si="24"/>
        <v>3.2286520818630926</v>
      </c>
      <c r="M166" s="7">
        <v>14.445473835408947</v>
      </c>
      <c r="N166" s="53">
        <f t="shared" si="15"/>
        <v>0</v>
      </c>
      <c r="O166" s="53">
        <f t="shared" si="16"/>
        <v>0</v>
      </c>
      <c r="P166" s="53">
        <f t="shared" si="17"/>
        <v>0</v>
      </c>
      <c r="Q166" s="53">
        <f t="shared" si="18"/>
        <v>0</v>
      </c>
      <c r="R166" s="16" t="str">
        <f t="shared" si="19"/>
        <v>n.a.</v>
      </c>
      <c r="S166" s="16" t="str">
        <f t="shared" si="19"/>
        <v>n.a.</v>
      </c>
      <c r="T166" s="16" t="str">
        <f t="shared" si="19"/>
        <v>n.a.</v>
      </c>
      <c r="U166" s="16" t="str">
        <f t="shared" si="13"/>
        <v>n.a.</v>
      </c>
      <c r="V166" s="16" t="str">
        <f t="shared" si="20"/>
        <v>n.a.</v>
      </c>
      <c r="W166" s="16" t="str">
        <f t="shared" si="20"/>
        <v>n.a.</v>
      </c>
      <c r="X166" s="16" t="str">
        <f t="shared" si="20"/>
        <v>n.a.</v>
      </c>
      <c r="Y166" s="16" t="str">
        <f t="shared" si="14"/>
        <v>n.a.</v>
      </c>
      <c r="Z166" s="3"/>
      <c r="AA166" s="3"/>
      <c r="AB166" s="3"/>
      <c r="AC166" s="3"/>
      <c r="AD166" s="3"/>
      <c r="AE166" s="3"/>
      <c r="AF166" s="3"/>
    </row>
    <row r="167" spans="1:32">
      <c r="A167" s="4">
        <f t="shared" si="21"/>
        <v>1975</v>
      </c>
      <c r="B167" s="70"/>
      <c r="C167" s="69">
        <v>1467900</v>
      </c>
      <c r="D167" s="66">
        <v>233388</v>
      </c>
      <c r="E167" s="3">
        <v>148702</v>
      </c>
      <c r="F167" s="68">
        <v>586.20000000000005</v>
      </c>
      <c r="G167" s="3"/>
      <c r="H167" s="3"/>
      <c r="I167" s="3"/>
      <c r="K167" s="16">
        <f t="shared" si="23"/>
        <v>-79113.062211653756</v>
      </c>
      <c r="L167" s="7">
        <f t="shared" si="24"/>
        <v>0.18800205093147948</v>
      </c>
      <c r="M167" s="7">
        <v>10.70495945643183</v>
      </c>
      <c r="N167" s="53">
        <f t="shared" si="15"/>
        <v>0</v>
      </c>
      <c r="O167" s="53">
        <f t="shared" si="16"/>
        <v>0</v>
      </c>
      <c r="P167" s="53">
        <f t="shared" si="17"/>
        <v>0</v>
      </c>
      <c r="Q167" s="53">
        <f t="shared" si="18"/>
        <v>0</v>
      </c>
      <c r="R167" s="16" t="str">
        <f t="shared" si="19"/>
        <v>n.a.</v>
      </c>
      <c r="S167" s="16" t="str">
        <f t="shared" si="19"/>
        <v>n.a.</v>
      </c>
      <c r="T167" s="16" t="str">
        <f t="shared" si="19"/>
        <v>n.a.</v>
      </c>
      <c r="U167" s="16" t="str">
        <f t="shared" si="13"/>
        <v>n.a.</v>
      </c>
      <c r="V167" s="16" t="str">
        <f t="shared" si="20"/>
        <v>n.a.</v>
      </c>
      <c r="W167" s="16" t="str">
        <f t="shared" si="20"/>
        <v>n.a.</v>
      </c>
      <c r="X167" s="16" t="str">
        <f t="shared" si="20"/>
        <v>n.a.</v>
      </c>
      <c r="Y167" s="16" t="str">
        <f t="shared" si="14"/>
        <v>n.a.</v>
      </c>
      <c r="Z167" s="3"/>
      <c r="AA167" s="3"/>
      <c r="AB167" s="3"/>
      <c r="AC167" s="3"/>
      <c r="AD167" s="3"/>
      <c r="AE167" s="3"/>
      <c r="AF167" s="3"/>
    </row>
    <row r="168" spans="1:32">
      <c r="A168" s="4">
        <f t="shared" si="21"/>
        <v>1976</v>
      </c>
      <c r="B168" s="70"/>
      <c r="C168" s="69">
        <v>1700600</v>
      </c>
      <c r="D168" s="66">
        <v>270023</v>
      </c>
      <c r="E168" s="3">
        <v>170709</v>
      </c>
      <c r="F168" s="68">
        <v>616.4</v>
      </c>
      <c r="G168" s="3"/>
      <c r="H168" s="3"/>
      <c r="I168" s="3"/>
      <c r="K168" s="16">
        <f t="shared" si="23"/>
        <v>0</v>
      </c>
      <c r="L168" s="7">
        <f t="shared" si="24"/>
        <v>5.1518253155919291</v>
      </c>
      <c r="M168" s="7">
        <v>9.7407073977503416</v>
      </c>
      <c r="N168" s="53">
        <f t="shared" si="15"/>
        <v>0</v>
      </c>
      <c r="O168" s="53">
        <f t="shared" si="16"/>
        <v>0</v>
      </c>
      <c r="P168" s="53">
        <f t="shared" si="17"/>
        <v>0</v>
      </c>
      <c r="Q168" s="53">
        <f t="shared" si="18"/>
        <v>0</v>
      </c>
      <c r="R168" s="16" t="str">
        <f t="shared" si="19"/>
        <v>n.a.</v>
      </c>
      <c r="S168" s="16" t="str">
        <f t="shared" si="19"/>
        <v>n.a.</v>
      </c>
      <c r="T168" s="16" t="str">
        <f t="shared" si="19"/>
        <v>n.a.</v>
      </c>
      <c r="U168" s="16" t="str">
        <f t="shared" si="13"/>
        <v>n.a.</v>
      </c>
      <c r="V168" s="16" t="str">
        <f t="shared" si="20"/>
        <v>n.a.</v>
      </c>
      <c r="W168" s="16" t="str">
        <f t="shared" si="20"/>
        <v>n.a.</v>
      </c>
      <c r="X168" s="16" t="str">
        <f t="shared" si="20"/>
        <v>n.a.</v>
      </c>
      <c r="Y168" s="16" t="str">
        <f t="shared" si="14"/>
        <v>n.a.</v>
      </c>
      <c r="Z168" s="3"/>
      <c r="AA168" s="3"/>
      <c r="AB168" s="3"/>
      <c r="AC168" s="3"/>
      <c r="AD168" s="3"/>
      <c r="AE168" s="3"/>
      <c r="AF168" s="3"/>
    </row>
    <row r="169" spans="1:32">
      <c r="A169" s="4">
        <f t="shared" si="21"/>
        <v>1977</v>
      </c>
      <c r="B169" s="70"/>
      <c r="C169" s="69">
        <v>1917800</v>
      </c>
      <c r="D169" s="66">
        <v>304243</v>
      </c>
      <c r="E169" s="3">
        <v>191532</v>
      </c>
      <c r="F169" s="68">
        <v>635.29999999999995</v>
      </c>
      <c r="G169" s="3"/>
      <c r="H169" s="3"/>
      <c r="I169" s="3"/>
      <c r="K169" s="16">
        <f t="shared" si="23"/>
        <v>0</v>
      </c>
      <c r="L169" s="7">
        <f t="shared" si="24"/>
        <v>3.0661907852044035</v>
      </c>
      <c r="M169" s="7">
        <v>9.1745092559381298</v>
      </c>
      <c r="N169" s="53">
        <f t="shared" si="15"/>
        <v>0</v>
      </c>
      <c r="O169" s="53">
        <f t="shared" si="16"/>
        <v>0</v>
      </c>
      <c r="P169" s="53">
        <f t="shared" si="17"/>
        <v>0</v>
      </c>
      <c r="Q169" s="53">
        <f t="shared" si="18"/>
        <v>0</v>
      </c>
      <c r="R169" s="16" t="str">
        <f t="shared" si="19"/>
        <v>n.a.</v>
      </c>
      <c r="S169" s="16" t="str">
        <f t="shared" si="19"/>
        <v>n.a.</v>
      </c>
      <c r="T169" s="16" t="str">
        <f t="shared" si="19"/>
        <v>n.a.</v>
      </c>
      <c r="U169" s="16" t="str">
        <f t="shared" si="13"/>
        <v>n.a.</v>
      </c>
      <c r="V169" s="16" t="str">
        <f t="shared" si="20"/>
        <v>n.a.</v>
      </c>
      <c r="W169" s="16" t="str">
        <f t="shared" si="20"/>
        <v>n.a.</v>
      </c>
      <c r="X169" s="16" t="str">
        <f t="shared" si="20"/>
        <v>n.a.</v>
      </c>
      <c r="Y169" s="16" t="str">
        <f t="shared" si="14"/>
        <v>n.a.</v>
      </c>
      <c r="Z169" s="3"/>
      <c r="AA169" s="3"/>
      <c r="AB169" s="3"/>
      <c r="AC169" s="3"/>
      <c r="AD169" s="3"/>
      <c r="AE169" s="3"/>
      <c r="AF169" s="3"/>
    </row>
    <row r="170" spans="1:32">
      <c r="A170" s="4">
        <f t="shared" si="21"/>
        <v>1978</v>
      </c>
      <c r="B170" s="70">
        <v>72800</v>
      </c>
      <c r="C170" s="69">
        <v>2270220</v>
      </c>
      <c r="D170" s="66">
        <v>345238</v>
      </c>
      <c r="E170" s="3">
        <v>241225</v>
      </c>
      <c r="F170" s="68">
        <v>659.4</v>
      </c>
      <c r="G170" s="3"/>
      <c r="H170" s="3"/>
      <c r="I170" s="3"/>
      <c r="J170" s="7">
        <f t="shared" ref="J170:J201" si="25">100*B170/E170</f>
        <v>30.179293191004248</v>
      </c>
      <c r="K170" s="16">
        <f t="shared" si="23"/>
        <v>30.179293191004248</v>
      </c>
      <c r="L170" s="7">
        <f t="shared" si="24"/>
        <v>3.7934833936722923</v>
      </c>
      <c r="M170" s="7">
        <v>9.3879989118868572</v>
      </c>
      <c r="N170" s="53">
        <f t="shared" si="15"/>
        <v>0</v>
      </c>
      <c r="O170" s="53">
        <f t="shared" si="16"/>
        <v>1</v>
      </c>
      <c r="P170" s="53">
        <f t="shared" si="17"/>
        <v>0</v>
      </c>
      <c r="Q170" s="53">
        <f t="shared" si="18"/>
        <v>0</v>
      </c>
      <c r="R170" s="16" t="str">
        <f t="shared" si="19"/>
        <v>n.a.</v>
      </c>
      <c r="S170" s="16">
        <f t="shared" si="19"/>
        <v>3.7934833936722923</v>
      </c>
      <c r="T170" s="16" t="str">
        <f t="shared" si="19"/>
        <v>n.a.</v>
      </c>
      <c r="U170" s="16" t="str">
        <f t="shared" si="13"/>
        <v>n.a.</v>
      </c>
      <c r="V170" s="16" t="str">
        <f t="shared" si="20"/>
        <v>n.a.</v>
      </c>
      <c r="W170" s="16">
        <f t="shared" si="20"/>
        <v>9.3879989118868572</v>
      </c>
      <c r="X170" s="16" t="str">
        <f t="shared" si="20"/>
        <v>n.a.</v>
      </c>
      <c r="Y170" s="16" t="str">
        <f t="shared" si="14"/>
        <v>n.a.</v>
      </c>
      <c r="Z170" s="3"/>
      <c r="AA170" s="3"/>
      <c r="AB170" s="3"/>
      <c r="AC170" s="3"/>
      <c r="AD170" s="3"/>
      <c r="AE170" s="3"/>
      <c r="AF170" s="3"/>
    </row>
    <row r="171" spans="1:32">
      <c r="A171" s="4">
        <f t="shared" si="21"/>
        <v>1979</v>
      </c>
      <c r="B171" s="70">
        <v>82800</v>
      </c>
      <c r="C171" s="69">
        <v>2580310</v>
      </c>
      <c r="D171" s="66">
        <v>393550</v>
      </c>
      <c r="E171" s="3">
        <v>266107</v>
      </c>
      <c r="F171" s="68">
        <v>681.2</v>
      </c>
      <c r="G171" s="3"/>
      <c r="H171" s="3"/>
      <c r="I171" s="3"/>
      <c r="J171" s="7">
        <f t="shared" si="25"/>
        <v>31.115303242680575</v>
      </c>
      <c r="K171" s="16">
        <f t="shared" si="23"/>
        <v>31.115303242680575</v>
      </c>
      <c r="L171" s="7">
        <f t="shared" si="24"/>
        <v>3.3060357901122384</v>
      </c>
      <c r="M171" s="7">
        <v>11.275514910318645</v>
      </c>
      <c r="N171" s="53">
        <f t="shared" si="15"/>
        <v>0</v>
      </c>
      <c r="O171" s="53">
        <f t="shared" si="16"/>
        <v>1</v>
      </c>
      <c r="P171" s="53">
        <f t="shared" si="17"/>
        <v>0</v>
      </c>
      <c r="Q171" s="53">
        <f t="shared" si="18"/>
        <v>0</v>
      </c>
      <c r="R171" s="16" t="str">
        <f t="shared" si="19"/>
        <v>n.a.</v>
      </c>
      <c r="S171" s="16">
        <f t="shared" si="19"/>
        <v>3.3060357901122384</v>
      </c>
      <c r="T171" s="16" t="str">
        <f t="shared" si="19"/>
        <v>n.a.</v>
      </c>
      <c r="U171" s="16" t="str">
        <f t="shared" si="13"/>
        <v>n.a.</v>
      </c>
      <c r="V171" s="16" t="str">
        <f t="shared" si="20"/>
        <v>n.a.</v>
      </c>
      <c r="W171" s="16">
        <f t="shared" si="20"/>
        <v>11.275514910318645</v>
      </c>
      <c r="X171" s="16" t="str">
        <f t="shared" si="20"/>
        <v>n.a.</v>
      </c>
      <c r="Y171" s="16" t="str">
        <f t="shared" si="14"/>
        <v>n.a.</v>
      </c>
      <c r="Z171" s="3"/>
      <c r="AA171" s="3"/>
      <c r="AB171" s="3"/>
      <c r="AC171" s="3"/>
      <c r="AD171" s="3"/>
      <c r="AE171" s="3"/>
      <c r="AF171" s="3"/>
    </row>
    <row r="172" spans="1:32">
      <c r="A172" s="4">
        <f t="shared" si="21"/>
        <v>1980</v>
      </c>
      <c r="B172" s="70">
        <v>92200</v>
      </c>
      <c r="C172" s="69">
        <v>2911520</v>
      </c>
      <c r="D172" s="66">
        <v>445233</v>
      </c>
      <c r="E172" s="3">
        <v>314698</v>
      </c>
      <c r="F172" s="68">
        <v>688.5</v>
      </c>
      <c r="G172" s="3">
        <v>1025780</v>
      </c>
      <c r="H172" s="3"/>
      <c r="I172" s="64">
        <f>100*E172/G172</f>
        <v>30.678898009319738</v>
      </c>
      <c r="J172" s="7">
        <f t="shared" si="25"/>
        <v>29.297930078996369</v>
      </c>
      <c r="K172" s="16">
        <f t="shared" si="23"/>
        <v>29.297930078996369</v>
      </c>
      <c r="L172" s="7">
        <f t="shared" si="24"/>
        <v>1.0716382853787287</v>
      </c>
      <c r="M172" s="7">
        <v>13.057</v>
      </c>
      <c r="N172" s="53">
        <f t="shared" si="15"/>
        <v>1</v>
      </c>
      <c r="O172" s="53">
        <f t="shared" si="16"/>
        <v>0</v>
      </c>
      <c r="P172" s="53">
        <f t="shared" si="17"/>
        <v>0</v>
      </c>
      <c r="Q172" s="53">
        <f t="shared" si="18"/>
        <v>0</v>
      </c>
      <c r="R172" s="16">
        <f t="shared" si="19"/>
        <v>1.0716382853787287</v>
      </c>
      <c r="S172" s="16" t="str">
        <f t="shared" si="19"/>
        <v>n.a.</v>
      </c>
      <c r="T172" s="16" t="str">
        <f t="shared" si="19"/>
        <v>n.a.</v>
      </c>
      <c r="U172" s="16" t="str">
        <f t="shared" si="13"/>
        <v>n.a.</v>
      </c>
      <c r="V172" s="16">
        <f t="shared" si="20"/>
        <v>13.057</v>
      </c>
      <c r="W172" s="16" t="str">
        <f t="shared" si="20"/>
        <v>n.a.</v>
      </c>
      <c r="X172" s="16" t="str">
        <f t="shared" si="20"/>
        <v>n.a.</v>
      </c>
      <c r="Y172" s="16" t="str">
        <f t="shared" si="14"/>
        <v>n.a.</v>
      </c>
      <c r="Z172" s="3"/>
      <c r="AA172" s="3"/>
      <c r="AB172" s="3"/>
      <c r="AC172" s="3"/>
      <c r="AD172" s="3"/>
      <c r="AE172" s="3"/>
      <c r="AF172" s="3"/>
    </row>
    <row r="173" spans="1:32">
      <c r="A173" s="4">
        <f t="shared" si="21"/>
        <v>1981</v>
      </c>
      <c r="B173" s="70">
        <v>110100</v>
      </c>
      <c r="C173" s="69">
        <v>3279640</v>
      </c>
      <c r="D173" s="66">
        <v>500756</v>
      </c>
      <c r="E173" s="3">
        <v>360827</v>
      </c>
      <c r="F173" s="68">
        <v>690.5</v>
      </c>
      <c r="G173" s="3">
        <v>1041654</v>
      </c>
      <c r="H173" s="3"/>
      <c r="I173" s="64">
        <f t="shared" ref="I173:I195" si="26">100*E173/G173</f>
        <v>34.639813220128758</v>
      </c>
      <c r="J173" s="7">
        <f t="shared" si="25"/>
        <v>30.513237645741587</v>
      </c>
      <c r="K173" s="16">
        <f t="shared" si="23"/>
        <v>0.33394445473733825</v>
      </c>
      <c r="L173" s="7">
        <f>100*(G173/G172-1)</f>
        <v>1.5475053130300953</v>
      </c>
      <c r="M173" s="7">
        <v>13.333</v>
      </c>
      <c r="N173" s="53">
        <f t="shared" si="15"/>
        <v>0</v>
      </c>
      <c r="O173" s="53">
        <f t="shared" si="16"/>
        <v>1</v>
      </c>
      <c r="P173" s="53">
        <f t="shared" si="17"/>
        <v>0</v>
      </c>
      <c r="Q173" s="53">
        <f t="shared" si="18"/>
        <v>0</v>
      </c>
      <c r="R173" s="16" t="str">
        <f t="shared" si="19"/>
        <v>n.a.</v>
      </c>
      <c r="S173" s="16">
        <f t="shared" si="19"/>
        <v>1.5475053130300953</v>
      </c>
      <c r="T173" s="16" t="str">
        <f t="shared" si="19"/>
        <v>n.a.</v>
      </c>
      <c r="U173" s="16" t="str">
        <f t="shared" si="13"/>
        <v>n.a.</v>
      </c>
      <c r="V173" s="16" t="str">
        <f t="shared" si="20"/>
        <v>n.a.</v>
      </c>
      <c r="W173" s="16">
        <f t="shared" si="20"/>
        <v>13.333</v>
      </c>
      <c r="X173" s="16" t="str">
        <f t="shared" si="20"/>
        <v>n.a.</v>
      </c>
      <c r="Y173" s="16" t="str">
        <f t="shared" si="14"/>
        <v>n.a.</v>
      </c>
      <c r="Z173" s="3"/>
      <c r="AA173" s="3"/>
      <c r="AB173" s="3"/>
      <c r="AC173" s="3"/>
      <c r="AD173" s="3"/>
      <c r="AE173" s="3"/>
      <c r="AF173" s="3"/>
    </row>
    <row r="174" spans="1:32">
      <c r="A174" s="4">
        <f t="shared" si="21"/>
        <v>1982</v>
      </c>
      <c r="B174" s="70">
        <v>145500</v>
      </c>
      <c r="C174" s="69">
        <v>3771840</v>
      </c>
      <c r="D174" s="66">
        <v>574445</v>
      </c>
      <c r="E174" s="3">
        <v>399185</v>
      </c>
      <c r="F174" s="68">
        <v>701.4</v>
      </c>
      <c r="G174" s="3">
        <v>1042955.9999999999</v>
      </c>
      <c r="H174" s="3"/>
      <c r="I174" s="64">
        <f t="shared" si="26"/>
        <v>38.274385496607721</v>
      </c>
      <c r="J174" s="7">
        <f t="shared" si="25"/>
        <v>36.449265378208096</v>
      </c>
      <c r="K174" s="16">
        <f t="shared" si="23"/>
        <v>5.3339621355275213</v>
      </c>
      <c r="L174" s="7">
        <f t="shared" ref="L174:L201" si="27">100*(G174/G173-1)</f>
        <v>0.12499351992119045</v>
      </c>
      <c r="M174" s="7">
        <v>11.978</v>
      </c>
      <c r="N174" s="53">
        <f t="shared" si="15"/>
        <v>0</v>
      </c>
      <c r="O174" s="53">
        <f t="shared" si="16"/>
        <v>1</v>
      </c>
      <c r="P174" s="53">
        <f t="shared" si="17"/>
        <v>0</v>
      </c>
      <c r="Q174" s="53">
        <f t="shared" si="18"/>
        <v>0</v>
      </c>
      <c r="R174" s="16" t="str">
        <f t="shared" si="19"/>
        <v>n.a.</v>
      </c>
      <c r="S174" s="16">
        <f t="shared" si="19"/>
        <v>0.12499351992119045</v>
      </c>
      <c r="T174" s="16" t="str">
        <f t="shared" si="19"/>
        <v>n.a.</v>
      </c>
      <c r="U174" s="16" t="str">
        <f t="shared" si="13"/>
        <v>n.a.</v>
      </c>
      <c r="V174" s="16" t="str">
        <f t="shared" si="20"/>
        <v>n.a.</v>
      </c>
      <c r="W174" s="16">
        <f t="shared" si="20"/>
        <v>11.978</v>
      </c>
      <c r="X174" s="16" t="str">
        <f t="shared" si="20"/>
        <v>n.a.</v>
      </c>
      <c r="Y174" s="16" t="str">
        <f t="shared" si="14"/>
        <v>n.a.</v>
      </c>
      <c r="Z174" s="3"/>
      <c r="AA174" s="3"/>
      <c r="AB174" s="3"/>
      <c r="AC174" s="3"/>
      <c r="AD174" s="3"/>
      <c r="AE174" s="3"/>
      <c r="AF174" s="3"/>
    </row>
    <row r="175" spans="1:32">
      <c r="A175" s="4">
        <f t="shared" si="21"/>
        <v>1983</v>
      </c>
      <c r="B175" s="70">
        <v>170000</v>
      </c>
      <c r="C175" s="69">
        <v>4212150</v>
      </c>
      <c r="D175" s="66">
        <v>636622</v>
      </c>
      <c r="E175" s="3">
        <v>443475</v>
      </c>
      <c r="F175" s="3"/>
      <c r="G175" s="3">
        <v>1083286</v>
      </c>
      <c r="H175" s="3"/>
      <c r="I175" s="64">
        <f t="shared" si="26"/>
        <v>40.93794251933469</v>
      </c>
      <c r="J175" s="7">
        <f t="shared" si="25"/>
        <v>38.333615198150966</v>
      </c>
      <c r="K175" s="16">
        <f t="shared" si="23"/>
        <v>9.0356851191545964</v>
      </c>
      <c r="L175" s="7">
        <f t="shared" si="27"/>
        <v>3.8668937136370207</v>
      </c>
      <c r="M175" s="7">
        <v>9.4600000000000009</v>
      </c>
      <c r="N175" s="53">
        <f t="shared" si="15"/>
        <v>0</v>
      </c>
      <c r="O175" s="53">
        <f t="shared" si="16"/>
        <v>1</v>
      </c>
      <c r="P175" s="53">
        <f t="shared" si="17"/>
        <v>0</v>
      </c>
      <c r="Q175" s="53">
        <f t="shared" si="18"/>
        <v>0</v>
      </c>
      <c r="R175" s="16" t="str">
        <f t="shared" si="19"/>
        <v>n.a.</v>
      </c>
      <c r="S175" s="16">
        <f t="shared" si="19"/>
        <v>3.8668937136370207</v>
      </c>
      <c r="T175" s="16" t="str">
        <f t="shared" si="19"/>
        <v>n.a.</v>
      </c>
      <c r="U175" s="16" t="str">
        <f t="shared" si="13"/>
        <v>n.a.</v>
      </c>
      <c r="V175" s="16" t="str">
        <f t="shared" si="20"/>
        <v>n.a.</v>
      </c>
      <c r="W175" s="16">
        <f t="shared" si="20"/>
        <v>9.4600000000000009</v>
      </c>
      <c r="X175" s="16" t="str">
        <f t="shared" si="20"/>
        <v>n.a.</v>
      </c>
      <c r="Y175" s="16" t="str">
        <f t="shared" si="14"/>
        <v>n.a.</v>
      </c>
      <c r="Z175" s="3"/>
      <c r="AA175" s="3"/>
      <c r="AB175" s="3"/>
      <c r="AC175" s="3"/>
      <c r="AD175" s="3"/>
      <c r="AE175" s="3"/>
      <c r="AF175" s="3"/>
    </row>
    <row r="176" spans="1:32">
      <c r="A176" s="4">
        <f t="shared" si="21"/>
        <v>1984</v>
      </c>
      <c r="B176" s="70">
        <v>201400</v>
      </c>
      <c r="C176" s="69">
        <v>4589160</v>
      </c>
      <c r="D176" s="66">
        <v>693088</v>
      </c>
      <c r="E176" s="3">
        <v>498656</v>
      </c>
      <c r="F176" s="3"/>
      <c r="G176" s="3">
        <v>1147136</v>
      </c>
      <c r="H176" s="3"/>
      <c r="I176" s="64">
        <f t="shared" si="26"/>
        <v>43.469649631778623</v>
      </c>
      <c r="J176" s="7">
        <f t="shared" si="25"/>
        <v>40.388564461271898</v>
      </c>
      <c r="K176" s="16">
        <f t="shared" si="23"/>
        <v>9.8753268155303111</v>
      </c>
      <c r="L176" s="7">
        <f t="shared" si="27"/>
        <v>5.8941036808377367</v>
      </c>
      <c r="M176" s="7">
        <v>7.6740000000000004</v>
      </c>
      <c r="N176" s="53">
        <f t="shared" si="15"/>
        <v>0</v>
      </c>
      <c r="O176" s="53">
        <f t="shared" si="16"/>
        <v>1</v>
      </c>
      <c r="P176" s="53">
        <f t="shared" si="17"/>
        <v>0</v>
      </c>
      <c r="Q176" s="53">
        <f t="shared" si="18"/>
        <v>0</v>
      </c>
      <c r="R176" s="16" t="str">
        <f t="shared" si="19"/>
        <v>n.a.</v>
      </c>
      <c r="S176" s="16">
        <f t="shared" si="19"/>
        <v>5.8941036808377367</v>
      </c>
      <c r="T176" s="16" t="str">
        <f t="shared" si="19"/>
        <v>n.a.</v>
      </c>
      <c r="U176" s="16" t="str">
        <f t="shared" si="13"/>
        <v>n.a.</v>
      </c>
      <c r="V176" s="16" t="str">
        <f t="shared" si="20"/>
        <v>n.a.</v>
      </c>
      <c r="W176" s="16">
        <f t="shared" si="20"/>
        <v>7.6740000000000004</v>
      </c>
      <c r="X176" s="16" t="str">
        <f t="shared" si="20"/>
        <v>n.a.</v>
      </c>
      <c r="Y176" s="16" t="str">
        <f t="shared" si="14"/>
        <v>n.a.</v>
      </c>
      <c r="Z176" s="3"/>
      <c r="AA176" s="3"/>
      <c r="AB176" s="3"/>
      <c r="AC176" s="3"/>
      <c r="AD176" s="3"/>
      <c r="AE176" s="3"/>
      <c r="AF176" s="3"/>
    </row>
    <row r="177" spans="1:32">
      <c r="A177" s="4">
        <f t="shared" si="21"/>
        <v>1985</v>
      </c>
      <c r="B177" s="70">
        <v>227700</v>
      </c>
      <c r="C177" s="69">
        <v>4932860</v>
      </c>
      <c r="D177" s="66">
        <v>743890</v>
      </c>
      <c r="E177" s="3">
        <v>552432</v>
      </c>
      <c r="F177" s="3"/>
      <c r="G177" s="3">
        <v>1208554</v>
      </c>
      <c r="H177" s="3"/>
      <c r="I177" s="64">
        <f t="shared" si="26"/>
        <v>45.710162723386794</v>
      </c>
      <c r="J177" s="7">
        <f t="shared" si="25"/>
        <v>41.217742636197755</v>
      </c>
      <c r="K177" s="16">
        <f t="shared" si="23"/>
        <v>4.7684772579896588</v>
      </c>
      <c r="L177" s="7">
        <f t="shared" si="27"/>
        <v>5.3540295135014571</v>
      </c>
      <c r="M177" s="7">
        <v>5.8310000000000004</v>
      </c>
      <c r="N177" s="53">
        <f t="shared" si="15"/>
        <v>0</v>
      </c>
      <c r="O177" s="53">
        <f t="shared" si="16"/>
        <v>1</v>
      </c>
      <c r="P177" s="53">
        <f t="shared" si="17"/>
        <v>0</v>
      </c>
      <c r="Q177" s="53">
        <f t="shared" si="18"/>
        <v>0</v>
      </c>
      <c r="R177" s="16" t="str">
        <f t="shared" si="19"/>
        <v>n.a.</v>
      </c>
      <c r="S177" s="16">
        <f t="shared" si="19"/>
        <v>5.3540295135014571</v>
      </c>
      <c r="T177" s="16" t="str">
        <f t="shared" si="19"/>
        <v>n.a.</v>
      </c>
      <c r="U177" s="16" t="str">
        <f t="shared" si="13"/>
        <v>n.a.</v>
      </c>
      <c r="V177" s="16" t="str">
        <f t="shared" si="20"/>
        <v>n.a.</v>
      </c>
      <c r="W177" s="16">
        <f t="shared" si="20"/>
        <v>5.8310000000000004</v>
      </c>
      <c r="X177" s="16" t="str">
        <f t="shared" si="20"/>
        <v>n.a.</v>
      </c>
      <c r="Y177" s="16" t="str">
        <f t="shared" si="14"/>
        <v>n.a.</v>
      </c>
      <c r="Z177" s="3"/>
      <c r="AA177" s="3"/>
      <c r="AB177" s="3"/>
      <c r="AC177" s="3"/>
      <c r="AD177" s="3"/>
      <c r="AE177" s="3"/>
      <c r="AF177" s="3"/>
    </row>
    <row r="178" spans="1:32">
      <c r="A178" s="4">
        <f t="shared" si="21"/>
        <v>1986</v>
      </c>
      <c r="B178" s="70">
        <v>249300</v>
      </c>
      <c r="C178" s="69">
        <v>5292980</v>
      </c>
      <c r="D178" s="66">
        <v>802365</v>
      </c>
      <c r="E178" s="3">
        <v>570893</v>
      </c>
      <c r="F178" s="3"/>
      <c r="G178" s="3">
        <v>1257350</v>
      </c>
      <c r="H178" s="3"/>
      <c r="I178" s="64">
        <f t="shared" si="26"/>
        <v>45.404461764822841</v>
      </c>
      <c r="J178" s="7">
        <f t="shared" si="25"/>
        <v>43.668428234362658</v>
      </c>
      <c r="K178" s="16">
        <f t="shared" si="23"/>
        <v>5.3348130362116919</v>
      </c>
      <c r="L178" s="7">
        <f t="shared" si="27"/>
        <v>4.0375523145842029</v>
      </c>
      <c r="M178" s="7">
        <v>2.5390000000000001</v>
      </c>
      <c r="N178" s="53">
        <f t="shared" si="15"/>
        <v>0</v>
      </c>
      <c r="O178" s="53">
        <f t="shared" si="16"/>
        <v>1</v>
      </c>
      <c r="P178" s="53">
        <f t="shared" si="17"/>
        <v>0</v>
      </c>
      <c r="Q178" s="53">
        <f t="shared" si="18"/>
        <v>0</v>
      </c>
      <c r="R178" s="16" t="str">
        <f t="shared" si="19"/>
        <v>n.a.</v>
      </c>
      <c r="S178" s="16">
        <f t="shared" si="19"/>
        <v>4.0375523145842029</v>
      </c>
      <c r="T178" s="16" t="str">
        <f t="shared" si="19"/>
        <v>n.a.</v>
      </c>
      <c r="U178" s="16" t="str">
        <f t="shared" si="13"/>
        <v>n.a.</v>
      </c>
      <c r="V178" s="16" t="str">
        <f t="shared" si="20"/>
        <v>n.a.</v>
      </c>
      <c r="W178" s="16">
        <f t="shared" si="20"/>
        <v>2.5390000000000001</v>
      </c>
      <c r="X178" s="16" t="str">
        <f t="shared" si="20"/>
        <v>n.a.</v>
      </c>
      <c r="Y178" s="16" t="str">
        <f t="shared" si="14"/>
        <v>n.a.</v>
      </c>
      <c r="Z178" s="3"/>
      <c r="AA178" s="3"/>
      <c r="AB178" s="3"/>
      <c r="AC178" s="3"/>
      <c r="AD178" s="3"/>
      <c r="AE178" s="3"/>
      <c r="AF178" s="3"/>
    </row>
    <row r="179" spans="1:32">
      <c r="A179" s="4">
        <f t="shared" si="21"/>
        <v>1987</v>
      </c>
      <c r="B179" s="70">
        <v>281200</v>
      </c>
      <c r="C179" s="69">
        <v>5564380</v>
      </c>
      <c r="D179" s="66">
        <v>845164</v>
      </c>
      <c r="E179" s="3">
        <v>622867</v>
      </c>
      <c r="F179" s="3"/>
      <c r="G179" s="3">
        <v>1279731</v>
      </c>
      <c r="H179" s="3"/>
      <c r="I179" s="64">
        <f t="shared" si="26"/>
        <v>48.6717130396935</v>
      </c>
      <c r="J179" s="7">
        <f t="shared" si="25"/>
        <v>45.146074523132548</v>
      </c>
      <c r="K179" s="16">
        <f t="shared" si="23"/>
        <v>4.7575100618606498</v>
      </c>
      <c r="L179" s="7">
        <f t="shared" si="27"/>
        <v>1.7800135204994572</v>
      </c>
      <c r="M179" s="7">
        <v>3.2890000000000001</v>
      </c>
      <c r="N179" s="53">
        <f t="shared" si="15"/>
        <v>0</v>
      </c>
      <c r="O179" s="53">
        <f t="shared" si="16"/>
        <v>1</v>
      </c>
      <c r="P179" s="53">
        <f t="shared" si="17"/>
        <v>0</v>
      </c>
      <c r="Q179" s="53">
        <f t="shared" si="18"/>
        <v>0</v>
      </c>
      <c r="R179" s="16" t="str">
        <f t="shared" si="19"/>
        <v>n.a.</v>
      </c>
      <c r="S179" s="16">
        <f t="shared" si="19"/>
        <v>1.7800135204994572</v>
      </c>
      <c r="T179" s="16" t="str">
        <f t="shared" si="19"/>
        <v>n.a.</v>
      </c>
      <c r="U179" s="16" t="str">
        <f t="shared" si="13"/>
        <v>n.a.</v>
      </c>
      <c r="V179" s="16" t="str">
        <f t="shared" si="20"/>
        <v>n.a.</v>
      </c>
      <c r="W179" s="16">
        <f t="shared" si="20"/>
        <v>3.2890000000000001</v>
      </c>
      <c r="X179" s="16" t="str">
        <f t="shared" si="20"/>
        <v>n.a.</v>
      </c>
      <c r="Y179" s="16" t="str">
        <f t="shared" si="14"/>
        <v>n.a.</v>
      </c>
      <c r="Z179" s="3"/>
      <c r="AA179" s="3"/>
      <c r="AB179" s="3"/>
      <c r="AC179" s="3"/>
      <c r="AD179" s="3"/>
      <c r="AE179" s="3"/>
      <c r="AF179" s="3"/>
    </row>
    <row r="180" spans="1:32">
      <c r="A180" s="4">
        <f t="shared" si="21"/>
        <v>1988</v>
      </c>
      <c r="B180" s="70">
        <v>302800</v>
      </c>
      <c r="C180" s="69">
        <v>5996200</v>
      </c>
      <c r="D180" s="66">
        <v>911194</v>
      </c>
      <c r="E180" s="3">
        <v>652073</v>
      </c>
      <c r="F180" s="3"/>
      <c r="G180" s="3">
        <v>1277519</v>
      </c>
      <c r="H180" s="3"/>
      <c r="I180" s="64">
        <f t="shared" si="26"/>
        <v>51.042137142383012</v>
      </c>
      <c r="J180" s="7">
        <f t="shared" si="25"/>
        <v>46.436518610646353</v>
      </c>
      <c r="K180" s="16">
        <f t="shared" si="23"/>
        <v>5.2187759744485973</v>
      </c>
      <c r="L180" s="7">
        <f t="shared" si="27"/>
        <v>-0.17284882526092948</v>
      </c>
      <c r="M180" s="7">
        <v>2.7010000000000001</v>
      </c>
      <c r="N180" s="53">
        <f t="shared" si="15"/>
        <v>0</v>
      </c>
      <c r="O180" s="53">
        <f t="shared" si="16"/>
        <v>1</v>
      </c>
      <c r="P180" s="53">
        <f t="shared" si="17"/>
        <v>0</v>
      </c>
      <c r="Q180" s="53">
        <f t="shared" si="18"/>
        <v>0</v>
      </c>
      <c r="R180" s="16" t="str">
        <f t="shared" si="19"/>
        <v>n.a.</v>
      </c>
      <c r="S180" s="16">
        <f t="shared" si="19"/>
        <v>-0.17284882526092948</v>
      </c>
      <c r="T180" s="16" t="str">
        <f t="shared" si="19"/>
        <v>n.a.</v>
      </c>
      <c r="U180" s="16" t="str">
        <f t="shared" si="13"/>
        <v>n.a.</v>
      </c>
      <c r="V180" s="16" t="str">
        <f t="shared" si="20"/>
        <v>n.a.</v>
      </c>
      <c r="W180" s="16">
        <f t="shared" si="20"/>
        <v>2.7010000000000001</v>
      </c>
      <c r="X180" s="16" t="str">
        <f t="shared" si="20"/>
        <v>n.a.</v>
      </c>
      <c r="Y180" s="16" t="str">
        <f t="shared" si="14"/>
        <v>n.a.</v>
      </c>
      <c r="Z180" s="3"/>
      <c r="AA180" s="3"/>
      <c r="AB180" s="3"/>
      <c r="AC180" s="3"/>
      <c r="AD180" s="3"/>
      <c r="AE180" s="3"/>
      <c r="AF180" s="3"/>
    </row>
    <row r="181" spans="1:32">
      <c r="A181" s="4">
        <f t="shared" si="21"/>
        <v>1989</v>
      </c>
      <c r="B181" s="70">
        <v>333300</v>
      </c>
      <c r="C181" s="69">
        <v>6431720</v>
      </c>
      <c r="D181" s="66">
        <v>980534</v>
      </c>
      <c r="E181" s="3">
        <v>695771</v>
      </c>
      <c r="F181" s="3"/>
      <c r="G181" s="3">
        <v>1290263</v>
      </c>
      <c r="H181" s="3"/>
      <c r="I181" s="64">
        <f t="shared" si="26"/>
        <v>53.92474247498378</v>
      </c>
      <c r="J181" s="7">
        <f t="shared" si="25"/>
        <v>47.903692450533292</v>
      </c>
      <c r="K181" s="16">
        <f t="shared" si="23"/>
        <v>4.2352642161706342</v>
      </c>
      <c r="L181" s="7">
        <f t="shared" si="27"/>
        <v>0.99755854903136321</v>
      </c>
      <c r="M181" s="7">
        <v>3.4980000000000002</v>
      </c>
      <c r="N181" s="53">
        <f t="shared" si="15"/>
        <v>0</v>
      </c>
      <c r="O181" s="53">
        <f t="shared" si="16"/>
        <v>1</v>
      </c>
      <c r="P181" s="53">
        <f t="shared" si="17"/>
        <v>0</v>
      </c>
      <c r="Q181" s="53">
        <f t="shared" si="18"/>
        <v>0</v>
      </c>
      <c r="R181" s="16" t="str">
        <f t="shared" si="19"/>
        <v>n.a.</v>
      </c>
      <c r="S181" s="16">
        <f t="shared" si="19"/>
        <v>0.99755854903136321</v>
      </c>
      <c r="T181" s="16" t="str">
        <f t="shared" si="19"/>
        <v>n.a.</v>
      </c>
      <c r="U181" s="16" t="str">
        <f t="shared" si="13"/>
        <v>n.a.</v>
      </c>
      <c r="V181" s="16" t="str">
        <f t="shared" si="20"/>
        <v>n.a.</v>
      </c>
      <c r="W181" s="16">
        <f t="shared" si="20"/>
        <v>3.4980000000000002</v>
      </c>
      <c r="X181" s="16" t="str">
        <f t="shared" si="20"/>
        <v>n.a.</v>
      </c>
      <c r="Y181" s="16" t="str">
        <f t="shared" si="14"/>
        <v>n.a.</v>
      </c>
      <c r="Z181" s="3"/>
      <c r="AA181" s="3"/>
      <c r="AB181" s="3"/>
      <c r="AC181" s="3"/>
      <c r="AD181" s="3"/>
      <c r="AE181" s="3"/>
      <c r="AF181" s="3"/>
    </row>
    <row r="182" spans="1:32">
      <c r="A182" s="4">
        <f t="shared" si="21"/>
        <v>1990</v>
      </c>
      <c r="B182" s="70">
        <v>363600</v>
      </c>
      <c r="C182" s="69">
        <v>6747870</v>
      </c>
      <c r="D182" s="66">
        <v>1033025</v>
      </c>
      <c r="E182" s="3">
        <v>736295</v>
      </c>
      <c r="F182" s="3"/>
      <c r="G182" s="3">
        <v>1315133</v>
      </c>
      <c r="H182" s="3"/>
      <c r="I182" s="64">
        <f t="shared" si="26"/>
        <v>55.986352711094618</v>
      </c>
      <c r="J182" s="7">
        <f t="shared" si="25"/>
        <v>49.382380703386552</v>
      </c>
      <c r="K182" s="16">
        <f t="shared" si="23"/>
        <v>4.2363061802540045</v>
      </c>
      <c r="L182" s="7">
        <f t="shared" si="27"/>
        <v>1.9275140029590965</v>
      </c>
      <c r="M182" s="7">
        <v>3.38</v>
      </c>
      <c r="N182" s="53">
        <f t="shared" si="15"/>
        <v>0</v>
      </c>
      <c r="O182" s="53">
        <f t="shared" si="16"/>
        <v>1</v>
      </c>
      <c r="P182" s="53">
        <f t="shared" si="17"/>
        <v>0</v>
      </c>
      <c r="Q182" s="53">
        <f t="shared" si="18"/>
        <v>0</v>
      </c>
      <c r="R182" s="16" t="str">
        <f t="shared" si="19"/>
        <v>n.a.</v>
      </c>
      <c r="S182" s="16">
        <f t="shared" si="19"/>
        <v>1.9275140029590965</v>
      </c>
      <c r="T182" s="16" t="str">
        <f t="shared" si="19"/>
        <v>n.a.</v>
      </c>
      <c r="U182" s="16" t="str">
        <f t="shared" si="13"/>
        <v>n.a.</v>
      </c>
      <c r="V182" s="16" t="str">
        <f t="shared" si="20"/>
        <v>n.a.</v>
      </c>
      <c r="W182" s="16">
        <f t="shared" si="20"/>
        <v>3.38</v>
      </c>
      <c r="X182" s="16" t="str">
        <f t="shared" si="20"/>
        <v>n.a.</v>
      </c>
      <c r="Y182" s="16" t="str">
        <f t="shared" si="14"/>
        <v>n.a.</v>
      </c>
      <c r="Z182" s="3"/>
      <c r="AA182" s="3"/>
      <c r="AB182" s="3"/>
      <c r="AC182" s="3"/>
      <c r="AD182" s="3"/>
      <c r="AE182" s="3"/>
      <c r="AF182" s="3"/>
    </row>
    <row r="183" spans="1:32">
      <c r="A183" s="4">
        <f t="shared" si="21"/>
        <v>1991</v>
      </c>
      <c r="B183" s="70">
        <v>385100</v>
      </c>
      <c r="C183" s="69">
        <v>6986410</v>
      </c>
      <c r="D183" s="66">
        <v>1070023</v>
      </c>
      <c r="E183" s="3">
        <v>775727</v>
      </c>
      <c r="F183" s="3"/>
      <c r="G183" s="3">
        <v>1355963</v>
      </c>
      <c r="H183" s="3"/>
      <c r="I183" s="64">
        <f t="shared" si="26"/>
        <v>57.208566900424273</v>
      </c>
      <c r="J183" s="7">
        <f t="shared" si="25"/>
        <v>49.643753537004642</v>
      </c>
      <c r="K183" s="16">
        <f t="shared" si="23"/>
        <v>3.2072349263582893</v>
      </c>
      <c r="L183" s="7">
        <f t="shared" si="27"/>
        <v>3.1046289614814704</v>
      </c>
      <c r="M183" s="7">
        <v>3.2170000000000001</v>
      </c>
      <c r="N183" s="53">
        <f t="shared" si="15"/>
        <v>0</v>
      </c>
      <c r="O183" s="53">
        <f t="shared" si="16"/>
        <v>1</v>
      </c>
      <c r="P183" s="53">
        <f t="shared" si="17"/>
        <v>0</v>
      </c>
      <c r="Q183" s="53">
        <f t="shared" si="18"/>
        <v>0</v>
      </c>
      <c r="R183" s="16" t="str">
        <f t="shared" si="19"/>
        <v>n.a.</v>
      </c>
      <c r="S183" s="16">
        <f t="shared" si="19"/>
        <v>3.1046289614814704</v>
      </c>
      <c r="T183" s="16" t="str">
        <f t="shared" si="19"/>
        <v>n.a.</v>
      </c>
      <c r="U183" s="16" t="str">
        <f t="shared" si="13"/>
        <v>n.a.</v>
      </c>
      <c r="V183" s="16" t="str">
        <f t="shared" si="20"/>
        <v>n.a.</v>
      </c>
      <c r="W183" s="16">
        <f t="shared" si="20"/>
        <v>3.2170000000000001</v>
      </c>
      <c r="X183" s="16" t="str">
        <f t="shared" si="20"/>
        <v>n.a.</v>
      </c>
      <c r="Y183" s="16" t="str">
        <f t="shared" si="14"/>
        <v>n.a.</v>
      </c>
      <c r="Z183" s="3"/>
      <c r="AA183" s="3"/>
      <c r="AB183" s="3"/>
      <c r="AC183" s="3"/>
      <c r="AD183" s="3"/>
      <c r="AE183" s="3"/>
      <c r="AF183" s="3"/>
    </row>
    <row r="184" spans="1:32">
      <c r="A184" s="4">
        <f t="shared" si="21"/>
        <v>1992</v>
      </c>
      <c r="B184" s="70">
        <v>440100</v>
      </c>
      <c r="C184" s="69">
        <v>7261230</v>
      </c>
      <c r="D184" s="66">
        <v>1107811</v>
      </c>
      <c r="E184" s="3">
        <v>797314</v>
      </c>
      <c r="F184" s="3"/>
      <c r="G184" s="3">
        <v>1403735</v>
      </c>
      <c r="H184" s="3"/>
      <c r="I184" s="64">
        <f t="shared" si="26"/>
        <v>56.799467135891035</v>
      </c>
      <c r="J184" s="7">
        <f t="shared" si="25"/>
        <v>55.197826703155847</v>
      </c>
      <c r="K184" s="16">
        <f t="shared" si="23"/>
        <v>7.2941342526225554</v>
      </c>
      <c r="L184" s="7">
        <f t="shared" si="27"/>
        <v>3.5231049814780979</v>
      </c>
      <c r="M184" s="7">
        <v>2.3660000000000001</v>
      </c>
      <c r="N184" s="53">
        <f t="shared" si="15"/>
        <v>0</v>
      </c>
      <c r="O184" s="53">
        <f t="shared" si="16"/>
        <v>1</v>
      </c>
      <c r="P184" s="53">
        <f t="shared" si="17"/>
        <v>0</v>
      </c>
      <c r="Q184" s="53">
        <f t="shared" si="18"/>
        <v>0</v>
      </c>
      <c r="R184" s="16" t="str">
        <f t="shared" si="19"/>
        <v>n.a.</v>
      </c>
      <c r="S184" s="16">
        <f t="shared" si="19"/>
        <v>3.5231049814780979</v>
      </c>
      <c r="T184" s="16" t="str">
        <f t="shared" si="19"/>
        <v>n.a.</v>
      </c>
      <c r="U184" s="16" t="str">
        <f t="shared" si="13"/>
        <v>n.a.</v>
      </c>
      <c r="V184" s="16" t="str">
        <f t="shared" si="20"/>
        <v>n.a.</v>
      </c>
      <c r="W184" s="16">
        <f t="shared" si="20"/>
        <v>2.3660000000000001</v>
      </c>
      <c r="X184" s="16" t="str">
        <f t="shared" si="20"/>
        <v>n.a.</v>
      </c>
      <c r="Y184" s="16" t="str">
        <f t="shared" si="14"/>
        <v>n.a.</v>
      </c>
      <c r="Z184" s="3"/>
      <c r="AA184" s="3"/>
      <c r="AB184" s="3"/>
      <c r="AC184" s="3"/>
      <c r="AD184" s="3"/>
      <c r="AE184" s="3"/>
      <c r="AF184" s="3"/>
    </row>
    <row r="185" spans="1:32">
      <c r="A185" s="4">
        <f t="shared" si="21"/>
        <v>1993</v>
      </c>
      <c r="B185" s="70">
        <v>515400</v>
      </c>
      <c r="C185" s="69">
        <v>7316470</v>
      </c>
      <c r="D185" s="66">
        <v>1114699</v>
      </c>
      <c r="E185" s="3">
        <v>838297</v>
      </c>
      <c r="F185" s="3"/>
      <c r="G185" s="3">
        <v>1442852</v>
      </c>
      <c r="H185" s="3"/>
      <c r="I185" s="64">
        <f t="shared" si="26"/>
        <v>58.099999168313865</v>
      </c>
      <c r="J185" s="7">
        <f t="shared" si="25"/>
        <v>61.481789866837168</v>
      </c>
      <c r="K185" s="16">
        <f t="shared" si="23"/>
        <v>12.099409163450616</v>
      </c>
      <c r="L185" s="7">
        <f t="shared" si="27"/>
        <v>2.7866370789358497</v>
      </c>
      <c r="M185" s="7">
        <v>2.1059999999999999</v>
      </c>
      <c r="N185" s="53">
        <f t="shared" si="15"/>
        <v>0</v>
      </c>
      <c r="O185" s="53">
        <f t="shared" si="16"/>
        <v>0</v>
      </c>
      <c r="P185" s="53">
        <f t="shared" si="17"/>
        <v>1</v>
      </c>
      <c r="Q185" s="53">
        <f t="shared" si="18"/>
        <v>0</v>
      </c>
      <c r="R185" s="16" t="str">
        <f t="shared" si="19"/>
        <v>n.a.</v>
      </c>
      <c r="S185" s="16" t="str">
        <f t="shared" si="19"/>
        <v>n.a.</v>
      </c>
      <c r="T185" s="16">
        <f t="shared" si="19"/>
        <v>2.7866370789358497</v>
      </c>
      <c r="U185" s="16" t="str">
        <f t="shared" si="13"/>
        <v>n.a.</v>
      </c>
      <c r="V185" s="16" t="str">
        <f t="shared" si="20"/>
        <v>n.a.</v>
      </c>
      <c r="W185" s="16" t="str">
        <f t="shared" si="20"/>
        <v>n.a.</v>
      </c>
      <c r="X185" s="16">
        <f t="shared" si="20"/>
        <v>2.1059999999999999</v>
      </c>
      <c r="Y185" s="16" t="str">
        <f t="shared" si="14"/>
        <v>n.a.</v>
      </c>
      <c r="Z185" s="3"/>
      <c r="AA185" s="3"/>
      <c r="AB185" s="3"/>
      <c r="AC185" s="3"/>
      <c r="AD185" s="3"/>
      <c r="AE185" s="3"/>
      <c r="AF185" s="3"/>
    </row>
    <row r="186" spans="1:32">
      <c r="A186" s="4">
        <f t="shared" si="21"/>
        <v>1994</v>
      </c>
      <c r="B186" s="70">
        <v>570000</v>
      </c>
      <c r="C186" s="69">
        <v>7579430</v>
      </c>
      <c r="D186" s="66">
        <v>1154733</v>
      </c>
      <c r="E186" s="3">
        <v>878806</v>
      </c>
      <c r="F186" s="3"/>
      <c r="G186" s="3">
        <v>1515736</v>
      </c>
      <c r="H186" s="3"/>
      <c r="I186" s="64">
        <f t="shared" si="26"/>
        <v>57.97883008650583</v>
      </c>
      <c r="J186" s="7">
        <f t="shared" si="25"/>
        <v>64.860731492502325</v>
      </c>
      <c r="K186" s="16">
        <f t="shared" si="23"/>
        <v>15.216977955497683</v>
      </c>
      <c r="L186" s="7">
        <f t="shared" si="27"/>
        <v>5.0513843415679549</v>
      </c>
      <c r="M186" s="7">
        <v>1.661</v>
      </c>
      <c r="N186" s="53">
        <f t="shared" si="15"/>
        <v>0</v>
      </c>
      <c r="O186" s="53">
        <f t="shared" si="16"/>
        <v>0</v>
      </c>
      <c r="P186" s="53">
        <f t="shared" si="17"/>
        <v>1</v>
      </c>
      <c r="Q186" s="53">
        <f t="shared" si="18"/>
        <v>0</v>
      </c>
      <c r="R186" s="16" t="str">
        <f t="shared" si="19"/>
        <v>n.a.</v>
      </c>
      <c r="S186" s="16" t="str">
        <f t="shared" si="19"/>
        <v>n.a.</v>
      </c>
      <c r="T186" s="16">
        <f t="shared" si="19"/>
        <v>5.0513843415679549</v>
      </c>
      <c r="U186" s="16" t="str">
        <f t="shared" si="13"/>
        <v>n.a.</v>
      </c>
      <c r="V186" s="16" t="str">
        <f t="shared" si="20"/>
        <v>n.a.</v>
      </c>
      <c r="W186" s="16" t="str">
        <f t="shared" si="20"/>
        <v>n.a.</v>
      </c>
      <c r="X186" s="16">
        <f t="shared" si="20"/>
        <v>1.661</v>
      </c>
      <c r="Y186" s="16" t="str">
        <f t="shared" si="14"/>
        <v>n.a.</v>
      </c>
      <c r="Z186" s="3"/>
      <c r="AA186" s="3"/>
      <c r="AB186" s="3"/>
      <c r="AC186" s="3"/>
      <c r="AD186" s="3"/>
      <c r="AE186" s="3"/>
      <c r="AF186" s="3"/>
    </row>
    <row r="187" spans="1:32">
      <c r="A187" s="4">
        <f t="shared" si="21"/>
        <v>1995</v>
      </c>
      <c r="B187" s="70">
        <v>662800</v>
      </c>
      <c r="C187" s="69">
        <v>7836060</v>
      </c>
      <c r="D187" s="66">
        <v>1194600</v>
      </c>
      <c r="E187" s="3">
        <v>943437</v>
      </c>
      <c r="F187" s="3"/>
      <c r="G187" s="3">
        <v>1579190</v>
      </c>
      <c r="H187" s="3"/>
      <c r="I187" s="64">
        <f t="shared" si="26"/>
        <v>59.741829672173708</v>
      </c>
      <c r="J187" s="7">
        <f t="shared" si="25"/>
        <v>70.253763632335804</v>
      </c>
      <c r="K187" s="16">
        <f t="shared" si="23"/>
        <v>15.055936929179957</v>
      </c>
      <c r="L187" s="7">
        <f t="shared" si="27"/>
        <v>4.1863490739812104</v>
      </c>
      <c r="M187" s="7">
        <v>1.778</v>
      </c>
      <c r="N187" s="53">
        <f t="shared" si="15"/>
        <v>0</v>
      </c>
      <c r="O187" s="53">
        <f t="shared" si="16"/>
        <v>0</v>
      </c>
      <c r="P187" s="53">
        <f t="shared" si="17"/>
        <v>1</v>
      </c>
      <c r="Q187" s="53">
        <f t="shared" si="18"/>
        <v>0</v>
      </c>
      <c r="R187" s="16" t="str">
        <f t="shared" si="19"/>
        <v>n.a.</v>
      </c>
      <c r="S187" s="16" t="str">
        <f t="shared" si="19"/>
        <v>n.a.</v>
      </c>
      <c r="T187" s="16">
        <f t="shared" si="19"/>
        <v>4.1863490739812104</v>
      </c>
      <c r="U187" s="16" t="str">
        <f t="shared" si="13"/>
        <v>n.a.</v>
      </c>
      <c r="V187" s="16" t="str">
        <f t="shared" si="20"/>
        <v>n.a.</v>
      </c>
      <c r="W187" s="16" t="str">
        <f t="shared" si="20"/>
        <v>n.a.</v>
      </c>
      <c r="X187" s="16">
        <f t="shared" si="20"/>
        <v>1.778</v>
      </c>
      <c r="Y187" s="16" t="str">
        <f t="shared" si="14"/>
        <v>n.a.</v>
      </c>
      <c r="Z187" s="3"/>
      <c r="AA187" s="3"/>
      <c r="AB187" s="3"/>
      <c r="AC187" s="3"/>
      <c r="AD187" s="3"/>
      <c r="AE187" s="3"/>
      <c r="AF187" s="3"/>
    </row>
    <row r="188" spans="1:32">
      <c r="A188" s="4">
        <f t="shared" si="21"/>
        <v>1996</v>
      </c>
      <c r="B188" s="70">
        <v>711800</v>
      </c>
      <c r="C188" s="69">
        <v>8050470</v>
      </c>
      <c r="D188" s="66">
        <v>1227251</v>
      </c>
      <c r="E188" s="3">
        <v>1032990</v>
      </c>
      <c r="F188" s="3"/>
      <c r="G188" s="3">
        <v>1659725</v>
      </c>
      <c r="H188" s="3"/>
      <c r="I188" s="64">
        <f t="shared" si="26"/>
        <v>62.238623868411935</v>
      </c>
      <c r="J188" s="7">
        <f t="shared" si="25"/>
        <v>68.906765796377499</v>
      </c>
      <c r="K188" s="16">
        <f t="shared" si="23"/>
        <v>7.4249759295403308</v>
      </c>
      <c r="L188" s="7">
        <f t="shared" si="27"/>
        <v>5.0997663359063861</v>
      </c>
      <c r="M188" s="7">
        <v>2.0840000000000001</v>
      </c>
      <c r="N188" s="53">
        <f t="shared" si="15"/>
        <v>0</v>
      </c>
      <c r="O188" s="53">
        <f t="shared" si="16"/>
        <v>0</v>
      </c>
      <c r="P188" s="53">
        <f t="shared" si="17"/>
        <v>1</v>
      </c>
      <c r="Q188" s="53">
        <f t="shared" si="18"/>
        <v>0</v>
      </c>
      <c r="R188" s="16" t="str">
        <f t="shared" si="19"/>
        <v>n.a.</v>
      </c>
      <c r="S188" s="16" t="str">
        <f t="shared" si="19"/>
        <v>n.a.</v>
      </c>
      <c r="T188" s="16">
        <f t="shared" si="19"/>
        <v>5.0997663359063861</v>
      </c>
      <c r="U188" s="16" t="str">
        <f t="shared" si="13"/>
        <v>n.a.</v>
      </c>
      <c r="V188" s="16" t="str">
        <f t="shared" si="20"/>
        <v>n.a.</v>
      </c>
      <c r="W188" s="16" t="str">
        <f t="shared" si="20"/>
        <v>n.a.</v>
      </c>
      <c r="X188" s="16">
        <f t="shared" si="20"/>
        <v>2.0840000000000001</v>
      </c>
      <c r="Y188" s="16" t="str">
        <f t="shared" si="14"/>
        <v>n.a.</v>
      </c>
      <c r="Z188" s="3"/>
      <c r="AA188" s="3"/>
      <c r="AB188" s="3"/>
      <c r="AC188" s="3"/>
      <c r="AD188" s="3"/>
      <c r="AE188" s="3"/>
      <c r="AF188" s="3"/>
    </row>
    <row r="189" spans="1:32">
      <c r="A189" s="4">
        <f t="shared" si="21"/>
        <v>1997</v>
      </c>
      <c r="B189" s="70">
        <v>751300</v>
      </c>
      <c r="C189" s="69">
        <v>8313670</v>
      </c>
      <c r="D189" s="66">
        <v>1267425</v>
      </c>
      <c r="E189" s="3">
        <v>1119180</v>
      </c>
      <c r="F189" s="3"/>
      <c r="G189" s="3">
        <v>1749228</v>
      </c>
      <c r="H189" s="3"/>
      <c r="I189" s="64">
        <f t="shared" si="26"/>
        <v>63.981367780529467</v>
      </c>
      <c r="J189" s="7">
        <f t="shared" si="25"/>
        <v>67.129505530835075</v>
      </c>
      <c r="K189" s="16">
        <f t="shared" si="23"/>
        <v>2.2687740383327508</v>
      </c>
      <c r="L189" s="7">
        <f t="shared" si="27"/>
        <v>5.392640347045452</v>
      </c>
      <c r="M189" s="7">
        <v>1.2829999999999999</v>
      </c>
      <c r="N189" s="53">
        <f t="shared" si="15"/>
        <v>0</v>
      </c>
      <c r="O189" s="53">
        <f t="shared" si="16"/>
        <v>0</v>
      </c>
      <c r="P189" s="53">
        <f t="shared" si="17"/>
        <v>1</v>
      </c>
      <c r="Q189" s="53">
        <f t="shared" si="18"/>
        <v>0</v>
      </c>
      <c r="R189" s="16" t="str">
        <f t="shared" si="19"/>
        <v>n.a.</v>
      </c>
      <c r="S189" s="16" t="str">
        <f t="shared" si="19"/>
        <v>n.a.</v>
      </c>
      <c r="T189" s="16">
        <f t="shared" si="19"/>
        <v>5.392640347045452</v>
      </c>
      <c r="U189" s="16" t="str">
        <f t="shared" si="13"/>
        <v>n.a.</v>
      </c>
      <c r="V189" s="16" t="str">
        <f t="shared" si="20"/>
        <v>n.a.</v>
      </c>
      <c r="W189" s="16" t="str">
        <f t="shared" si="20"/>
        <v>n.a.</v>
      </c>
      <c r="X189" s="16">
        <f t="shared" si="20"/>
        <v>1.2829999999999999</v>
      </c>
      <c r="Y189" s="16" t="str">
        <f t="shared" si="14"/>
        <v>n.a.</v>
      </c>
      <c r="Z189" s="3"/>
      <c r="AA189" s="3"/>
      <c r="AB189" s="3"/>
      <c r="AC189" s="3"/>
      <c r="AD189" s="3"/>
      <c r="AE189" s="3"/>
      <c r="AF189" s="3"/>
    </row>
    <row r="190" spans="1:32">
      <c r="A190" s="4">
        <f t="shared" si="21"/>
        <v>1998</v>
      </c>
      <c r="B190" s="70">
        <v>786600</v>
      </c>
      <c r="C190" s="69">
        <v>8682580</v>
      </c>
      <c r="D190" s="66">
        <v>1323654</v>
      </c>
      <c r="E190" s="3">
        <v>1140360</v>
      </c>
      <c r="F190" s="3"/>
      <c r="G190" s="3">
        <v>1796156</v>
      </c>
      <c r="H190" s="3"/>
      <c r="I190" s="64">
        <f t="shared" si="26"/>
        <v>63.48891744369643</v>
      </c>
      <c r="J190" s="7">
        <f t="shared" si="25"/>
        <v>68.978217405029994</v>
      </c>
      <c r="K190" s="16">
        <f t="shared" si="23"/>
        <v>-1.27554622730581</v>
      </c>
      <c r="L190" s="7">
        <f t="shared" si="27"/>
        <v>2.682783490774221</v>
      </c>
      <c r="M190" s="7">
        <v>0.66700000000000004</v>
      </c>
      <c r="N190" s="53">
        <f t="shared" si="15"/>
        <v>0</v>
      </c>
      <c r="O190" s="53">
        <f t="shared" si="16"/>
        <v>0</v>
      </c>
      <c r="P190" s="53">
        <f t="shared" si="17"/>
        <v>1</v>
      </c>
      <c r="Q190" s="53">
        <f t="shared" si="18"/>
        <v>0</v>
      </c>
      <c r="R190" s="16" t="str">
        <f t="shared" si="19"/>
        <v>n.a.</v>
      </c>
      <c r="S190" s="16" t="str">
        <f t="shared" si="19"/>
        <v>n.a.</v>
      </c>
      <c r="T190" s="16">
        <f t="shared" si="19"/>
        <v>2.682783490774221</v>
      </c>
      <c r="U190" s="16" t="str">
        <f t="shared" si="13"/>
        <v>n.a.</v>
      </c>
      <c r="V190" s="16" t="str">
        <f t="shared" si="20"/>
        <v>n.a.</v>
      </c>
      <c r="W190" s="16" t="str">
        <f t="shared" si="20"/>
        <v>n.a.</v>
      </c>
      <c r="X190" s="16">
        <f t="shared" si="20"/>
        <v>0.66700000000000004</v>
      </c>
      <c r="Y190" s="16" t="str">
        <f t="shared" si="14"/>
        <v>n.a.</v>
      </c>
      <c r="Z190" s="3"/>
      <c r="AA190" s="3"/>
      <c r="AB190" s="3"/>
      <c r="AC190" s="3"/>
      <c r="AD190" s="3"/>
      <c r="AE190" s="3"/>
      <c r="AF190" s="3"/>
    </row>
    <row r="191" spans="1:32">
      <c r="A191" s="4">
        <f t="shared" si="21"/>
        <v>1999</v>
      </c>
      <c r="B191" s="70">
        <v>804500</v>
      </c>
      <c r="C191" s="69">
        <v>8973260</v>
      </c>
      <c r="D191" s="66">
        <v>1367966</v>
      </c>
      <c r="E191" s="3">
        <v>1240430</v>
      </c>
      <c r="F191" s="3"/>
      <c r="G191" s="3">
        <v>1832542</v>
      </c>
      <c r="H191" s="3"/>
      <c r="I191" s="64">
        <f t="shared" si="26"/>
        <v>67.689035230843274</v>
      </c>
      <c r="J191" s="7">
        <f t="shared" si="25"/>
        <v>64.856541683126011</v>
      </c>
      <c r="K191" s="16">
        <f t="shared" si="23"/>
        <v>-4.0502241132514882</v>
      </c>
      <c r="L191" s="7">
        <f t="shared" si="27"/>
        <v>2.0257705900823764</v>
      </c>
      <c r="M191" s="7">
        <v>0.56200000000000006</v>
      </c>
      <c r="N191" s="53">
        <f t="shared" si="15"/>
        <v>0</v>
      </c>
      <c r="O191" s="53">
        <f t="shared" si="16"/>
        <v>0</v>
      </c>
      <c r="P191" s="53">
        <f t="shared" si="17"/>
        <v>1</v>
      </c>
      <c r="Q191" s="53">
        <f t="shared" si="18"/>
        <v>0</v>
      </c>
      <c r="R191" s="16" t="str">
        <f t="shared" si="19"/>
        <v>n.a.</v>
      </c>
      <c r="S191" s="16" t="str">
        <f t="shared" si="19"/>
        <v>n.a.</v>
      </c>
      <c r="T191" s="16">
        <f t="shared" si="19"/>
        <v>2.0257705900823764</v>
      </c>
      <c r="U191" s="16" t="str">
        <f t="shared" si="13"/>
        <v>n.a.</v>
      </c>
      <c r="V191" s="16" t="str">
        <f t="shared" si="20"/>
        <v>n.a.</v>
      </c>
      <c r="W191" s="16" t="str">
        <f t="shared" si="20"/>
        <v>n.a.</v>
      </c>
      <c r="X191" s="16">
        <f t="shared" si="20"/>
        <v>0.56200000000000006</v>
      </c>
      <c r="Y191" s="16" t="str">
        <f t="shared" si="14"/>
        <v>n.a.</v>
      </c>
      <c r="Z191" s="3"/>
      <c r="AA191" s="3"/>
      <c r="AB191" s="3"/>
      <c r="AC191" s="3"/>
      <c r="AD191" s="3"/>
      <c r="AE191" s="3"/>
      <c r="AF191" s="3"/>
    </row>
    <row r="192" spans="1:32">
      <c r="A192" s="4">
        <f t="shared" si="21"/>
        <v>2000</v>
      </c>
      <c r="B192" s="70">
        <v>826400</v>
      </c>
      <c r="C192" s="69">
        <v>9454790</v>
      </c>
      <c r="D192" s="66">
        <v>1441372</v>
      </c>
      <c r="E192" s="3">
        <v>1481240</v>
      </c>
      <c r="F192" s="3"/>
      <c r="G192" s="3">
        <v>1892165</v>
      </c>
      <c r="H192" s="3"/>
      <c r="I192" s="64">
        <f t="shared" si="26"/>
        <v>78.282813602407828</v>
      </c>
      <c r="J192" s="7">
        <f t="shared" si="25"/>
        <v>55.791093948313573</v>
      </c>
      <c r="K192" s="16">
        <f t="shared" si="23"/>
        <v>-11.338411582521502</v>
      </c>
      <c r="L192" s="7">
        <f t="shared" si="27"/>
        <v>3.2535679946216867</v>
      </c>
      <c r="M192" s="7">
        <v>1.827</v>
      </c>
      <c r="N192" s="53">
        <f t="shared" si="15"/>
        <v>0</v>
      </c>
      <c r="O192" s="53">
        <f t="shared" si="16"/>
        <v>1</v>
      </c>
      <c r="P192" s="53">
        <f t="shared" si="17"/>
        <v>0</v>
      </c>
      <c r="Q192" s="53">
        <f t="shared" si="18"/>
        <v>0</v>
      </c>
      <c r="R192" s="16" t="str">
        <f t="shared" si="19"/>
        <v>n.a.</v>
      </c>
      <c r="S192" s="16">
        <f t="shared" si="19"/>
        <v>3.2535679946216867</v>
      </c>
      <c r="T192" s="16" t="str">
        <f t="shared" si="19"/>
        <v>n.a.</v>
      </c>
      <c r="U192" s="16" t="str">
        <f t="shared" si="13"/>
        <v>n.a.</v>
      </c>
      <c r="V192" s="16" t="str">
        <f t="shared" si="20"/>
        <v>n.a.</v>
      </c>
      <c r="W192" s="16">
        <f t="shared" si="20"/>
        <v>1.827</v>
      </c>
      <c r="X192" s="16" t="str">
        <f t="shared" si="20"/>
        <v>n.a.</v>
      </c>
      <c r="Y192" s="16" t="str">
        <f t="shared" si="14"/>
        <v>n.a.</v>
      </c>
      <c r="Z192" s="3"/>
      <c r="AA192" s="3"/>
      <c r="AB192" s="3"/>
      <c r="AC192" s="3"/>
      <c r="AD192" s="3"/>
      <c r="AE192" s="3"/>
      <c r="AF192" s="3"/>
    </row>
    <row r="193" spans="1:32">
      <c r="A193" s="4">
        <f t="shared" si="21"/>
        <v>2001</v>
      </c>
      <c r="B193" s="70">
        <v>851600</v>
      </c>
      <c r="C193" s="69">
        <v>9820890</v>
      </c>
      <c r="D193" s="66">
        <v>1497185</v>
      </c>
      <c r="E193" s="3">
        <v>1536890</v>
      </c>
      <c r="F193" s="3"/>
      <c r="G193" s="3">
        <v>1929822</v>
      </c>
      <c r="H193" s="3"/>
      <c r="I193" s="64">
        <f t="shared" si="26"/>
        <v>79.638951157153357</v>
      </c>
      <c r="J193" s="7">
        <f t="shared" si="25"/>
        <v>55.410601929871362</v>
      </c>
      <c r="K193" s="16">
        <f t="shared" si="23"/>
        <v>-13.567615475158632</v>
      </c>
      <c r="L193" s="7">
        <f t="shared" si="27"/>
        <v>1.99015413560657</v>
      </c>
      <c r="M193" s="7">
        <v>1.7809999999999999</v>
      </c>
      <c r="N193" s="53">
        <f t="shared" si="15"/>
        <v>0</v>
      </c>
      <c r="O193" s="53">
        <f t="shared" si="16"/>
        <v>1</v>
      </c>
      <c r="P193" s="53">
        <f t="shared" si="17"/>
        <v>0</v>
      </c>
      <c r="Q193" s="53">
        <f t="shared" si="18"/>
        <v>0</v>
      </c>
      <c r="R193" s="16" t="str">
        <f t="shared" si="19"/>
        <v>n.a.</v>
      </c>
      <c r="S193" s="16">
        <f t="shared" si="19"/>
        <v>1.99015413560657</v>
      </c>
      <c r="T193" s="16" t="str">
        <f t="shared" si="19"/>
        <v>n.a.</v>
      </c>
      <c r="U193" s="16" t="str">
        <f t="shared" si="13"/>
        <v>n.a.</v>
      </c>
      <c r="V193" s="16" t="str">
        <f t="shared" si="20"/>
        <v>n.a.</v>
      </c>
      <c r="W193" s="16">
        <f t="shared" si="20"/>
        <v>1.7809999999999999</v>
      </c>
      <c r="X193" s="16" t="str">
        <f t="shared" si="20"/>
        <v>n.a.</v>
      </c>
      <c r="Y193" s="16" t="str">
        <f t="shared" si="14"/>
        <v>n.a.</v>
      </c>
      <c r="Z193" s="3"/>
      <c r="AA193" s="3"/>
      <c r="AB193" s="3"/>
      <c r="AC193" s="3"/>
      <c r="AD193" s="3"/>
      <c r="AE193" s="3"/>
      <c r="AF193" s="3"/>
    </row>
    <row r="194" spans="1:32">
      <c r="A194" s="4">
        <f t="shared" si="21"/>
        <v>2002</v>
      </c>
      <c r="B194" s="70">
        <v>910900</v>
      </c>
      <c r="C194" s="69">
        <v>10157900</v>
      </c>
      <c r="D194" s="66">
        <v>1548555</v>
      </c>
      <c r="E194" s="3">
        <v>1532310</v>
      </c>
      <c r="F194" s="3"/>
      <c r="G194" s="3">
        <v>1958809</v>
      </c>
      <c r="H194" s="3"/>
      <c r="I194" s="64">
        <f t="shared" si="26"/>
        <v>78.22661627550211</v>
      </c>
      <c r="J194" s="7">
        <f t="shared" si="25"/>
        <v>59.446195613159219</v>
      </c>
      <c r="K194" s="16">
        <f t="shared" si="23"/>
        <v>-5.410346069966792</v>
      </c>
      <c r="L194" s="7">
        <f t="shared" si="27"/>
        <v>1.5020556300010979</v>
      </c>
      <c r="M194" s="7">
        <v>1.9379999999999999</v>
      </c>
      <c r="N194" s="53">
        <f t="shared" si="15"/>
        <v>0</v>
      </c>
      <c r="O194" s="53">
        <f t="shared" si="16"/>
        <v>1</v>
      </c>
      <c r="P194" s="53">
        <f t="shared" si="17"/>
        <v>0</v>
      </c>
      <c r="Q194" s="53">
        <f t="shared" si="18"/>
        <v>0</v>
      </c>
      <c r="R194" s="16" t="str">
        <f t="shared" si="19"/>
        <v>n.a.</v>
      </c>
      <c r="S194" s="16">
        <f t="shared" si="19"/>
        <v>1.5020556300010979</v>
      </c>
      <c r="T194" s="16" t="str">
        <f t="shared" si="19"/>
        <v>n.a.</v>
      </c>
      <c r="U194" s="16" t="str">
        <f t="shared" si="13"/>
        <v>n.a.</v>
      </c>
      <c r="V194" s="16" t="str">
        <f t="shared" si="20"/>
        <v>n.a.</v>
      </c>
      <c r="W194" s="16">
        <f t="shared" si="20"/>
        <v>1.9379999999999999</v>
      </c>
      <c r="X194" s="16" t="str">
        <f t="shared" si="20"/>
        <v>n.a.</v>
      </c>
      <c r="Y194" s="16" t="str">
        <f t="shared" si="14"/>
        <v>n.a.</v>
      </c>
      <c r="Z194" s="3"/>
      <c r="AA194" s="3"/>
      <c r="AB194" s="3"/>
      <c r="AC194" s="3"/>
      <c r="AD194" s="3"/>
      <c r="AE194" s="3"/>
      <c r="AF194" s="3"/>
    </row>
    <row r="195" spans="1:32">
      <c r="A195" s="4">
        <f t="shared" si="21"/>
        <v>2003</v>
      </c>
      <c r="B195" s="70">
        <v>1003400</v>
      </c>
      <c r="C195" s="69">
        <v>10461300</v>
      </c>
      <c r="D195" s="66">
        <v>1594814</v>
      </c>
      <c r="E195" s="3">
        <v>1593830</v>
      </c>
      <c r="F195" s="3"/>
      <c r="G195" s="3">
        <v>1978662</v>
      </c>
      <c r="H195" s="3"/>
      <c r="I195" s="64">
        <f t="shared" si="26"/>
        <v>80.550897525701714</v>
      </c>
      <c r="J195" s="7">
        <f t="shared" si="25"/>
        <v>62.95527126481494</v>
      </c>
      <c r="K195" s="16">
        <f t="shared" si="23"/>
        <v>7.164177316501366</v>
      </c>
      <c r="L195" s="7">
        <f t="shared" si="27"/>
        <v>1.0135240342473484</v>
      </c>
      <c r="M195" s="7">
        <v>2.169</v>
      </c>
      <c r="N195" s="53">
        <f t="shared" si="15"/>
        <v>0</v>
      </c>
      <c r="O195" s="53">
        <f t="shared" si="16"/>
        <v>0</v>
      </c>
      <c r="P195" s="53">
        <f t="shared" si="17"/>
        <v>1</v>
      </c>
      <c r="Q195" s="53">
        <f t="shared" si="18"/>
        <v>0</v>
      </c>
      <c r="R195" s="16" t="str">
        <f t="shared" si="19"/>
        <v>n.a.</v>
      </c>
      <c r="S195" s="16" t="str">
        <f t="shared" si="19"/>
        <v>n.a.</v>
      </c>
      <c r="T195" s="16">
        <f t="shared" si="19"/>
        <v>1.0135240342473484</v>
      </c>
      <c r="U195" s="16" t="str">
        <f t="shared" si="13"/>
        <v>n.a.</v>
      </c>
      <c r="V195" s="16" t="str">
        <f t="shared" si="20"/>
        <v>n.a.</v>
      </c>
      <c r="W195" s="16" t="str">
        <f t="shared" si="20"/>
        <v>n.a.</v>
      </c>
      <c r="X195" s="16">
        <f t="shared" si="20"/>
        <v>2.169</v>
      </c>
      <c r="Y195" s="16" t="str">
        <f t="shared" si="14"/>
        <v>n.a.</v>
      </c>
      <c r="Z195" s="3"/>
      <c r="AA195" s="3"/>
      <c r="AB195" s="3"/>
      <c r="AC195" s="3"/>
      <c r="AD195" s="3"/>
      <c r="AE195" s="3"/>
      <c r="AF195" s="3"/>
    </row>
    <row r="196" spans="1:32">
      <c r="A196" s="4">
        <f t="shared" si="21"/>
        <v>2004</v>
      </c>
      <c r="B196" s="70">
        <v>1076900</v>
      </c>
      <c r="C196" s="69">
        <v>10890100</v>
      </c>
      <c r="D196" s="66">
        <v>1660189</v>
      </c>
      <c r="E196" s="3">
        <v>1743040</v>
      </c>
      <c r="F196" s="3"/>
      <c r="G196" s="3">
        <v>2055120</v>
      </c>
      <c r="H196" s="3"/>
      <c r="I196" s="64">
        <f t="shared" ref="I196:I201" si="28">100*E196/G196</f>
        <v>84.814512047958274</v>
      </c>
      <c r="J196" s="7">
        <f t="shared" si="25"/>
        <v>61.782862125940888</v>
      </c>
      <c r="K196" s="16">
        <f t="shared" si="23"/>
        <v>6.3722601960695258</v>
      </c>
      <c r="L196" s="7">
        <f t="shared" si="27"/>
        <v>3.8641263641794321</v>
      </c>
      <c r="M196" s="7">
        <v>2.3420000000000001</v>
      </c>
      <c r="N196" s="53">
        <f t="shared" si="15"/>
        <v>0</v>
      </c>
      <c r="O196" s="53">
        <f t="shared" si="16"/>
        <v>0</v>
      </c>
      <c r="P196" s="53">
        <f t="shared" si="17"/>
        <v>1</v>
      </c>
      <c r="Q196" s="53">
        <f t="shared" si="18"/>
        <v>0</v>
      </c>
      <c r="R196" s="16" t="str">
        <f t="shared" si="19"/>
        <v>n.a.</v>
      </c>
      <c r="S196" s="16" t="str">
        <f t="shared" si="19"/>
        <v>n.a.</v>
      </c>
      <c r="T196" s="16">
        <f t="shared" si="19"/>
        <v>3.8641263641794321</v>
      </c>
      <c r="U196" s="16" t="str">
        <f t="shared" si="13"/>
        <v>n.a.</v>
      </c>
      <c r="V196" s="16" t="str">
        <f t="shared" si="20"/>
        <v>n.a.</v>
      </c>
      <c r="W196" s="16" t="str">
        <f t="shared" si="20"/>
        <v>n.a.</v>
      </c>
      <c r="X196" s="16">
        <f t="shared" si="20"/>
        <v>2.3420000000000001</v>
      </c>
      <c r="Y196" s="16" t="str">
        <f t="shared" si="14"/>
        <v>n.a.</v>
      </c>
      <c r="Z196" s="3"/>
      <c r="AA196" s="3"/>
      <c r="AB196" s="3"/>
      <c r="AC196" s="3"/>
      <c r="AD196" s="3"/>
      <c r="AE196" s="3"/>
      <c r="AF196" s="3"/>
    </row>
    <row r="197" spans="1:32">
      <c r="A197" s="4">
        <f t="shared" si="21"/>
        <v>2005</v>
      </c>
      <c r="B197" s="70">
        <v>1145400</v>
      </c>
      <c r="C197" s="69">
        <v>11322300</v>
      </c>
      <c r="D197" s="66">
        <v>1726068</v>
      </c>
      <c r="E197" s="3">
        <v>1945720</v>
      </c>
      <c r="F197" s="3"/>
      <c r="G197" s="3">
        <v>2111414</v>
      </c>
      <c r="H197" s="3"/>
      <c r="I197" s="64">
        <f t="shared" si="28"/>
        <v>92.152462757185475</v>
      </c>
      <c r="J197" s="7">
        <f t="shared" si="25"/>
        <v>58.867668523734146</v>
      </c>
      <c r="K197" s="16">
        <f t="shared" si="23"/>
        <v>-0.57852708942507292</v>
      </c>
      <c r="L197" s="7">
        <f t="shared" si="27"/>
        <v>2.7392074428743918</v>
      </c>
      <c r="M197" s="7">
        <v>1.9</v>
      </c>
      <c r="N197" s="53">
        <f t="shared" si="15"/>
        <v>0</v>
      </c>
      <c r="O197" s="53">
        <f t="shared" si="16"/>
        <v>1</v>
      </c>
      <c r="P197" s="53">
        <f t="shared" si="17"/>
        <v>0</v>
      </c>
      <c r="Q197" s="53">
        <f t="shared" si="18"/>
        <v>0</v>
      </c>
      <c r="R197" s="16" t="str">
        <f t="shared" si="19"/>
        <v>n.a.</v>
      </c>
      <c r="S197" s="16">
        <f t="shared" si="19"/>
        <v>2.7392074428743918</v>
      </c>
      <c r="T197" s="16" t="str">
        <f t="shared" si="19"/>
        <v>n.a.</v>
      </c>
      <c r="U197" s="16" t="str">
        <f t="shared" si="13"/>
        <v>n.a.</v>
      </c>
      <c r="V197" s="16" t="str">
        <f t="shared" si="20"/>
        <v>n.a.</v>
      </c>
      <c r="W197" s="16">
        <f t="shared" si="20"/>
        <v>1.9</v>
      </c>
      <c r="X197" s="16" t="str">
        <f t="shared" si="20"/>
        <v>n.a.</v>
      </c>
      <c r="Y197" s="16" t="str">
        <f t="shared" si="14"/>
        <v>n.a.</v>
      </c>
      <c r="Z197" s="3"/>
      <c r="AA197" s="3"/>
      <c r="AB197" s="3"/>
      <c r="AC197" s="3"/>
      <c r="AD197" s="3"/>
      <c r="AE197" s="3"/>
      <c r="AF197" s="3"/>
    </row>
    <row r="198" spans="1:32">
      <c r="A198" s="4">
        <f t="shared" si="21"/>
        <v>2006</v>
      </c>
      <c r="B198" s="70">
        <v>1149900</v>
      </c>
      <c r="C198" s="69">
        <v>11849400</v>
      </c>
      <c r="D198" s="66">
        <v>1806430</v>
      </c>
      <c r="E198" s="3">
        <v>2159570</v>
      </c>
      <c r="F198" s="3"/>
      <c r="G198" s="3">
        <v>2159573</v>
      </c>
      <c r="H198" s="3"/>
      <c r="I198" s="64">
        <f t="shared" si="28"/>
        <v>99.999861083649407</v>
      </c>
      <c r="J198" s="7">
        <f t="shared" si="25"/>
        <v>53.246711150830954</v>
      </c>
      <c r="K198" s="16">
        <f t="shared" si="23"/>
        <v>-9.7085601139839852</v>
      </c>
      <c r="L198" s="7">
        <f t="shared" si="27"/>
        <v>2.2808885419912883</v>
      </c>
      <c r="M198" s="7">
        <v>1.9119999999999999</v>
      </c>
      <c r="N198" s="53">
        <f t="shared" si="15"/>
        <v>0</v>
      </c>
      <c r="O198" s="53">
        <f t="shared" si="16"/>
        <v>1</v>
      </c>
      <c r="P198" s="53">
        <f t="shared" si="17"/>
        <v>0</v>
      </c>
      <c r="Q198" s="53">
        <f t="shared" si="18"/>
        <v>0</v>
      </c>
      <c r="R198" s="16" t="str">
        <f t="shared" si="19"/>
        <v>n.a.</v>
      </c>
      <c r="S198" s="16">
        <f t="shared" si="19"/>
        <v>2.2808885419912883</v>
      </c>
      <c r="T198" s="16" t="str">
        <f t="shared" si="19"/>
        <v>n.a.</v>
      </c>
      <c r="U198" s="16" t="str">
        <f t="shared" si="13"/>
        <v>n.a.</v>
      </c>
      <c r="V198" s="16" t="str">
        <f t="shared" si="20"/>
        <v>n.a.</v>
      </c>
      <c r="W198" s="16">
        <f t="shared" si="20"/>
        <v>1.9119999999999999</v>
      </c>
      <c r="X198" s="16" t="str">
        <f t="shared" si="20"/>
        <v>n.a.</v>
      </c>
      <c r="Y198" s="16" t="str">
        <f t="shared" si="14"/>
        <v>n.a.</v>
      </c>
      <c r="Z198" s="3"/>
      <c r="AA198" s="3"/>
      <c r="AB198" s="3"/>
      <c r="AC198" s="3"/>
      <c r="AD198" s="3"/>
      <c r="AE198" s="3"/>
      <c r="AF198" s="3"/>
    </row>
    <row r="199" spans="1:32">
      <c r="A199" s="4">
        <f t="shared" si="21"/>
        <v>2007</v>
      </c>
      <c r="B199" s="70">
        <v>1208800</v>
      </c>
      <c r="C199" s="69">
        <v>12428100</v>
      </c>
      <c r="D199" s="66">
        <v>1894646</v>
      </c>
      <c r="E199" s="3">
        <v>2277110</v>
      </c>
      <c r="F199" s="3"/>
      <c r="G199" s="3">
        <v>2227256</v>
      </c>
      <c r="H199" s="3"/>
      <c r="I199" s="64">
        <f t="shared" si="28"/>
        <v>102.23835966768077</v>
      </c>
      <c r="J199" s="7">
        <f t="shared" si="25"/>
        <v>53.08483121149176</v>
      </c>
      <c r="K199" s="16">
        <f t="shared" si="23"/>
        <v>-8.6980309144491272</v>
      </c>
      <c r="L199" s="7">
        <f t="shared" si="27"/>
        <v>3.1340917857372697</v>
      </c>
      <c r="M199" s="7">
        <v>1.607</v>
      </c>
      <c r="N199" s="53">
        <f t="shared" si="15"/>
        <v>0</v>
      </c>
      <c r="O199" s="53">
        <f t="shared" si="16"/>
        <v>1</v>
      </c>
      <c r="P199" s="53">
        <f t="shared" si="17"/>
        <v>0</v>
      </c>
      <c r="Q199" s="53">
        <f t="shared" si="18"/>
        <v>0</v>
      </c>
      <c r="R199" s="16" t="str">
        <f t="shared" si="19"/>
        <v>n.a.</v>
      </c>
      <c r="S199" s="16">
        <f t="shared" si="19"/>
        <v>3.1340917857372697</v>
      </c>
      <c r="T199" s="16" t="str">
        <f t="shared" si="19"/>
        <v>n.a.</v>
      </c>
      <c r="U199" s="16" t="str">
        <f t="shared" si="13"/>
        <v>n.a.</v>
      </c>
      <c r="V199" s="16" t="str">
        <f t="shared" si="20"/>
        <v>n.a.</v>
      </c>
      <c r="W199" s="16">
        <f t="shared" si="20"/>
        <v>1.607</v>
      </c>
      <c r="X199" s="16" t="str">
        <f t="shared" si="20"/>
        <v>n.a.</v>
      </c>
      <c r="Y199" s="16" t="str">
        <f t="shared" si="14"/>
        <v>n.a.</v>
      </c>
      <c r="Z199" s="3"/>
      <c r="AA199" s="3"/>
      <c r="AB199" s="3"/>
      <c r="AC199" s="3"/>
      <c r="AD199" s="3"/>
      <c r="AE199" s="3"/>
      <c r="AF199" s="3"/>
    </row>
    <row r="200" spans="1:32">
      <c r="A200" s="4">
        <f t="shared" si="21"/>
        <v>2008</v>
      </c>
      <c r="B200" s="70">
        <v>1314100</v>
      </c>
      <c r="C200" s="69">
        <v>12791700</v>
      </c>
      <c r="D200" s="66">
        <v>1950085</v>
      </c>
      <c r="E200" s="3">
        <v>2548320</v>
      </c>
      <c r="F200" s="3"/>
      <c r="G200" s="3">
        <v>2274744</v>
      </c>
      <c r="H200" s="3"/>
      <c r="I200" s="64">
        <f t="shared" si="28"/>
        <v>112.02667201232315</v>
      </c>
      <c r="J200" s="7">
        <f t="shared" si="25"/>
        <v>51.567307088591697</v>
      </c>
      <c r="K200" s="16">
        <f t="shared" si="23"/>
        <v>-7.3003614351424488</v>
      </c>
      <c r="L200" s="7">
        <f t="shared" si="27"/>
        <v>2.1321302984479651</v>
      </c>
      <c r="M200" s="7">
        <v>3.1589999999999998</v>
      </c>
      <c r="N200" s="53">
        <f t="shared" si="15"/>
        <v>0</v>
      </c>
      <c r="O200" s="53">
        <f t="shared" si="16"/>
        <v>1</v>
      </c>
      <c r="P200" s="53">
        <f t="shared" si="17"/>
        <v>0</v>
      </c>
      <c r="Q200" s="53">
        <f t="shared" si="18"/>
        <v>0</v>
      </c>
      <c r="R200" s="16" t="str">
        <f t="shared" si="19"/>
        <v>n.a.</v>
      </c>
      <c r="S200" s="16">
        <f t="shared" si="19"/>
        <v>2.1321302984479651</v>
      </c>
      <c r="T200" s="16" t="str">
        <f t="shared" si="19"/>
        <v>n.a.</v>
      </c>
      <c r="U200" s="16" t="str">
        <f t="shared" si="19"/>
        <v>n.a.</v>
      </c>
      <c r="V200" s="16" t="str">
        <f t="shared" si="20"/>
        <v>n.a.</v>
      </c>
      <c r="W200" s="16">
        <f t="shared" si="20"/>
        <v>3.1589999999999998</v>
      </c>
      <c r="X200" s="16" t="str">
        <f t="shared" si="20"/>
        <v>n.a.</v>
      </c>
      <c r="Y200" s="16" t="str">
        <f t="shared" si="20"/>
        <v>n.a.</v>
      </c>
      <c r="Z200" s="3"/>
      <c r="AA200" s="3"/>
      <c r="AB200" s="3"/>
      <c r="AC200" s="3"/>
      <c r="AD200" s="3"/>
      <c r="AE200" s="3"/>
      <c r="AF200" s="3"/>
    </row>
    <row r="201" spans="1:32">
      <c r="A201" s="4">
        <v>2009</v>
      </c>
      <c r="B201" s="70">
        <v>1428000</v>
      </c>
      <c r="C201" s="3"/>
      <c r="D201" s="3"/>
      <c r="E201" s="3">
        <v>2379940</v>
      </c>
      <c r="F201" s="3"/>
      <c r="G201" s="3">
        <v>2231372</v>
      </c>
      <c r="H201" s="3"/>
      <c r="I201" s="64">
        <f t="shared" si="28"/>
        <v>106.65814575068613</v>
      </c>
      <c r="J201" s="7">
        <f t="shared" si="25"/>
        <v>60.001512643175879</v>
      </c>
      <c r="K201" s="16">
        <f t="shared" si="23"/>
        <v>6.7548014923449244</v>
      </c>
      <c r="L201" s="7">
        <f t="shared" si="27"/>
        <v>-1.9066760919030923</v>
      </c>
      <c r="M201" s="7">
        <v>0.33700000000000002</v>
      </c>
      <c r="N201" s="53">
        <f>IF(AND(J201&gt;0,J201&lt;30),1,0)</f>
        <v>0</v>
      </c>
      <c r="O201" s="53">
        <f>IF(AND($J201&gt;30,$J201&lt;60),1,0)</f>
        <v>0</v>
      </c>
      <c r="P201" s="53">
        <f>IF(AND($J201&gt;60,$J201&lt;90),1,0)</f>
        <v>1</v>
      </c>
      <c r="Q201" s="53">
        <f>IF($J201&gt;90,1,0)</f>
        <v>0</v>
      </c>
      <c r="R201" s="16" t="str">
        <f>IF(N201=1,$L201,"n.a.")</f>
        <v>n.a.</v>
      </c>
      <c r="S201" s="16" t="str">
        <f>IF(O201=1,$L201,"n.a.")</f>
        <v>n.a.</v>
      </c>
      <c r="T201" s="16">
        <f>IF(P201=1,$L201,"n.a.")</f>
        <v>-1.9066760919030923</v>
      </c>
      <c r="U201" s="16" t="str">
        <f>IF(Q201=1,$L201,"n.a.")</f>
        <v>n.a.</v>
      </c>
      <c r="V201" s="16" t="str">
        <f>IF(N201=1,$M201,"n.a.")</f>
        <v>n.a.</v>
      </c>
      <c r="W201" s="16" t="str">
        <f>IF(O201=1,$M201,"n.a.")</f>
        <v>n.a.</v>
      </c>
      <c r="X201" s="16">
        <f>IF(P201=1,$M201,"n.a.")</f>
        <v>0.33700000000000002</v>
      </c>
      <c r="Y201" s="16" t="str">
        <f>IF(Q201=1,$M201,"n.a.")</f>
        <v>n.a.</v>
      </c>
      <c r="Z201" s="3"/>
      <c r="AA201" s="3"/>
      <c r="AB201" s="3"/>
      <c r="AC201" s="3"/>
      <c r="AD201" s="3"/>
      <c r="AE201" s="3"/>
      <c r="AF201" s="3"/>
    </row>
    <row r="202" spans="1:32">
      <c r="A202" s="4">
        <v>2010</v>
      </c>
      <c r="B202" s="3"/>
      <c r="C202" s="3"/>
      <c r="D202" s="3"/>
      <c r="E202" s="3"/>
      <c r="F202" s="3"/>
      <c r="G202" s="3">
        <v>2259793</v>
      </c>
      <c r="H202" s="3"/>
      <c r="I202" s="3"/>
      <c r="J202" s="3"/>
      <c r="K202" s="3"/>
      <c r="L202" s="7" t="s">
        <v>7</v>
      </c>
      <c r="M202" s="7">
        <v>1.139</v>
      </c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</row>
    <row r="203" spans="1:32">
      <c r="A203" s="19" t="s">
        <v>27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 t="s">
        <v>31</v>
      </c>
      <c r="M203" s="3"/>
      <c r="N203" s="53">
        <f>SUM(N72:N201)</f>
        <v>1</v>
      </c>
      <c r="O203" s="53">
        <f>SUM(O72:O201)</f>
        <v>21</v>
      </c>
      <c r="P203" s="53">
        <f>SUM(P72:P201)</f>
        <v>23</v>
      </c>
      <c r="Q203" s="53">
        <f>SUM(Q72:Q201)</f>
        <v>64</v>
      </c>
      <c r="R203" s="16">
        <f>AVERAGE(R72:R201)</f>
        <v>1.0716382853787287</v>
      </c>
      <c r="S203" s="16">
        <f t="shared" ref="S203:X203" si="29">AVERAGE(S72:S201)</f>
        <v>2.6722221075602408</v>
      </c>
      <c r="T203" s="16">
        <f t="shared" si="29"/>
        <v>2.9143942742700708</v>
      </c>
      <c r="U203" s="16" t="s">
        <v>6</v>
      </c>
      <c r="V203" s="16">
        <f t="shared" si="29"/>
        <v>13.057</v>
      </c>
      <c r="W203" s="16">
        <f t="shared" si="29"/>
        <v>4.9549292296288341</v>
      </c>
      <c r="X203" s="16">
        <f t="shared" si="29"/>
        <v>2.2226179572551414</v>
      </c>
      <c r="Y203" s="16" t="s">
        <v>6</v>
      </c>
      <c r="Z203" s="3"/>
      <c r="AA203" s="3"/>
      <c r="AB203" s="3"/>
      <c r="AC203" s="3"/>
      <c r="AD203" s="3"/>
      <c r="AE203" s="3"/>
      <c r="AF203" s="3"/>
    </row>
    <row r="204" spans="1:32">
      <c r="A204" s="19" t="s">
        <v>28</v>
      </c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16">
        <f>MEDIAN(R72:R201)</f>
        <v>1.0716382853787287</v>
      </c>
      <c r="S204" s="16">
        <f t="shared" ref="S204:X204" si="30">MEDIAN(S72:S201)</f>
        <v>2.7392074428743918</v>
      </c>
      <c r="T204" s="16">
        <f t="shared" si="30"/>
        <v>2.7866370789358497</v>
      </c>
      <c r="U204" s="16" t="s">
        <v>6</v>
      </c>
      <c r="V204" s="16">
        <f t="shared" si="30"/>
        <v>13.057</v>
      </c>
      <c r="W204" s="16">
        <f t="shared" si="30"/>
        <v>3.2170000000000001</v>
      </c>
      <c r="X204" s="16">
        <f t="shared" si="30"/>
        <v>1.7111488712505951</v>
      </c>
      <c r="Y204" s="16" t="s">
        <v>6</v>
      </c>
      <c r="Z204" s="3"/>
      <c r="AA204" s="3"/>
      <c r="AB204" s="3"/>
      <c r="AC204" s="3"/>
      <c r="AD204" s="3"/>
      <c r="AE204" s="3"/>
      <c r="AF204" s="3"/>
    </row>
    <row r="205" spans="1:32">
      <c r="A205" s="19" t="s">
        <v>25</v>
      </c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53">
        <f>SUM(N138:N201)</f>
        <v>1</v>
      </c>
      <c r="O205" s="53">
        <f>SUM(O138:O201)</f>
        <v>21</v>
      </c>
      <c r="P205" s="53">
        <f>SUM(P138:P201)</f>
        <v>10</v>
      </c>
      <c r="Q205" s="53">
        <f>SUM(Q138:Q201)</f>
        <v>24</v>
      </c>
      <c r="R205" s="16">
        <f>AVERAGE(R138:R201)</f>
        <v>1.0716382853787287</v>
      </c>
      <c r="S205" s="16">
        <f t="shared" ref="S205:X205" si="31">AVERAGE(S138:S201)</f>
        <v>2.6722221075602408</v>
      </c>
      <c r="T205" s="16">
        <f t="shared" si="31"/>
        <v>3.0196305564817139</v>
      </c>
      <c r="U205" s="16" t="s">
        <v>6</v>
      </c>
      <c r="V205" s="16">
        <f t="shared" si="31"/>
        <v>13.057</v>
      </c>
      <c r="W205" s="16">
        <f t="shared" si="31"/>
        <v>4.9549292296288341</v>
      </c>
      <c r="X205" s="16">
        <f t="shared" si="31"/>
        <v>1.4988999999999999</v>
      </c>
      <c r="Y205" s="16" t="s">
        <v>6</v>
      </c>
      <c r="Z205" s="3"/>
      <c r="AA205" s="3"/>
      <c r="AB205" s="3"/>
      <c r="AC205" s="3"/>
      <c r="AD205" s="3"/>
      <c r="AE205" s="3"/>
      <c r="AF205" s="3"/>
    </row>
    <row r="206" spans="1:32">
      <c r="A206" s="19" t="s">
        <v>26</v>
      </c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16">
        <f>MEDIAN(R138:R201)</f>
        <v>1.0716382853787287</v>
      </c>
      <c r="S206" s="16">
        <f t="shared" ref="S206:X206" si="32">MEDIAN(S138:S201)</f>
        <v>2.7392074428743918</v>
      </c>
      <c r="T206" s="16">
        <f t="shared" si="32"/>
        <v>3.3253817215576409</v>
      </c>
      <c r="U206" s="16" t="s">
        <v>6</v>
      </c>
      <c r="V206" s="16">
        <f t="shared" si="32"/>
        <v>13.057</v>
      </c>
      <c r="W206" s="16">
        <f t="shared" si="32"/>
        <v>3.2170000000000001</v>
      </c>
      <c r="X206" s="16">
        <f t="shared" si="32"/>
        <v>1.7195</v>
      </c>
      <c r="Y206" s="16" t="s">
        <v>6</v>
      </c>
      <c r="Z206" s="3"/>
      <c r="AA206" s="3"/>
      <c r="AB206" s="3"/>
      <c r="AC206" s="3"/>
      <c r="AD206" s="3"/>
      <c r="AE206" s="3"/>
      <c r="AF206" s="3"/>
    </row>
    <row r="207" spans="1:3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</row>
    <row r="208" spans="1:3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</row>
    <row r="209" spans="1:3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</row>
    <row r="210" spans="1:3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</row>
    <row r="211" spans="1:3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</row>
    <row r="212" spans="1:3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</row>
    <row r="213" spans="1:3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</row>
    <row r="214" spans="1:3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</row>
    <row r="215" spans="1:3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</row>
    <row r="216" spans="1:3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</row>
    <row r="217" spans="1:3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</row>
    <row r="218" spans="1:3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</row>
    <row r="219" spans="1:3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</row>
    <row r="220" spans="1:3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</row>
    <row r="221" spans="1:3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</row>
    <row r="222" spans="1:3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</row>
    <row r="223" spans="1:3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</row>
    <row r="224" spans="1:3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</sheetData>
  <mergeCells count="5">
    <mergeCell ref="V1:Y1"/>
    <mergeCell ref="N2:Q2"/>
    <mergeCell ref="R2:U2"/>
    <mergeCell ref="V2:Y2"/>
    <mergeCell ref="R1:U1"/>
  </mergeCells>
  <phoneticPr fontId="14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U279"/>
  <sheetViews>
    <sheetView workbookViewId="0">
      <pane xSplit="1" ySplit="6" topLeftCell="B165" activePane="bottomRight" state="frozen"/>
      <selection pane="topRight" activeCell="B1" sqref="B1"/>
      <selection pane="bottomLeft" activeCell="A7" sqref="A7"/>
      <selection pane="bottomRight" activeCell="J185" sqref="J185"/>
    </sheetView>
  </sheetViews>
  <sheetFormatPr defaultRowHeight="15"/>
  <cols>
    <col min="4" max="4" width="12.7109375" customWidth="1"/>
    <col min="5" max="5" width="10.85546875" bestFit="1" customWidth="1"/>
  </cols>
  <sheetData>
    <row r="1" spans="1:47">
      <c r="A1" s="146" t="s">
        <v>176</v>
      </c>
      <c r="B1" s="130"/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213" t="s">
        <v>18</v>
      </c>
      <c r="R1" s="218"/>
      <c r="S1" s="218"/>
      <c r="T1" s="218"/>
      <c r="U1" s="213" t="s">
        <v>15</v>
      </c>
      <c r="V1" s="218"/>
      <c r="W1" s="218"/>
      <c r="X1" s="218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</row>
    <row r="2" spans="1:47">
      <c r="A2" s="135"/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213" t="s">
        <v>11</v>
      </c>
      <c r="N2" s="218"/>
      <c r="O2" s="218"/>
      <c r="P2" s="218"/>
      <c r="Q2" s="213" t="s">
        <v>11</v>
      </c>
      <c r="R2" s="218"/>
      <c r="S2" s="218"/>
      <c r="T2" s="218"/>
      <c r="U2" s="213" t="s">
        <v>11</v>
      </c>
      <c r="V2" s="218"/>
      <c r="W2" s="218"/>
      <c r="X2" s="218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</row>
    <row r="3" spans="1:47">
      <c r="A3" s="135"/>
      <c r="B3" s="148" t="s">
        <v>12</v>
      </c>
      <c r="C3" s="148"/>
      <c r="D3" s="148" t="s">
        <v>0</v>
      </c>
      <c r="E3" s="148" t="s">
        <v>0</v>
      </c>
      <c r="F3" s="148" t="s">
        <v>2</v>
      </c>
      <c r="G3" s="148" t="s">
        <v>4</v>
      </c>
      <c r="H3" s="148" t="s">
        <v>4</v>
      </c>
      <c r="I3" s="148" t="s">
        <v>11</v>
      </c>
      <c r="J3" s="148" t="s">
        <v>12</v>
      </c>
      <c r="K3" s="148" t="s">
        <v>2</v>
      </c>
      <c r="L3" s="148" t="s">
        <v>15</v>
      </c>
      <c r="M3" s="102" t="s">
        <v>19</v>
      </c>
      <c r="N3" s="102" t="s">
        <v>20</v>
      </c>
      <c r="O3" s="102" t="s">
        <v>21</v>
      </c>
      <c r="P3" s="102" t="s">
        <v>22</v>
      </c>
      <c r="Q3" s="102" t="s">
        <v>19</v>
      </c>
      <c r="R3" s="102" t="s">
        <v>20</v>
      </c>
      <c r="S3" s="102" t="s">
        <v>21</v>
      </c>
      <c r="T3" s="102" t="s">
        <v>22</v>
      </c>
      <c r="U3" s="102" t="s">
        <v>19</v>
      </c>
      <c r="V3" s="102" t="s">
        <v>20</v>
      </c>
      <c r="W3" s="102" t="s">
        <v>21</v>
      </c>
      <c r="X3" s="102" t="s">
        <v>22</v>
      </c>
      <c r="Y3" s="135"/>
      <c r="Z3" s="135"/>
      <c r="AA3" s="135"/>
      <c r="AB3" s="135"/>
      <c r="AC3" s="135"/>
      <c r="AD3" s="135"/>
      <c r="AE3" s="135"/>
      <c r="AF3" s="135"/>
      <c r="AG3" s="135"/>
      <c r="AH3" s="135"/>
      <c r="AI3" s="135"/>
      <c r="AJ3" s="135"/>
      <c r="AK3" s="135"/>
      <c r="AL3" s="135"/>
      <c r="AM3" s="135"/>
      <c r="AN3" s="135"/>
      <c r="AO3" s="135"/>
      <c r="AP3" s="135"/>
      <c r="AQ3" s="135"/>
      <c r="AR3" s="135"/>
      <c r="AS3" s="135"/>
      <c r="AT3" s="135"/>
      <c r="AU3" s="135"/>
    </row>
    <row r="4" spans="1:47">
      <c r="A4" s="135"/>
      <c r="B4" s="135" t="s">
        <v>14</v>
      </c>
      <c r="C4" s="135"/>
      <c r="D4" s="148" t="s">
        <v>1</v>
      </c>
      <c r="E4" s="148" t="s">
        <v>1</v>
      </c>
      <c r="F4" s="148" t="s">
        <v>1</v>
      </c>
      <c r="G4" s="148" t="s">
        <v>204</v>
      </c>
      <c r="H4" s="148" t="s">
        <v>10</v>
      </c>
      <c r="I4" s="148" t="s">
        <v>177</v>
      </c>
      <c r="J4" s="148" t="s">
        <v>17</v>
      </c>
      <c r="K4" s="148" t="s">
        <v>1</v>
      </c>
      <c r="L4" s="130" t="s">
        <v>178</v>
      </c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</row>
    <row r="5" spans="1:47">
      <c r="A5" s="130"/>
      <c r="B5" s="130"/>
      <c r="C5" s="130"/>
      <c r="D5" s="96" t="s">
        <v>3</v>
      </c>
      <c r="E5" s="96" t="s">
        <v>3</v>
      </c>
      <c r="F5" s="96" t="s">
        <v>3</v>
      </c>
      <c r="G5" s="96" t="s">
        <v>7</v>
      </c>
      <c r="H5" s="96" t="s">
        <v>7</v>
      </c>
      <c r="I5" s="96"/>
      <c r="J5" s="96"/>
      <c r="K5" s="96" t="s">
        <v>13</v>
      </c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5"/>
    </row>
    <row r="6" spans="1:47">
      <c r="A6" s="135"/>
      <c r="B6" s="135"/>
      <c r="C6" s="135"/>
      <c r="D6" s="148"/>
      <c r="E6" s="148" t="s">
        <v>9</v>
      </c>
      <c r="F6" s="150" t="s">
        <v>7</v>
      </c>
      <c r="G6" s="96"/>
      <c r="H6" s="96"/>
      <c r="I6" s="96"/>
      <c r="J6" s="96"/>
      <c r="K6" s="96" t="s">
        <v>14</v>
      </c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5"/>
    </row>
    <row r="7" spans="1:47">
      <c r="A7" s="103">
        <v>1833</v>
      </c>
      <c r="B7" s="96"/>
      <c r="C7" s="96"/>
      <c r="D7" s="176">
        <v>49.327592313390731</v>
      </c>
      <c r="E7" s="96"/>
      <c r="F7" s="180">
        <v>118.34837036655239</v>
      </c>
      <c r="G7" s="155">
        <f>100*D7/F7</f>
        <v>41.679992855509312</v>
      </c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130"/>
      <c r="U7" s="130"/>
      <c r="V7" s="130"/>
      <c r="W7" s="130"/>
      <c r="X7" s="130"/>
      <c r="Y7" s="130"/>
      <c r="Z7" s="130"/>
      <c r="AA7" s="130"/>
      <c r="AB7" s="130"/>
      <c r="AC7" s="130"/>
      <c r="AD7" s="130"/>
      <c r="AE7" s="130"/>
      <c r="AF7" s="130"/>
      <c r="AG7" s="130"/>
      <c r="AH7" s="130"/>
      <c r="AI7" s="130"/>
      <c r="AJ7" s="130"/>
      <c r="AK7" s="130"/>
      <c r="AL7" s="130"/>
      <c r="AM7" s="130"/>
      <c r="AN7" s="130"/>
      <c r="AO7" s="130"/>
      <c r="AP7" s="130"/>
      <c r="AQ7" s="130"/>
      <c r="AR7" s="130"/>
      <c r="AS7" s="130"/>
      <c r="AT7" s="130"/>
      <c r="AU7" s="130"/>
    </row>
    <row r="8" spans="1:47">
      <c r="A8" s="103">
        <f t="shared" ref="A8:A53" si="0">A7+1</f>
        <v>1834</v>
      </c>
      <c r="B8" s="96"/>
      <c r="C8" s="96"/>
      <c r="D8" s="176">
        <v>60.111408673897849</v>
      </c>
      <c r="E8" s="96"/>
      <c r="F8" s="180">
        <v>127.11224320634882</v>
      </c>
      <c r="G8" s="155">
        <f t="shared" ref="G8:G71" si="1">100*D8/F8</f>
        <v>47.290022705614156</v>
      </c>
      <c r="H8" s="96"/>
      <c r="I8" s="96"/>
      <c r="J8" s="96"/>
      <c r="K8" s="97">
        <f>100*(F8/F7-1)</f>
        <v>7.405148725455768</v>
      </c>
      <c r="L8" s="97">
        <f>100*(G8/G7-1)</f>
        <v>13.459766822784625</v>
      </c>
      <c r="M8" s="96"/>
      <c r="N8" s="96"/>
      <c r="O8" s="96"/>
      <c r="P8" s="96"/>
      <c r="Q8" s="96"/>
      <c r="R8" s="96"/>
      <c r="S8" s="96"/>
      <c r="T8" s="130"/>
      <c r="U8" s="130"/>
      <c r="V8" s="130"/>
      <c r="W8" s="130"/>
      <c r="X8" s="130"/>
      <c r="Y8" s="130"/>
      <c r="Z8" s="130"/>
      <c r="AA8" s="130"/>
      <c r="AB8" s="130"/>
      <c r="AC8" s="130"/>
      <c r="AD8" s="130"/>
      <c r="AE8" s="130"/>
      <c r="AF8" s="130"/>
      <c r="AG8" s="130"/>
      <c r="AH8" s="130"/>
      <c r="AI8" s="130"/>
      <c r="AJ8" s="130"/>
      <c r="AK8" s="130"/>
      <c r="AL8" s="130"/>
      <c r="AM8" s="130"/>
      <c r="AN8" s="130"/>
      <c r="AO8" s="130"/>
      <c r="AP8" s="130"/>
      <c r="AQ8" s="130"/>
      <c r="AR8" s="130"/>
      <c r="AS8" s="130"/>
      <c r="AT8" s="130"/>
      <c r="AU8" s="130"/>
    </row>
    <row r="9" spans="1:47">
      <c r="A9" s="103">
        <f t="shared" si="0"/>
        <v>1835</v>
      </c>
      <c r="B9" s="96"/>
      <c r="C9" s="96"/>
      <c r="D9" s="176">
        <v>76.038358858326646</v>
      </c>
      <c r="E9" s="96"/>
      <c r="F9" s="180">
        <v>167.60378241319754</v>
      </c>
      <c r="G9" s="155">
        <f t="shared" si="1"/>
        <v>45.367925331701343</v>
      </c>
      <c r="H9" s="96"/>
      <c r="I9" s="96"/>
      <c r="J9" s="96"/>
      <c r="K9" s="97">
        <f t="shared" ref="K9:K72" si="2">100*(F9/F8-1)</f>
        <v>31.854948182384302</v>
      </c>
      <c r="L9" s="97">
        <f t="shared" ref="L9:L72" si="3">100*(G9/G8-1)</f>
        <v>-4.0644881603844603</v>
      </c>
      <c r="M9" s="96"/>
      <c r="N9" s="96"/>
      <c r="O9" s="96"/>
      <c r="P9" s="96"/>
      <c r="Q9" s="96"/>
      <c r="R9" s="96"/>
      <c r="S9" s="96"/>
      <c r="T9" s="130"/>
      <c r="U9" s="130"/>
      <c r="V9" s="130"/>
      <c r="W9" s="130"/>
      <c r="X9" s="130"/>
      <c r="Y9" s="130"/>
      <c r="Z9" s="130"/>
      <c r="AA9" s="130"/>
      <c r="AB9" s="130"/>
      <c r="AC9" s="130"/>
      <c r="AD9" s="130"/>
      <c r="AE9" s="130"/>
      <c r="AF9" s="130"/>
      <c r="AG9" s="130"/>
      <c r="AH9" s="130"/>
      <c r="AI9" s="130"/>
      <c r="AJ9" s="130"/>
      <c r="AK9" s="130"/>
      <c r="AL9" s="130"/>
      <c r="AM9" s="130"/>
      <c r="AN9" s="130"/>
      <c r="AO9" s="130"/>
      <c r="AP9" s="130"/>
      <c r="AQ9" s="130"/>
      <c r="AR9" s="130"/>
      <c r="AS9" s="130"/>
      <c r="AT9" s="130"/>
      <c r="AU9" s="130"/>
    </row>
    <row r="10" spans="1:47">
      <c r="A10" s="103">
        <f t="shared" si="0"/>
        <v>1836</v>
      </c>
      <c r="B10" s="96"/>
      <c r="C10" s="96"/>
      <c r="D10" s="176">
        <v>64.873631535753773</v>
      </c>
      <c r="E10" s="96"/>
      <c r="F10" s="180">
        <v>163.59036266331751</v>
      </c>
      <c r="G10" s="155">
        <f t="shared" si="1"/>
        <v>39.656145068440907</v>
      </c>
      <c r="H10" s="96"/>
      <c r="I10" s="96"/>
      <c r="J10" s="96"/>
      <c r="K10" s="97">
        <f t="shared" si="2"/>
        <v>-2.3945878142449417</v>
      </c>
      <c r="L10" s="97">
        <f t="shared" si="3"/>
        <v>-12.589908446329733</v>
      </c>
      <c r="M10" s="96"/>
      <c r="N10" s="96"/>
      <c r="O10" s="96"/>
      <c r="P10" s="96"/>
      <c r="Q10" s="96"/>
      <c r="R10" s="96"/>
      <c r="S10" s="96"/>
      <c r="T10" s="130"/>
      <c r="U10" s="130"/>
      <c r="V10" s="130"/>
      <c r="W10" s="130"/>
      <c r="X10" s="130"/>
      <c r="Y10" s="130"/>
      <c r="Z10" s="130"/>
      <c r="AA10" s="130"/>
      <c r="AB10" s="130"/>
      <c r="AC10" s="130"/>
      <c r="AD10" s="130"/>
      <c r="AE10" s="130"/>
      <c r="AF10" s="130"/>
      <c r="AG10" s="130"/>
      <c r="AH10" s="130"/>
      <c r="AI10" s="130"/>
      <c r="AJ10" s="130"/>
      <c r="AK10" s="130"/>
      <c r="AL10" s="130"/>
      <c r="AM10" s="130"/>
      <c r="AN10" s="130"/>
      <c r="AO10" s="130"/>
      <c r="AP10" s="130"/>
      <c r="AQ10" s="130"/>
      <c r="AR10" s="130"/>
      <c r="AS10" s="130"/>
      <c r="AT10" s="130"/>
      <c r="AU10" s="130"/>
    </row>
    <row r="11" spans="1:47">
      <c r="A11" s="103">
        <f t="shared" si="0"/>
        <v>1837</v>
      </c>
      <c r="B11" s="96"/>
      <c r="C11" s="96"/>
      <c r="D11" s="176">
        <v>71.130900118262971</v>
      </c>
      <c r="E11" s="96"/>
      <c r="F11" s="180">
        <v>169.22393214970606</v>
      </c>
      <c r="G11" s="155">
        <f t="shared" si="1"/>
        <v>42.033593720855116</v>
      </c>
      <c r="H11" s="96"/>
      <c r="I11" s="96"/>
      <c r="J11" s="96"/>
      <c r="K11" s="97">
        <f t="shared" si="2"/>
        <v>3.4437049925629903</v>
      </c>
      <c r="L11" s="97">
        <f t="shared" si="3"/>
        <v>5.9951582492727695</v>
      </c>
      <c r="M11" s="96"/>
      <c r="N11" s="96"/>
      <c r="O11" s="96"/>
      <c r="P11" s="96"/>
      <c r="Q11" s="96"/>
      <c r="R11" s="96"/>
      <c r="S11" s="96"/>
      <c r="T11" s="130"/>
      <c r="U11" s="130"/>
      <c r="V11" s="130"/>
      <c r="W11" s="130"/>
      <c r="X11" s="130"/>
      <c r="Y11" s="130"/>
      <c r="Z11" s="130"/>
      <c r="AA11" s="130"/>
      <c r="AB11" s="130"/>
      <c r="AC11" s="130"/>
      <c r="AD11" s="130"/>
      <c r="AE11" s="130"/>
      <c r="AF11" s="130"/>
      <c r="AG11" s="130"/>
      <c r="AH11" s="130"/>
      <c r="AI11" s="130"/>
      <c r="AJ11" s="130"/>
      <c r="AK11" s="130"/>
      <c r="AL11" s="130"/>
      <c r="AM11" s="130"/>
      <c r="AN11" s="130"/>
      <c r="AO11" s="130"/>
      <c r="AP11" s="130"/>
      <c r="AQ11" s="130"/>
      <c r="AR11" s="130"/>
      <c r="AS11" s="130"/>
      <c r="AT11" s="130"/>
      <c r="AU11" s="130"/>
    </row>
    <row r="12" spans="1:47">
      <c r="A12" s="103">
        <f t="shared" si="0"/>
        <v>1838</v>
      </c>
      <c r="B12" s="96"/>
      <c r="C12" s="96"/>
      <c r="D12" s="176">
        <v>76.561463734577387</v>
      </c>
      <c r="E12" s="96"/>
      <c r="F12" s="180">
        <v>179.67966679256816</v>
      </c>
      <c r="G12" s="155">
        <f t="shared" si="1"/>
        <v>42.609976466042788</v>
      </c>
      <c r="H12" s="96"/>
      <c r="I12" s="96"/>
      <c r="J12" s="96"/>
      <c r="K12" s="97">
        <f t="shared" si="2"/>
        <v>6.1786382753547642</v>
      </c>
      <c r="L12" s="97">
        <f t="shared" si="3"/>
        <v>1.3712430800359998</v>
      </c>
      <c r="M12" s="96"/>
      <c r="N12" s="96"/>
      <c r="O12" s="96"/>
      <c r="P12" s="96"/>
      <c r="Q12" s="96"/>
      <c r="R12" s="96"/>
      <c r="S12" s="96"/>
      <c r="T12" s="130"/>
      <c r="U12" s="130"/>
      <c r="V12" s="130"/>
      <c r="W12" s="130"/>
      <c r="X12" s="130"/>
      <c r="Y12" s="130"/>
      <c r="Z12" s="130"/>
      <c r="AA12" s="130"/>
      <c r="AB12" s="130"/>
      <c r="AC12" s="130"/>
      <c r="AD12" s="130"/>
      <c r="AE12" s="130"/>
      <c r="AF12" s="130"/>
      <c r="AG12" s="130"/>
      <c r="AH12" s="130"/>
      <c r="AI12" s="130"/>
      <c r="AJ12" s="130"/>
      <c r="AK12" s="130"/>
      <c r="AL12" s="130"/>
      <c r="AM12" s="130"/>
      <c r="AN12" s="130"/>
      <c r="AO12" s="130"/>
      <c r="AP12" s="130"/>
      <c r="AQ12" s="130"/>
      <c r="AR12" s="130"/>
      <c r="AS12" s="130"/>
      <c r="AT12" s="130"/>
      <c r="AU12" s="130"/>
    </row>
    <row r="13" spans="1:47">
      <c r="A13" s="103">
        <f t="shared" si="0"/>
        <v>1839</v>
      </c>
      <c r="B13" s="96"/>
      <c r="C13" s="96"/>
      <c r="D13" s="176">
        <v>82.158943691893754</v>
      </c>
      <c r="E13" s="96"/>
      <c r="F13" s="180">
        <v>178.27432788486138</v>
      </c>
      <c r="G13" s="155">
        <f t="shared" si="1"/>
        <v>46.085684162531898</v>
      </c>
      <c r="H13" s="96"/>
      <c r="I13" s="96"/>
      <c r="J13" s="96"/>
      <c r="K13" s="97">
        <f t="shared" si="2"/>
        <v>-0.78213574902116223</v>
      </c>
      <c r="L13" s="97">
        <f t="shared" si="3"/>
        <v>8.1570279656432376</v>
      </c>
      <c r="M13" s="96"/>
      <c r="N13" s="96"/>
      <c r="O13" s="96"/>
      <c r="P13" s="96"/>
      <c r="Q13" s="96"/>
      <c r="R13" s="96"/>
      <c r="S13" s="96"/>
      <c r="T13" s="130"/>
      <c r="U13" s="130"/>
      <c r="V13" s="130"/>
      <c r="W13" s="130"/>
      <c r="X13" s="130"/>
      <c r="Y13" s="130"/>
      <c r="Z13" s="130"/>
      <c r="AA13" s="130"/>
      <c r="AB13" s="130"/>
      <c r="AC13" s="130"/>
      <c r="AD13" s="130"/>
      <c r="AE13" s="130"/>
      <c r="AF13" s="130"/>
      <c r="AG13" s="130"/>
      <c r="AH13" s="130"/>
      <c r="AI13" s="130"/>
      <c r="AJ13" s="130"/>
      <c r="AK13" s="130"/>
      <c r="AL13" s="130"/>
      <c r="AM13" s="130"/>
      <c r="AN13" s="130"/>
      <c r="AO13" s="130"/>
      <c r="AP13" s="130"/>
      <c r="AQ13" s="130"/>
      <c r="AR13" s="130"/>
      <c r="AS13" s="130"/>
      <c r="AT13" s="130"/>
      <c r="AU13" s="130"/>
    </row>
    <row r="14" spans="1:47">
      <c r="A14" s="103">
        <f t="shared" si="0"/>
        <v>1840</v>
      </c>
      <c r="B14" s="96"/>
      <c r="C14" s="96"/>
      <c r="D14" s="176">
        <v>90.511374490059211</v>
      </c>
      <c r="E14" s="96"/>
      <c r="F14" s="180">
        <v>176.01582460510994</v>
      </c>
      <c r="G14" s="155">
        <f t="shared" si="1"/>
        <v>51.422293815411614</v>
      </c>
      <c r="H14" s="96"/>
      <c r="I14" s="96"/>
      <c r="J14" s="96"/>
      <c r="K14" s="97">
        <f t="shared" si="2"/>
        <v>-1.2668696085114894</v>
      </c>
      <c r="L14" s="97">
        <f t="shared" si="3"/>
        <v>11.579755730779473</v>
      </c>
      <c r="M14" s="96"/>
      <c r="N14" s="96"/>
      <c r="O14" s="96"/>
      <c r="P14" s="96"/>
      <c r="Q14" s="96"/>
      <c r="R14" s="96"/>
      <c r="S14" s="96"/>
      <c r="T14" s="130"/>
      <c r="U14" s="130"/>
      <c r="V14" s="130"/>
      <c r="W14" s="130"/>
      <c r="X14" s="130"/>
      <c r="Y14" s="130"/>
      <c r="Z14" s="130"/>
      <c r="AA14" s="130"/>
      <c r="AB14" s="130"/>
      <c r="AC14" s="130"/>
      <c r="AD14" s="130"/>
      <c r="AE14" s="130"/>
      <c r="AF14" s="130"/>
      <c r="AG14" s="130"/>
      <c r="AH14" s="130"/>
      <c r="AI14" s="130"/>
      <c r="AJ14" s="130"/>
      <c r="AK14" s="130"/>
      <c r="AL14" s="130"/>
      <c r="AM14" s="130"/>
      <c r="AN14" s="130"/>
      <c r="AO14" s="130"/>
      <c r="AP14" s="130"/>
      <c r="AQ14" s="130"/>
      <c r="AR14" s="130"/>
      <c r="AS14" s="130"/>
      <c r="AT14" s="130"/>
      <c r="AU14" s="130"/>
    </row>
    <row r="15" spans="1:47">
      <c r="A15" s="103">
        <f t="shared" si="0"/>
        <v>1841</v>
      </c>
      <c r="B15" s="96"/>
      <c r="C15" s="96"/>
      <c r="D15" s="176">
        <v>81.524302684301432</v>
      </c>
      <c r="E15" s="96"/>
      <c r="F15" s="180">
        <v>176.84830646745655</v>
      </c>
      <c r="G15" s="155">
        <f t="shared" si="1"/>
        <v>46.09843561001442</v>
      </c>
      <c r="H15" s="96"/>
      <c r="I15" s="96"/>
      <c r="J15" s="96"/>
      <c r="K15" s="97">
        <f t="shared" si="2"/>
        <v>0.47295853325362014</v>
      </c>
      <c r="L15" s="97">
        <f t="shared" si="3"/>
        <v>-10.353210272003842</v>
      </c>
      <c r="M15" s="96"/>
      <c r="N15" s="96"/>
      <c r="O15" s="96"/>
      <c r="P15" s="96"/>
      <c r="Q15" s="96"/>
      <c r="R15" s="96"/>
      <c r="S15" s="96"/>
      <c r="T15" s="130"/>
      <c r="U15" s="130"/>
      <c r="V15" s="130"/>
      <c r="W15" s="130"/>
      <c r="X15" s="130"/>
      <c r="Y15" s="130"/>
      <c r="Z15" s="130"/>
      <c r="AA15" s="130"/>
      <c r="AB15" s="130"/>
      <c r="AC15" s="130"/>
      <c r="AD15" s="130"/>
      <c r="AE15" s="130"/>
      <c r="AF15" s="130"/>
      <c r="AG15" s="130"/>
      <c r="AH15" s="130"/>
      <c r="AI15" s="130"/>
      <c r="AJ15" s="130"/>
      <c r="AK15" s="130"/>
      <c r="AL15" s="130"/>
      <c r="AM15" s="130"/>
      <c r="AN15" s="130"/>
      <c r="AO15" s="130"/>
      <c r="AP15" s="130"/>
      <c r="AQ15" s="130"/>
      <c r="AR15" s="130"/>
      <c r="AS15" s="130"/>
      <c r="AT15" s="130"/>
      <c r="AU15" s="130"/>
    </row>
    <row r="16" spans="1:47">
      <c r="A16" s="103">
        <f t="shared" si="0"/>
        <v>1842</v>
      </c>
      <c r="B16" s="96"/>
      <c r="C16" s="96"/>
      <c r="D16" s="176">
        <v>72.050835253039324</v>
      </c>
      <c r="E16" s="96"/>
      <c r="F16" s="180">
        <v>178.99701178360431</v>
      </c>
      <c r="G16" s="155">
        <f t="shared" si="1"/>
        <v>40.252535243517961</v>
      </c>
      <c r="H16" s="96"/>
      <c r="I16" s="96"/>
      <c r="J16" s="96"/>
      <c r="K16" s="97">
        <f t="shared" si="2"/>
        <v>1.2149990910674369</v>
      </c>
      <c r="L16" s="97">
        <f t="shared" si="3"/>
        <v>-12.681342195539703</v>
      </c>
      <c r="M16" s="96"/>
      <c r="N16" s="96"/>
      <c r="O16" s="96"/>
      <c r="P16" s="96"/>
      <c r="Q16" s="96"/>
      <c r="R16" s="96"/>
      <c r="S16" s="96"/>
      <c r="T16" s="130"/>
      <c r="U16" s="130"/>
      <c r="V16" s="130"/>
      <c r="W16" s="130"/>
      <c r="X16" s="130"/>
      <c r="Y16" s="130"/>
      <c r="Z16" s="130"/>
      <c r="AA16" s="130"/>
      <c r="AB16" s="130"/>
      <c r="AC16" s="130"/>
      <c r="AD16" s="130"/>
      <c r="AE16" s="130"/>
      <c r="AF16" s="130"/>
      <c r="AG16" s="130"/>
      <c r="AH16" s="130"/>
      <c r="AI16" s="130"/>
      <c r="AJ16" s="130"/>
      <c r="AK16" s="130"/>
      <c r="AL16" s="130"/>
      <c r="AM16" s="130"/>
      <c r="AN16" s="130"/>
      <c r="AO16" s="130"/>
      <c r="AP16" s="130"/>
      <c r="AQ16" s="130"/>
      <c r="AR16" s="130"/>
      <c r="AS16" s="130"/>
      <c r="AT16" s="130"/>
      <c r="AU16" s="130"/>
    </row>
    <row r="17" spans="1:47">
      <c r="A17" s="103">
        <f t="shared" si="0"/>
        <v>1843</v>
      </c>
      <c r="B17" s="96"/>
      <c r="C17" s="96"/>
      <c r="D17" s="176">
        <v>70.304739725812937</v>
      </c>
      <c r="E17" s="96"/>
      <c r="F17" s="180">
        <v>161.97395676332908</v>
      </c>
      <c r="G17" s="155">
        <f t="shared" si="1"/>
        <v>43.404965298550962</v>
      </c>
      <c r="H17" s="96"/>
      <c r="I17" s="96"/>
      <c r="J17" s="96"/>
      <c r="K17" s="97">
        <f t="shared" si="2"/>
        <v>-9.5102453670315885</v>
      </c>
      <c r="L17" s="97">
        <f t="shared" si="3"/>
        <v>7.831631066121858</v>
      </c>
      <c r="M17" s="96"/>
      <c r="N17" s="96"/>
      <c r="O17" s="96"/>
      <c r="P17" s="96"/>
      <c r="Q17" s="96"/>
      <c r="R17" s="96"/>
      <c r="S17" s="96"/>
      <c r="T17" s="130"/>
      <c r="U17" s="130"/>
      <c r="V17" s="130"/>
      <c r="W17" s="130"/>
      <c r="X17" s="130"/>
      <c r="Y17" s="130"/>
      <c r="Z17" s="130"/>
      <c r="AA17" s="130"/>
      <c r="AB17" s="130"/>
      <c r="AC17" s="130"/>
      <c r="AD17" s="130"/>
      <c r="AE17" s="130"/>
      <c r="AF17" s="130"/>
      <c r="AG17" s="130"/>
      <c r="AH17" s="130"/>
      <c r="AI17" s="130"/>
      <c r="AJ17" s="130"/>
      <c r="AK17" s="130"/>
      <c r="AL17" s="130"/>
      <c r="AM17" s="130"/>
      <c r="AN17" s="130"/>
      <c r="AO17" s="130"/>
      <c r="AP17" s="130"/>
      <c r="AQ17" s="130"/>
      <c r="AR17" s="130"/>
      <c r="AS17" s="130"/>
      <c r="AT17" s="130"/>
      <c r="AU17" s="130"/>
    </row>
    <row r="18" spans="1:47">
      <c r="A18" s="103">
        <f t="shared" si="0"/>
        <v>1844</v>
      </c>
      <c r="B18" s="96"/>
      <c r="C18" s="96"/>
      <c r="D18" s="176">
        <v>72.286509893502711</v>
      </c>
      <c r="E18" s="96"/>
      <c r="F18" s="180">
        <v>159.62094029179778</v>
      </c>
      <c r="G18" s="155">
        <f t="shared" si="1"/>
        <v>45.28635764289956</v>
      </c>
      <c r="H18" s="96"/>
      <c r="I18" s="96"/>
      <c r="J18" s="96"/>
      <c r="K18" s="97">
        <f t="shared" si="2"/>
        <v>-1.4527128425771862</v>
      </c>
      <c r="L18" s="97">
        <f t="shared" si="3"/>
        <v>4.3345095000258071</v>
      </c>
      <c r="M18" s="96"/>
      <c r="N18" s="96"/>
      <c r="O18" s="96"/>
      <c r="P18" s="96"/>
      <c r="Q18" s="96"/>
      <c r="R18" s="96"/>
      <c r="S18" s="96"/>
      <c r="T18" s="130"/>
      <c r="U18" s="130"/>
      <c r="V18" s="130"/>
      <c r="W18" s="130"/>
      <c r="X18" s="130"/>
      <c r="Y18" s="130"/>
      <c r="Z18" s="130"/>
      <c r="AA18" s="130"/>
      <c r="AB18" s="130"/>
      <c r="AC18" s="130"/>
      <c r="AD18" s="130"/>
      <c r="AE18" s="130"/>
      <c r="AF18" s="130"/>
      <c r="AG18" s="130"/>
      <c r="AH18" s="130"/>
      <c r="AI18" s="130"/>
      <c r="AJ18" s="130"/>
      <c r="AK18" s="130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</row>
    <row r="19" spans="1:47">
      <c r="A19" s="103">
        <f t="shared" si="0"/>
        <v>1845</v>
      </c>
      <c r="B19" s="96"/>
      <c r="C19" s="96"/>
      <c r="D19" s="176">
        <v>72.555290242883103</v>
      </c>
      <c r="E19" s="96"/>
      <c r="F19" s="180">
        <v>158.69464384871023</v>
      </c>
      <c r="G19" s="155">
        <f t="shared" si="1"/>
        <v>45.720062431377883</v>
      </c>
      <c r="H19" s="96"/>
      <c r="I19" s="96"/>
      <c r="J19" s="96"/>
      <c r="K19" s="97">
        <f t="shared" si="2"/>
        <v>-0.58031010304425701</v>
      </c>
      <c r="L19" s="97">
        <f t="shared" si="3"/>
        <v>0.95769412920829744</v>
      </c>
      <c r="M19" s="96"/>
      <c r="N19" s="96"/>
      <c r="O19" s="96"/>
      <c r="P19" s="96"/>
      <c r="Q19" s="96"/>
      <c r="R19" s="96"/>
      <c r="S19" s="96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</row>
    <row r="20" spans="1:47">
      <c r="A20" s="103">
        <f t="shared" si="0"/>
        <v>1846</v>
      </c>
      <c r="B20" s="96"/>
      <c r="C20" s="96"/>
      <c r="D20" s="176">
        <v>77.310984645236971</v>
      </c>
      <c r="E20" s="96"/>
      <c r="F20" s="180">
        <v>175.55505411576144</v>
      </c>
      <c r="G20" s="155">
        <f t="shared" si="1"/>
        <v>44.038028431957258</v>
      </c>
      <c r="H20" s="96"/>
      <c r="I20" s="96"/>
      <c r="J20" s="96"/>
      <c r="K20" s="97">
        <f t="shared" si="2"/>
        <v>10.624435619342565</v>
      </c>
      <c r="L20" s="97">
        <f t="shared" si="3"/>
        <v>-3.6789844763340462</v>
      </c>
      <c r="M20" s="96"/>
      <c r="N20" s="96"/>
      <c r="O20" s="96"/>
      <c r="P20" s="96"/>
      <c r="Q20" s="96"/>
      <c r="R20" s="96"/>
      <c r="S20" s="96"/>
      <c r="T20" s="130"/>
      <c r="U20" s="130"/>
      <c r="V20" s="130"/>
      <c r="W20" s="130"/>
      <c r="X20" s="130"/>
      <c r="Y20" s="130"/>
      <c r="Z20" s="130"/>
      <c r="AA20" s="130"/>
      <c r="AB20" s="130"/>
      <c r="AC20" s="130"/>
      <c r="AD20" s="130"/>
      <c r="AE20" s="130"/>
      <c r="AF20" s="130"/>
      <c r="AG20" s="130"/>
      <c r="AH20" s="130"/>
      <c r="AI20" s="130"/>
      <c r="AJ20" s="130"/>
      <c r="AK20" s="130"/>
      <c r="AL20" s="130"/>
      <c r="AM20" s="130"/>
      <c r="AN20" s="130"/>
      <c r="AO20" s="130"/>
      <c r="AP20" s="130"/>
      <c r="AQ20" s="130"/>
      <c r="AR20" s="130"/>
      <c r="AS20" s="130"/>
      <c r="AT20" s="130"/>
      <c r="AU20" s="130"/>
    </row>
    <row r="21" spans="1:47">
      <c r="A21" s="103">
        <f t="shared" si="0"/>
        <v>1847</v>
      </c>
      <c r="B21" s="96"/>
      <c r="C21" s="96"/>
      <c r="D21" s="176">
        <v>70.202231736435522</v>
      </c>
      <c r="E21" s="96"/>
      <c r="F21" s="180">
        <v>150.95367193921777</v>
      </c>
      <c r="G21" s="155">
        <f t="shared" si="1"/>
        <v>46.505812567913416</v>
      </c>
      <c r="H21" s="96"/>
      <c r="I21" s="96"/>
      <c r="J21" s="96"/>
      <c r="K21" s="97">
        <f t="shared" si="2"/>
        <v>-14.013485570356444</v>
      </c>
      <c r="L21" s="97">
        <f t="shared" si="3"/>
        <v>5.6037570795638869</v>
      </c>
      <c r="M21" s="96"/>
      <c r="N21" s="96"/>
      <c r="O21" s="96"/>
      <c r="P21" s="96"/>
      <c r="Q21" s="96"/>
      <c r="R21" s="96"/>
      <c r="S21" s="96"/>
      <c r="T21" s="130"/>
      <c r="U21" s="130"/>
      <c r="V21" s="130"/>
      <c r="W21" s="130"/>
      <c r="X21" s="130"/>
      <c r="Y21" s="130"/>
      <c r="Z21" s="130"/>
      <c r="AA21" s="130"/>
      <c r="AB21" s="130"/>
      <c r="AC21" s="130"/>
      <c r="AD21" s="130"/>
      <c r="AE21" s="130"/>
      <c r="AF21" s="130"/>
      <c r="AG21" s="130"/>
      <c r="AH21" s="130"/>
      <c r="AI21" s="130"/>
      <c r="AJ21" s="130"/>
      <c r="AK21" s="130"/>
      <c r="AL21" s="130"/>
      <c r="AM21" s="130"/>
      <c r="AN21" s="130"/>
      <c r="AO21" s="130"/>
      <c r="AP21" s="130"/>
      <c r="AQ21" s="130"/>
      <c r="AR21" s="130"/>
      <c r="AS21" s="130"/>
      <c r="AT21" s="130"/>
      <c r="AU21" s="130"/>
    </row>
    <row r="22" spans="1:47">
      <c r="A22" s="103">
        <f t="shared" si="0"/>
        <v>1848</v>
      </c>
      <c r="B22" s="96"/>
      <c r="C22" s="96"/>
      <c r="D22" s="176">
        <v>78.740259509387371</v>
      </c>
      <c r="E22" s="96"/>
      <c r="F22" s="180">
        <v>164.2023074539556</v>
      </c>
      <c r="G22" s="155">
        <f t="shared" si="1"/>
        <v>47.95319915432195</v>
      </c>
      <c r="H22" s="96"/>
      <c r="I22" s="96"/>
      <c r="J22" s="96"/>
      <c r="K22" s="97">
        <f t="shared" si="2"/>
        <v>8.7766235458468742</v>
      </c>
      <c r="L22" s="97">
        <f t="shared" si="3"/>
        <v>3.1122702872783625</v>
      </c>
      <c r="M22" s="96"/>
      <c r="N22" s="96"/>
      <c r="O22" s="96"/>
      <c r="P22" s="96"/>
      <c r="Q22" s="96"/>
      <c r="R22" s="96"/>
      <c r="S22" s="96"/>
      <c r="T22" s="130"/>
      <c r="U22" s="130"/>
      <c r="V22" s="130"/>
      <c r="W22" s="130"/>
      <c r="X22" s="130"/>
      <c r="Y22" s="130"/>
      <c r="Z22" s="130"/>
      <c r="AA22" s="130"/>
      <c r="AB22" s="130"/>
      <c r="AC22" s="130"/>
      <c r="AD22" s="130"/>
      <c r="AE22" s="130"/>
      <c r="AF22" s="130"/>
      <c r="AG22" s="130"/>
      <c r="AH22" s="130"/>
      <c r="AI22" s="130"/>
      <c r="AJ22" s="130"/>
      <c r="AK22" s="130"/>
      <c r="AL22" s="130"/>
      <c r="AM22" s="130"/>
      <c r="AN22" s="130"/>
      <c r="AO22" s="130"/>
      <c r="AP22" s="130"/>
      <c r="AQ22" s="130"/>
      <c r="AR22" s="130"/>
      <c r="AS22" s="130"/>
      <c r="AT22" s="130"/>
      <c r="AU22" s="130"/>
    </row>
    <row r="23" spans="1:47">
      <c r="A23" s="103">
        <f t="shared" si="0"/>
        <v>1849</v>
      </c>
      <c r="B23" s="96"/>
      <c r="C23" s="96"/>
      <c r="D23" s="176">
        <v>81.072203092838762</v>
      </c>
      <c r="E23" s="96"/>
      <c r="F23" s="180">
        <v>169.83554821507471</v>
      </c>
      <c r="G23" s="155">
        <f t="shared" si="1"/>
        <v>47.735709010796327</v>
      </c>
      <c r="H23" s="96"/>
      <c r="I23" s="96"/>
      <c r="J23" s="96"/>
      <c r="K23" s="97">
        <f t="shared" si="2"/>
        <v>3.4306708891400639</v>
      </c>
      <c r="L23" s="97">
        <f t="shared" si="3"/>
        <v>-0.45354668168373635</v>
      </c>
      <c r="M23" s="96"/>
      <c r="N23" s="96"/>
      <c r="O23" s="96"/>
      <c r="P23" s="96"/>
      <c r="Q23" s="96"/>
      <c r="R23" s="96"/>
      <c r="S23" s="96"/>
      <c r="T23" s="130"/>
      <c r="U23" s="130"/>
      <c r="V23" s="130"/>
      <c r="W23" s="130"/>
      <c r="X23" s="130"/>
      <c r="Y23" s="130"/>
      <c r="Z23" s="130"/>
      <c r="AA23" s="130"/>
      <c r="AB23" s="130"/>
      <c r="AC23" s="130"/>
      <c r="AD23" s="130"/>
      <c r="AE23" s="130"/>
      <c r="AF23" s="130"/>
      <c r="AG23" s="130"/>
      <c r="AH23" s="130"/>
      <c r="AI23" s="130"/>
      <c r="AJ23" s="130"/>
      <c r="AK23" s="130"/>
      <c r="AL23" s="130"/>
      <c r="AM23" s="130"/>
      <c r="AN23" s="130"/>
      <c r="AO23" s="130"/>
      <c r="AP23" s="130"/>
      <c r="AQ23" s="130"/>
      <c r="AR23" s="130"/>
      <c r="AS23" s="130"/>
      <c r="AT23" s="130"/>
      <c r="AU23" s="130"/>
    </row>
    <row r="24" spans="1:47">
      <c r="A24" s="103">
        <f t="shared" si="0"/>
        <v>1850</v>
      </c>
      <c r="B24" s="96"/>
      <c r="C24" s="96"/>
      <c r="D24" s="176">
        <v>89.725821984469803</v>
      </c>
      <c r="E24" s="96"/>
      <c r="F24" s="180">
        <v>173.22277598813019</v>
      </c>
      <c r="G24" s="155">
        <f t="shared" si="1"/>
        <v>51.79793561940037</v>
      </c>
      <c r="H24" s="96"/>
      <c r="I24" s="96"/>
      <c r="J24" s="96"/>
      <c r="K24" s="97">
        <f t="shared" si="2"/>
        <v>1.9944162506932983</v>
      </c>
      <c r="L24" s="97">
        <f t="shared" si="3"/>
        <v>8.5098277427602333</v>
      </c>
      <c r="M24" s="96"/>
      <c r="N24" s="96"/>
      <c r="O24" s="96"/>
      <c r="P24" s="96"/>
      <c r="Q24" s="96"/>
      <c r="R24" s="96"/>
      <c r="S24" s="96"/>
      <c r="T24" s="130"/>
      <c r="U24" s="130"/>
      <c r="V24" s="130"/>
      <c r="W24" s="130"/>
      <c r="X24" s="130"/>
      <c r="Y24" s="130"/>
      <c r="Z24" s="130"/>
      <c r="AA24" s="130"/>
      <c r="AB24" s="130"/>
      <c r="AC24" s="130"/>
      <c r="AD24" s="130"/>
      <c r="AE24" s="130"/>
      <c r="AF24" s="130"/>
      <c r="AG24" s="130"/>
      <c r="AH24" s="130"/>
      <c r="AI24" s="130"/>
      <c r="AJ24" s="130"/>
      <c r="AK24" s="130"/>
      <c r="AL24" s="130"/>
      <c r="AM24" s="130"/>
      <c r="AN24" s="130"/>
      <c r="AO24" s="130"/>
      <c r="AP24" s="130"/>
      <c r="AQ24" s="130"/>
      <c r="AR24" s="130"/>
      <c r="AS24" s="130"/>
      <c r="AT24" s="130"/>
      <c r="AU24" s="130"/>
    </row>
    <row r="25" spans="1:47">
      <c r="A25" s="103">
        <f t="shared" si="0"/>
        <v>1851</v>
      </c>
      <c r="B25" s="96"/>
      <c r="C25" s="96"/>
      <c r="D25" s="176">
        <v>93.491566561036052</v>
      </c>
      <c r="E25" s="96"/>
      <c r="F25" s="180">
        <v>214.24208780411905</v>
      </c>
      <c r="G25" s="155">
        <f t="shared" si="1"/>
        <v>43.638282057125551</v>
      </c>
      <c r="H25" s="96"/>
      <c r="I25" s="96"/>
      <c r="J25" s="96"/>
      <c r="K25" s="97">
        <f t="shared" si="2"/>
        <v>23.680091478732358</v>
      </c>
      <c r="L25" s="97">
        <f t="shared" si="3"/>
        <v>-15.75285475125906</v>
      </c>
      <c r="M25" s="96"/>
      <c r="N25" s="96"/>
      <c r="O25" s="96"/>
      <c r="P25" s="96"/>
      <c r="Q25" s="96"/>
      <c r="R25" s="96"/>
      <c r="S25" s="96"/>
      <c r="T25" s="130"/>
      <c r="U25" s="130"/>
      <c r="V25" s="130"/>
      <c r="W25" s="130"/>
      <c r="X25" s="130"/>
      <c r="Y25" s="130"/>
      <c r="Z25" s="130"/>
      <c r="AA25" s="130"/>
      <c r="AB25" s="130"/>
      <c r="AC25" s="130"/>
      <c r="AD25" s="130"/>
      <c r="AE25" s="130"/>
      <c r="AF25" s="130"/>
      <c r="AG25" s="130"/>
      <c r="AH25" s="130"/>
      <c r="AI25" s="130"/>
      <c r="AJ25" s="130"/>
      <c r="AK25" s="130"/>
      <c r="AL25" s="130"/>
      <c r="AM25" s="130"/>
      <c r="AN25" s="130"/>
      <c r="AO25" s="130"/>
      <c r="AP25" s="130"/>
      <c r="AQ25" s="130"/>
      <c r="AR25" s="130"/>
      <c r="AS25" s="130"/>
      <c r="AT25" s="130"/>
      <c r="AU25" s="130"/>
    </row>
    <row r="26" spans="1:47">
      <c r="A26" s="103">
        <f t="shared" si="0"/>
        <v>1852</v>
      </c>
      <c r="B26" s="96"/>
      <c r="C26" s="96"/>
      <c r="D26" s="176">
        <v>111.07203318617498</v>
      </c>
      <c r="E26" s="96"/>
      <c r="F26" s="180">
        <v>182.64757301401991</v>
      </c>
      <c r="G26" s="155">
        <f t="shared" si="1"/>
        <v>60.81221411994845</v>
      </c>
      <c r="H26" s="96"/>
      <c r="I26" s="96"/>
      <c r="J26" s="96"/>
      <c r="K26" s="97">
        <f t="shared" si="2"/>
        <v>-14.747109269671565</v>
      </c>
      <c r="L26" s="97">
        <f t="shared" si="3"/>
        <v>39.355197439580756</v>
      </c>
      <c r="M26" s="96"/>
      <c r="N26" s="96"/>
      <c r="O26" s="96"/>
      <c r="P26" s="96"/>
      <c r="Q26" s="96"/>
      <c r="R26" s="96"/>
      <c r="S26" s="96"/>
      <c r="T26" s="130"/>
      <c r="U26" s="130"/>
      <c r="V26" s="130"/>
      <c r="W26" s="130"/>
      <c r="X26" s="130"/>
      <c r="Y26" s="130"/>
      <c r="Z26" s="130"/>
      <c r="AA26" s="130"/>
      <c r="AB26" s="130"/>
      <c r="AC26" s="130"/>
      <c r="AD26" s="130"/>
      <c r="AE26" s="130"/>
      <c r="AF26" s="130"/>
      <c r="AG26" s="130"/>
      <c r="AH26" s="130"/>
      <c r="AI26" s="130"/>
      <c r="AJ26" s="130"/>
      <c r="AK26" s="130"/>
      <c r="AL26" s="130"/>
      <c r="AM26" s="130"/>
      <c r="AN26" s="130"/>
      <c r="AO26" s="130"/>
      <c r="AP26" s="130"/>
      <c r="AQ26" s="130"/>
      <c r="AR26" s="130"/>
      <c r="AS26" s="130"/>
      <c r="AT26" s="130"/>
      <c r="AU26" s="130"/>
    </row>
    <row r="27" spans="1:47">
      <c r="A27" s="103">
        <f t="shared" si="0"/>
        <v>1853</v>
      </c>
      <c r="B27" s="96"/>
      <c r="C27" s="96"/>
      <c r="D27" s="176">
        <v>102.91591507862772</v>
      </c>
      <c r="E27" s="96"/>
      <c r="F27" s="180">
        <v>202.08875789077712</v>
      </c>
      <c r="G27" s="155">
        <f t="shared" si="1"/>
        <v>50.926096113793058</v>
      </c>
      <c r="H27" s="96"/>
      <c r="I27" s="96"/>
      <c r="J27" s="96"/>
      <c r="K27" s="97">
        <f t="shared" si="2"/>
        <v>10.644097020257103</v>
      </c>
      <c r="L27" s="97">
        <f t="shared" si="3"/>
        <v>-16.256796680113659</v>
      </c>
      <c r="M27" s="96"/>
      <c r="N27" s="96"/>
      <c r="O27" s="96"/>
      <c r="P27" s="96"/>
      <c r="Q27" s="96"/>
      <c r="R27" s="96"/>
      <c r="S27" s="96"/>
      <c r="T27" s="130"/>
      <c r="U27" s="130"/>
      <c r="V27" s="130"/>
      <c r="W27" s="130"/>
      <c r="X27" s="130"/>
      <c r="Y27" s="130"/>
      <c r="Z27" s="130"/>
      <c r="AA27" s="130"/>
      <c r="AB27" s="130"/>
      <c r="AC27" s="130"/>
      <c r="AD27" s="130"/>
      <c r="AE27" s="130"/>
      <c r="AF27" s="130"/>
      <c r="AG27" s="130"/>
      <c r="AH27" s="130"/>
      <c r="AI27" s="130"/>
      <c r="AJ27" s="130"/>
      <c r="AK27" s="130"/>
      <c r="AL27" s="130"/>
      <c r="AM27" s="130"/>
      <c r="AN27" s="130"/>
      <c r="AO27" s="130"/>
      <c r="AP27" s="130"/>
      <c r="AQ27" s="130"/>
      <c r="AR27" s="130"/>
      <c r="AS27" s="130"/>
      <c r="AT27" s="130"/>
      <c r="AU27" s="130"/>
    </row>
    <row r="28" spans="1:47">
      <c r="A28" s="103">
        <f t="shared" si="0"/>
        <v>1854</v>
      </c>
      <c r="B28" s="96"/>
      <c r="C28" s="96"/>
      <c r="D28" s="176">
        <v>118.87021283783413</v>
      </c>
      <c r="E28" s="96"/>
      <c r="F28" s="180">
        <v>213.5621237795313</v>
      </c>
      <c r="G28" s="155">
        <f t="shared" si="1"/>
        <v>55.660718639672545</v>
      </c>
      <c r="H28" s="96"/>
      <c r="I28" s="96"/>
      <c r="J28" s="96"/>
      <c r="K28" s="97">
        <f t="shared" si="2"/>
        <v>5.6773894839589278</v>
      </c>
      <c r="L28" s="97">
        <f t="shared" si="3"/>
        <v>9.2970458903822042</v>
      </c>
      <c r="M28" s="96"/>
      <c r="N28" s="96"/>
      <c r="O28" s="96"/>
      <c r="P28" s="96"/>
      <c r="Q28" s="96"/>
      <c r="R28" s="96"/>
      <c r="S28" s="96"/>
      <c r="T28" s="130"/>
      <c r="U28" s="130"/>
      <c r="V28" s="130"/>
      <c r="W28" s="130"/>
      <c r="X28" s="130"/>
      <c r="Y28" s="130"/>
      <c r="Z28" s="130"/>
      <c r="AA28" s="130"/>
      <c r="AB28" s="130"/>
      <c r="AC28" s="130"/>
      <c r="AD28" s="130"/>
      <c r="AE28" s="130"/>
      <c r="AF28" s="130"/>
      <c r="AG28" s="130"/>
      <c r="AH28" s="130"/>
      <c r="AI28" s="130"/>
      <c r="AJ28" s="130"/>
      <c r="AK28" s="130"/>
      <c r="AL28" s="130"/>
      <c r="AM28" s="130"/>
      <c r="AN28" s="130"/>
      <c r="AO28" s="130"/>
      <c r="AP28" s="130"/>
      <c r="AQ28" s="130"/>
      <c r="AR28" s="130"/>
      <c r="AS28" s="130"/>
      <c r="AT28" s="130"/>
      <c r="AU28" s="130"/>
    </row>
    <row r="29" spans="1:47">
      <c r="A29" s="103">
        <f t="shared" si="0"/>
        <v>1855</v>
      </c>
      <c r="B29" s="96"/>
      <c r="C29" s="96"/>
      <c r="D29" s="176">
        <v>109.90913489212687</v>
      </c>
      <c r="E29" s="96"/>
      <c r="F29" s="180">
        <v>226.51313444531536</v>
      </c>
      <c r="G29" s="155">
        <f t="shared" si="1"/>
        <v>48.522190627608424</v>
      </c>
      <c r="H29" s="96"/>
      <c r="I29" s="96"/>
      <c r="J29" s="96"/>
      <c r="K29" s="97">
        <f t="shared" si="2"/>
        <v>6.0642825781007437</v>
      </c>
      <c r="L29" s="97">
        <f t="shared" si="3"/>
        <v>-12.825073384834251</v>
      </c>
      <c r="M29" s="96"/>
      <c r="N29" s="96"/>
      <c r="O29" s="96"/>
      <c r="P29" s="96"/>
      <c r="Q29" s="96"/>
      <c r="R29" s="96"/>
      <c r="S29" s="96"/>
      <c r="T29" s="130"/>
      <c r="U29" s="130"/>
      <c r="V29" s="130"/>
      <c r="W29" s="130"/>
      <c r="X29" s="130"/>
      <c r="Y29" s="130"/>
      <c r="Z29" s="130"/>
      <c r="AA29" s="130"/>
      <c r="AB29" s="130"/>
      <c r="AC29" s="130"/>
      <c r="AD29" s="130"/>
      <c r="AE29" s="130"/>
      <c r="AF29" s="130"/>
      <c r="AG29" s="130"/>
      <c r="AH29" s="130"/>
      <c r="AI29" s="130"/>
      <c r="AJ29" s="130"/>
      <c r="AK29" s="130"/>
      <c r="AL29" s="130"/>
      <c r="AM29" s="130"/>
      <c r="AN29" s="130"/>
      <c r="AO29" s="130"/>
      <c r="AP29" s="130"/>
      <c r="AQ29" s="130"/>
      <c r="AR29" s="130"/>
      <c r="AS29" s="130"/>
      <c r="AT29" s="130"/>
      <c r="AU29" s="130"/>
    </row>
    <row r="30" spans="1:47">
      <c r="A30" s="103">
        <f t="shared" si="0"/>
        <v>1856</v>
      </c>
      <c r="B30" s="96"/>
      <c r="C30" s="96"/>
      <c r="D30" s="176">
        <v>151.59873659893609</v>
      </c>
      <c r="E30" s="96"/>
      <c r="F30" s="180">
        <v>200.05060097803053</v>
      </c>
      <c r="G30" s="155">
        <f t="shared" si="1"/>
        <v>75.78019553941985</v>
      </c>
      <c r="H30" s="96"/>
      <c r="I30" s="96"/>
      <c r="J30" s="96"/>
      <c r="K30" s="97">
        <f t="shared" si="2"/>
        <v>-11.68256027717165</v>
      </c>
      <c r="L30" s="97">
        <f t="shared" si="3"/>
        <v>56.176369119456069</v>
      </c>
      <c r="M30" s="96"/>
      <c r="N30" s="96"/>
      <c r="O30" s="96"/>
      <c r="P30" s="96"/>
      <c r="Q30" s="96"/>
      <c r="R30" s="96"/>
      <c r="S30" s="96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</row>
    <row r="31" spans="1:47">
      <c r="A31" s="103">
        <f t="shared" si="0"/>
        <v>1857</v>
      </c>
      <c r="B31" s="96"/>
      <c r="C31" s="96"/>
      <c r="D31" s="176">
        <v>145.79999684499646</v>
      </c>
      <c r="E31" s="96"/>
      <c r="F31" s="180">
        <v>260.9672552730616</v>
      </c>
      <c r="G31" s="155">
        <f t="shared" si="1"/>
        <v>55.86907701981211</v>
      </c>
      <c r="H31" s="96"/>
      <c r="I31" s="96"/>
      <c r="J31" s="96"/>
      <c r="K31" s="97">
        <f t="shared" si="2"/>
        <v>30.450622990990617</v>
      </c>
      <c r="L31" s="97">
        <f t="shared" si="3"/>
        <v>-26.27483127732264</v>
      </c>
      <c r="M31" s="96"/>
      <c r="N31" s="96"/>
      <c r="O31" s="96"/>
      <c r="P31" s="96"/>
      <c r="Q31" s="96"/>
      <c r="R31" s="96"/>
      <c r="S31" s="96"/>
      <c r="T31" s="130"/>
      <c r="U31" s="130"/>
      <c r="V31" s="130"/>
      <c r="W31" s="130"/>
      <c r="X31" s="130"/>
      <c r="Y31" s="130"/>
      <c r="Z31" s="130"/>
      <c r="AA31" s="130"/>
      <c r="AB31" s="130"/>
      <c r="AC31" s="130"/>
      <c r="AD31" s="130"/>
      <c r="AE31" s="130"/>
      <c r="AF31" s="130"/>
      <c r="AG31" s="130"/>
      <c r="AH31" s="130"/>
      <c r="AI31" s="130"/>
      <c r="AJ31" s="130"/>
      <c r="AK31" s="130"/>
      <c r="AL31" s="130"/>
      <c r="AM31" s="130"/>
      <c r="AN31" s="130"/>
      <c r="AO31" s="130"/>
      <c r="AP31" s="130"/>
      <c r="AQ31" s="130"/>
      <c r="AR31" s="130"/>
      <c r="AS31" s="130"/>
      <c r="AT31" s="130"/>
      <c r="AU31" s="130"/>
    </row>
    <row r="32" spans="1:47">
      <c r="A32" s="103">
        <f t="shared" si="0"/>
        <v>1858</v>
      </c>
      <c r="B32" s="96"/>
      <c r="C32" s="96"/>
      <c r="D32" s="176">
        <v>136.39494629743677</v>
      </c>
      <c r="E32" s="96"/>
      <c r="F32" s="180">
        <v>253.20471265830113</v>
      </c>
      <c r="G32" s="155">
        <f t="shared" si="1"/>
        <v>53.867459600367425</v>
      </c>
      <c r="H32" s="96"/>
      <c r="I32" s="96"/>
      <c r="J32" s="96"/>
      <c r="K32" s="97">
        <f t="shared" si="2"/>
        <v>-2.9745274389456178</v>
      </c>
      <c r="L32" s="97">
        <f t="shared" si="3"/>
        <v>-3.5826928351346821</v>
      </c>
      <c r="M32" s="96"/>
      <c r="N32" s="96"/>
      <c r="O32" s="96"/>
      <c r="P32" s="96"/>
      <c r="Q32" s="96"/>
      <c r="R32" s="96"/>
      <c r="S32" s="96"/>
      <c r="T32" s="130"/>
      <c r="U32" s="130"/>
      <c r="V32" s="130"/>
      <c r="W32" s="130"/>
      <c r="X32" s="130"/>
      <c r="Y32" s="130"/>
      <c r="Z32" s="130"/>
      <c r="AA32" s="130"/>
      <c r="AB32" s="130"/>
      <c r="AC32" s="130"/>
      <c r="AD32" s="130"/>
      <c r="AE32" s="130"/>
      <c r="AF32" s="130"/>
      <c r="AG32" s="130"/>
      <c r="AH32" s="130"/>
      <c r="AI32" s="130"/>
      <c r="AJ32" s="130"/>
      <c r="AK32" s="130"/>
      <c r="AL32" s="130"/>
      <c r="AM32" s="130"/>
      <c r="AN32" s="130"/>
      <c r="AO32" s="130"/>
      <c r="AP32" s="130"/>
      <c r="AQ32" s="130"/>
      <c r="AR32" s="130"/>
      <c r="AS32" s="130"/>
      <c r="AT32" s="130"/>
      <c r="AU32" s="130"/>
    </row>
    <row r="33" spans="1:47">
      <c r="A33" s="103">
        <f t="shared" si="0"/>
        <v>1859</v>
      </c>
      <c r="B33" s="96"/>
      <c r="C33" s="96"/>
      <c r="D33" s="176">
        <v>166.17629140949052</v>
      </c>
      <c r="E33" s="96"/>
      <c r="F33" s="180">
        <v>250.74125983197396</v>
      </c>
      <c r="G33" s="155">
        <f t="shared" si="1"/>
        <v>66.274011513242016</v>
      </c>
      <c r="H33" s="96"/>
      <c r="I33" s="96"/>
      <c r="J33" s="96"/>
      <c r="K33" s="97">
        <f t="shared" si="2"/>
        <v>-0.97290954835094201</v>
      </c>
      <c r="L33" s="97">
        <f t="shared" si="3"/>
        <v>23.031626152256802</v>
      </c>
      <c r="M33" s="96"/>
      <c r="N33" s="96"/>
      <c r="O33" s="96"/>
      <c r="P33" s="96"/>
      <c r="Q33" s="96"/>
      <c r="R33" s="96"/>
      <c r="S33" s="96"/>
      <c r="T33" s="130"/>
      <c r="U33" s="130"/>
      <c r="V33" s="130"/>
      <c r="W33" s="130"/>
      <c r="X33" s="130"/>
      <c r="Y33" s="130"/>
      <c r="Z33" s="130"/>
      <c r="AA33" s="130"/>
      <c r="AB33" s="130"/>
      <c r="AC33" s="130"/>
      <c r="AD33" s="130"/>
      <c r="AE33" s="130"/>
      <c r="AF33" s="130"/>
      <c r="AG33" s="130"/>
      <c r="AH33" s="130"/>
      <c r="AI33" s="130"/>
      <c r="AJ33" s="130"/>
      <c r="AK33" s="130"/>
      <c r="AL33" s="130"/>
      <c r="AM33" s="130"/>
      <c r="AN33" s="130"/>
      <c r="AO33" s="130"/>
      <c r="AP33" s="130"/>
      <c r="AQ33" s="130"/>
      <c r="AR33" s="130"/>
      <c r="AS33" s="130"/>
      <c r="AT33" s="130"/>
      <c r="AU33" s="130"/>
    </row>
    <row r="34" spans="1:47">
      <c r="A34" s="103">
        <f t="shared" si="0"/>
        <v>1860</v>
      </c>
      <c r="B34" s="96"/>
      <c r="C34" s="96"/>
      <c r="D34" s="176">
        <v>152.2057856788465</v>
      </c>
      <c r="E34" s="96"/>
      <c r="F34" s="180">
        <v>248.01704389306036</v>
      </c>
      <c r="G34" s="155">
        <f t="shared" si="1"/>
        <v>61.369083063692337</v>
      </c>
      <c r="H34" s="96"/>
      <c r="I34" s="96"/>
      <c r="J34" s="96"/>
      <c r="K34" s="97">
        <f t="shared" si="2"/>
        <v>-1.0864649642181479</v>
      </c>
      <c r="L34" s="97">
        <f t="shared" si="3"/>
        <v>-7.4009831871572178</v>
      </c>
      <c r="M34" s="96"/>
      <c r="N34" s="96"/>
      <c r="O34" s="96"/>
      <c r="P34" s="96"/>
      <c r="Q34" s="96"/>
      <c r="R34" s="96"/>
      <c r="S34" s="96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</row>
    <row r="35" spans="1:47">
      <c r="A35" s="103">
        <f t="shared" si="0"/>
        <v>1861</v>
      </c>
      <c r="B35" s="96"/>
      <c r="C35" s="96"/>
      <c r="D35" s="176">
        <v>150.28123798842847</v>
      </c>
      <c r="E35" s="96"/>
      <c r="F35" s="180">
        <v>265.69728374461408</v>
      </c>
      <c r="G35" s="155">
        <f t="shared" si="1"/>
        <v>56.56107426859414</v>
      </c>
      <c r="H35" s="96"/>
      <c r="I35" s="96"/>
      <c r="J35" s="96"/>
      <c r="K35" s="97">
        <f t="shared" si="2"/>
        <v>7.1286390540067357</v>
      </c>
      <c r="L35" s="97">
        <f t="shared" si="3"/>
        <v>-7.8345781867201314</v>
      </c>
      <c r="M35" s="96"/>
      <c r="N35" s="96"/>
      <c r="O35" s="96"/>
      <c r="P35" s="96"/>
      <c r="Q35" s="96"/>
      <c r="R35" s="96"/>
      <c r="S35" s="96"/>
      <c r="T35" s="130"/>
      <c r="U35" s="130"/>
      <c r="V35" s="130"/>
      <c r="W35" s="130"/>
      <c r="X35" s="130"/>
      <c r="Y35" s="130"/>
      <c r="Z35" s="130"/>
      <c r="AA35" s="130"/>
      <c r="AB35" s="130"/>
      <c r="AC35" s="130"/>
      <c r="AD35" s="130"/>
      <c r="AE35" s="130"/>
      <c r="AF35" s="130"/>
      <c r="AG35" s="130"/>
      <c r="AH35" s="130"/>
      <c r="AI35" s="130"/>
      <c r="AJ35" s="130"/>
      <c r="AK35" s="130"/>
      <c r="AL35" s="130"/>
      <c r="AM35" s="130"/>
      <c r="AN35" s="130"/>
      <c r="AO35" s="130"/>
      <c r="AP35" s="130"/>
      <c r="AQ35" s="130"/>
      <c r="AR35" s="130"/>
      <c r="AS35" s="130"/>
      <c r="AT35" s="130"/>
      <c r="AU35" s="130"/>
    </row>
    <row r="36" spans="1:47">
      <c r="A36" s="103">
        <f t="shared" si="0"/>
        <v>1862</v>
      </c>
      <c r="B36" s="96"/>
      <c r="C36" s="96"/>
      <c r="D36" s="176">
        <v>154.49024704429002</v>
      </c>
      <c r="E36" s="96"/>
      <c r="F36" s="180">
        <v>271.55827954766164</v>
      </c>
      <c r="G36" s="155">
        <f t="shared" si="1"/>
        <v>56.890273167743786</v>
      </c>
      <c r="H36" s="96"/>
      <c r="I36" s="96"/>
      <c r="J36" s="96"/>
      <c r="K36" s="97">
        <f t="shared" si="2"/>
        <v>2.2058922546912774</v>
      </c>
      <c r="L36" s="97">
        <f t="shared" si="3"/>
        <v>0.58202377413547612</v>
      </c>
      <c r="M36" s="96"/>
      <c r="N36" s="96"/>
      <c r="O36" s="96"/>
      <c r="P36" s="96"/>
      <c r="Q36" s="96"/>
      <c r="R36" s="96"/>
      <c r="S36" s="96"/>
      <c r="T36" s="130"/>
      <c r="U36" s="130"/>
      <c r="V36" s="130"/>
      <c r="W36" s="130"/>
      <c r="X36" s="130"/>
      <c r="Y36" s="130"/>
      <c r="Z36" s="130"/>
      <c r="AA36" s="130"/>
      <c r="AB36" s="130"/>
      <c r="AC36" s="130"/>
      <c r="AD36" s="130"/>
      <c r="AE36" s="130"/>
      <c r="AF36" s="130"/>
      <c r="AG36" s="130"/>
      <c r="AH36" s="130"/>
      <c r="AI36" s="130"/>
      <c r="AJ36" s="130"/>
      <c r="AK36" s="130"/>
      <c r="AL36" s="130"/>
      <c r="AM36" s="130"/>
      <c r="AN36" s="130"/>
      <c r="AO36" s="130"/>
      <c r="AP36" s="130"/>
      <c r="AQ36" s="130"/>
      <c r="AR36" s="130"/>
      <c r="AS36" s="130"/>
      <c r="AT36" s="130"/>
      <c r="AU36" s="130"/>
    </row>
    <row r="37" spans="1:47">
      <c r="A37" s="103">
        <f t="shared" si="0"/>
        <v>1863</v>
      </c>
      <c r="B37" s="96"/>
      <c r="C37" s="96"/>
      <c r="D37" s="176">
        <v>160.13378060317152</v>
      </c>
      <c r="E37" s="96"/>
      <c r="F37" s="180">
        <v>245.68778267377274</v>
      </c>
      <c r="G37" s="155">
        <f t="shared" si="1"/>
        <v>65.17775481567152</v>
      </c>
      <c r="H37" s="96"/>
      <c r="I37" s="96"/>
      <c r="J37" s="96"/>
      <c r="K37" s="97">
        <f t="shared" si="2"/>
        <v>-9.5266831550788069</v>
      </c>
      <c r="L37" s="97">
        <f t="shared" si="3"/>
        <v>14.56748436326134</v>
      </c>
      <c r="M37" s="96"/>
      <c r="N37" s="96"/>
      <c r="O37" s="96"/>
      <c r="P37" s="96"/>
      <c r="Q37" s="96"/>
      <c r="R37" s="96"/>
      <c r="S37" s="96"/>
      <c r="T37" s="130"/>
      <c r="U37" s="130"/>
      <c r="V37" s="130"/>
      <c r="W37" s="130"/>
      <c r="X37" s="130"/>
      <c r="Y37" s="130"/>
      <c r="Z37" s="130"/>
      <c r="AA37" s="130"/>
      <c r="AB37" s="130"/>
      <c r="AC37" s="130"/>
      <c r="AD37" s="130"/>
      <c r="AE37" s="130"/>
      <c r="AF37" s="130"/>
      <c r="AG37" s="130"/>
      <c r="AH37" s="130"/>
      <c r="AI37" s="130"/>
      <c r="AJ37" s="130"/>
      <c r="AK37" s="130"/>
      <c r="AL37" s="130"/>
      <c r="AM37" s="130"/>
      <c r="AN37" s="130"/>
      <c r="AO37" s="130"/>
      <c r="AP37" s="130"/>
      <c r="AQ37" s="130"/>
      <c r="AR37" s="130"/>
      <c r="AS37" s="130"/>
      <c r="AT37" s="130"/>
      <c r="AU37" s="130"/>
    </row>
    <row r="38" spans="1:47">
      <c r="A38" s="103">
        <f t="shared" si="0"/>
        <v>1864</v>
      </c>
      <c r="B38" s="96"/>
      <c r="C38" s="96"/>
      <c r="D38" s="176">
        <v>187.26913046798666</v>
      </c>
      <c r="E38" s="96"/>
      <c r="F38" s="180">
        <v>269.80115913032091</v>
      </c>
      <c r="G38" s="155">
        <f t="shared" si="1"/>
        <v>69.410054082655307</v>
      </c>
      <c r="H38" s="96"/>
      <c r="I38" s="96"/>
      <c r="J38" s="96"/>
      <c r="K38" s="97">
        <f t="shared" si="2"/>
        <v>9.8146420608004714</v>
      </c>
      <c r="L38" s="97">
        <f t="shared" si="3"/>
        <v>6.4934720119665057</v>
      </c>
      <c r="M38" s="96"/>
      <c r="N38" s="96"/>
      <c r="O38" s="96"/>
      <c r="P38" s="96"/>
      <c r="Q38" s="96"/>
      <c r="R38" s="96"/>
      <c r="S38" s="96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</row>
    <row r="39" spans="1:47">
      <c r="A39" s="103">
        <f t="shared" si="0"/>
        <v>1865</v>
      </c>
      <c r="B39" s="96"/>
      <c r="C39" s="96"/>
      <c r="D39" s="176">
        <v>182.28500724056181</v>
      </c>
      <c r="E39" s="96"/>
      <c r="F39" s="180">
        <v>291.84444515671015</v>
      </c>
      <c r="G39" s="155">
        <f t="shared" si="1"/>
        <v>62.459645974307037</v>
      </c>
      <c r="H39" s="96"/>
      <c r="I39" s="96"/>
      <c r="J39" s="96"/>
      <c r="K39" s="97">
        <f t="shared" si="2"/>
        <v>8.1701969322310219</v>
      </c>
      <c r="L39" s="97">
        <f t="shared" si="3"/>
        <v>-10.013546596681145</v>
      </c>
      <c r="M39" s="96"/>
      <c r="N39" s="96"/>
      <c r="O39" s="96"/>
      <c r="P39" s="96"/>
      <c r="Q39" s="96"/>
      <c r="R39" s="96"/>
      <c r="S39" s="96"/>
      <c r="T39" s="130"/>
      <c r="U39" s="130"/>
      <c r="V39" s="130"/>
      <c r="W39" s="130"/>
      <c r="X39" s="130"/>
      <c r="Y39" s="130"/>
      <c r="Z39" s="130"/>
      <c r="AA39" s="130"/>
      <c r="AB39" s="130"/>
      <c r="AC39" s="130"/>
      <c r="AD39" s="130"/>
      <c r="AE39" s="130"/>
      <c r="AF39" s="130"/>
      <c r="AG39" s="130"/>
      <c r="AH39" s="130"/>
      <c r="AI39" s="130"/>
      <c r="AJ39" s="130"/>
      <c r="AK39" s="130"/>
      <c r="AL39" s="130"/>
      <c r="AM39" s="130"/>
      <c r="AN39" s="130"/>
      <c r="AO39" s="130"/>
      <c r="AP39" s="130"/>
      <c r="AQ39" s="130"/>
      <c r="AR39" s="130"/>
      <c r="AS39" s="130"/>
      <c r="AT39" s="130"/>
      <c r="AU39" s="130"/>
    </row>
    <row r="40" spans="1:47">
      <c r="A40" s="103">
        <f t="shared" si="0"/>
        <v>1866</v>
      </c>
      <c r="B40" s="96"/>
      <c r="C40" s="96"/>
      <c r="D40" s="176">
        <v>194.25788711038095</v>
      </c>
      <c r="E40" s="96"/>
      <c r="F40" s="180">
        <v>281.82029147926795</v>
      </c>
      <c r="G40" s="155">
        <f t="shared" si="1"/>
        <v>68.929702006454519</v>
      </c>
      <c r="H40" s="96"/>
      <c r="I40" s="96"/>
      <c r="J40" s="96"/>
      <c r="K40" s="97">
        <f t="shared" si="2"/>
        <v>-3.4347591135611921</v>
      </c>
      <c r="L40" s="97">
        <f t="shared" si="3"/>
        <v>10.358777945697861</v>
      </c>
      <c r="M40" s="96"/>
      <c r="N40" s="96"/>
      <c r="O40" s="96"/>
      <c r="P40" s="96"/>
      <c r="Q40" s="96"/>
      <c r="R40" s="96"/>
      <c r="S40" s="96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</row>
    <row r="41" spans="1:47">
      <c r="A41" s="103">
        <f t="shared" si="0"/>
        <v>1867</v>
      </c>
      <c r="B41" s="96"/>
      <c r="C41" s="96"/>
      <c r="D41" s="176">
        <v>227.09790886323105</v>
      </c>
      <c r="E41" s="96"/>
      <c r="F41" s="180">
        <v>301.13201302826883</v>
      </c>
      <c r="G41" s="155">
        <f t="shared" si="1"/>
        <v>75.414734746887305</v>
      </c>
      <c r="H41" s="96"/>
      <c r="I41" s="96"/>
      <c r="J41" s="96"/>
      <c r="K41" s="97">
        <f t="shared" si="2"/>
        <v>6.8524950590442391</v>
      </c>
      <c r="L41" s="97">
        <f t="shared" si="3"/>
        <v>9.4081833399273016</v>
      </c>
      <c r="M41" s="96"/>
      <c r="N41" s="96"/>
      <c r="O41" s="96"/>
      <c r="P41" s="96"/>
      <c r="Q41" s="96"/>
      <c r="R41" s="96"/>
      <c r="S41" s="96"/>
      <c r="T41" s="130"/>
      <c r="U41" s="130"/>
      <c r="V41" s="130"/>
      <c r="W41" s="130"/>
      <c r="X41" s="130"/>
      <c r="Y41" s="130"/>
      <c r="Z41" s="130"/>
      <c r="AA41" s="130"/>
      <c r="AB41" s="130"/>
      <c r="AC41" s="130"/>
      <c r="AD41" s="130"/>
      <c r="AE41" s="130"/>
      <c r="AF41" s="130"/>
      <c r="AG41" s="130"/>
      <c r="AH41" s="130"/>
      <c r="AI41" s="130"/>
      <c r="AJ41" s="130"/>
      <c r="AK41" s="130"/>
      <c r="AL41" s="130"/>
      <c r="AM41" s="130"/>
      <c r="AN41" s="130"/>
      <c r="AO41" s="130"/>
      <c r="AP41" s="130"/>
      <c r="AQ41" s="130"/>
      <c r="AR41" s="130"/>
      <c r="AS41" s="130"/>
      <c r="AT41" s="130"/>
      <c r="AU41" s="130"/>
    </row>
    <row r="42" spans="1:47">
      <c r="A42" s="103">
        <f t="shared" si="0"/>
        <v>1868</v>
      </c>
      <c r="B42" s="96"/>
      <c r="C42" s="96"/>
      <c r="D42" s="176">
        <v>217.61632889589126</v>
      </c>
      <c r="E42" s="96"/>
      <c r="F42" s="180">
        <v>308.20597725588624</v>
      </c>
      <c r="G42" s="155">
        <f t="shared" si="1"/>
        <v>70.607433000955908</v>
      </c>
      <c r="H42" s="96"/>
      <c r="I42" s="96"/>
      <c r="J42" s="96"/>
      <c r="K42" s="97">
        <f t="shared" si="2"/>
        <v>2.3491239461655544</v>
      </c>
      <c r="L42" s="97">
        <f t="shared" si="3"/>
        <v>-6.3744860497965465</v>
      </c>
      <c r="M42" s="96"/>
      <c r="N42" s="96"/>
      <c r="O42" s="96"/>
      <c r="P42" s="96"/>
      <c r="Q42" s="96"/>
      <c r="R42" s="96"/>
      <c r="S42" s="96"/>
      <c r="T42" s="130"/>
      <c r="U42" s="130"/>
      <c r="V42" s="130"/>
      <c r="W42" s="130"/>
      <c r="X42" s="130"/>
      <c r="Y42" s="130"/>
      <c r="Z42" s="130"/>
      <c r="AA42" s="130"/>
      <c r="AB42" s="130"/>
      <c r="AC42" s="130"/>
      <c r="AD42" s="130"/>
      <c r="AE42" s="130"/>
      <c r="AF42" s="130"/>
      <c r="AG42" s="130"/>
      <c r="AH42" s="130"/>
      <c r="AI42" s="130"/>
      <c r="AJ42" s="130"/>
      <c r="AK42" s="130"/>
      <c r="AL42" s="130"/>
      <c r="AM42" s="130"/>
      <c r="AN42" s="130"/>
      <c r="AO42" s="130"/>
      <c r="AP42" s="130"/>
      <c r="AQ42" s="130"/>
      <c r="AR42" s="130"/>
      <c r="AS42" s="130"/>
      <c r="AT42" s="130"/>
      <c r="AU42" s="130"/>
    </row>
    <row r="43" spans="1:47">
      <c r="A43" s="103">
        <f t="shared" si="0"/>
        <v>1869</v>
      </c>
      <c r="B43" s="96"/>
      <c r="C43" s="96"/>
      <c r="D43" s="176">
        <v>193.0191530487123</v>
      </c>
      <c r="E43" s="96"/>
      <c r="F43" s="180">
        <v>307.55095527129379</v>
      </c>
      <c r="G43" s="155">
        <f t="shared" si="1"/>
        <v>62.760056420064814</v>
      </c>
      <c r="H43" s="96"/>
      <c r="I43" s="96"/>
      <c r="J43" s="96"/>
      <c r="K43" s="97">
        <f t="shared" si="2"/>
        <v>-0.21252734629757519</v>
      </c>
      <c r="L43" s="97">
        <f t="shared" si="3"/>
        <v>-11.114094150377696</v>
      </c>
      <c r="M43" s="96"/>
      <c r="N43" s="96"/>
      <c r="O43" s="96"/>
      <c r="P43" s="96"/>
      <c r="Q43" s="96"/>
      <c r="R43" s="96"/>
      <c r="S43" s="96"/>
      <c r="T43" s="130"/>
      <c r="U43" s="130"/>
      <c r="V43" s="130"/>
      <c r="W43" s="130"/>
      <c r="X43" s="130"/>
      <c r="Y43" s="130"/>
      <c r="Z43" s="130"/>
      <c r="AA43" s="130"/>
      <c r="AB43" s="130"/>
      <c r="AC43" s="130"/>
      <c r="AD43" s="130"/>
      <c r="AE43" s="130"/>
      <c r="AF43" s="130"/>
      <c r="AG43" s="130"/>
      <c r="AH43" s="130"/>
      <c r="AI43" s="130"/>
      <c r="AJ43" s="130"/>
      <c r="AK43" s="130"/>
      <c r="AL43" s="130"/>
      <c r="AM43" s="130"/>
      <c r="AN43" s="130"/>
      <c r="AO43" s="130"/>
      <c r="AP43" s="130"/>
      <c r="AQ43" s="130"/>
      <c r="AR43" s="130"/>
      <c r="AS43" s="130"/>
      <c r="AT43" s="130"/>
      <c r="AU43" s="130"/>
    </row>
    <row r="44" spans="1:47">
      <c r="A44" s="103">
        <f t="shared" si="0"/>
        <v>1870</v>
      </c>
      <c r="B44" s="96"/>
      <c r="C44" s="96"/>
      <c r="D44" s="176">
        <v>230.48643754352821</v>
      </c>
      <c r="E44" s="96"/>
      <c r="F44" s="180">
        <v>302.64952546086698</v>
      </c>
      <c r="G44" s="155">
        <f t="shared" si="1"/>
        <v>76.156219704144377</v>
      </c>
      <c r="H44" s="96"/>
      <c r="I44" s="96"/>
      <c r="J44" s="96"/>
      <c r="K44" s="97">
        <f t="shared" si="2"/>
        <v>-1.5936968253287387</v>
      </c>
      <c r="L44" s="97">
        <f t="shared" si="3"/>
        <v>21.345046592081651</v>
      </c>
      <c r="M44" s="96"/>
      <c r="N44" s="96"/>
      <c r="O44" s="96"/>
      <c r="P44" s="96"/>
      <c r="Q44" s="96"/>
      <c r="R44" s="96"/>
      <c r="S44" s="96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</row>
    <row r="45" spans="1:47">
      <c r="A45" s="103">
        <f t="shared" si="0"/>
        <v>1871</v>
      </c>
      <c r="B45" s="96"/>
      <c r="C45" s="96"/>
      <c r="D45" s="176">
        <v>263.45429090885244</v>
      </c>
      <c r="E45" s="96"/>
      <c r="F45" s="180">
        <v>294.9602799562266</v>
      </c>
      <c r="G45" s="155">
        <f t="shared" si="1"/>
        <v>89.318565519381195</v>
      </c>
      <c r="H45" s="96"/>
      <c r="I45" s="96"/>
      <c r="J45" s="96"/>
      <c r="K45" s="97">
        <f t="shared" si="2"/>
        <v>-2.540643502721962</v>
      </c>
      <c r="L45" s="97">
        <f t="shared" si="3"/>
        <v>17.283349759705224</v>
      </c>
      <c r="M45" s="96"/>
      <c r="N45" s="96"/>
      <c r="O45" s="96"/>
      <c r="P45" s="96"/>
      <c r="Q45" s="96"/>
      <c r="R45" s="96"/>
      <c r="S45" s="96"/>
      <c r="T45" s="130"/>
      <c r="U45" s="130"/>
      <c r="V45" s="130"/>
      <c r="W45" s="130"/>
      <c r="X45" s="130"/>
      <c r="Y45" s="130"/>
      <c r="Z45" s="130"/>
      <c r="AA45" s="130"/>
      <c r="AB45" s="130"/>
      <c r="AC45" s="130"/>
      <c r="AD45" s="130"/>
      <c r="AE45" s="130"/>
      <c r="AF45" s="130"/>
      <c r="AG45" s="130"/>
      <c r="AH45" s="130"/>
      <c r="AI45" s="130"/>
      <c r="AJ45" s="130"/>
      <c r="AK45" s="130"/>
      <c r="AL45" s="130"/>
      <c r="AM45" s="130"/>
      <c r="AN45" s="130"/>
      <c r="AO45" s="130"/>
      <c r="AP45" s="130"/>
      <c r="AQ45" s="130"/>
      <c r="AR45" s="130"/>
      <c r="AS45" s="130"/>
      <c r="AT45" s="130"/>
      <c r="AU45" s="130"/>
    </row>
    <row r="46" spans="1:47">
      <c r="A46" s="103">
        <f t="shared" si="0"/>
        <v>1872</v>
      </c>
      <c r="B46" s="96"/>
      <c r="C46" s="96"/>
      <c r="D46" s="176">
        <v>221.45958017227147</v>
      </c>
      <c r="E46" s="96"/>
      <c r="F46" s="180">
        <v>291.04554952396967</v>
      </c>
      <c r="G46" s="155">
        <f t="shared" si="1"/>
        <v>76.091038167217434</v>
      </c>
      <c r="H46" s="96"/>
      <c r="I46" s="96"/>
      <c r="J46" s="96"/>
      <c r="K46" s="97">
        <f t="shared" si="2"/>
        <v>-1.3272059657788104</v>
      </c>
      <c r="L46" s="97">
        <f t="shared" si="3"/>
        <v>-14.809381762063257</v>
      </c>
      <c r="M46" s="96"/>
      <c r="N46" s="96"/>
      <c r="O46" s="96"/>
      <c r="P46" s="96"/>
      <c r="Q46" s="96"/>
      <c r="R46" s="96"/>
      <c r="S46" s="96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</row>
    <row r="47" spans="1:47">
      <c r="A47" s="103">
        <f t="shared" si="0"/>
        <v>1873</v>
      </c>
      <c r="B47" s="96"/>
      <c r="C47" s="96"/>
      <c r="D47" s="176">
        <v>239.55980843887221</v>
      </c>
      <c r="E47" s="96"/>
      <c r="F47" s="180">
        <v>348.43448730458061</v>
      </c>
      <c r="G47" s="155">
        <f t="shared" si="1"/>
        <v>68.753185223442969</v>
      </c>
      <c r="H47" s="96"/>
      <c r="I47" s="96"/>
      <c r="J47" s="96"/>
      <c r="K47" s="97">
        <f t="shared" si="2"/>
        <v>19.718198018995835</v>
      </c>
      <c r="L47" s="97">
        <f t="shared" si="3"/>
        <v>-9.6435179759918892</v>
      </c>
      <c r="M47" s="96"/>
      <c r="N47" s="96"/>
      <c r="O47" s="96"/>
      <c r="P47" s="96"/>
      <c r="Q47" s="96"/>
      <c r="R47" s="96"/>
      <c r="S47" s="96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</row>
    <row r="48" spans="1:47">
      <c r="A48" s="103">
        <f t="shared" si="0"/>
        <v>1874</v>
      </c>
      <c r="B48" s="96"/>
      <c r="C48" s="96"/>
      <c r="D48" s="176">
        <v>256.48907352160387</v>
      </c>
      <c r="E48" s="96"/>
      <c r="F48" s="180">
        <v>334.92067616400254</v>
      </c>
      <c r="G48" s="155">
        <f t="shared" si="1"/>
        <v>76.582036218034915</v>
      </c>
      <c r="H48" s="96"/>
      <c r="I48" s="96"/>
      <c r="J48" s="96"/>
      <c r="K48" s="97">
        <f t="shared" si="2"/>
        <v>-3.8784367314263934</v>
      </c>
      <c r="L48" s="97">
        <f t="shared" si="3"/>
        <v>11.386892067834719</v>
      </c>
      <c r="M48" s="96"/>
      <c r="N48" s="96"/>
      <c r="O48" s="96"/>
      <c r="P48" s="96"/>
      <c r="Q48" s="96"/>
      <c r="R48" s="96"/>
      <c r="S48" s="96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</row>
    <row r="49" spans="1:47">
      <c r="A49" s="103">
        <f t="shared" si="0"/>
        <v>1875</v>
      </c>
      <c r="B49" s="96"/>
      <c r="C49" s="96"/>
      <c r="D49" s="176">
        <v>256.00721152608577</v>
      </c>
      <c r="E49" s="96"/>
      <c r="F49" s="180">
        <v>325.8770420360492</v>
      </c>
      <c r="G49" s="155">
        <f t="shared" si="1"/>
        <v>78.559449885323843</v>
      </c>
      <c r="H49" s="96"/>
      <c r="I49" s="96"/>
      <c r="J49" s="96"/>
      <c r="K49" s="97">
        <f t="shared" si="2"/>
        <v>-2.7002316582941832</v>
      </c>
      <c r="L49" s="97">
        <f t="shared" si="3"/>
        <v>2.5820855189317315</v>
      </c>
      <c r="M49" s="96"/>
      <c r="N49" s="96"/>
      <c r="O49" s="96"/>
      <c r="P49" s="96"/>
      <c r="Q49" s="96"/>
      <c r="R49" s="96"/>
      <c r="S49" s="96"/>
      <c r="T49" s="130"/>
      <c r="U49" s="130"/>
      <c r="V49" s="130"/>
      <c r="W49" s="130"/>
      <c r="X49" s="130"/>
      <c r="Y49" s="130"/>
      <c r="Z49" s="130"/>
      <c r="AA49" s="130"/>
      <c r="AB49" s="130"/>
      <c r="AC49" s="130"/>
      <c r="AD49" s="130"/>
      <c r="AE49" s="130"/>
      <c r="AF49" s="130"/>
      <c r="AG49" s="130"/>
      <c r="AH49" s="130"/>
      <c r="AI49" s="130"/>
      <c r="AJ49" s="130"/>
      <c r="AK49" s="130"/>
      <c r="AL49" s="130"/>
      <c r="AM49" s="130"/>
      <c r="AN49" s="130"/>
      <c r="AO49" s="130"/>
      <c r="AP49" s="130"/>
      <c r="AQ49" s="130"/>
      <c r="AR49" s="130"/>
      <c r="AS49" s="130"/>
      <c r="AT49" s="130"/>
      <c r="AU49" s="130"/>
    </row>
    <row r="50" spans="1:47">
      <c r="A50" s="103">
        <f t="shared" si="0"/>
        <v>1876</v>
      </c>
      <c r="B50" s="96"/>
      <c r="C50" s="96"/>
      <c r="D50" s="176">
        <v>246.8531089902624</v>
      </c>
      <c r="E50" s="96"/>
      <c r="F50" s="180">
        <v>329.56789590292829</v>
      </c>
      <c r="G50" s="155">
        <f t="shared" si="1"/>
        <v>74.902049641076417</v>
      </c>
      <c r="H50" s="96"/>
      <c r="I50" s="96"/>
      <c r="J50" s="96"/>
      <c r="K50" s="97">
        <f t="shared" si="2"/>
        <v>1.1325909440625059</v>
      </c>
      <c r="L50" s="97">
        <f t="shared" si="3"/>
        <v>-4.6555828096890632</v>
      </c>
      <c r="M50" s="96"/>
      <c r="N50" s="96"/>
      <c r="O50" s="96"/>
      <c r="P50" s="96"/>
      <c r="Q50" s="96"/>
      <c r="R50" s="96"/>
      <c r="S50" s="96"/>
      <c r="T50" s="130"/>
      <c r="U50" s="130"/>
      <c r="V50" s="130"/>
      <c r="W50" s="130"/>
      <c r="X50" s="130"/>
      <c r="Y50" s="130"/>
      <c r="Z50" s="130"/>
      <c r="AA50" s="130"/>
      <c r="AB50" s="130"/>
      <c r="AC50" s="130"/>
      <c r="AD50" s="130"/>
      <c r="AE50" s="130"/>
      <c r="AF50" s="130"/>
      <c r="AG50" s="130"/>
      <c r="AH50" s="130"/>
      <c r="AI50" s="130"/>
      <c r="AJ50" s="130"/>
      <c r="AK50" s="130"/>
      <c r="AL50" s="130"/>
      <c r="AM50" s="130"/>
      <c r="AN50" s="130"/>
      <c r="AO50" s="130"/>
      <c r="AP50" s="130"/>
      <c r="AQ50" s="130"/>
      <c r="AR50" s="130"/>
      <c r="AS50" s="130"/>
      <c r="AT50" s="130"/>
      <c r="AU50" s="130"/>
    </row>
    <row r="51" spans="1:47">
      <c r="A51" s="103">
        <f t="shared" si="0"/>
        <v>1877</v>
      </c>
      <c r="B51" s="96"/>
      <c r="C51" s="96"/>
      <c r="D51" s="176">
        <v>280.19608652146815</v>
      </c>
      <c r="E51" s="96"/>
      <c r="F51" s="180">
        <v>314.54998525996871</v>
      </c>
      <c r="G51" s="155">
        <f t="shared" si="1"/>
        <v>89.078397600270804</v>
      </c>
      <c r="H51" s="96"/>
      <c r="I51" s="96"/>
      <c r="J51" s="96"/>
      <c r="K51" s="97">
        <f t="shared" si="2"/>
        <v>-4.5568487797679751</v>
      </c>
      <c r="L51" s="97">
        <f t="shared" si="3"/>
        <v>18.926515398612075</v>
      </c>
      <c r="M51" s="96"/>
      <c r="N51" s="96"/>
      <c r="O51" s="96"/>
      <c r="P51" s="96"/>
      <c r="Q51" s="96"/>
      <c r="R51" s="96"/>
      <c r="S51" s="96"/>
      <c r="T51" s="130"/>
      <c r="U51" s="130"/>
      <c r="V51" s="130"/>
      <c r="W51" s="130"/>
      <c r="X51" s="130"/>
      <c r="Y51" s="130"/>
      <c r="Z51" s="130"/>
      <c r="AA51" s="130"/>
      <c r="AB51" s="130"/>
      <c r="AC51" s="130"/>
      <c r="AD51" s="130"/>
      <c r="AE51" s="130"/>
      <c r="AF51" s="130"/>
      <c r="AG51" s="130"/>
      <c r="AH51" s="130"/>
      <c r="AI51" s="130"/>
      <c r="AJ51" s="130"/>
      <c r="AK51" s="130"/>
      <c r="AL51" s="130"/>
      <c r="AM51" s="130"/>
      <c r="AN51" s="130"/>
      <c r="AO51" s="130"/>
      <c r="AP51" s="130"/>
      <c r="AQ51" s="130"/>
      <c r="AR51" s="130"/>
      <c r="AS51" s="130"/>
      <c r="AT51" s="130"/>
      <c r="AU51" s="130"/>
    </row>
    <row r="52" spans="1:47">
      <c r="A52" s="103">
        <f t="shared" si="0"/>
        <v>1878</v>
      </c>
      <c r="B52" s="96"/>
      <c r="C52" s="96"/>
      <c r="D52" s="176">
        <v>287.89376063097865</v>
      </c>
      <c r="E52" s="96"/>
      <c r="F52" s="180">
        <v>351.60686872568692</v>
      </c>
      <c r="G52" s="155">
        <f t="shared" si="1"/>
        <v>81.879447257210629</v>
      </c>
      <c r="H52" s="96"/>
      <c r="I52" s="96"/>
      <c r="J52" s="96"/>
      <c r="K52" s="97">
        <f t="shared" si="2"/>
        <v>11.780920426714214</v>
      </c>
      <c r="L52" s="97">
        <f t="shared" si="3"/>
        <v>-8.0815894055084492</v>
      </c>
      <c r="M52" s="96"/>
      <c r="N52" s="96"/>
      <c r="O52" s="96"/>
      <c r="P52" s="96"/>
      <c r="Q52" s="96"/>
      <c r="R52" s="96"/>
      <c r="S52" s="96"/>
      <c r="T52" s="130"/>
      <c r="U52" s="130"/>
      <c r="V52" s="130"/>
      <c r="W52" s="130"/>
      <c r="X52" s="130"/>
      <c r="Y52" s="130"/>
      <c r="Z52" s="130"/>
      <c r="AA52" s="130"/>
      <c r="AB52" s="130"/>
      <c r="AC52" s="130"/>
      <c r="AD52" s="130"/>
      <c r="AE52" s="130"/>
      <c r="AF52" s="130"/>
      <c r="AG52" s="130"/>
      <c r="AH52" s="130"/>
      <c r="AI52" s="130"/>
      <c r="AJ52" s="130"/>
      <c r="AK52" s="130"/>
      <c r="AL52" s="130"/>
      <c r="AM52" s="130"/>
      <c r="AN52" s="130"/>
      <c r="AO52" s="130"/>
      <c r="AP52" s="130"/>
      <c r="AQ52" s="130"/>
      <c r="AR52" s="130"/>
      <c r="AS52" s="130"/>
      <c r="AT52" s="130"/>
      <c r="AU52" s="130"/>
    </row>
    <row r="53" spans="1:47">
      <c r="A53" s="103">
        <f t="shared" si="0"/>
        <v>1879</v>
      </c>
      <c r="B53" s="96"/>
      <c r="C53" s="96"/>
      <c r="D53" s="176">
        <v>284.47247814088928</v>
      </c>
      <c r="E53" s="96"/>
      <c r="F53" s="180">
        <v>371.04181844842327</v>
      </c>
      <c r="G53" s="155">
        <f t="shared" si="1"/>
        <v>76.668575884643161</v>
      </c>
      <c r="H53" s="96"/>
      <c r="I53" s="96"/>
      <c r="J53" s="96"/>
      <c r="K53" s="97">
        <f t="shared" si="2"/>
        <v>5.5274658863103454</v>
      </c>
      <c r="L53" s="97">
        <f t="shared" si="3"/>
        <v>-6.3640773687667735</v>
      </c>
      <c r="M53" s="96"/>
      <c r="N53" s="96"/>
      <c r="O53" s="96"/>
      <c r="P53" s="96"/>
      <c r="Q53" s="96"/>
      <c r="R53" s="96"/>
      <c r="S53" s="96"/>
      <c r="T53" s="130"/>
      <c r="U53" s="130"/>
      <c r="V53" s="130"/>
      <c r="W53" s="130"/>
      <c r="X53" s="130"/>
      <c r="Y53" s="130"/>
      <c r="Z53" s="130"/>
      <c r="AA53" s="130"/>
      <c r="AB53" s="130"/>
      <c r="AC53" s="130"/>
      <c r="AD53" s="130"/>
      <c r="AE53" s="130"/>
      <c r="AF53" s="130"/>
      <c r="AG53" s="130"/>
      <c r="AH53" s="130"/>
      <c r="AI53" s="130"/>
      <c r="AJ53" s="130"/>
      <c r="AK53" s="130"/>
      <c r="AL53" s="130"/>
      <c r="AM53" s="130"/>
      <c r="AN53" s="130"/>
      <c r="AO53" s="130"/>
      <c r="AP53" s="130"/>
      <c r="AQ53" s="130"/>
      <c r="AR53" s="130"/>
      <c r="AS53" s="130"/>
      <c r="AT53" s="130"/>
      <c r="AU53" s="130"/>
    </row>
    <row r="54" spans="1:47">
      <c r="A54" s="130">
        <v>1880</v>
      </c>
      <c r="B54" s="96"/>
      <c r="C54" s="96"/>
      <c r="D54" s="176">
        <v>294.01533920455074</v>
      </c>
      <c r="E54" s="96"/>
      <c r="F54" s="180">
        <v>368.27067192305304</v>
      </c>
      <c r="G54" s="155">
        <f t="shared" si="1"/>
        <v>79.836750960712578</v>
      </c>
      <c r="H54" s="96"/>
      <c r="I54" s="96"/>
      <c r="J54" s="96"/>
      <c r="K54" s="97">
        <f t="shared" si="2"/>
        <v>-0.74685558004169428</v>
      </c>
      <c r="L54" s="97">
        <f t="shared" si="3"/>
        <v>4.1322993671309538</v>
      </c>
      <c r="M54" s="96"/>
      <c r="N54" s="96"/>
      <c r="O54" s="96"/>
      <c r="P54" s="96"/>
      <c r="Q54" s="96"/>
      <c r="R54" s="96"/>
      <c r="S54" s="96"/>
      <c r="T54" s="135"/>
      <c r="U54" s="135"/>
      <c r="V54" s="135"/>
      <c r="W54" s="135"/>
      <c r="X54" s="135"/>
      <c r="Y54" s="135"/>
      <c r="Z54" s="135"/>
      <c r="AA54" s="135"/>
      <c r="AB54" s="135"/>
      <c r="AC54" s="135"/>
      <c r="AD54" s="135"/>
      <c r="AE54" s="135"/>
      <c r="AF54" s="135"/>
      <c r="AG54" s="135"/>
      <c r="AH54" s="135"/>
      <c r="AI54" s="135"/>
      <c r="AJ54" s="135"/>
      <c r="AK54" s="135"/>
      <c r="AL54" s="135"/>
      <c r="AM54" s="135"/>
      <c r="AN54" s="135"/>
      <c r="AO54" s="135"/>
      <c r="AP54" s="135"/>
      <c r="AQ54" s="135"/>
      <c r="AR54" s="135"/>
      <c r="AS54" s="135"/>
      <c r="AT54" s="135"/>
      <c r="AU54" s="135"/>
    </row>
    <row r="55" spans="1:47">
      <c r="A55" s="103">
        <f t="shared" ref="A55:A143" si="4">A54+1</f>
        <v>1881</v>
      </c>
      <c r="B55" s="96"/>
      <c r="C55" s="96"/>
      <c r="D55" s="176">
        <v>340.53723660100462</v>
      </c>
      <c r="E55" s="96"/>
      <c r="F55" s="180">
        <v>423.26754253823208</v>
      </c>
      <c r="G55" s="155">
        <f t="shared" si="1"/>
        <v>80.45437043409612</v>
      </c>
      <c r="H55" s="96"/>
      <c r="I55" s="96"/>
      <c r="J55" s="96"/>
      <c r="K55" s="97">
        <f t="shared" si="2"/>
        <v>14.93381765319346</v>
      </c>
      <c r="L55" s="97">
        <f t="shared" si="3"/>
        <v>0.77360296599178202</v>
      </c>
      <c r="M55" s="96"/>
      <c r="N55" s="96"/>
      <c r="O55" s="96"/>
      <c r="P55" s="96"/>
      <c r="Q55" s="96"/>
      <c r="R55" s="96"/>
      <c r="S55" s="96"/>
      <c r="T55" s="130"/>
      <c r="U55" s="130"/>
      <c r="V55" s="130"/>
      <c r="W55" s="130"/>
      <c r="X55" s="130"/>
      <c r="Y55" s="130"/>
      <c r="Z55" s="130"/>
      <c r="AA55" s="130"/>
      <c r="AB55" s="130"/>
      <c r="AC55" s="130"/>
      <c r="AD55" s="130"/>
      <c r="AE55" s="130"/>
      <c r="AF55" s="130"/>
      <c r="AG55" s="130"/>
      <c r="AH55" s="130"/>
      <c r="AI55" s="130"/>
      <c r="AJ55" s="130"/>
      <c r="AK55" s="130"/>
      <c r="AL55" s="130"/>
      <c r="AM55" s="130"/>
      <c r="AN55" s="130"/>
      <c r="AO55" s="130"/>
      <c r="AP55" s="130"/>
      <c r="AQ55" s="130"/>
      <c r="AR55" s="130"/>
      <c r="AS55" s="130"/>
      <c r="AT55" s="130"/>
      <c r="AU55" s="130"/>
    </row>
    <row r="56" spans="1:47">
      <c r="A56" s="103">
        <f t="shared" si="4"/>
        <v>1882</v>
      </c>
      <c r="B56" s="96"/>
      <c r="C56" s="96"/>
      <c r="D56" s="176">
        <v>378.49324469727122</v>
      </c>
      <c r="E56" s="96"/>
      <c r="F56" s="180">
        <v>455.5877562242498</v>
      </c>
      <c r="G56" s="155">
        <f t="shared" si="1"/>
        <v>83.078010663431641</v>
      </c>
      <c r="H56" s="96"/>
      <c r="I56" s="96"/>
      <c r="J56" s="96"/>
      <c r="K56" s="97">
        <f t="shared" si="2"/>
        <v>7.6358828489898611</v>
      </c>
      <c r="L56" s="97">
        <f t="shared" si="3"/>
        <v>3.2610288480035665</v>
      </c>
      <c r="M56" s="96"/>
      <c r="N56" s="96"/>
      <c r="O56" s="96"/>
      <c r="P56" s="96"/>
      <c r="Q56" s="96"/>
      <c r="R56" s="96"/>
      <c r="S56" s="96"/>
      <c r="T56" s="130"/>
      <c r="U56" s="130"/>
      <c r="V56" s="130"/>
      <c r="W56" s="130"/>
      <c r="X56" s="130"/>
      <c r="Y56" s="130"/>
      <c r="Z56" s="130"/>
      <c r="AA56" s="130"/>
      <c r="AB56" s="130"/>
      <c r="AC56" s="130"/>
      <c r="AD56" s="130"/>
      <c r="AE56" s="130"/>
      <c r="AF56" s="130"/>
      <c r="AG56" s="130"/>
      <c r="AH56" s="130"/>
      <c r="AI56" s="130"/>
      <c r="AJ56" s="130"/>
      <c r="AK56" s="130"/>
      <c r="AL56" s="130"/>
      <c r="AM56" s="130"/>
      <c r="AN56" s="130"/>
      <c r="AO56" s="130"/>
      <c r="AP56" s="130"/>
      <c r="AQ56" s="130"/>
      <c r="AR56" s="130"/>
      <c r="AS56" s="130"/>
      <c r="AT56" s="130"/>
      <c r="AU56" s="130"/>
    </row>
    <row r="57" spans="1:47">
      <c r="A57" s="103">
        <f t="shared" si="4"/>
        <v>1883</v>
      </c>
      <c r="B57" s="96"/>
      <c r="C57" s="96"/>
      <c r="D57" s="176">
        <v>402.03741955545485</v>
      </c>
      <c r="E57" s="96"/>
      <c r="F57" s="180">
        <v>458.98824135382893</v>
      </c>
      <c r="G57" s="155">
        <f t="shared" si="1"/>
        <v>87.592095686287678</v>
      </c>
      <c r="H57" s="96"/>
      <c r="I57" s="96"/>
      <c r="J57" s="96"/>
      <c r="K57" s="97">
        <f t="shared" si="2"/>
        <v>0.74639519678076915</v>
      </c>
      <c r="L57" s="97">
        <f t="shared" si="3"/>
        <v>5.4335497285119772</v>
      </c>
      <c r="M57" s="96"/>
      <c r="N57" s="96"/>
      <c r="O57" s="96"/>
      <c r="P57" s="96"/>
      <c r="Q57" s="96"/>
      <c r="R57" s="96"/>
      <c r="S57" s="96"/>
      <c r="T57" s="130"/>
      <c r="U57" s="130"/>
      <c r="V57" s="130"/>
      <c r="W57" s="130"/>
      <c r="X57" s="130"/>
      <c r="Y57" s="130"/>
      <c r="Z57" s="130"/>
      <c r="AA57" s="130"/>
      <c r="AB57" s="130"/>
      <c r="AC57" s="130"/>
      <c r="AD57" s="130"/>
      <c r="AE57" s="130"/>
      <c r="AF57" s="130"/>
      <c r="AG57" s="130"/>
      <c r="AH57" s="130"/>
      <c r="AI57" s="130"/>
      <c r="AJ57" s="130"/>
      <c r="AK57" s="130"/>
      <c r="AL57" s="130"/>
      <c r="AM57" s="130"/>
      <c r="AN57" s="130"/>
      <c r="AO57" s="130"/>
      <c r="AP57" s="130"/>
      <c r="AQ57" s="130"/>
      <c r="AR57" s="130"/>
      <c r="AS57" s="130"/>
      <c r="AT57" s="130"/>
      <c r="AU57" s="130"/>
    </row>
    <row r="58" spans="1:47">
      <c r="A58" s="103">
        <f t="shared" si="4"/>
        <v>1884</v>
      </c>
      <c r="B58" s="153">
        <v>315.24078000000003</v>
      </c>
      <c r="C58" s="153"/>
      <c r="D58" s="176">
        <v>409.59777087277428</v>
      </c>
      <c r="E58" s="96"/>
      <c r="F58" s="180">
        <v>521.6685677238396</v>
      </c>
      <c r="G58" s="155">
        <f t="shared" si="1"/>
        <v>78.516858445189428</v>
      </c>
      <c r="H58" s="96"/>
      <c r="I58" s="97">
        <f t="shared" ref="I58:I87" si="5">100*B58/D58</f>
        <v>76.963499905842355</v>
      </c>
      <c r="J58" s="96"/>
      <c r="K58" s="97">
        <f t="shared" si="2"/>
        <v>13.656194368973186</v>
      </c>
      <c r="L58" s="97">
        <f t="shared" si="3"/>
        <v>-10.3607947383761</v>
      </c>
      <c r="M58" s="96">
        <f>IF(AND(I58&gt;0,I58&lt;30),1,0)</f>
        <v>0</v>
      </c>
      <c r="N58" s="96">
        <f>IF(AND($I58&gt;30,$I58&lt;60),1,0)</f>
        <v>0</v>
      </c>
      <c r="O58" s="96">
        <f t="shared" ref="O58:O112" si="6">IF(AND($I58&gt;60,$I58&lt;90),1,0)</f>
        <v>1</v>
      </c>
      <c r="P58" s="96">
        <f t="shared" ref="P58:P112" si="7">IF($I58&gt;90,1,0)</f>
        <v>0</v>
      </c>
      <c r="Q58" s="97" t="str">
        <f>IF(M58=1,$K58,"n.a.")</f>
        <v>n.a.</v>
      </c>
      <c r="R58" s="97" t="str">
        <f>IF(N58=1,$K58,"n.a.")</f>
        <v>n.a.</v>
      </c>
      <c r="S58" s="97">
        <f>IF(O58=1,$K58,"n.a.")</f>
        <v>13.656194368973186</v>
      </c>
      <c r="T58" s="129" t="str">
        <f>IF(P58=1,$K58,"n.a.")</f>
        <v>n.a.</v>
      </c>
      <c r="U58" s="129" t="str">
        <f>IF(M58=1,$L58,"n.a.")</f>
        <v>n.a.</v>
      </c>
      <c r="V58" s="129" t="str">
        <f>IF(N58=1,$L58,"n.a.")</f>
        <v>n.a.</v>
      </c>
      <c r="W58" s="129">
        <f>IF(O58=1,$L58,"n.a.")</f>
        <v>-10.3607947383761</v>
      </c>
      <c r="X58" s="129" t="str">
        <f>IF(P58=1,$L58,"n.a.")</f>
        <v>n.a.</v>
      </c>
      <c r="Y58" s="130"/>
      <c r="Z58" s="130"/>
      <c r="AA58" s="130"/>
      <c r="AB58" s="130"/>
      <c r="AC58" s="130"/>
      <c r="AD58" s="130"/>
      <c r="AE58" s="130"/>
      <c r="AF58" s="130"/>
      <c r="AG58" s="130"/>
      <c r="AH58" s="130"/>
      <c r="AI58" s="130"/>
      <c r="AJ58" s="130"/>
      <c r="AK58" s="130"/>
      <c r="AL58" s="130"/>
      <c r="AM58" s="130"/>
      <c r="AN58" s="130"/>
      <c r="AO58" s="130"/>
      <c r="AP58" s="130"/>
      <c r="AQ58" s="130"/>
      <c r="AR58" s="130"/>
      <c r="AS58" s="130"/>
      <c r="AT58" s="130"/>
      <c r="AU58" s="130"/>
    </row>
    <row r="59" spans="1:47">
      <c r="A59" s="103">
        <f t="shared" si="4"/>
        <v>1885</v>
      </c>
      <c r="B59" s="153">
        <v>280.8</v>
      </c>
      <c r="C59" s="153"/>
      <c r="D59" s="176">
        <v>404.3703558164413</v>
      </c>
      <c r="E59" s="96"/>
      <c r="F59" s="180">
        <v>569.01466480002682</v>
      </c>
      <c r="G59" s="155">
        <f t="shared" si="1"/>
        <v>71.065014810919195</v>
      </c>
      <c r="H59" s="96"/>
      <c r="I59" s="97">
        <f t="shared" si="5"/>
        <v>69.44129211278424</v>
      </c>
      <c r="J59" s="96"/>
      <c r="K59" s="97">
        <f t="shared" si="2"/>
        <v>9.0758960776128781</v>
      </c>
      <c r="L59" s="97">
        <f t="shared" si="3"/>
        <v>-9.4907562297237966</v>
      </c>
      <c r="M59" s="96"/>
      <c r="N59" s="96"/>
      <c r="O59" s="96">
        <f t="shared" si="6"/>
        <v>1</v>
      </c>
      <c r="P59" s="96">
        <f t="shared" si="7"/>
        <v>0</v>
      </c>
      <c r="Q59" s="97" t="str">
        <f t="shared" ref="Q59:Q112" si="8">IF(M59=1,$K59,"n.a.")</f>
        <v>n.a.</v>
      </c>
      <c r="R59" s="97" t="str">
        <f t="shared" ref="R59:R112" si="9">IF(N59=1,$K59,"n.a.")</f>
        <v>n.a.</v>
      </c>
      <c r="S59" s="97">
        <f t="shared" ref="S59:S112" si="10">IF(O59=1,$K59,"n.a.")</f>
        <v>9.0758960776128781</v>
      </c>
      <c r="T59" s="129" t="str">
        <f t="shared" ref="T59:T112" si="11">IF(P59=1,$K59,"n.a.")</f>
        <v>n.a.</v>
      </c>
      <c r="U59" s="129" t="str">
        <f t="shared" ref="U59:U112" si="12">IF(M59=1,$L59,"n.a.")</f>
        <v>n.a.</v>
      </c>
      <c r="V59" s="129" t="str">
        <f t="shared" ref="V59:V112" si="13">IF(N59=1,$L59,"n.a.")</f>
        <v>n.a.</v>
      </c>
      <c r="W59" s="129">
        <f t="shared" ref="W59:W112" si="14">IF(O59=1,$L59,"n.a.")</f>
        <v>-9.4907562297237966</v>
      </c>
      <c r="X59" s="129" t="str">
        <f t="shared" ref="X59:X112" si="15">IF(P59=1,$L59,"n.a.")</f>
        <v>n.a.</v>
      </c>
      <c r="Y59" s="130"/>
      <c r="Z59" s="130"/>
      <c r="AA59" s="130"/>
      <c r="AB59" s="130"/>
      <c r="AC59" s="130"/>
      <c r="AD59" s="130"/>
      <c r="AE59" s="130"/>
      <c r="AF59" s="130"/>
      <c r="AG59" s="130"/>
      <c r="AH59" s="130"/>
      <c r="AI59" s="130"/>
      <c r="AJ59" s="130"/>
      <c r="AK59" s="130"/>
      <c r="AL59" s="130"/>
      <c r="AM59" s="130"/>
      <c r="AN59" s="130"/>
      <c r="AO59" s="130"/>
      <c r="AP59" s="130"/>
      <c r="AQ59" s="130"/>
      <c r="AR59" s="130"/>
      <c r="AS59" s="130"/>
      <c r="AT59" s="130"/>
      <c r="AU59" s="130"/>
    </row>
    <row r="60" spans="1:47">
      <c r="A60" s="103">
        <f t="shared" si="4"/>
        <v>1886</v>
      </c>
      <c r="B60" s="153">
        <v>283.5</v>
      </c>
      <c r="C60" s="153"/>
      <c r="D60" s="176">
        <v>427.88497721794295</v>
      </c>
      <c r="E60" s="96"/>
      <c r="F60" s="180">
        <v>550.0731097091807</v>
      </c>
      <c r="G60" s="155">
        <f t="shared" si="1"/>
        <v>77.786928621935786</v>
      </c>
      <c r="H60" s="96"/>
      <c r="I60" s="97">
        <f t="shared" si="5"/>
        <v>66.256123746919826</v>
      </c>
      <c r="J60" s="96"/>
      <c r="K60" s="97">
        <f t="shared" si="2"/>
        <v>-3.3288342572863061</v>
      </c>
      <c r="L60" s="97">
        <f t="shared" si="3"/>
        <v>9.4588227820699302</v>
      </c>
      <c r="M60" s="96"/>
      <c r="N60" s="96"/>
      <c r="O60" s="96">
        <f t="shared" si="6"/>
        <v>1</v>
      </c>
      <c r="P60" s="96">
        <f t="shared" si="7"/>
        <v>0</v>
      </c>
      <c r="Q60" s="97" t="str">
        <f t="shared" si="8"/>
        <v>n.a.</v>
      </c>
      <c r="R60" s="97" t="str">
        <f t="shared" si="9"/>
        <v>n.a.</v>
      </c>
      <c r="S60" s="97">
        <f t="shared" si="10"/>
        <v>-3.3288342572863061</v>
      </c>
      <c r="T60" s="129" t="str">
        <f t="shared" si="11"/>
        <v>n.a.</v>
      </c>
      <c r="U60" s="129" t="str">
        <f t="shared" si="12"/>
        <v>n.a.</v>
      </c>
      <c r="V60" s="129" t="str">
        <f t="shared" si="13"/>
        <v>n.a.</v>
      </c>
      <c r="W60" s="129">
        <f t="shared" si="14"/>
        <v>9.4588227820699302</v>
      </c>
      <c r="X60" s="129" t="str">
        <f t="shared" si="15"/>
        <v>n.a.</v>
      </c>
      <c r="Y60" s="130"/>
      <c r="Z60" s="130"/>
      <c r="AA60" s="130"/>
      <c r="AB60" s="130"/>
      <c r="AC60" s="130"/>
      <c r="AD60" s="130"/>
      <c r="AE60" s="130"/>
      <c r="AF60" s="130"/>
      <c r="AG60" s="130"/>
      <c r="AH60" s="130"/>
      <c r="AI60" s="130"/>
      <c r="AJ60" s="130"/>
      <c r="AK60" s="130"/>
      <c r="AL60" s="130"/>
      <c r="AM60" s="130"/>
      <c r="AN60" s="130"/>
      <c r="AO60" s="130"/>
      <c r="AP60" s="130"/>
      <c r="AQ60" s="130"/>
      <c r="AR60" s="130"/>
      <c r="AS60" s="130"/>
      <c r="AT60" s="130"/>
      <c r="AU60" s="130"/>
    </row>
    <row r="61" spans="1:47">
      <c r="A61" s="103">
        <f t="shared" si="4"/>
        <v>1887</v>
      </c>
      <c r="B61" s="153">
        <v>440.7</v>
      </c>
      <c r="C61" s="153"/>
      <c r="D61" s="176">
        <v>445.55256665459274</v>
      </c>
      <c r="E61" s="96"/>
      <c r="F61" s="180">
        <v>575.37298250137337</v>
      </c>
      <c r="G61" s="155">
        <f t="shared" si="1"/>
        <v>77.437172096194004</v>
      </c>
      <c r="H61" s="96"/>
      <c r="I61" s="97">
        <f t="shared" si="5"/>
        <v>98.910887958512291</v>
      </c>
      <c r="J61" s="96"/>
      <c r="K61" s="97">
        <f t="shared" si="2"/>
        <v>4.5993654926285155</v>
      </c>
      <c r="L61" s="97">
        <f t="shared" si="3"/>
        <v>-0.44963406055237298</v>
      </c>
      <c r="M61" s="96"/>
      <c r="N61" s="96"/>
      <c r="O61" s="96">
        <f t="shared" si="6"/>
        <v>0</v>
      </c>
      <c r="P61" s="96">
        <f t="shared" si="7"/>
        <v>1</v>
      </c>
      <c r="Q61" s="97" t="str">
        <f t="shared" si="8"/>
        <v>n.a.</v>
      </c>
      <c r="R61" s="97" t="str">
        <f t="shared" si="9"/>
        <v>n.a.</v>
      </c>
      <c r="S61" s="97" t="str">
        <f t="shared" si="10"/>
        <v>n.a.</v>
      </c>
      <c r="T61" s="129">
        <f t="shared" si="11"/>
        <v>4.5993654926285155</v>
      </c>
      <c r="U61" s="129" t="str">
        <f t="shared" si="12"/>
        <v>n.a.</v>
      </c>
      <c r="V61" s="129" t="str">
        <f t="shared" si="13"/>
        <v>n.a.</v>
      </c>
      <c r="W61" s="129" t="str">
        <f t="shared" si="14"/>
        <v>n.a.</v>
      </c>
      <c r="X61" s="129">
        <f t="shared" si="15"/>
        <v>-0.44963406055237298</v>
      </c>
      <c r="Y61" s="130"/>
      <c r="Z61" s="130"/>
      <c r="AA61" s="130"/>
      <c r="AB61" s="130"/>
      <c r="AC61" s="130"/>
      <c r="AD61" s="130"/>
      <c r="AE61" s="130"/>
      <c r="AF61" s="130"/>
      <c r="AG61" s="130"/>
      <c r="AH61" s="130"/>
      <c r="AI61" s="130"/>
      <c r="AJ61" s="130"/>
      <c r="AK61" s="130"/>
      <c r="AL61" s="130"/>
      <c r="AM61" s="130"/>
      <c r="AN61" s="130"/>
      <c r="AO61" s="130"/>
      <c r="AP61" s="130"/>
      <c r="AQ61" s="130"/>
      <c r="AR61" s="130"/>
      <c r="AS61" s="130"/>
      <c r="AT61" s="130"/>
      <c r="AU61" s="130"/>
    </row>
    <row r="62" spans="1:47">
      <c r="A62" s="103">
        <f t="shared" si="4"/>
        <v>1888</v>
      </c>
      <c r="B62" s="153">
        <v>617.72004000000004</v>
      </c>
      <c r="C62" s="153"/>
      <c r="D62" s="176">
        <v>457.84391649296202</v>
      </c>
      <c r="E62" s="96"/>
      <c r="F62" s="180">
        <v>594.95015369792577</v>
      </c>
      <c r="G62" s="155">
        <f t="shared" si="1"/>
        <v>76.955004322164314</v>
      </c>
      <c r="H62" s="96"/>
      <c r="I62" s="97">
        <f t="shared" si="5"/>
        <v>134.91935084158655</v>
      </c>
      <c r="J62" s="96"/>
      <c r="K62" s="97">
        <f t="shared" si="2"/>
        <v>3.4025183301869211</v>
      </c>
      <c r="L62" s="97">
        <f t="shared" si="3"/>
        <v>-0.62265674349617495</v>
      </c>
      <c r="M62" s="96"/>
      <c r="N62" s="96"/>
      <c r="O62" s="96">
        <f t="shared" si="6"/>
        <v>0</v>
      </c>
      <c r="P62" s="96">
        <f t="shared" si="7"/>
        <v>1</v>
      </c>
      <c r="Q62" s="97" t="str">
        <f t="shared" si="8"/>
        <v>n.a.</v>
      </c>
      <c r="R62" s="97" t="str">
        <f t="shared" si="9"/>
        <v>n.a.</v>
      </c>
      <c r="S62" s="97" t="str">
        <f t="shared" si="10"/>
        <v>n.a.</v>
      </c>
      <c r="T62" s="129">
        <f t="shared" si="11"/>
        <v>3.4025183301869211</v>
      </c>
      <c r="U62" s="129" t="str">
        <f t="shared" si="12"/>
        <v>n.a.</v>
      </c>
      <c r="V62" s="129" t="str">
        <f t="shared" si="13"/>
        <v>n.a.</v>
      </c>
      <c r="W62" s="129" t="str">
        <f t="shared" si="14"/>
        <v>n.a.</v>
      </c>
      <c r="X62" s="129">
        <f t="shared" si="15"/>
        <v>-0.62265674349617495</v>
      </c>
      <c r="Y62" s="130"/>
      <c r="Z62" s="130"/>
      <c r="AA62" s="130"/>
      <c r="AB62" s="130"/>
      <c r="AC62" s="130"/>
      <c r="AD62" s="130"/>
      <c r="AE62" s="130"/>
      <c r="AF62" s="130"/>
      <c r="AG62" s="130"/>
      <c r="AH62" s="130"/>
      <c r="AI62" s="130"/>
      <c r="AJ62" s="130"/>
      <c r="AK62" s="130"/>
      <c r="AL62" s="130"/>
      <c r="AM62" s="130"/>
      <c r="AN62" s="130"/>
      <c r="AO62" s="130"/>
      <c r="AP62" s="130"/>
      <c r="AQ62" s="130"/>
      <c r="AR62" s="130"/>
      <c r="AS62" s="130"/>
      <c r="AT62" s="130"/>
      <c r="AU62" s="130"/>
    </row>
    <row r="63" spans="1:47">
      <c r="A63" s="103">
        <f t="shared" si="4"/>
        <v>1889</v>
      </c>
      <c r="B63" s="153">
        <v>615.95000000000005</v>
      </c>
      <c r="C63" s="153"/>
      <c r="D63" s="176">
        <v>441.0118479927981</v>
      </c>
      <c r="E63" s="96"/>
      <c r="F63" s="180">
        <v>560.10656877977317</v>
      </c>
      <c r="G63" s="155">
        <f t="shared" si="1"/>
        <v>78.737131927156227</v>
      </c>
      <c r="H63" s="96"/>
      <c r="I63" s="97">
        <f t="shared" si="5"/>
        <v>139.66744948087171</v>
      </c>
      <c r="J63" s="96"/>
      <c r="K63" s="97">
        <f t="shared" si="2"/>
        <v>-5.8565553267919235</v>
      </c>
      <c r="L63" s="97">
        <f t="shared" si="3"/>
        <v>2.3158046974192992</v>
      </c>
      <c r="M63" s="96"/>
      <c r="N63" s="96"/>
      <c r="O63" s="96">
        <f t="shared" si="6"/>
        <v>0</v>
      </c>
      <c r="P63" s="96">
        <f t="shared" si="7"/>
        <v>1</v>
      </c>
      <c r="Q63" s="97" t="str">
        <f t="shared" si="8"/>
        <v>n.a.</v>
      </c>
      <c r="R63" s="97" t="str">
        <f t="shared" si="9"/>
        <v>n.a.</v>
      </c>
      <c r="S63" s="97" t="str">
        <f t="shared" si="10"/>
        <v>n.a.</v>
      </c>
      <c r="T63" s="129">
        <f t="shared" si="11"/>
        <v>-5.8565553267919235</v>
      </c>
      <c r="U63" s="129" t="str">
        <f t="shared" si="12"/>
        <v>n.a.</v>
      </c>
      <c r="V63" s="129" t="str">
        <f t="shared" si="13"/>
        <v>n.a.</v>
      </c>
      <c r="W63" s="129" t="str">
        <f t="shared" si="14"/>
        <v>n.a.</v>
      </c>
      <c r="X63" s="129">
        <f t="shared" si="15"/>
        <v>2.3158046974192992</v>
      </c>
      <c r="Y63" s="130"/>
      <c r="Z63" s="130"/>
      <c r="AA63" s="130"/>
      <c r="AB63" s="130"/>
      <c r="AC63" s="130"/>
      <c r="AD63" s="130"/>
      <c r="AE63" s="130"/>
      <c r="AF63" s="130"/>
      <c r="AG63" s="130"/>
      <c r="AH63" s="130"/>
      <c r="AI63" s="130"/>
      <c r="AJ63" s="130"/>
      <c r="AK63" s="130"/>
      <c r="AL63" s="130"/>
      <c r="AM63" s="130"/>
      <c r="AN63" s="130"/>
      <c r="AO63" s="130"/>
      <c r="AP63" s="130"/>
      <c r="AQ63" s="130"/>
      <c r="AR63" s="130"/>
      <c r="AS63" s="130"/>
      <c r="AT63" s="130"/>
      <c r="AU63" s="130"/>
    </row>
    <row r="64" spans="1:47">
      <c r="A64" s="103">
        <f t="shared" si="4"/>
        <v>1890</v>
      </c>
      <c r="B64" s="153">
        <v>738</v>
      </c>
      <c r="C64" s="153"/>
      <c r="D64" s="176">
        <v>463.71149844465947</v>
      </c>
      <c r="E64" s="96"/>
      <c r="F64" s="180">
        <v>536.99833859164846</v>
      </c>
      <c r="G64" s="155">
        <f t="shared" si="1"/>
        <v>86.35250151067622</v>
      </c>
      <c r="H64" s="96"/>
      <c r="I64" s="97">
        <f t="shared" si="5"/>
        <v>159.15067935027167</v>
      </c>
      <c r="J64" s="96"/>
      <c r="K64" s="97">
        <f t="shared" si="2"/>
        <v>-4.1256845529355939</v>
      </c>
      <c r="L64" s="97">
        <f t="shared" si="3"/>
        <v>9.6718910088893892</v>
      </c>
      <c r="M64" s="96"/>
      <c r="N64" s="96"/>
      <c r="O64" s="96">
        <f t="shared" si="6"/>
        <v>0</v>
      </c>
      <c r="P64" s="96">
        <f t="shared" si="7"/>
        <v>1</v>
      </c>
      <c r="Q64" s="97" t="str">
        <f t="shared" si="8"/>
        <v>n.a.</v>
      </c>
      <c r="R64" s="97" t="str">
        <f t="shared" si="9"/>
        <v>n.a.</v>
      </c>
      <c r="S64" s="97" t="str">
        <f t="shared" si="10"/>
        <v>n.a.</v>
      </c>
      <c r="T64" s="129">
        <f t="shared" si="11"/>
        <v>-4.1256845529355939</v>
      </c>
      <c r="U64" s="129" t="str">
        <f t="shared" si="12"/>
        <v>n.a.</v>
      </c>
      <c r="V64" s="129" t="str">
        <f t="shared" si="13"/>
        <v>n.a.</v>
      </c>
      <c r="W64" s="129" t="str">
        <f t="shared" si="14"/>
        <v>n.a.</v>
      </c>
      <c r="X64" s="129">
        <f t="shared" si="15"/>
        <v>9.6718910088893892</v>
      </c>
      <c r="Y64" s="130"/>
      <c r="Z64" s="130"/>
      <c r="AA64" s="130"/>
      <c r="AB64" s="130"/>
      <c r="AC64" s="130"/>
      <c r="AD64" s="130"/>
      <c r="AE64" s="130"/>
      <c r="AF64" s="130"/>
      <c r="AG64" s="130"/>
      <c r="AH64" s="130"/>
      <c r="AI64" s="130"/>
      <c r="AJ64" s="130"/>
      <c r="AK64" s="130"/>
      <c r="AL64" s="130"/>
      <c r="AM64" s="130"/>
      <c r="AN64" s="130"/>
      <c r="AO64" s="130"/>
      <c r="AP64" s="130"/>
      <c r="AQ64" s="130"/>
      <c r="AR64" s="130"/>
      <c r="AS64" s="130"/>
      <c r="AT64" s="130"/>
      <c r="AU64" s="130"/>
    </row>
    <row r="65" spans="1:47">
      <c r="A65" s="103">
        <f t="shared" si="4"/>
        <v>1891</v>
      </c>
      <c r="B65" s="153">
        <v>816.34607999999992</v>
      </c>
      <c r="C65" s="153"/>
      <c r="D65" s="176">
        <v>506.07477470779583</v>
      </c>
      <c r="E65" s="96"/>
      <c r="F65" s="180">
        <v>475.33314897374191</v>
      </c>
      <c r="G65" s="155">
        <f t="shared" si="1"/>
        <v>106.46738520139526</v>
      </c>
      <c r="H65" s="96"/>
      <c r="I65" s="97">
        <f t="shared" si="5"/>
        <v>161.30937971989468</v>
      </c>
      <c r="J65" s="96"/>
      <c r="K65" s="97">
        <f t="shared" si="2"/>
        <v>-11.483311061935863</v>
      </c>
      <c r="L65" s="97">
        <f t="shared" si="3"/>
        <v>23.293921240060577</v>
      </c>
      <c r="M65" s="96"/>
      <c r="N65" s="96"/>
      <c r="O65" s="96">
        <f t="shared" si="6"/>
        <v>0</v>
      </c>
      <c r="P65" s="96">
        <f t="shared" si="7"/>
        <v>1</v>
      </c>
      <c r="Q65" s="97" t="str">
        <f t="shared" si="8"/>
        <v>n.a.</v>
      </c>
      <c r="R65" s="97" t="str">
        <f t="shared" si="9"/>
        <v>n.a.</v>
      </c>
      <c r="S65" s="97" t="str">
        <f t="shared" si="10"/>
        <v>n.a.</v>
      </c>
      <c r="T65" s="129">
        <f t="shared" si="11"/>
        <v>-11.483311061935863</v>
      </c>
      <c r="U65" s="129" t="str">
        <f t="shared" si="12"/>
        <v>n.a.</v>
      </c>
      <c r="V65" s="129" t="str">
        <f t="shared" si="13"/>
        <v>n.a.</v>
      </c>
      <c r="W65" s="129" t="str">
        <f t="shared" si="14"/>
        <v>n.a.</v>
      </c>
      <c r="X65" s="129">
        <f t="shared" si="15"/>
        <v>23.293921240060577</v>
      </c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</row>
    <row r="66" spans="1:47">
      <c r="A66" s="103">
        <f t="shared" si="4"/>
        <v>1892</v>
      </c>
      <c r="B66" s="153">
        <v>849.35148000000004</v>
      </c>
      <c r="C66" s="153"/>
      <c r="D66" s="176">
        <v>530.18304277248865</v>
      </c>
      <c r="E66" s="96"/>
      <c r="F66" s="180">
        <v>503.47575386172542</v>
      </c>
      <c r="G66" s="155">
        <f t="shared" si="1"/>
        <v>105.30458293292473</v>
      </c>
      <c r="H66" s="96"/>
      <c r="I66" s="97">
        <f t="shared" si="5"/>
        <v>160.19966907249284</v>
      </c>
      <c r="J66" s="96"/>
      <c r="K66" s="97">
        <f t="shared" si="2"/>
        <v>5.9206064102081291</v>
      </c>
      <c r="L66" s="97">
        <f t="shared" si="3"/>
        <v>-1.092167583782544</v>
      </c>
      <c r="M66" s="96"/>
      <c r="N66" s="96"/>
      <c r="O66" s="96">
        <f t="shared" si="6"/>
        <v>0</v>
      </c>
      <c r="P66" s="96">
        <f t="shared" si="7"/>
        <v>1</v>
      </c>
      <c r="Q66" s="97" t="str">
        <f t="shared" si="8"/>
        <v>n.a.</v>
      </c>
      <c r="R66" s="97" t="str">
        <f t="shared" si="9"/>
        <v>n.a.</v>
      </c>
      <c r="S66" s="97" t="str">
        <f t="shared" si="10"/>
        <v>n.a.</v>
      </c>
      <c r="T66" s="129">
        <f t="shared" si="11"/>
        <v>5.9206064102081291</v>
      </c>
      <c r="U66" s="129" t="str">
        <f t="shared" si="12"/>
        <v>n.a.</v>
      </c>
      <c r="V66" s="129" t="str">
        <f t="shared" si="13"/>
        <v>n.a.</v>
      </c>
      <c r="W66" s="129" t="str">
        <f t="shared" si="14"/>
        <v>n.a.</v>
      </c>
      <c r="X66" s="129">
        <f t="shared" si="15"/>
        <v>-1.092167583782544</v>
      </c>
      <c r="Y66" s="130"/>
      <c r="Z66" s="130"/>
      <c r="AA66" s="130"/>
      <c r="AB66" s="130"/>
      <c r="AC66" s="130"/>
      <c r="AD66" s="130"/>
      <c r="AE66" s="130"/>
      <c r="AF66" s="130"/>
      <c r="AG66" s="130"/>
      <c r="AH66" s="130"/>
      <c r="AI66" s="130"/>
      <c r="AJ66" s="130"/>
      <c r="AK66" s="130"/>
      <c r="AL66" s="130"/>
      <c r="AM66" s="130"/>
      <c r="AN66" s="130"/>
      <c r="AO66" s="130"/>
      <c r="AP66" s="130"/>
      <c r="AQ66" s="130"/>
      <c r="AR66" s="130"/>
      <c r="AS66" s="130"/>
      <c r="AT66" s="130"/>
      <c r="AU66" s="130"/>
    </row>
    <row r="67" spans="1:47">
      <c r="A67" s="103">
        <f t="shared" si="4"/>
        <v>1893</v>
      </c>
      <c r="B67" s="153">
        <v>969.01518999999996</v>
      </c>
      <c r="C67" s="153"/>
      <c r="D67" s="176">
        <v>550.34521443303322</v>
      </c>
      <c r="E67" s="96"/>
      <c r="F67" s="180">
        <v>544.08353078250173</v>
      </c>
      <c r="G67" s="155">
        <f t="shared" si="1"/>
        <v>101.15086807379116</v>
      </c>
      <c r="H67" s="96"/>
      <c r="I67" s="97">
        <f t="shared" si="5"/>
        <v>176.07406489366522</v>
      </c>
      <c r="J67" s="96"/>
      <c r="K67" s="97">
        <f t="shared" si="2"/>
        <v>8.0654880814635668</v>
      </c>
      <c r="L67" s="97">
        <f t="shared" si="3"/>
        <v>-3.9444768152012366</v>
      </c>
      <c r="M67" s="96"/>
      <c r="N67" s="96"/>
      <c r="O67" s="96">
        <f t="shared" si="6"/>
        <v>0</v>
      </c>
      <c r="P67" s="96">
        <f t="shared" si="7"/>
        <v>1</v>
      </c>
      <c r="Q67" s="97" t="str">
        <f t="shared" si="8"/>
        <v>n.a.</v>
      </c>
      <c r="R67" s="97" t="str">
        <f t="shared" si="9"/>
        <v>n.a.</v>
      </c>
      <c r="S67" s="97" t="str">
        <f t="shared" si="10"/>
        <v>n.a.</v>
      </c>
      <c r="T67" s="129">
        <f t="shared" si="11"/>
        <v>8.0654880814635668</v>
      </c>
      <c r="U67" s="129" t="str">
        <f t="shared" si="12"/>
        <v>n.a.</v>
      </c>
      <c r="V67" s="129" t="str">
        <f t="shared" si="13"/>
        <v>n.a.</v>
      </c>
      <c r="W67" s="129" t="str">
        <f t="shared" si="14"/>
        <v>n.a.</v>
      </c>
      <c r="X67" s="129">
        <f t="shared" si="15"/>
        <v>-3.9444768152012366</v>
      </c>
      <c r="Y67" s="130"/>
      <c r="Z67" s="130"/>
      <c r="AA67" s="130"/>
      <c r="AB67" s="130"/>
      <c r="AC67" s="130"/>
      <c r="AD67" s="130"/>
      <c r="AE67" s="130"/>
      <c r="AF67" s="130"/>
      <c r="AG67" s="130"/>
      <c r="AH67" s="130"/>
      <c r="AI67" s="130"/>
      <c r="AJ67" s="130"/>
      <c r="AK67" s="130"/>
      <c r="AL67" s="130"/>
      <c r="AM67" s="130"/>
      <c r="AN67" s="130"/>
      <c r="AO67" s="130"/>
      <c r="AP67" s="130"/>
      <c r="AQ67" s="130"/>
      <c r="AR67" s="130"/>
      <c r="AS67" s="130"/>
      <c r="AT67" s="130"/>
      <c r="AU67" s="130"/>
    </row>
    <row r="68" spans="1:47">
      <c r="A68" s="103">
        <f t="shared" si="4"/>
        <v>1894</v>
      </c>
      <c r="B68" s="153">
        <v>1088.3520000000001</v>
      </c>
      <c r="C68" s="153"/>
      <c r="D68" s="176">
        <v>497.79603150228775</v>
      </c>
      <c r="E68" s="96"/>
      <c r="F68" s="180">
        <v>564.93435917120792</v>
      </c>
      <c r="G68" s="155">
        <f t="shared" si="1"/>
        <v>88.115729450866453</v>
      </c>
      <c r="H68" s="96"/>
      <c r="I68" s="97">
        <f t="shared" si="5"/>
        <v>218.63412545003351</v>
      </c>
      <c r="J68" s="96"/>
      <c r="K68" s="97">
        <f t="shared" si="2"/>
        <v>3.8322844212392404</v>
      </c>
      <c r="L68" s="97">
        <f t="shared" si="3"/>
        <v>-12.886828231088799</v>
      </c>
      <c r="M68" s="96"/>
      <c r="N68" s="96"/>
      <c r="O68" s="96">
        <f t="shared" si="6"/>
        <v>0</v>
      </c>
      <c r="P68" s="96">
        <f t="shared" si="7"/>
        <v>1</v>
      </c>
      <c r="Q68" s="97" t="str">
        <f t="shared" si="8"/>
        <v>n.a.</v>
      </c>
      <c r="R68" s="97" t="str">
        <f t="shared" si="9"/>
        <v>n.a.</v>
      </c>
      <c r="S68" s="97" t="str">
        <f t="shared" si="10"/>
        <v>n.a.</v>
      </c>
      <c r="T68" s="129">
        <f t="shared" si="11"/>
        <v>3.8322844212392404</v>
      </c>
      <c r="U68" s="129" t="str">
        <f t="shared" si="12"/>
        <v>n.a.</v>
      </c>
      <c r="V68" s="129" t="str">
        <f t="shared" si="13"/>
        <v>n.a.</v>
      </c>
      <c r="W68" s="129" t="str">
        <f t="shared" si="14"/>
        <v>n.a.</v>
      </c>
      <c r="X68" s="129">
        <f t="shared" si="15"/>
        <v>-12.886828231088799</v>
      </c>
      <c r="Y68" s="130"/>
      <c r="Z68" s="130"/>
      <c r="AA68" s="130"/>
      <c r="AB68" s="130"/>
      <c r="AC68" s="130"/>
      <c r="AD68" s="130"/>
      <c r="AE68" s="130"/>
      <c r="AF68" s="130"/>
      <c r="AG68" s="130"/>
      <c r="AH68" s="130"/>
      <c r="AI68" s="130"/>
      <c r="AJ68" s="130"/>
      <c r="AK68" s="130"/>
      <c r="AL68" s="130"/>
      <c r="AM68" s="130"/>
      <c r="AN68" s="130"/>
      <c r="AO68" s="130"/>
      <c r="AP68" s="130"/>
      <c r="AQ68" s="130"/>
      <c r="AR68" s="130"/>
      <c r="AS68" s="130"/>
      <c r="AT68" s="130"/>
      <c r="AU68" s="130"/>
    </row>
    <row r="69" spans="1:47">
      <c r="A69" s="103">
        <f t="shared" si="4"/>
        <v>1895</v>
      </c>
      <c r="B69" s="153">
        <v>1151.6468400000001</v>
      </c>
      <c r="C69" s="153"/>
      <c r="D69" s="176">
        <v>519.17216774166457</v>
      </c>
      <c r="E69" s="96"/>
      <c r="F69" s="180">
        <v>551.8008320854824</v>
      </c>
      <c r="G69" s="155">
        <f t="shared" si="1"/>
        <v>94.086876560062322</v>
      </c>
      <c r="H69" s="96"/>
      <c r="I69" s="97">
        <f t="shared" si="5"/>
        <v>221.82368615974215</v>
      </c>
      <c r="J69" s="96"/>
      <c r="K69" s="97">
        <f t="shared" si="2"/>
        <v>-2.3247881585735319</v>
      </c>
      <c r="L69" s="97">
        <f t="shared" si="3"/>
        <v>6.7764826398281075</v>
      </c>
      <c r="M69" s="96"/>
      <c r="N69" s="96"/>
      <c r="O69" s="96">
        <f t="shared" si="6"/>
        <v>0</v>
      </c>
      <c r="P69" s="96">
        <f t="shared" si="7"/>
        <v>1</v>
      </c>
      <c r="Q69" s="97" t="str">
        <f t="shared" si="8"/>
        <v>n.a.</v>
      </c>
      <c r="R69" s="97" t="str">
        <f t="shared" si="9"/>
        <v>n.a.</v>
      </c>
      <c r="S69" s="97" t="str">
        <f t="shared" si="10"/>
        <v>n.a.</v>
      </c>
      <c r="T69" s="129">
        <f t="shared" si="11"/>
        <v>-2.3247881585735319</v>
      </c>
      <c r="U69" s="129" t="str">
        <f t="shared" si="12"/>
        <v>n.a.</v>
      </c>
      <c r="V69" s="129" t="str">
        <f t="shared" si="13"/>
        <v>n.a.</v>
      </c>
      <c r="W69" s="129" t="str">
        <f t="shared" si="14"/>
        <v>n.a.</v>
      </c>
      <c r="X69" s="129">
        <f t="shared" si="15"/>
        <v>6.7764826398281075</v>
      </c>
      <c r="Y69" s="130"/>
      <c r="Z69" s="130"/>
      <c r="AA69" s="130"/>
      <c r="AB69" s="130"/>
      <c r="AC69" s="130"/>
      <c r="AD69" s="130"/>
      <c r="AE69" s="130"/>
      <c r="AF69" s="130"/>
      <c r="AG69" s="130"/>
      <c r="AH69" s="130"/>
      <c r="AI69" s="130"/>
      <c r="AJ69" s="130"/>
      <c r="AK69" s="130"/>
      <c r="AL69" s="130"/>
      <c r="AM69" s="130"/>
      <c r="AN69" s="130"/>
      <c r="AO69" s="130"/>
      <c r="AP69" s="130"/>
      <c r="AQ69" s="130"/>
      <c r="AR69" s="130"/>
      <c r="AS69" s="130"/>
      <c r="AT69" s="130"/>
      <c r="AU69" s="130"/>
    </row>
    <row r="70" spans="1:47">
      <c r="A70" s="103">
        <f t="shared" si="4"/>
        <v>1896</v>
      </c>
      <c r="B70" s="153">
        <v>1190.3399999999999</v>
      </c>
      <c r="C70" s="153"/>
      <c r="D70" s="176">
        <v>551.49009362277843</v>
      </c>
      <c r="E70" s="96"/>
      <c r="F70" s="180">
        <v>615.2515221063403</v>
      </c>
      <c r="G70" s="155">
        <f t="shared" si="1"/>
        <v>89.636526494843636</v>
      </c>
      <c r="H70" s="96"/>
      <c r="I70" s="97">
        <f t="shared" si="5"/>
        <v>215.84068576473786</v>
      </c>
      <c r="J70" s="96"/>
      <c r="K70" s="97">
        <f t="shared" si="2"/>
        <v>11.498839133868577</v>
      </c>
      <c r="L70" s="97">
        <f t="shared" si="3"/>
        <v>-4.7300433683519216</v>
      </c>
      <c r="M70" s="96"/>
      <c r="N70" s="96"/>
      <c r="O70" s="96">
        <f t="shared" si="6"/>
        <v>0</v>
      </c>
      <c r="P70" s="96">
        <f t="shared" si="7"/>
        <v>1</v>
      </c>
      <c r="Q70" s="97" t="str">
        <f t="shared" si="8"/>
        <v>n.a.</v>
      </c>
      <c r="R70" s="97" t="str">
        <f t="shared" si="9"/>
        <v>n.a.</v>
      </c>
      <c r="S70" s="97" t="str">
        <f t="shared" si="10"/>
        <v>n.a.</v>
      </c>
      <c r="T70" s="129">
        <f t="shared" si="11"/>
        <v>11.498839133868577</v>
      </c>
      <c r="U70" s="129" t="str">
        <f t="shared" si="12"/>
        <v>n.a.</v>
      </c>
      <c r="V70" s="129" t="str">
        <f t="shared" si="13"/>
        <v>n.a.</v>
      </c>
      <c r="W70" s="129" t="str">
        <f t="shared" si="14"/>
        <v>n.a.</v>
      </c>
      <c r="X70" s="129">
        <f t="shared" si="15"/>
        <v>-4.7300433683519216</v>
      </c>
      <c r="Y70" s="130"/>
      <c r="Z70" s="130"/>
      <c r="AA70" s="130"/>
      <c r="AB70" s="130"/>
      <c r="AC70" s="130"/>
      <c r="AD70" s="130"/>
      <c r="AE70" s="130"/>
      <c r="AF70" s="130"/>
      <c r="AG70" s="130"/>
      <c r="AH70" s="130"/>
      <c r="AI70" s="130"/>
      <c r="AJ70" s="130"/>
      <c r="AK70" s="130"/>
      <c r="AL70" s="130"/>
      <c r="AM70" s="130"/>
      <c r="AN70" s="130"/>
      <c r="AO70" s="130"/>
      <c r="AP70" s="130"/>
      <c r="AQ70" s="130"/>
      <c r="AR70" s="130"/>
      <c r="AS70" s="130"/>
      <c r="AT70" s="130"/>
      <c r="AU70" s="130"/>
    </row>
    <row r="71" spans="1:47">
      <c r="A71" s="103">
        <f t="shared" si="4"/>
        <v>1897</v>
      </c>
      <c r="B71" s="153">
        <v>1142.9089299999998</v>
      </c>
      <c r="C71" s="153"/>
      <c r="D71" s="176">
        <v>512.24756371522426</v>
      </c>
      <c r="E71" s="96"/>
      <c r="F71" s="180">
        <v>526.25087600129325</v>
      </c>
      <c r="G71" s="155">
        <f t="shared" si="1"/>
        <v>97.339042474860491</v>
      </c>
      <c r="H71" s="96"/>
      <c r="I71" s="97">
        <f t="shared" si="5"/>
        <v>223.11651844875959</v>
      </c>
      <c r="J71" s="96"/>
      <c r="K71" s="97">
        <f t="shared" si="2"/>
        <v>-14.465733591417941</v>
      </c>
      <c r="L71" s="97">
        <f t="shared" si="3"/>
        <v>8.59305495339553</v>
      </c>
      <c r="M71" s="96"/>
      <c r="N71" s="96"/>
      <c r="O71" s="96">
        <f t="shared" si="6"/>
        <v>0</v>
      </c>
      <c r="P71" s="96">
        <f t="shared" si="7"/>
        <v>1</v>
      </c>
      <c r="Q71" s="97" t="str">
        <f t="shared" si="8"/>
        <v>n.a.</v>
      </c>
      <c r="R71" s="97" t="str">
        <f t="shared" si="9"/>
        <v>n.a.</v>
      </c>
      <c r="S71" s="97" t="str">
        <f t="shared" si="10"/>
        <v>n.a.</v>
      </c>
      <c r="T71" s="129">
        <f t="shared" si="11"/>
        <v>-14.465733591417941</v>
      </c>
      <c r="U71" s="129" t="str">
        <f t="shared" si="12"/>
        <v>n.a.</v>
      </c>
      <c r="V71" s="129" t="str">
        <f t="shared" si="13"/>
        <v>n.a.</v>
      </c>
      <c r="W71" s="129" t="str">
        <f t="shared" si="14"/>
        <v>n.a.</v>
      </c>
      <c r="X71" s="129">
        <f t="shared" si="15"/>
        <v>8.59305495339553</v>
      </c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  <c r="AL71" s="130"/>
      <c r="AM71" s="130"/>
      <c r="AN71" s="130"/>
      <c r="AO71" s="130"/>
      <c r="AP71" s="130"/>
      <c r="AQ71" s="130"/>
      <c r="AR71" s="130"/>
      <c r="AS71" s="130"/>
      <c r="AT71" s="130"/>
      <c r="AU71" s="130"/>
    </row>
    <row r="72" spans="1:47">
      <c r="A72" s="103">
        <f t="shared" si="4"/>
        <v>1898</v>
      </c>
      <c r="B72" s="153">
        <v>1098.5009499999999</v>
      </c>
      <c r="C72" s="153"/>
      <c r="D72" s="176">
        <v>568.60903927646916</v>
      </c>
      <c r="E72" s="96"/>
      <c r="F72" s="180">
        <v>572.30382768431105</v>
      </c>
      <c r="G72" s="155">
        <f t="shared" ref="G72:G112" si="16">100*D72/F72</f>
        <v>99.354400891779477</v>
      </c>
      <c r="H72" s="96"/>
      <c r="I72" s="97">
        <f t="shared" si="5"/>
        <v>193.19090519521035</v>
      </c>
      <c r="J72" s="96"/>
      <c r="K72" s="97">
        <f t="shared" si="2"/>
        <v>8.7511401468725722</v>
      </c>
      <c r="L72" s="97">
        <f t="shared" si="3"/>
        <v>2.0704522724676266</v>
      </c>
      <c r="M72" s="96"/>
      <c r="N72" s="96"/>
      <c r="O72" s="96">
        <f t="shared" si="6"/>
        <v>0</v>
      </c>
      <c r="P72" s="96">
        <f t="shared" si="7"/>
        <v>1</v>
      </c>
      <c r="Q72" s="97" t="str">
        <f t="shared" si="8"/>
        <v>n.a.</v>
      </c>
      <c r="R72" s="97" t="str">
        <f t="shared" si="9"/>
        <v>n.a.</v>
      </c>
      <c r="S72" s="97" t="str">
        <f t="shared" si="10"/>
        <v>n.a.</v>
      </c>
      <c r="T72" s="129">
        <f t="shared" si="11"/>
        <v>8.7511401468725722</v>
      </c>
      <c r="U72" s="129" t="str">
        <f t="shared" si="12"/>
        <v>n.a.</v>
      </c>
      <c r="V72" s="129" t="str">
        <f t="shared" si="13"/>
        <v>n.a.</v>
      </c>
      <c r="W72" s="129" t="str">
        <f t="shared" si="14"/>
        <v>n.a.</v>
      </c>
      <c r="X72" s="129">
        <f t="shared" si="15"/>
        <v>2.0704522724676266</v>
      </c>
      <c r="Y72" s="130"/>
      <c r="Z72" s="130"/>
      <c r="AA72" s="130"/>
      <c r="AB72" s="130"/>
      <c r="AC72" s="130"/>
      <c r="AD72" s="130"/>
      <c r="AE72" s="130"/>
      <c r="AF72" s="130"/>
      <c r="AG72" s="130"/>
      <c r="AH72" s="130"/>
      <c r="AI72" s="130"/>
      <c r="AJ72" s="130"/>
      <c r="AK72" s="130"/>
      <c r="AL72" s="130"/>
      <c r="AM72" s="130"/>
      <c r="AN72" s="130"/>
      <c r="AO72" s="130"/>
      <c r="AP72" s="130"/>
      <c r="AQ72" s="130"/>
      <c r="AR72" s="130"/>
      <c r="AS72" s="130"/>
      <c r="AT72" s="130"/>
      <c r="AU72" s="130"/>
    </row>
    <row r="73" spans="1:47">
      <c r="A73" s="103">
        <f t="shared" si="4"/>
        <v>1899</v>
      </c>
      <c r="B73" s="153">
        <v>1139.9372250000001</v>
      </c>
      <c r="C73" s="153"/>
      <c r="D73" s="176">
        <v>542.81709477271704</v>
      </c>
      <c r="E73" s="96"/>
      <c r="F73" s="180">
        <v>588.43330820484289</v>
      </c>
      <c r="G73" s="155">
        <f t="shared" si="16"/>
        <v>92.247853274776531</v>
      </c>
      <c r="H73" s="96"/>
      <c r="I73" s="97">
        <f t="shared" si="5"/>
        <v>210.00392875933713</v>
      </c>
      <c r="J73" s="96"/>
      <c r="K73" s="97">
        <f t="shared" ref="K73:K112" si="17">100*(F73/F72-1)</f>
        <v>2.8183422406584002</v>
      </c>
      <c r="L73" s="97">
        <f t="shared" ref="L73:L112" si="18">100*(G73/G72-1)</f>
        <v>-7.1527255493630921</v>
      </c>
      <c r="M73" s="96"/>
      <c r="N73" s="96"/>
      <c r="O73" s="96">
        <f t="shared" si="6"/>
        <v>0</v>
      </c>
      <c r="P73" s="96">
        <f t="shared" si="7"/>
        <v>1</v>
      </c>
      <c r="Q73" s="97" t="str">
        <f t="shared" si="8"/>
        <v>n.a.</v>
      </c>
      <c r="R73" s="97" t="str">
        <f t="shared" si="9"/>
        <v>n.a.</v>
      </c>
      <c r="S73" s="97" t="str">
        <f t="shared" si="10"/>
        <v>n.a.</v>
      </c>
      <c r="T73" s="129">
        <f t="shared" si="11"/>
        <v>2.8183422406584002</v>
      </c>
      <c r="U73" s="129" t="str">
        <f t="shared" si="12"/>
        <v>n.a.</v>
      </c>
      <c r="V73" s="129" t="str">
        <f t="shared" si="13"/>
        <v>n.a.</v>
      </c>
      <c r="W73" s="129" t="str">
        <f t="shared" si="14"/>
        <v>n.a.</v>
      </c>
      <c r="X73" s="129">
        <f t="shared" si="15"/>
        <v>-7.1527255493630921</v>
      </c>
      <c r="Y73" s="130"/>
      <c r="Z73" s="130"/>
      <c r="AA73" s="130"/>
      <c r="AB73" s="130"/>
      <c r="AC73" s="130"/>
      <c r="AD73" s="130"/>
      <c r="AE73" s="130"/>
      <c r="AF73" s="130"/>
      <c r="AG73" s="130"/>
      <c r="AH73" s="130"/>
      <c r="AI73" s="130"/>
      <c r="AJ73" s="130"/>
      <c r="AK73" s="130"/>
      <c r="AL73" s="130"/>
      <c r="AM73" s="130"/>
      <c r="AN73" s="130"/>
      <c r="AO73" s="130"/>
      <c r="AP73" s="130"/>
      <c r="AQ73" s="130"/>
      <c r="AR73" s="130"/>
      <c r="AS73" s="130"/>
      <c r="AT73" s="130"/>
      <c r="AU73" s="130"/>
    </row>
    <row r="74" spans="1:47">
      <c r="A74" s="103">
        <f t="shared" si="4"/>
        <v>1900</v>
      </c>
      <c r="B74" s="153">
        <v>1206.73254</v>
      </c>
      <c r="C74" s="153"/>
      <c r="D74" s="176">
        <v>585.31890034756714</v>
      </c>
      <c r="E74" s="96"/>
      <c r="F74" s="180">
        <v>529.1136841267172</v>
      </c>
      <c r="G74" s="155">
        <f t="shared" si="16"/>
        <v>110.62252175798753</v>
      </c>
      <c r="H74" s="96"/>
      <c r="I74" s="97">
        <f t="shared" si="5"/>
        <v>206.16667927234749</v>
      </c>
      <c r="J74" s="96"/>
      <c r="K74" s="97">
        <f t="shared" si="17"/>
        <v>-10.080942606579235</v>
      </c>
      <c r="L74" s="97">
        <f t="shared" si="18"/>
        <v>19.918803344375725</v>
      </c>
      <c r="M74" s="96"/>
      <c r="N74" s="96"/>
      <c r="O74" s="96">
        <f t="shared" si="6"/>
        <v>0</v>
      </c>
      <c r="P74" s="96">
        <f t="shared" si="7"/>
        <v>1</v>
      </c>
      <c r="Q74" s="97" t="str">
        <f t="shared" si="8"/>
        <v>n.a.</v>
      </c>
      <c r="R74" s="97" t="str">
        <f t="shared" si="9"/>
        <v>n.a.</v>
      </c>
      <c r="S74" s="97" t="str">
        <f t="shared" si="10"/>
        <v>n.a.</v>
      </c>
      <c r="T74" s="129">
        <f t="shared" si="11"/>
        <v>-10.080942606579235</v>
      </c>
      <c r="U74" s="129" t="str">
        <f t="shared" si="12"/>
        <v>n.a.</v>
      </c>
      <c r="V74" s="129" t="str">
        <f t="shared" si="13"/>
        <v>n.a.</v>
      </c>
      <c r="W74" s="129" t="str">
        <f t="shared" si="14"/>
        <v>n.a.</v>
      </c>
      <c r="X74" s="129">
        <f t="shared" si="15"/>
        <v>19.918803344375725</v>
      </c>
      <c r="Y74" s="130"/>
      <c r="Z74" s="130"/>
      <c r="AA74" s="130"/>
      <c r="AB74" s="130"/>
      <c r="AC74" s="130"/>
      <c r="AD74" s="130"/>
      <c r="AE74" s="130"/>
      <c r="AF74" s="130"/>
      <c r="AG74" s="130"/>
      <c r="AH74" s="130"/>
      <c r="AI74" s="130"/>
      <c r="AJ74" s="130"/>
      <c r="AK74" s="130"/>
      <c r="AL74" s="130"/>
      <c r="AM74" s="130"/>
      <c r="AN74" s="130"/>
      <c r="AO74" s="130"/>
      <c r="AP74" s="130"/>
      <c r="AQ74" s="130"/>
      <c r="AR74" s="130"/>
      <c r="AS74" s="130"/>
      <c r="AT74" s="130"/>
      <c r="AU74" s="130"/>
    </row>
    <row r="75" spans="1:47">
      <c r="A75" s="103">
        <f t="shared" si="4"/>
        <v>1901</v>
      </c>
      <c r="B75" s="153">
        <v>1263.5330800000002</v>
      </c>
      <c r="C75" s="153"/>
      <c r="D75" s="176">
        <v>663.88000870307917</v>
      </c>
      <c r="E75" s="96"/>
      <c r="F75" s="180">
        <v>510.80674888400421</v>
      </c>
      <c r="G75" s="155">
        <f t="shared" si="16"/>
        <v>129.96696111660722</v>
      </c>
      <c r="H75" s="96"/>
      <c r="I75" s="97">
        <f t="shared" si="5"/>
        <v>190.32552018976614</v>
      </c>
      <c r="J75" s="96"/>
      <c r="K75" s="97">
        <f t="shared" si="17"/>
        <v>-3.4599247367657737</v>
      </c>
      <c r="L75" s="97">
        <f t="shared" si="18"/>
        <v>17.486890599854664</v>
      </c>
      <c r="M75" s="96"/>
      <c r="N75" s="96"/>
      <c r="O75" s="96">
        <f t="shared" si="6"/>
        <v>0</v>
      </c>
      <c r="P75" s="96">
        <f t="shared" si="7"/>
        <v>1</v>
      </c>
      <c r="Q75" s="97" t="str">
        <f t="shared" si="8"/>
        <v>n.a.</v>
      </c>
      <c r="R75" s="97" t="str">
        <f t="shared" si="9"/>
        <v>n.a.</v>
      </c>
      <c r="S75" s="97" t="str">
        <f t="shared" si="10"/>
        <v>n.a.</v>
      </c>
      <c r="T75" s="129">
        <f t="shared" si="11"/>
        <v>-3.4599247367657737</v>
      </c>
      <c r="U75" s="129" t="str">
        <f t="shared" si="12"/>
        <v>n.a.</v>
      </c>
      <c r="V75" s="129" t="str">
        <f t="shared" si="13"/>
        <v>n.a.</v>
      </c>
      <c r="W75" s="129" t="str">
        <f t="shared" si="14"/>
        <v>n.a.</v>
      </c>
      <c r="X75" s="129">
        <f t="shared" si="15"/>
        <v>17.486890599854664</v>
      </c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</row>
    <row r="76" spans="1:47">
      <c r="A76" s="103">
        <f t="shared" si="4"/>
        <v>1902</v>
      </c>
      <c r="B76" s="153">
        <v>1266.3972749999998</v>
      </c>
      <c r="C76" s="153"/>
      <c r="D76" s="176">
        <v>638.04741688800164</v>
      </c>
      <c r="E76" s="96"/>
      <c r="F76" s="180">
        <v>659.23818026114725</v>
      </c>
      <c r="G76" s="155">
        <f t="shared" si="16"/>
        <v>96.785567946815334</v>
      </c>
      <c r="H76" s="96"/>
      <c r="I76" s="97">
        <f t="shared" si="5"/>
        <v>198.48011942070039</v>
      </c>
      <c r="J76" s="96"/>
      <c r="K76" s="97">
        <f t="shared" si="17"/>
        <v>29.058236153189387</v>
      </c>
      <c r="L76" s="97">
        <f t="shared" si="18"/>
        <v>-25.530637082466924</v>
      </c>
      <c r="M76" s="96"/>
      <c r="N76" s="96"/>
      <c r="O76" s="96">
        <f t="shared" si="6"/>
        <v>0</v>
      </c>
      <c r="P76" s="96">
        <f t="shared" si="7"/>
        <v>1</v>
      </c>
      <c r="Q76" s="97" t="str">
        <f t="shared" si="8"/>
        <v>n.a.</v>
      </c>
      <c r="R76" s="97" t="str">
        <f t="shared" si="9"/>
        <v>n.a.</v>
      </c>
      <c r="S76" s="97" t="str">
        <f t="shared" si="10"/>
        <v>n.a.</v>
      </c>
      <c r="T76" s="129">
        <f t="shared" si="11"/>
        <v>29.058236153189387</v>
      </c>
      <c r="U76" s="129" t="str">
        <f t="shared" si="12"/>
        <v>n.a.</v>
      </c>
      <c r="V76" s="129" t="str">
        <f t="shared" si="13"/>
        <v>n.a.</v>
      </c>
      <c r="W76" s="129" t="str">
        <f t="shared" si="14"/>
        <v>n.a.</v>
      </c>
      <c r="X76" s="129">
        <f t="shared" si="15"/>
        <v>-25.530637082466924</v>
      </c>
      <c r="Y76" s="130"/>
      <c r="Z76" s="130"/>
      <c r="AA76" s="130"/>
      <c r="AB76" s="130"/>
      <c r="AC76" s="130"/>
      <c r="AD76" s="130"/>
      <c r="AE76" s="130"/>
      <c r="AF76" s="130"/>
      <c r="AG76" s="130"/>
      <c r="AH76" s="130"/>
      <c r="AI76" s="130"/>
      <c r="AJ76" s="130"/>
      <c r="AK76" s="130"/>
      <c r="AL76" s="130"/>
      <c r="AM76" s="130"/>
      <c r="AN76" s="130"/>
      <c r="AO76" s="130"/>
      <c r="AP76" s="130"/>
      <c r="AQ76" s="130"/>
      <c r="AR76" s="130"/>
      <c r="AS76" s="130"/>
      <c r="AT76" s="130"/>
      <c r="AU76" s="130"/>
    </row>
    <row r="77" spans="1:47">
      <c r="A77" s="103">
        <f t="shared" si="4"/>
        <v>1903</v>
      </c>
      <c r="B77" s="153">
        <v>1274.4426599999999</v>
      </c>
      <c r="C77" s="153"/>
      <c r="D77" s="176">
        <v>623.98453596365709</v>
      </c>
      <c r="E77" s="96"/>
      <c r="F77" s="180">
        <v>648.88994753350494</v>
      </c>
      <c r="G77" s="155">
        <f t="shared" si="16"/>
        <v>96.161843519919557</v>
      </c>
      <c r="H77" s="96"/>
      <c r="I77" s="97">
        <f t="shared" si="5"/>
        <v>204.24266733338206</v>
      </c>
      <c r="J77" s="96"/>
      <c r="K77" s="97">
        <f t="shared" si="17"/>
        <v>-1.569725940864497</v>
      </c>
      <c r="L77" s="97">
        <f t="shared" si="18"/>
        <v>-0.64443949663912647</v>
      </c>
      <c r="M77" s="96"/>
      <c r="N77" s="96"/>
      <c r="O77" s="96">
        <f t="shared" si="6"/>
        <v>0</v>
      </c>
      <c r="P77" s="96">
        <f t="shared" si="7"/>
        <v>1</v>
      </c>
      <c r="Q77" s="97" t="str">
        <f t="shared" si="8"/>
        <v>n.a.</v>
      </c>
      <c r="R77" s="97" t="str">
        <f t="shared" si="9"/>
        <v>n.a.</v>
      </c>
      <c r="S77" s="97" t="str">
        <f t="shared" si="10"/>
        <v>n.a.</v>
      </c>
      <c r="T77" s="129">
        <f t="shared" si="11"/>
        <v>-1.569725940864497</v>
      </c>
      <c r="U77" s="129" t="str">
        <f t="shared" si="12"/>
        <v>n.a.</v>
      </c>
      <c r="V77" s="129" t="str">
        <f t="shared" si="13"/>
        <v>n.a.</v>
      </c>
      <c r="W77" s="129" t="str">
        <f t="shared" si="14"/>
        <v>n.a.</v>
      </c>
      <c r="X77" s="129">
        <f t="shared" si="15"/>
        <v>-0.64443949663912647</v>
      </c>
      <c r="Y77" s="130"/>
      <c r="Z77" s="130"/>
      <c r="AA77" s="130"/>
      <c r="AB77" s="130"/>
      <c r="AC77" s="130"/>
      <c r="AD77" s="130"/>
      <c r="AE77" s="130"/>
      <c r="AF77" s="130"/>
      <c r="AG77" s="130"/>
      <c r="AH77" s="130"/>
      <c r="AI77" s="130"/>
      <c r="AJ77" s="130"/>
      <c r="AK77" s="130"/>
      <c r="AL77" s="130"/>
      <c r="AM77" s="130"/>
      <c r="AN77" s="130"/>
      <c r="AO77" s="130"/>
      <c r="AP77" s="130"/>
      <c r="AQ77" s="130"/>
      <c r="AR77" s="130"/>
      <c r="AS77" s="130"/>
      <c r="AT77" s="130"/>
      <c r="AU77" s="130"/>
    </row>
    <row r="78" spans="1:47">
      <c r="A78" s="103">
        <f t="shared" si="4"/>
        <v>1904</v>
      </c>
      <c r="B78" s="153">
        <v>1219.4457600000001</v>
      </c>
      <c r="C78" s="153"/>
      <c r="D78" s="176">
        <v>572.45252586571667</v>
      </c>
      <c r="E78" s="96"/>
      <c r="F78" s="180">
        <v>689.23531601527111</v>
      </c>
      <c r="G78" s="155">
        <f t="shared" si="16"/>
        <v>83.05618017011669</v>
      </c>
      <c r="H78" s="96"/>
      <c r="I78" s="97">
        <f t="shared" si="5"/>
        <v>213.02129083208064</v>
      </c>
      <c r="J78" s="96"/>
      <c r="K78" s="97">
        <f t="shared" si="17"/>
        <v>6.2175980125941166</v>
      </c>
      <c r="L78" s="97">
        <f t="shared" si="18"/>
        <v>-13.628756344597404</v>
      </c>
      <c r="M78" s="96"/>
      <c r="N78" s="96"/>
      <c r="O78" s="96">
        <f t="shared" si="6"/>
        <v>0</v>
      </c>
      <c r="P78" s="96">
        <f t="shared" si="7"/>
        <v>1</v>
      </c>
      <c r="Q78" s="97" t="str">
        <f t="shared" si="8"/>
        <v>n.a.</v>
      </c>
      <c r="R78" s="97" t="str">
        <f t="shared" si="9"/>
        <v>n.a.</v>
      </c>
      <c r="S78" s="97" t="str">
        <f t="shared" si="10"/>
        <v>n.a.</v>
      </c>
      <c r="T78" s="129">
        <f t="shared" si="11"/>
        <v>6.2175980125941166</v>
      </c>
      <c r="U78" s="129" t="str">
        <f t="shared" si="12"/>
        <v>n.a.</v>
      </c>
      <c r="V78" s="129" t="str">
        <f t="shared" si="13"/>
        <v>n.a.</v>
      </c>
      <c r="W78" s="129" t="str">
        <f t="shared" si="14"/>
        <v>n.a.</v>
      </c>
      <c r="X78" s="129">
        <f t="shared" si="15"/>
        <v>-13.628756344597404</v>
      </c>
      <c r="Y78" s="130"/>
      <c r="Z78" s="130"/>
      <c r="AA78" s="130"/>
      <c r="AB78" s="130"/>
      <c r="AC78" s="130"/>
      <c r="AD78" s="130"/>
      <c r="AE78" s="130"/>
      <c r="AF78" s="130"/>
      <c r="AG78" s="130"/>
      <c r="AH78" s="130"/>
      <c r="AI78" s="130"/>
      <c r="AJ78" s="130"/>
      <c r="AK78" s="130"/>
      <c r="AL78" s="130"/>
      <c r="AM78" s="130"/>
      <c r="AN78" s="130"/>
      <c r="AO78" s="130"/>
      <c r="AP78" s="130"/>
      <c r="AQ78" s="130"/>
      <c r="AR78" s="130"/>
      <c r="AS78" s="130"/>
      <c r="AT78" s="130"/>
      <c r="AU78" s="130"/>
    </row>
    <row r="79" spans="1:47">
      <c r="A79" s="103">
        <f t="shared" si="4"/>
        <v>1905</v>
      </c>
      <c r="B79" s="153">
        <v>1099.488705</v>
      </c>
      <c r="C79" s="153"/>
      <c r="D79" s="176">
        <v>579.59194571672424</v>
      </c>
      <c r="E79" s="96"/>
      <c r="F79" s="180">
        <v>711.6686879933626</v>
      </c>
      <c r="G79" s="155">
        <f t="shared" si="16"/>
        <v>81.441259886107261</v>
      </c>
      <c r="H79" s="96"/>
      <c r="I79" s="97">
        <f t="shared" si="5"/>
        <v>189.70048033368903</v>
      </c>
      <c r="J79" s="96"/>
      <c r="K79" s="97">
        <f t="shared" si="17"/>
        <v>3.2548204447484297</v>
      </c>
      <c r="L79" s="97">
        <f t="shared" si="18"/>
        <v>-1.9443710037010287</v>
      </c>
      <c r="M79" s="96"/>
      <c r="N79" s="96"/>
      <c r="O79" s="96">
        <f t="shared" si="6"/>
        <v>0</v>
      </c>
      <c r="P79" s="96">
        <f t="shared" si="7"/>
        <v>1</v>
      </c>
      <c r="Q79" s="97" t="str">
        <f t="shared" si="8"/>
        <v>n.a.</v>
      </c>
      <c r="R79" s="97" t="str">
        <f t="shared" si="9"/>
        <v>n.a.</v>
      </c>
      <c r="S79" s="97" t="str">
        <f t="shared" si="10"/>
        <v>n.a.</v>
      </c>
      <c r="T79" s="129">
        <f t="shared" si="11"/>
        <v>3.2548204447484297</v>
      </c>
      <c r="U79" s="129" t="str">
        <f t="shared" si="12"/>
        <v>n.a.</v>
      </c>
      <c r="V79" s="129" t="str">
        <f t="shared" si="13"/>
        <v>n.a.</v>
      </c>
      <c r="W79" s="129" t="str">
        <f t="shared" si="14"/>
        <v>n.a.</v>
      </c>
      <c r="X79" s="129">
        <f t="shared" si="15"/>
        <v>-1.9443710037010287</v>
      </c>
      <c r="Y79" s="130"/>
      <c r="Z79" s="130"/>
      <c r="AA79" s="130"/>
      <c r="AB79" s="130"/>
      <c r="AC79" s="130"/>
      <c r="AD79" s="130"/>
      <c r="AE79" s="130"/>
      <c r="AF79" s="130"/>
      <c r="AG79" s="130"/>
      <c r="AH79" s="130"/>
      <c r="AI79" s="130"/>
      <c r="AJ79" s="130"/>
      <c r="AK79" s="130"/>
      <c r="AL79" s="130"/>
      <c r="AM79" s="130"/>
      <c r="AN79" s="130"/>
      <c r="AO79" s="130"/>
      <c r="AP79" s="130"/>
      <c r="AQ79" s="130"/>
      <c r="AR79" s="130"/>
      <c r="AS79" s="130"/>
      <c r="AT79" s="130"/>
      <c r="AU79" s="130"/>
    </row>
    <row r="80" spans="1:47">
      <c r="A80" s="103">
        <f t="shared" si="4"/>
        <v>1906</v>
      </c>
      <c r="B80" s="153">
        <v>978.87335999999993</v>
      </c>
      <c r="C80" s="153"/>
      <c r="D80" s="176">
        <v>604.51689730510566</v>
      </c>
      <c r="E80" s="96"/>
      <c r="F80" s="180">
        <v>708.07364304519081</v>
      </c>
      <c r="G80" s="155">
        <f t="shared" si="16"/>
        <v>85.374862239650412</v>
      </c>
      <c r="H80" s="96"/>
      <c r="I80" s="97">
        <f t="shared" si="5"/>
        <v>161.92655066611857</v>
      </c>
      <c r="J80" s="96"/>
      <c r="K80" s="97">
        <f t="shared" si="17"/>
        <v>-0.5051571059432769</v>
      </c>
      <c r="L80" s="97">
        <f t="shared" si="18"/>
        <v>4.8299871085542678</v>
      </c>
      <c r="M80" s="96"/>
      <c r="N80" s="96"/>
      <c r="O80" s="96">
        <f t="shared" si="6"/>
        <v>0</v>
      </c>
      <c r="P80" s="96">
        <f t="shared" si="7"/>
        <v>1</v>
      </c>
      <c r="Q80" s="97" t="str">
        <f t="shared" si="8"/>
        <v>n.a.</v>
      </c>
      <c r="R80" s="97" t="str">
        <f t="shared" si="9"/>
        <v>n.a.</v>
      </c>
      <c r="S80" s="97" t="str">
        <f t="shared" si="10"/>
        <v>n.a.</v>
      </c>
      <c r="T80" s="129">
        <f t="shared" si="11"/>
        <v>-0.5051571059432769</v>
      </c>
      <c r="U80" s="129" t="str">
        <f t="shared" si="12"/>
        <v>n.a.</v>
      </c>
      <c r="V80" s="129" t="str">
        <f t="shared" si="13"/>
        <v>n.a.</v>
      </c>
      <c r="W80" s="129" t="str">
        <f t="shared" si="14"/>
        <v>n.a.</v>
      </c>
      <c r="X80" s="129">
        <f t="shared" si="15"/>
        <v>4.8299871085542678</v>
      </c>
      <c r="Y80" s="130"/>
      <c r="Z80" s="130"/>
      <c r="AA80" s="130"/>
      <c r="AB80" s="130"/>
      <c r="AC80" s="130"/>
      <c r="AD80" s="130"/>
      <c r="AE80" s="130"/>
      <c r="AF80" s="130"/>
      <c r="AG80" s="130"/>
      <c r="AH80" s="130"/>
      <c r="AI80" s="130"/>
      <c r="AJ80" s="130"/>
      <c r="AK80" s="130"/>
      <c r="AL80" s="130"/>
      <c r="AM80" s="130"/>
      <c r="AN80" s="130"/>
      <c r="AO80" s="130"/>
      <c r="AP80" s="130"/>
      <c r="AQ80" s="130"/>
      <c r="AR80" s="130"/>
      <c r="AS80" s="130"/>
      <c r="AT80" s="130"/>
      <c r="AU80" s="130"/>
    </row>
    <row r="81" spans="1:47">
      <c r="A81" s="103">
        <f t="shared" si="4"/>
        <v>1907</v>
      </c>
      <c r="B81" s="153">
        <v>874.39109999999994</v>
      </c>
      <c r="C81" s="153"/>
      <c r="D81" s="176">
        <v>646.72339642693407</v>
      </c>
      <c r="E81" s="96"/>
      <c r="F81" s="180">
        <v>723.07911254572571</v>
      </c>
      <c r="G81" s="155">
        <f t="shared" si="16"/>
        <v>89.440198894700742</v>
      </c>
      <c r="H81" s="96"/>
      <c r="I81" s="97">
        <f t="shared" si="5"/>
        <v>135.20325765712226</v>
      </c>
      <c r="J81" s="96"/>
      <c r="K81" s="97">
        <f t="shared" si="17"/>
        <v>2.1191961666587877</v>
      </c>
      <c r="L81" s="97">
        <f t="shared" si="18"/>
        <v>4.7617490071477642</v>
      </c>
      <c r="M81" s="96"/>
      <c r="N81" s="96"/>
      <c r="O81" s="96">
        <f t="shared" si="6"/>
        <v>0</v>
      </c>
      <c r="P81" s="96">
        <f t="shared" si="7"/>
        <v>1</v>
      </c>
      <c r="Q81" s="97" t="str">
        <f t="shared" si="8"/>
        <v>n.a.</v>
      </c>
      <c r="R81" s="97" t="str">
        <f t="shared" si="9"/>
        <v>n.a.</v>
      </c>
      <c r="S81" s="97" t="str">
        <f t="shared" si="10"/>
        <v>n.a.</v>
      </c>
      <c r="T81" s="129">
        <f t="shared" si="11"/>
        <v>2.1191961666587877</v>
      </c>
      <c r="U81" s="129" t="str">
        <f t="shared" si="12"/>
        <v>n.a.</v>
      </c>
      <c r="V81" s="129" t="str">
        <f t="shared" si="13"/>
        <v>n.a.</v>
      </c>
      <c r="W81" s="129" t="str">
        <f t="shared" si="14"/>
        <v>n.a.</v>
      </c>
      <c r="X81" s="129">
        <f t="shared" si="15"/>
        <v>4.7617490071477642</v>
      </c>
      <c r="Y81" s="130"/>
      <c r="Z81" s="130"/>
      <c r="AA81" s="130"/>
      <c r="AB81" s="130"/>
      <c r="AC81" s="130"/>
      <c r="AD81" s="130"/>
      <c r="AE81" s="130"/>
      <c r="AF81" s="130"/>
      <c r="AG81" s="130"/>
      <c r="AH81" s="130"/>
      <c r="AI81" s="130"/>
      <c r="AJ81" s="130"/>
      <c r="AK81" s="130"/>
      <c r="AL81" s="130"/>
      <c r="AM81" s="130"/>
      <c r="AN81" s="130"/>
      <c r="AO81" s="130"/>
      <c r="AP81" s="130"/>
      <c r="AQ81" s="130"/>
      <c r="AR81" s="130"/>
      <c r="AS81" s="130"/>
      <c r="AT81" s="130"/>
      <c r="AU81" s="130"/>
    </row>
    <row r="82" spans="1:47">
      <c r="A82" s="103">
        <f t="shared" si="4"/>
        <v>1908</v>
      </c>
      <c r="B82" s="153">
        <v>849.17754000000002</v>
      </c>
      <c r="C82" s="153"/>
      <c r="D82" s="176">
        <v>638.39679932939532</v>
      </c>
      <c r="E82" s="96"/>
      <c r="F82" s="180">
        <v>723.94483142302715</v>
      </c>
      <c r="G82" s="155">
        <f t="shared" si="16"/>
        <v>88.183073021534838</v>
      </c>
      <c r="H82" s="96"/>
      <c r="I82" s="97">
        <f t="shared" si="5"/>
        <v>133.01719884749102</v>
      </c>
      <c r="J82" s="96"/>
      <c r="K82" s="97">
        <f t="shared" si="17"/>
        <v>0.11972671624458364</v>
      </c>
      <c r="L82" s="97">
        <f t="shared" si="18"/>
        <v>-1.4055490581432406</v>
      </c>
      <c r="M82" s="96"/>
      <c r="N82" s="96"/>
      <c r="O82" s="96">
        <f t="shared" si="6"/>
        <v>0</v>
      </c>
      <c r="P82" s="96">
        <f t="shared" si="7"/>
        <v>1</v>
      </c>
      <c r="Q82" s="97" t="str">
        <f t="shared" si="8"/>
        <v>n.a.</v>
      </c>
      <c r="R82" s="97" t="str">
        <f t="shared" si="9"/>
        <v>n.a.</v>
      </c>
      <c r="S82" s="97" t="str">
        <f t="shared" si="10"/>
        <v>n.a.</v>
      </c>
      <c r="T82" s="129">
        <f t="shared" si="11"/>
        <v>0.11972671624458364</v>
      </c>
      <c r="U82" s="129" t="str">
        <f t="shared" si="12"/>
        <v>n.a.</v>
      </c>
      <c r="V82" s="129" t="str">
        <f t="shared" si="13"/>
        <v>n.a.</v>
      </c>
      <c r="W82" s="129" t="str">
        <f t="shared" si="14"/>
        <v>n.a.</v>
      </c>
      <c r="X82" s="129">
        <f t="shared" si="15"/>
        <v>-1.4055490581432406</v>
      </c>
      <c r="Y82" s="130"/>
      <c r="Z82" s="130"/>
      <c r="AA82" s="130"/>
      <c r="AB82" s="130"/>
      <c r="AC82" s="130"/>
      <c r="AD82" s="130"/>
      <c r="AE82" s="130"/>
      <c r="AF82" s="130"/>
      <c r="AG82" s="130"/>
      <c r="AH82" s="130"/>
      <c r="AI82" s="130"/>
      <c r="AJ82" s="130"/>
      <c r="AK82" s="130"/>
      <c r="AL82" s="130"/>
      <c r="AM82" s="130"/>
      <c r="AN82" s="130"/>
      <c r="AO82" s="130"/>
      <c r="AP82" s="130"/>
      <c r="AQ82" s="130"/>
      <c r="AR82" s="130"/>
      <c r="AS82" s="130"/>
      <c r="AT82" s="130"/>
      <c r="AU82" s="130"/>
    </row>
    <row r="83" spans="1:47">
      <c r="A83" s="103">
        <f t="shared" si="4"/>
        <v>1909</v>
      </c>
      <c r="B83" s="153">
        <v>839.81718000000001</v>
      </c>
      <c r="C83" s="153"/>
      <c r="D83" s="176">
        <v>689.46463945643779</v>
      </c>
      <c r="E83" s="96"/>
      <c r="F83" s="180">
        <v>743.04095778967701</v>
      </c>
      <c r="G83" s="155">
        <f t="shared" si="16"/>
        <v>92.78958746868912</v>
      </c>
      <c r="H83" s="96"/>
      <c r="I83" s="97">
        <f t="shared" si="5"/>
        <v>121.80714309904241</v>
      </c>
      <c r="J83" s="96"/>
      <c r="K83" s="97">
        <f t="shared" si="17"/>
        <v>2.6377875133265949</v>
      </c>
      <c r="L83" s="97">
        <f t="shared" si="18"/>
        <v>5.2238080272268839</v>
      </c>
      <c r="M83" s="96"/>
      <c r="N83" s="96"/>
      <c r="O83" s="96">
        <f t="shared" si="6"/>
        <v>0</v>
      </c>
      <c r="P83" s="96">
        <f t="shared" si="7"/>
        <v>1</v>
      </c>
      <c r="Q83" s="97" t="str">
        <f t="shared" si="8"/>
        <v>n.a.</v>
      </c>
      <c r="R83" s="97" t="str">
        <f t="shared" si="9"/>
        <v>n.a.</v>
      </c>
      <c r="S83" s="97" t="str">
        <f t="shared" si="10"/>
        <v>n.a.</v>
      </c>
      <c r="T83" s="129">
        <f t="shared" si="11"/>
        <v>2.6377875133265949</v>
      </c>
      <c r="U83" s="129" t="str">
        <f t="shared" si="12"/>
        <v>n.a.</v>
      </c>
      <c r="V83" s="129" t="str">
        <f t="shared" si="13"/>
        <v>n.a.</v>
      </c>
      <c r="W83" s="129" t="str">
        <f t="shared" si="14"/>
        <v>n.a.</v>
      </c>
      <c r="X83" s="129">
        <f t="shared" si="15"/>
        <v>5.2238080272268839</v>
      </c>
      <c r="Y83" s="130"/>
      <c r="Z83" s="130"/>
      <c r="AA83" s="130"/>
      <c r="AB83" s="130"/>
      <c r="AC83" s="130"/>
      <c r="AD83" s="130"/>
      <c r="AE83" s="130"/>
      <c r="AF83" s="130"/>
      <c r="AG83" s="130"/>
      <c r="AH83" s="130"/>
      <c r="AI83" s="130"/>
      <c r="AJ83" s="130"/>
      <c r="AK83" s="130"/>
      <c r="AL83" s="130"/>
      <c r="AM83" s="130"/>
      <c r="AN83" s="130"/>
      <c r="AO83" s="130"/>
      <c r="AP83" s="130"/>
      <c r="AQ83" s="130"/>
      <c r="AR83" s="130"/>
      <c r="AS83" s="130"/>
      <c r="AT83" s="130"/>
      <c r="AU83" s="130"/>
    </row>
    <row r="84" spans="1:47">
      <c r="A84" s="103">
        <f t="shared" si="4"/>
        <v>1910</v>
      </c>
      <c r="B84" s="153">
        <v>791.89695999999992</v>
      </c>
      <c r="C84" s="153"/>
      <c r="D84" s="176">
        <v>660.86910746801425</v>
      </c>
      <c r="E84" s="96"/>
      <c r="F84" s="180">
        <v>745.02673588125901</v>
      </c>
      <c r="G84" s="155">
        <f t="shared" si="16"/>
        <v>88.704079416197274</v>
      </c>
      <c r="H84" s="96"/>
      <c r="I84" s="97">
        <f t="shared" si="5"/>
        <v>119.82659668175326</v>
      </c>
      <c r="J84" s="96"/>
      <c r="K84" s="97">
        <f t="shared" si="17"/>
        <v>0.26725015233199922</v>
      </c>
      <c r="L84" s="97">
        <f t="shared" si="18"/>
        <v>-4.4029811576330786</v>
      </c>
      <c r="M84" s="96"/>
      <c r="N84" s="96"/>
      <c r="O84" s="96">
        <f t="shared" si="6"/>
        <v>0</v>
      </c>
      <c r="P84" s="96">
        <f t="shared" si="7"/>
        <v>1</v>
      </c>
      <c r="Q84" s="97" t="str">
        <f t="shared" si="8"/>
        <v>n.a.</v>
      </c>
      <c r="R84" s="97" t="str">
        <f t="shared" si="9"/>
        <v>n.a.</v>
      </c>
      <c r="S84" s="97" t="str">
        <f t="shared" si="10"/>
        <v>n.a.</v>
      </c>
      <c r="T84" s="129">
        <f t="shared" si="11"/>
        <v>0.26725015233199922</v>
      </c>
      <c r="U84" s="129" t="str">
        <f t="shared" si="12"/>
        <v>n.a.</v>
      </c>
      <c r="V84" s="129" t="str">
        <f t="shared" si="13"/>
        <v>n.a.</v>
      </c>
      <c r="W84" s="129" t="str">
        <f t="shared" si="14"/>
        <v>n.a.</v>
      </c>
      <c r="X84" s="129">
        <f t="shared" si="15"/>
        <v>-4.4029811576330786</v>
      </c>
      <c r="Y84" s="130"/>
      <c r="Z84" s="130"/>
      <c r="AA84" s="130"/>
      <c r="AB84" s="130"/>
      <c r="AC84" s="130"/>
      <c r="AD84" s="130"/>
      <c r="AE84" s="130"/>
      <c r="AF84" s="130"/>
      <c r="AG84" s="130"/>
      <c r="AH84" s="130"/>
      <c r="AI84" s="130"/>
      <c r="AJ84" s="130"/>
      <c r="AK84" s="130"/>
      <c r="AL84" s="130"/>
      <c r="AM84" s="130"/>
      <c r="AN84" s="130"/>
      <c r="AO84" s="130"/>
      <c r="AP84" s="130"/>
      <c r="AQ84" s="130"/>
      <c r="AR84" s="130"/>
      <c r="AS84" s="130"/>
      <c r="AT84" s="130"/>
      <c r="AU84" s="130"/>
    </row>
    <row r="85" spans="1:47">
      <c r="A85" s="103">
        <f t="shared" si="4"/>
        <v>1911</v>
      </c>
      <c r="B85" s="153">
        <v>759.42349999999999</v>
      </c>
      <c r="C85" s="153"/>
      <c r="D85" s="176">
        <v>847.53674726210465</v>
      </c>
      <c r="E85" s="96"/>
      <c r="F85" s="180">
        <v>935.28567043526209</v>
      </c>
      <c r="G85" s="155">
        <f t="shared" si="16"/>
        <v>90.617954925758568</v>
      </c>
      <c r="H85" s="96"/>
      <c r="I85" s="97">
        <f t="shared" si="5"/>
        <v>89.60360744867441</v>
      </c>
      <c r="J85" s="96"/>
      <c r="K85" s="97">
        <f t="shared" si="17"/>
        <v>25.537195565063087</v>
      </c>
      <c r="L85" s="97">
        <f t="shared" si="18"/>
        <v>2.1575958198962075</v>
      </c>
      <c r="M85" s="96"/>
      <c r="N85" s="96"/>
      <c r="O85" s="96">
        <f t="shared" si="6"/>
        <v>1</v>
      </c>
      <c r="P85" s="96">
        <f t="shared" si="7"/>
        <v>0</v>
      </c>
      <c r="Q85" s="97" t="str">
        <f t="shared" si="8"/>
        <v>n.a.</v>
      </c>
      <c r="R85" s="97" t="str">
        <f t="shared" si="9"/>
        <v>n.a.</v>
      </c>
      <c r="S85" s="97">
        <f t="shared" si="10"/>
        <v>25.537195565063087</v>
      </c>
      <c r="T85" s="129" t="str">
        <f t="shared" si="11"/>
        <v>n.a.</v>
      </c>
      <c r="U85" s="129" t="str">
        <f t="shared" si="12"/>
        <v>n.a.</v>
      </c>
      <c r="V85" s="129" t="str">
        <f t="shared" si="13"/>
        <v>n.a.</v>
      </c>
      <c r="W85" s="129">
        <f t="shared" si="14"/>
        <v>2.1575958198962075</v>
      </c>
      <c r="X85" s="129" t="str">
        <f t="shared" si="15"/>
        <v>n.a.</v>
      </c>
      <c r="Y85" s="130"/>
      <c r="Z85" s="130"/>
      <c r="AA85" s="130"/>
      <c r="AB85" s="130"/>
      <c r="AC85" s="130"/>
      <c r="AD85" s="130"/>
      <c r="AE85" s="130"/>
      <c r="AF85" s="130"/>
      <c r="AG85" s="130"/>
      <c r="AH85" s="130"/>
      <c r="AI85" s="130"/>
      <c r="AJ85" s="130"/>
      <c r="AK85" s="130"/>
      <c r="AL85" s="130"/>
      <c r="AM85" s="130"/>
      <c r="AN85" s="130"/>
      <c r="AO85" s="130"/>
      <c r="AP85" s="130"/>
      <c r="AQ85" s="130"/>
      <c r="AR85" s="130"/>
      <c r="AS85" s="130"/>
      <c r="AT85" s="130"/>
      <c r="AU85" s="130"/>
    </row>
    <row r="86" spans="1:47">
      <c r="A86" s="103">
        <f t="shared" si="4"/>
        <v>1912</v>
      </c>
      <c r="B86" s="153">
        <v>829.42349999999999</v>
      </c>
      <c r="C86" s="153"/>
      <c r="D86" s="176">
        <v>823.86262577421235</v>
      </c>
      <c r="E86" s="96"/>
      <c r="F86" s="180">
        <v>913.39395019436438</v>
      </c>
      <c r="G86" s="155">
        <f t="shared" si="16"/>
        <v>90.197950796466259</v>
      </c>
      <c r="H86" s="96"/>
      <c r="I86" s="97">
        <f t="shared" si="5"/>
        <v>100.67497590639725</v>
      </c>
      <c r="J86" s="96"/>
      <c r="K86" s="97">
        <f t="shared" si="17"/>
        <v>-2.3406453164956265</v>
      </c>
      <c r="L86" s="97">
        <f t="shared" si="18"/>
        <v>-0.46348886336754491</v>
      </c>
      <c r="M86" s="96"/>
      <c r="N86" s="96"/>
      <c r="O86" s="96">
        <f t="shared" si="6"/>
        <v>0</v>
      </c>
      <c r="P86" s="96">
        <f t="shared" si="7"/>
        <v>1</v>
      </c>
      <c r="Q86" s="97" t="str">
        <f t="shared" si="8"/>
        <v>n.a.</v>
      </c>
      <c r="R86" s="97" t="str">
        <f t="shared" si="9"/>
        <v>n.a.</v>
      </c>
      <c r="S86" s="97" t="str">
        <f t="shared" si="10"/>
        <v>n.a.</v>
      </c>
      <c r="T86" s="129">
        <f t="shared" si="11"/>
        <v>-2.3406453164956265</v>
      </c>
      <c r="U86" s="129" t="str">
        <f t="shared" si="12"/>
        <v>n.a.</v>
      </c>
      <c r="V86" s="129" t="str">
        <f t="shared" si="13"/>
        <v>n.a.</v>
      </c>
      <c r="W86" s="129" t="str">
        <f t="shared" si="14"/>
        <v>n.a.</v>
      </c>
      <c r="X86" s="129">
        <f t="shared" si="15"/>
        <v>-0.46348886336754491</v>
      </c>
      <c r="Y86" s="130"/>
      <c r="Z86" s="130"/>
      <c r="AA86" s="130"/>
      <c r="AB86" s="130"/>
      <c r="AC86" s="130"/>
      <c r="AD86" s="130"/>
      <c r="AE86" s="130"/>
      <c r="AF86" s="130"/>
      <c r="AG86" s="130"/>
      <c r="AH86" s="130"/>
      <c r="AI86" s="130"/>
      <c r="AJ86" s="130"/>
      <c r="AK86" s="130"/>
      <c r="AL86" s="130"/>
      <c r="AM86" s="130"/>
      <c r="AN86" s="130"/>
      <c r="AO86" s="130"/>
      <c r="AP86" s="130"/>
      <c r="AQ86" s="130"/>
      <c r="AR86" s="130"/>
      <c r="AS86" s="130"/>
      <c r="AT86" s="130"/>
      <c r="AU86" s="130"/>
    </row>
    <row r="87" spans="1:47">
      <c r="A87" s="103">
        <f t="shared" si="4"/>
        <v>1913</v>
      </c>
      <c r="B87" s="153">
        <v>959.42349999999999</v>
      </c>
      <c r="C87" s="153"/>
      <c r="D87" s="176">
        <v>856.72206578767157</v>
      </c>
      <c r="E87" s="96"/>
      <c r="F87" s="180">
        <v>968.75797054727138</v>
      </c>
      <c r="G87" s="155">
        <f t="shared" si="16"/>
        <v>88.43509853175108</v>
      </c>
      <c r="H87" s="96"/>
      <c r="I87" s="97">
        <f t="shared" si="5"/>
        <v>111.98771904140284</v>
      </c>
      <c r="J87" s="96"/>
      <c r="K87" s="97">
        <f t="shared" si="17"/>
        <v>6.0613517684374729</v>
      </c>
      <c r="L87" s="97">
        <f t="shared" si="18"/>
        <v>-1.9544260697153648</v>
      </c>
      <c r="M87" s="96"/>
      <c r="N87" s="96"/>
      <c r="O87" s="96">
        <f t="shared" si="6"/>
        <v>0</v>
      </c>
      <c r="P87" s="96">
        <f t="shared" si="7"/>
        <v>1</v>
      </c>
      <c r="Q87" s="97" t="str">
        <f t="shared" si="8"/>
        <v>n.a.</v>
      </c>
      <c r="R87" s="97" t="str">
        <f t="shared" si="9"/>
        <v>n.a.</v>
      </c>
      <c r="S87" s="97" t="str">
        <f t="shared" si="10"/>
        <v>n.a.</v>
      </c>
      <c r="T87" s="129">
        <f t="shared" si="11"/>
        <v>6.0613517684374729</v>
      </c>
      <c r="U87" s="129" t="str">
        <f t="shared" si="12"/>
        <v>n.a.</v>
      </c>
      <c r="V87" s="129" t="str">
        <f t="shared" si="13"/>
        <v>n.a.</v>
      </c>
      <c r="W87" s="129" t="str">
        <f t="shared" si="14"/>
        <v>n.a.</v>
      </c>
      <c r="X87" s="129">
        <f t="shared" si="15"/>
        <v>-1.9544260697153648</v>
      </c>
      <c r="Y87" s="130"/>
      <c r="Z87" s="130"/>
      <c r="AA87" s="130"/>
      <c r="AB87" s="130"/>
      <c r="AC87" s="130"/>
      <c r="AD87" s="130"/>
      <c r="AE87" s="130"/>
      <c r="AF87" s="130"/>
      <c r="AG87" s="130"/>
      <c r="AH87" s="130"/>
      <c r="AI87" s="130"/>
      <c r="AJ87" s="130"/>
      <c r="AK87" s="130"/>
      <c r="AL87" s="130"/>
      <c r="AM87" s="130"/>
      <c r="AN87" s="130"/>
      <c r="AO87" s="130"/>
      <c r="AP87" s="130"/>
      <c r="AQ87" s="130"/>
      <c r="AR87" s="130"/>
      <c r="AS87" s="130"/>
      <c r="AT87" s="130"/>
      <c r="AU87" s="130"/>
    </row>
    <row r="88" spans="1:47">
      <c r="A88" s="103">
        <f t="shared" si="4"/>
        <v>1914</v>
      </c>
      <c r="B88" s="103"/>
      <c r="C88" s="103"/>
      <c r="D88" s="176">
        <v>1235.7865657907773</v>
      </c>
      <c r="E88" s="96"/>
      <c r="F88" s="180">
        <v>1235.7865657907773</v>
      </c>
      <c r="G88" s="155">
        <f t="shared" si="16"/>
        <v>100</v>
      </c>
      <c r="H88" s="96"/>
      <c r="I88" s="96"/>
      <c r="J88" s="96"/>
      <c r="K88" s="97">
        <f t="shared" si="17"/>
        <v>27.56401530225925</v>
      </c>
      <c r="L88" s="97">
        <f t="shared" si="18"/>
        <v>13.077275493843366</v>
      </c>
      <c r="M88" s="96"/>
      <c r="N88" s="96"/>
      <c r="O88" s="96">
        <f t="shared" si="6"/>
        <v>0</v>
      </c>
      <c r="P88" s="96">
        <f t="shared" si="7"/>
        <v>0</v>
      </c>
      <c r="Q88" s="97" t="str">
        <f t="shared" si="8"/>
        <v>n.a.</v>
      </c>
      <c r="R88" s="97" t="str">
        <f t="shared" si="9"/>
        <v>n.a.</v>
      </c>
      <c r="S88" s="97" t="str">
        <f t="shared" si="10"/>
        <v>n.a.</v>
      </c>
      <c r="T88" s="133" t="str">
        <f t="shared" si="11"/>
        <v>n.a.</v>
      </c>
      <c r="U88" s="133" t="str">
        <f t="shared" si="12"/>
        <v>n.a.</v>
      </c>
      <c r="V88" s="133" t="str">
        <f t="shared" si="13"/>
        <v>n.a.</v>
      </c>
      <c r="W88" s="133" t="str">
        <f t="shared" si="14"/>
        <v>n.a.</v>
      </c>
      <c r="X88" s="133" t="str">
        <f t="shared" si="15"/>
        <v>n.a.</v>
      </c>
      <c r="Y88" s="135"/>
      <c r="Z88" s="135"/>
      <c r="AA88" s="135"/>
      <c r="AB88" s="135"/>
      <c r="AC88" s="135"/>
      <c r="AD88" s="135"/>
      <c r="AE88" s="135"/>
      <c r="AF88" s="135"/>
      <c r="AG88" s="135"/>
      <c r="AH88" s="135"/>
      <c r="AI88" s="135"/>
      <c r="AJ88" s="135"/>
      <c r="AK88" s="135"/>
      <c r="AL88" s="135"/>
      <c r="AM88" s="135"/>
      <c r="AN88" s="135"/>
      <c r="AO88" s="135"/>
      <c r="AP88" s="135"/>
      <c r="AQ88" s="135"/>
      <c r="AR88" s="135"/>
      <c r="AS88" s="135"/>
      <c r="AT88" s="135"/>
      <c r="AU88" s="135"/>
    </row>
    <row r="89" spans="1:47">
      <c r="A89" s="103">
        <f t="shared" si="4"/>
        <v>1915</v>
      </c>
      <c r="B89" s="103"/>
      <c r="C89" s="103"/>
      <c r="D89" s="176">
        <v>1420.8765651091646</v>
      </c>
      <c r="E89" s="96"/>
      <c r="F89" s="180">
        <v>1168.280495252845</v>
      </c>
      <c r="G89" s="155">
        <f t="shared" si="16"/>
        <v>121.62118351566346</v>
      </c>
      <c r="H89" s="96"/>
      <c r="I89" s="96"/>
      <c r="J89" s="96"/>
      <c r="K89" s="97">
        <f t="shared" si="17"/>
        <v>-5.4625994817102841</v>
      </c>
      <c r="L89" s="97">
        <f t="shared" si="18"/>
        <v>21.621183515663468</v>
      </c>
      <c r="M89" s="96"/>
      <c r="N89" s="96"/>
      <c r="O89" s="96">
        <f t="shared" si="6"/>
        <v>0</v>
      </c>
      <c r="P89" s="96">
        <f t="shared" si="7"/>
        <v>0</v>
      </c>
      <c r="Q89" s="97" t="str">
        <f t="shared" si="8"/>
        <v>n.a.</v>
      </c>
      <c r="R89" s="97" t="str">
        <f t="shared" si="9"/>
        <v>n.a.</v>
      </c>
      <c r="S89" s="97" t="str">
        <f t="shared" si="10"/>
        <v>n.a.</v>
      </c>
      <c r="T89" s="133" t="str">
        <f t="shared" si="11"/>
        <v>n.a.</v>
      </c>
      <c r="U89" s="133" t="str">
        <f t="shared" si="12"/>
        <v>n.a.</v>
      </c>
      <c r="V89" s="133" t="str">
        <f t="shared" si="13"/>
        <v>n.a.</v>
      </c>
      <c r="W89" s="133" t="str">
        <f t="shared" si="14"/>
        <v>n.a.</v>
      </c>
      <c r="X89" s="133" t="str">
        <f t="shared" si="15"/>
        <v>n.a.</v>
      </c>
      <c r="Y89" s="135"/>
      <c r="Z89" s="135"/>
      <c r="AA89" s="135"/>
      <c r="AB89" s="135"/>
      <c r="AC89" s="135"/>
      <c r="AD89" s="135"/>
      <c r="AE89" s="135"/>
      <c r="AF89" s="135"/>
      <c r="AG89" s="135"/>
      <c r="AH89" s="135"/>
      <c r="AI89" s="135"/>
      <c r="AJ89" s="135"/>
      <c r="AK89" s="135"/>
      <c r="AL89" s="135"/>
      <c r="AM89" s="135"/>
      <c r="AN89" s="135"/>
      <c r="AO89" s="135"/>
      <c r="AP89" s="135"/>
      <c r="AQ89" s="135"/>
      <c r="AR89" s="135"/>
      <c r="AS89" s="135"/>
      <c r="AT89" s="135"/>
      <c r="AU89" s="135"/>
    </row>
    <row r="90" spans="1:47">
      <c r="A90" s="103">
        <f t="shared" si="4"/>
        <v>1916</v>
      </c>
      <c r="B90" s="103"/>
      <c r="C90" s="103"/>
      <c r="D90" s="176">
        <v>1882.9286999223179</v>
      </c>
      <c r="E90" s="96"/>
      <c r="F90" s="180">
        <v>1174.4298544310072</v>
      </c>
      <c r="G90" s="155">
        <f t="shared" si="16"/>
        <v>160.32704659356324</v>
      </c>
      <c r="H90" s="96"/>
      <c r="I90" s="96"/>
      <c r="J90" s="96"/>
      <c r="K90" s="97">
        <f t="shared" si="17"/>
        <v>0.52635982567108552</v>
      </c>
      <c r="L90" s="97">
        <f t="shared" si="18"/>
        <v>31.824935392866728</v>
      </c>
      <c r="M90" s="96"/>
      <c r="N90" s="96"/>
      <c r="O90" s="96">
        <f t="shared" si="6"/>
        <v>0</v>
      </c>
      <c r="P90" s="96">
        <f t="shared" si="7"/>
        <v>0</v>
      </c>
      <c r="Q90" s="97" t="str">
        <f t="shared" si="8"/>
        <v>n.a.</v>
      </c>
      <c r="R90" s="97" t="str">
        <f t="shared" si="9"/>
        <v>n.a.</v>
      </c>
      <c r="S90" s="97" t="str">
        <f t="shared" si="10"/>
        <v>n.a.</v>
      </c>
      <c r="T90" s="133" t="str">
        <f t="shared" si="11"/>
        <v>n.a.</v>
      </c>
      <c r="U90" s="133" t="str">
        <f t="shared" si="12"/>
        <v>n.a.</v>
      </c>
      <c r="V90" s="133" t="str">
        <f t="shared" si="13"/>
        <v>n.a.</v>
      </c>
      <c r="W90" s="133" t="str">
        <f t="shared" si="14"/>
        <v>n.a.</v>
      </c>
      <c r="X90" s="133" t="str">
        <f t="shared" si="15"/>
        <v>n.a.</v>
      </c>
      <c r="Y90" s="135"/>
      <c r="Z90" s="135"/>
      <c r="AA90" s="135"/>
      <c r="AB90" s="135"/>
      <c r="AC90" s="135"/>
      <c r="AD90" s="135"/>
      <c r="AE90" s="135"/>
      <c r="AF90" s="135"/>
      <c r="AG90" s="135"/>
      <c r="AH90" s="135"/>
      <c r="AI90" s="135"/>
      <c r="AJ90" s="135"/>
      <c r="AK90" s="135"/>
      <c r="AL90" s="135"/>
      <c r="AM90" s="135"/>
      <c r="AN90" s="135"/>
      <c r="AO90" s="135"/>
      <c r="AP90" s="135"/>
      <c r="AQ90" s="135"/>
      <c r="AR90" s="135"/>
      <c r="AS90" s="135"/>
      <c r="AT90" s="135"/>
      <c r="AU90" s="135"/>
    </row>
    <row r="91" spans="1:47">
      <c r="A91" s="103">
        <f t="shared" si="4"/>
        <v>1917</v>
      </c>
      <c r="B91" s="103"/>
      <c r="C91" s="103"/>
      <c r="D91" s="176">
        <v>2689.0250772750815</v>
      </c>
      <c r="E91" s="96"/>
      <c r="F91" s="180">
        <v>1130.0573891659587</v>
      </c>
      <c r="G91" s="155">
        <f t="shared" si="16"/>
        <v>237.95473602094864</v>
      </c>
      <c r="H91" s="96"/>
      <c r="I91" s="96"/>
      <c r="J91" s="96"/>
      <c r="K91" s="97">
        <f t="shared" si="17"/>
        <v>-3.7782133260352291</v>
      </c>
      <c r="L91" s="97">
        <f t="shared" si="18"/>
        <v>48.418336816354724</v>
      </c>
      <c r="M91" s="96"/>
      <c r="N91" s="96"/>
      <c r="O91" s="96">
        <f t="shared" si="6"/>
        <v>0</v>
      </c>
      <c r="P91" s="96">
        <f t="shared" si="7"/>
        <v>0</v>
      </c>
      <c r="Q91" s="97" t="str">
        <f t="shared" si="8"/>
        <v>n.a.</v>
      </c>
      <c r="R91" s="97" t="str">
        <f t="shared" si="9"/>
        <v>n.a.</v>
      </c>
      <c r="S91" s="97" t="str">
        <f t="shared" si="10"/>
        <v>n.a.</v>
      </c>
      <c r="T91" s="133" t="str">
        <f t="shared" si="11"/>
        <v>n.a.</v>
      </c>
      <c r="U91" s="133" t="str">
        <f t="shared" si="12"/>
        <v>n.a.</v>
      </c>
      <c r="V91" s="133" t="str">
        <f t="shared" si="13"/>
        <v>n.a.</v>
      </c>
      <c r="W91" s="133" t="str">
        <f t="shared" si="14"/>
        <v>n.a.</v>
      </c>
      <c r="X91" s="133" t="str">
        <f t="shared" si="15"/>
        <v>n.a.</v>
      </c>
      <c r="Y91" s="135"/>
      <c r="Z91" s="135"/>
      <c r="AA91" s="135"/>
      <c r="AB91" s="135"/>
      <c r="AC91" s="135"/>
      <c r="AD91" s="135"/>
      <c r="AE91" s="135"/>
      <c r="AF91" s="135"/>
      <c r="AG91" s="135"/>
      <c r="AH91" s="135"/>
      <c r="AI91" s="135"/>
      <c r="AJ91" s="135"/>
      <c r="AK91" s="135"/>
      <c r="AL91" s="135"/>
      <c r="AM91" s="135"/>
      <c r="AN91" s="135"/>
      <c r="AO91" s="135"/>
      <c r="AP91" s="135"/>
      <c r="AQ91" s="135"/>
      <c r="AR91" s="135"/>
      <c r="AS91" s="135"/>
      <c r="AT91" s="135"/>
      <c r="AU91" s="135"/>
    </row>
    <row r="92" spans="1:47">
      <c r="A92" s="103">
        <f t="shared" si="4"/>
        <v>1918</v>
      </c>
      <c r="B92" s="103"/>
      <c r="C92" s="103"/>
      <c r="D92" s="176">
        <v>4196.1520165728834</v>
      </c>
      <c r="E92" s="96"/>
      <c r="F92" s="180">
        <v>1373.3198322166866</v>
      </c>
      <c r="G92" s="155">
        <f t="shared" si="16"/>
        <v>305.54805356592288</v>
      </c>
      <c r="H92" s="96"/>
      <c r="I92" s="96"/>
      <c r="J92" s="96"/>
      <c r="K92" s="97">
        <f t="shared" si="17"/>
        <v>21.526556561013965</v>
      </c>
      <c r="L92" s="97">
        <f t="shared" si="18"/>
        <v>28.405955970980791</v>
      </c>
      <c r="M92" s="96"/>
      <c r="N92" s="96"/>
      <c r="O92" s="96">
        <f t="shared" si="6"/>
        <v>0</v>
      </c>
      <c r="P92" s="96">
        <f t="shared" si="7"/>
        <v>0</v>
      </c>
      <c r="Q92" s="97" t="str">
        <f t="shared" si="8"/>
        <v>n.a.</v>
      </c>
      <c r="R92" s="97" t="str">
        <f t="shared" si="9"/>
        <v>n.a.</v>
      </c>
      <c r="S92" s="97" t="str">
        <f t="shared" si="10"/>
        <v>n.a.</v>
      </c>
      <c r="T92" s="133" t="str">
        <f t="shared" si="11"/>
        <v>n.a.</v>
      </c>
      <c r="U92" s="133" t="str">
        <f t="shared" si="12"/>
        <v>n.a.</v>
      </c>
      <c r="V92" s="133" t="str">
        <f t="shared" si="13"/>
        <v>n.a.</v>
      </c>
      <c r="W92" s="133" t="str">
        <f t="shared" si="14"/>
        <v>n.a.</v>
      </c>
      <c r="X92" s="133" t="str">
        <f t="shared" si="15"/>
        <v>n.a.</v>
      </c>
      <c r="Y92" s="135"/>
      <c r="Z92" s="135"/>
      <c r="AA92" s="135"/>
      <c r="AB92" s="135"/>
      <c r="AC92" s="135"/>
      <c r="AD92" s="135"/>
      <c r="AE92" s="135"/>
      <c r="AF92" s="135"/>
      <c r="AG92" s="135"/>
      <c r="AH92" s="135"/>
      <c r="AI92" s="135"/>
      <c r="AJ92" s="135"/>
      <c r="AK92" s="135"/>
      <c r="AL92" s="135"/>
      <c r="AM92" s="135"/>
      <c r="AN92" s="135"/>
      <c r="AO92" s="135"/>
      <c r="AP92" s="135"/>
      <c r="AQ92" s="135"/>
      <c r="AR92" s="135"/>
      <c r="AS92" s="135"/>
      <c r="AT92" s="135"/>
      <c r="AU92" s="135"/>
    </row>
    <row r="93" spans="1:47">
      <c r="A93" s="103">
        <f t="shared" si="4"/>
        <v>1919</v>
      </c>
      <c r="B93" s="175">
        <v>2432</v>
      </c>
      <c r="C93" s="175"/>
      <c r="D93" s="176">
        <v>3789.7499658998649</v>
      </c>
      <c r="E93" s="96"/>
      <c r="F93" s="180">
        <v>1129.8579202193762</v>
      </c>
      <c r="G93" s="155">
        <f t="shared" si="16"/>
        <v>335.41827676563412</v>
      </c>
      <c r="H93" s="96"/>
      <c r="I93" s="97">
        <f t="shared" ref="I93:I113" si="19">100*B93/D93</f>
        <v>64.173099066775208</v>
      </c>
      <c r="J93" s="96"/>
      <c r="K93" s="97">
        <f t="shared" si="17"/>
        <v>-17.727983408230298</v>
      </c>
      <c r="L93" s="97">
        <f t="shared" si="18"/>
        <v>9.7759494295932789</v>
      </c>
      <c r="M93" s="96"/>
      <c r="N93" s="96"/>
      <c r="O93" s="96">
        <f t="shared" si="6"/>
        <v>1</v>
      </c>
      <c r="P93" s="96">
        <f t="shared" si="7"/>
        <v>0</v>
      </c>
      <c r="Q93" s="97" t="str">
        <f t="shared" si="8"/>
        <v>n.a.</v>
      </c>
      <c r="R93" s="97" t="str">
        <f t="shared" si="9"/>
        <v>n.a.</v>
      </c>
      <c r="S93" s="97">
        <f t="shared" si="10"/>
        <v>-17.727983408230298</v>
      </c>
      <c r="T93" s="129" t="str">
        <f t="shared" si="11"/>
        <v>n.a.</v>
      </c>
      <c r="U93" s="129" t="str">
        <f t="shared" si="12"/>
        <v>n.a.</v>
      </c>
      <c r="V93" s="129" t="str">
        <f t="shared" si="13"/>
        <v>n.a.</v>
      </c>
      <c r="W93" s="129">
        <f t="shared" si="14"/>
        <v>9.7759494295932789</v>
      </c>
      <c r="X93" s="129" t="str">
        <f t="shared" si="15"/>
        <v>n.a.</v>
      </c>
      <c r="Y93" s="130"/>
      <c r="Z93" s="130"/>
      <c r="AA93" s="130"/>
      <c r="AB93" s="130"/>
      <c r="AC93" s="130"/>
      <c r="AD93" s="130"/>
      <c r="AE93" s="130"/>
      <c r="AF93" s="130"/>
      <c r="AG93" s="130"/>
      <c r="AH93" s="130"/>
      <c r="AI93" s="130"/>
      <c r="AJ93" s="130"/>
      <c r="AK93" s="130"/>
      <c r="AL93" s="130"/>
      <c r="AM93" s="130"/>
      <c r="AN93" s="130"/>
      <c r="AO93" s="130"/>
      <c r="AP93" s="130"/>
      <c r="AQ93" s="130"/>
      <c r="AR93" s="130"/>
      <c r="AS93" s="130"/>
      <c r="AT93" s="130"/>
      <c r="AU93" s="130"/>
    </row>
    <row r="94" spans="1:47">
      <c r="A94" s="103">
        <f t="shared" si="4"/>
        <v>1920</v>
      </c>
      <c r="B94" s="103">
        <v>2945.1</v>
      </c>
      <c r="C94" s="103"/>
      <c r="D94" s="176">
        <v>5361.5368709917784</v>
      </c>
      <c r="E94" s="96"/>
      <c r="F94" s="180">
        <v>1410.4116742936394</v>
      </c>
      <c r="G94" s="155">
        <f t="shared" si="16"/>
        <v>380.13985339967758</v>
      </c>
      <c r="H94" s="96"/>
      <c r="I94" s="97">
        <f t="shared" si="19"/>
        <v>54.930145420322638</v>
      </c>
      <c r="J94" s="96"/>
      <c r="K94" s="97">
        <f t="shared" si="17"/>
        <v>24.83088794206887</v>
      </c>
      <c r="L94" s="97">
        <f t="shared" si="18"/>
        <v>13.333076857136096</v>
      </c>
      <c r="M94" s="96"/>
      <c r="N94" s="96"/>
      <c r="O94" s="96">
        <f t="shared" si="6"/>
        <v>0</v>
      </c>
      <c r="P94" s="96">
        <f t="shared" si="7"/>
        <v>0</v>
      </c>
      <c r="Q94" s="97" t="str">
        <f t="shared" si="8"/>
        <v>n.a.</v>
      </c>
      <c r="R94" s="97" t="str">
        <f t="shared" si="9"/>
        <v>n.a.</v>
      </c>
      <c r="S94" s="97" t="str">
        <f t="shared" si="10"/>
        <v>n.a.</v>
      </c>
      <c r="T94" s="129" t="str">
        <f t="shared" si="11"/>
        <v>n.a.</v>
      </c>
      <c r="U94" s="129" t="str">
        <f t="shared" si="12"/>
        <v>n.a.</v>
      </c>
      <c r="V94" s="129" t="str">
        <f t="shared" si="13"/>
        <v>n.a.</v>
      </c>
      <c r="W94" s="129" t="str">
        <f t="shared" si="14"/>
        <v>n.a.</v>
      </c>
      <c r="X94" s="129" t="str">
        <f t="shared" si="15"/>
        <v>n.a.</v>
      </c>
      <c r="Y94" s="130"/>
      <c r="Z94" s="130"/>
      <c r="AA94" s="130"/>
      <c r="AB94" s="130"/>
      <c r="AC94" s="130"/>
      <c r="AD94" s="130"/>
      <c r="AE94" s="130"/>
      <c r="AF94" s="130"/>
      <c r="AG94" s="130"/>
      <c r="AH94" s="130"/>
      <c r="AI94" s="130"/>
      <c r="AJ94" s="130"/>
      <c r="AK94" s="130"/>
      <c r="AL94" s="130"/>
      <c r="AM94" s="130"/>
      <c r="AN94" s="130"/>
      <c r="AO94" s="130"/>
      <c r="AP94" s="130"/>
      <c r="AQ94" s="130"/>
      <c r="AR94" s="130"/>
      <c r="AS94" s="130"/>
      <c r="AT94" s="130"/>
      <c r="AU94" s="130"/>
    </row>
    <row r="95" spans="1:47">
      <c r="A95" s="103">
        <f t="shared" si="4"/>
        <v>1921</v>
      </c>
      <c r="B95" s="103">
        <v>4452.8999999999996</v>
      </c>
      <c r="C95" s="103"/>
      <c r="D95" s="176">
        <v>6821.7481010496431</v>
      </c>
      <c r="E95" s="96"/>
      <c r="F95" s="180">
        <v>1439.0356782991857</v>
      </c>
      <c r="G95" s="155">
        <f t="shared" si="16"/>
        <v>474.04996303582635</v>
      </c>
      <c r="H95" s="96"/>
      <c r="I95" s="97">
        <f t="shared" si="19"/>
        <v>65.275057566473976</v>
      </c>
      <c r="J95" s="96"/>
      <c r="K95" s="97">
        <f t="shared" si="17"/>
        <v>2.0294786640844942</v>
      </c>
      <c r="L95" s="97">
        <f t="shared" si="18"/>
        <v>24.704094768356754</v>
      </c>
      <c r="M95" s="96"/>
      <c r="N95" s="96"/>
      <c r="O95" s="96">
        <f t="shared" si="6"/>
        <v>1</v>
      </c>
      <c r="P95" s="96">
        <f t="shared" si="7"/>
        <v>0</v>
      </c>
      <c r="Q95" s="97" t="str">
        <f t="shared" si="8"/>
        <v>n.a.</v>
      </c>
      <c r="R95" s="97" t="str">
        <f t="shared" si="9"/>
        <v>n.a.</v>
      </c>
      <c r="S95" s="97">
        <f t="shared" si="10"/>
        <v>2.0294786640844942</v>
      </c>
      <c r="T95" s="129" t="str">
        <f t="shared" si="11"/>
        <v>n.a.</v>
      </c>
      <c r="U95" s="129" t="str">
        <f t="shared" si="12"/>
        <v>n.a.</v>
      </c>
      <c r="V95" s="129" t="str">
        <f t="shared" si="13"/>
        <v>n.a.</v>
      </c>
      <c r="W95" s="129">
        <f t="shared" si="14"/>
        <v>24.704094768356754</v>
      </c>
      <c r="X95" s="129" t="str">
        <f t="shared" si="15"/>
        <v>n.a.</v>
      </c>
      <c r="Y95" s="130"/>
      <c r="Z95" s="130"/>
      <c r="AA95" s="130"/>
      <c r="AB95" s="130"/>
      <c r="AC95" s="130"/>
      <c r="AD95" s="130"/>
      <c r="AE95" s="130"/>
      <c r="AF95" s="130"/>
      <c r="AG95" s="130"/>
      <c r="AH95" s="130"/>
      <c r="AI95" s="130"/>
      <c r="AJ95" s="130"/>
      <c r="AK95" s="130"/>
      <c r="AL95" s="130"/>
      <c r="AM95" s="130"/>
      <c r="AN95" s="130"/>
      <c r="AO95" s="130"/>
      <c r="AP95" s="130"/>
      <c r="AQ95" s="130"/>
      <c r="AR95" s="130"/>
      <c r="AS95" s="130"/>
      <c r="AT95" s="130"/>
      <c r="AU95" s="130"/>
    </row>
    <row r="96" spans="1:47">
      <c r="A96" s="103">
        <f t="shared" si="4"/>
        <v>1922</v>
      </c>
      <c r="B96" s="103">
        <v>7386.3</v>
      </c>
      <c r="C96" s="103"/>
      <c r="D96" s="176">
        <v>10780.134536425621</v>
      </c>
      <c r="E96" s="96"/>
      <c r="F96" s="180">
        <v>1471.597489593044</v>
      </c>
      <c r="G96" s="155">
        <f t="shared" si="16"/>
        <v>732.54640706180885</v>
      </c>
      <c r="H96" s="96"/>
      <c r="I96" s="97">
        <f t="shared" si="19"/>
        <v>68.517697761952817</v>
      </c>
      <c r="J96" s="96"/>
      <c r="K96" s="97">
        <f t="shared" si="17"/>
        <v>2.2627521877945034</v>
      </c>
      <c r="L96" s="97">
        <f t="shared" si="18"/>
        <v>54.529366982873626</v>
      </c>
      <c r="M96" s="96"/>
      <c r="N96" s="96"/>
      <c r="O96" s="96">
        <f t="shared" si="6"/>
        <v>1</v>
      </c>
      <c r="P96" s="96">
        <f t="shared" si="7"/>
        <v>0</v>
      </c>
      <c r="Q96" s="97" t="str">
        <f t="shared" si="8"/>
        <v>n.a.</v>
      </c>
      <c r="R96" s="97" t="str">
        <f t="shared" si="9"/>
        <v>n.a.</v>
      </c>
      <c r="S96" s="97">
        <f t="shared" si="10"/>
        <v>2.2627521877945034</v>
      </c>
      <c r="T96" s="129" t="str">
        <f t="shared" si="11"/>
        <v>n.a.</v>
      </c>
      <c r="U96" s="129" t="str">
        <f t="shared" si="12"/>
        <v>n.a.</v>
      </c>
      <c r="V96" s="129" t="str">
        <f t="shared" si="13"/>
        <v>n.a.</v>
      </c>
      <c r="W96" s="129">
        <f t="shared" si="14"/>
        <v>54.529366982873626</v>
      </c>
      <c r="X96" s="129" t="str">
        <f t="shared" si="15"/>
        <v>n.a.</v>
      </c>
      <c r="Y96" s="130"/>
      <c r="Z96" s="130"/>
      <c r="AA96" s="130"/>
      <c r="AB96" s="130"/>
      <c r="AC96" s="130"/>
      <c r="AD96" s="130"/>
      <c r="AE96" s="130"/>
      <c r="AF96" s="130"/>
      <c r="AG96" s="130"/>
      <c r="AH96" s="130"/>
      <c r="AI96" s="130"/>
      <c r="AJ96" s="130"/>
      <c r="AK96" s="130"/>
      <c r="AL96" s="130"/>
      <c r="AM96" s="130"/>
      <c r="AN96" s="130"/>
      <c r="AO96" s="130"/>
      <c r="AP96" s="130"/>
      <c r="AQ96" s="130"/>
      <c r="AR96" s="130"/>
      <c r="AS96" s="130"/>
      <c r="AT96" s="130"/>
      <c r="AU96" s="130"/>
    </row>
    <row r="97" spans="1:47">
      <c r="A97" s="103">
        <f t="shared" si="4"/>
        <v>1923</v>
      </c>
      <c r="B97" s="103">
        <v>8513.9</v>
      </c>
      <c r="C97" s="103"/>
      <c r="D97" s="176">
        <v>16558.59749649373</v>
      </c>
      <c r="E97" s="96"/>
      <c r="F97" s="180">
        <v>1309.3728943314106</v>
      </c>
      <c r="G97" s="155">
        <f t="shared" si="16"/>
        <v>1264.6204582498899</v>
      </c>
      <c r="H97" s="96"/>
      <c r="I97" s="97">
        <f t="shared" si="19"/>
        <v>51.416794217039282</v>
      </c>
      <c r="J97" s="96"/>
      <c r="K97" s="97">
        <f t="shared" si="17"/>
        <v>-11.023706985698578</v>
      </c>
      <c r="L97" s="97">
        <f t="shared" si="18"/>
        <v>72.633494077486759</v>
      </c>
      <c r="M97" s="96"/>
      <c r="N97" s="96"/>
      <c r="O97" s="96">
        <f t="shared" si="6"/>
        <v>0</v>
      </c>
      <c r="P97" s="96">
        <f t="shared" si="7"/>
        <v>0</v>
      </c>
      <c r="Q97" s="97" t="str">
        <f t="shared" si="8"/>
        <v>n.a.</v>
      </c>
      <c r="R97" s="97" t="str">
        <f t="shared" si="9"/>
        <v>n.a.</v>
      </c>
      <c r="S97" s="97" t="str">
        <f t="shared" si="10"/>
        <v>n.a.</v>
      </c>
      <c r="T97" s="129" t="str">
        <f t="shared" si="11"/>
        <v>n.a.</v>
      </c>
      <c r="U97" s="129" t="str">
        <f t="shared" si="12"/>
        <v>n.a.</v>
      </c>
      <c r="V97" s="129" t="str">
        <f t="shared" si="13"/>
        <v>n.a.</v>
      </c>
      <c r="W97" s="129" t="str">
        <f t="shared" si="14"/>
        <v>n.a.</v>
      </c>
      <c r="X97" s="129" t="str">
        <f t="shared" si="15"/>
        <v>n.a.</v>
      </c>
      <c r="Y97" s="130"/>
      <c r="Z97" s="130"/>
      <c r="AA97" s="130"/>
      <c r="AB97" s="130"/>
      <c r="AC97" s="130"/>
      <c r="AD97" s="130"/>
      <c r="AE97" s="130"/>
      <c r="AF97" s="130"/>
      <c r="AG97" s="130"/>
      <c r="AH97" s="130"/>
      <c r="AI97" s="130"/>
      <c r="AJ97" s="130"/>
      <c r="AK97" s="130"/>
      <c r="AL97" s="130"/>
      <c r="AM97" s="130"/>
      <c r="AN97" s="130"/>
      <c r="AO97" s="130"/>
      <c r="AP97" s="130"/>
      <c r="AQ97" s="130"/>
      <c r="AR97" s="130"/>
      <c r="AS97" s="130"/>
      <c r="AT97" s="130"/>
      <c r="AU97" s="130"/>
    </row>
    <row r="98" spans="1:47">
      <c r="A98" s="103">
        <f t="shared" si="4"/>
        <v>1924</v>
      </c>
      <c r="B98" s="103">
        <v>9287.7000000000007</v>
      </c>
      <c r="C98" s="103"/>
      <c r="D98" s="176">
        <v>20718.344367568359</v>
      </c>
      <c r="E98" s="96"/>
      <c r="F98" s="180">
        <v>1484.058298639972</v>
      </c>
      <c r="G98" s="155">
        <f t="shared" si="16"/>
        <v>1396.0600056315286</v>
      </c>
      <c r="H98" s="96"/>
      <c r="I98" s="97">
        <f t="shared" si="19"/>
        <v>44.828388964026409</v>
      </c>
      <c r="J98" s="96"/>
      <c r="K98" s="97">
        <f t="shared" si="17"/>
        <v>13.34115018455142</v>
      </c>
      <c r="L98" s="97">
        <f t="shared" si="18"/>
        <v>10.393596475857914</v>
      </c>
      <c r="M98" s="96"/>
      <c r="N98" s="96"/>
      <c r="O98" s="96">
        <f t="shared" si="6"/>
        <v>0</v>
      </c>
      <c r="P98" s="96">
        <f t="shared" si="7"/>
        <v>0</v>
      </c>
      <c r="Q98" s="97" t="str">
        <f t="shared" si="8"/>
        <v>n.a.</v>
      </c>
      <c r="R98" s="97" t="str">
        <f t="shared" si="9"/>
        <v>n.a.</v>
      </c>
      <c r="S98" s="97" t="str">
        <f t="shared" si="10"/>
        <v>n.a.</v>
      </c>
      <c r="T98" s="129" t="str">
        <f t="shared" si="11"/>
        <v>n.a.</v>
      </c>
      <c r="U98" s="129" t="str">
        <f t="shared" si="12"/>
        <v>n.a.</v>
      </c>
      <c r="V98" s="129" t="str">
        <f t="shared" si="13"/>
        <v>n.a.</v>
      </c>
      <c r="W98" s="129" t="str">
        <f t="shared" si="14"/>
        <v>n.a.</v>
      </c>
      <c r="X98" s="129" t="str">
        <f t="shared" si="15"/>
        <v>n.a.</v>
      </c>
      <c r="Y98" s="130"/>
      <c r="Z98" s="130"/>
      <c r="AA98" s="130"/>
      <c r="AB98" s="130"/>
      <c r="AC98" s="130"/>
      <c r="AD98" s="130"/>
      <c r="AE98" s="130"/>
      <c r="AF98" s="130"/>
      <c r="AG98" s="130"/>
      <c r="AH98" s="130"/>
      <c r="AI98" s="130"/>
      <c r="AJ98" s="130"/>
      <c r="AK98" s="130"/>
      <c r="AL98" s="130"/>
      <c r="AM98" s="130"/>
      <c r="AN98" s="130"/>
      <c r="AO98" s="130"/>
      <c r="AP98" s="130"/>
      <c r="AQ98" s="130"/>
      <c r="AR98" s="130"/>
      <c r="AS98" s="130"/>
      <c r="AT98" s="130"/>
      <c r="AU98" s="130"/>
    </row>
    <row r="99" spans="1:47">
      <c r="A99" s="103">
        <f t="shared" si="4"/>
        <v>1925</v>
      </c>
      <c r="B99" s="103">
        <v>9852.6</v>
      </c>
      <c r="C99" s="103"/>
      <c r="D99" s="176">
        <v>23992.285292312103</v>
      </c>
      <c r="E99" s="96"/>
      <c r="F99" s="180">
        <v>1590.990094924543</v>
      </c>
      <c r="G99" s="155">
        <f t="shared" si="16"/>
        <v>1508.0097210441779</v>
      </c>
      <c r="H99" s="96"/>
      <c r="I99" s="97">
        <f t="shared" si="19"/>
        <v>41.065700411444709</v>
      </c>
      <c r="J99" s="96"/>
      <c r="K99" s="97">
        <f t="shared" si="17"/>
        <v>7.2053635886518697</v>
      </c>
      <c r="L99" s="97">
        <f t="shared" si="18"/>
        <v>8.0189759008250547</v>
      </c>
      <c r="M99" s="96"/>
      <c r="N99" s="96"/>
      <c r="O99" s="96">
        <f t="shared" si="6"/>
        <v>0</v>
      </c>
      <c r="P99" s="96">
        <f t="shared" si="7"/>
        <v>0</v>
      </c>
      <c r="Q99" s="97" t="str">
        <f t="shared" si="8"/>
        <v>n.a.</v>
      </c>
      <c r="R99" s="97" t="str">
        <f t="shared" si="9"/>
        <v>n.a.</v>
      </c>
      <c r="S99" s="97" t="str">
        <f t="shared" si="10"/>
        <v>n.a.</v>
      </c>
      <c r="T99" s="129" t="str">
        <f t="shared" si="11"/>
        <v>n.a.</v>
      </c>
      <c r="U99" s="129" t="str">
        <f t="shared" si="12"/>
        <v>n.a.</v>
      </c>
      <c r="V99" s="129" t="str">
        <f t="shared" si="13"/>
        <v>n.a.</v>
      </c>
      <c r="W99" s="129" t="str">
        <f t="shared" si="14"/>
        <v>n.a.</v>
      </c>
      <c r="X99" s="129" t="str">
        <f t="shared" si="15"/>
        <v>n.a.</v>
      </c>
      <c r="Y99" s="130"/>
      <c r="Z99" s="130"/>
      <c r="AA99" s="130"/>
      <c r="AB99" s="130"/>
      <c r="AC99" s="130"/>
      <c r="AD99" s="130"/>
      <c r="AE99" s="130"/>
      <c r="AF99" s="130"/>
      <c r="AG99" s="130"/>
      <c r="AH99" s="130"/>
      <c r="AI99" s="130"/>
      <c r="AJ99" s="130"/>
      <c r="AK99" s="130"/>
      <c r="AL99" s="130"/>
      <c r="AM99" s="130"/>
      <c r="AN99" s="130"/>
      <c r="AO99" s="130"/>
      <c r="AP99" s="130"/>
      <c r="AQ99" s="130"/>
      <c r="AR99" s="130"/>
      <c r="AS99" s="130"/>
      <c r="AT99" s="130"/>
      <c r="AU99" s="130"/>
    </row>
    <row r="100" spans="1:47">
      <c r="A100" s="103">
        <f t="shared" si="4"/>
        <v>1926</v>
      </c>
      <c r="B100" s="103">
        <v>10892.9</v>
      </c>
      <c r="C100" s="103"/>
      <c r="D100" s="176">
        <v>28217.011578032038</v>
      </c>
      <c r="E100" s="96"/>
      <c r="F100" s="180">
        <v>1634.9052914203994</v>
      </c>
      <c r="G100" s="155">
        <f t="shared" si="16"/>
        <v>1725.9110803609431</v>
      </c>
      <c r="H100" s="96"/>
      <c r="I100" s="97">
        <f t="shared" si="19"/>
        <v>38.604017189688918</v>
      </c>
      <c r="J100" s="96"/>
      <c r="K100" s="97">
        <f t="shared" si="17"/>
        <v>2.7602432369598917</v>
      </c>
      <c r="L100" s="97">
        <f t="shared" si="18"/>
        <v>14.449599115706334</v>
      </c>
      <c r="M100" s="96"/>
      <c r="N100" s="96"/>
      <c r="O100" s="96">
        <f t="shared" si="6"/>
        <v>0</v>
      </c>
      <c r="P100" s="96">
        <f t="shared" si="7"/>
        <v>0</v>
      </c>
      <c r="Q100" s="97" t="str">
        <f t="shared" si="8"/>
        <v>n.a.</v>
      </c>
      <c r="R100" s="97" t="str">
        <f t="shared" si="9"/>
        <v>n.a.</v>
      </c>
      <c r="S100" s="97" t="str">
        <f t="shared" si="10"/>
        <v>n.a.</v>
      </c>
      <c r="T100" s="129" t="str">
        <f t="shared" si="11"/>
        <v>n.a.</v>
      </c>
      <c r="U100" s="129" t="str">
        <f t="shared" si="12"/>
        <v>n.a.</v>
      </c>
      <c r="V100" s="129" t="str">
        <f t="shared" si="13"/>
        <v>n.a.</v>
      </c>
      <c r="W100" s="129" t="str">
        <f t="shared" si="14"/>
        <v>n.a.</v>
      </c>
      <c r="X100" s="129" t="str">
        <f t="shared" si="15"/>
        <v>n.a.</v>
      </c>
      <c r="Y100" s="130"/>
      <c r="Z100" s="130"/>
      <c r="AA100" s="130"/>
      <c r="AB100" s="130"/>
      <c r="AC100" s="130"/>
      <c r="AD100" s="130"/>
      <c r="AE100" s="130"/>
      <c r="AF100" s="130"/>
      <c r="AG100" s="130"/>
      <c r="AH100" s="130"/>
      <c r="AI100" s="130"/>
      <c r="AJ100" s="130"/>
      <c r="AK100" s="130"/>
      <c r="AL100" s="130"/>
      <c r="AM100" s="130"/>
      <c r="AN100" s="130"/>
      <c r="AO100" s="130"/>
      <c r="AP100" s="130"/>
      <c r="AQ100" s="130"/>
      <c r="AR100" s="130"/>
      <c r="AS100" s="130"/>
      <c r="AT100" s="130"/>
      <c r="AU100" s="130"/>
    </row>
    <row r="101" spans="1:47">
      <c r="A101" s="103">
        <f t="shared" si="4"/>
        <v>1927</v>
      </c>
      <c r="B101" s="103">
        <v>10536.1</v>
      </c>
      <c r="C101" s="103"/>
      <c r="D101" s="176">
        <v>30874.784578491228</v>
      </c>
      <c r="E101" s="96"/>
      <c r="F101" s="180">
        <v>1586.2469880257656</v>
      </c>
      <c r="G101" s="155">
        <f t="shared" si="16"/>
        <v>1946.4046148902582</v>
      </c>
      <c r="H101" s="96"/>
      <c r="I101" s="97">
        <f t="shared" si="19"/>
        <v>34.125258342174554</v>
      </c>
      <c r="J101" s="96"/>
      <c r="K101" s="97">
        <f t="shared" si="17"/>
        <v>-2.9762154205495106</v>
      </c>
      <c r="L101" s="97">
        <f t="shared" si="18"/>
        <v>12.77548635258794</v>
      </c>
      <c r="M101" s="96"/>
      <c r="N101" s="96"/>
      <c r="O101" s="96">
        <f t="shared" si="6"/>
        <v>0</v>
      </c>
      <c r="P101" s="96">
        <f t="shared" si="7"/>
        <v>0</v>
      </c>
      <c r="Q101" s="97" t="str">
        <f t="shared" si="8"/>
        <v>n.a.</v>
      </c>
      <c r="R101" s="97" t="str">
        <f t="shared" si="9"/>
        <v>n.a.</v>
      </c>
      <c r="S101" s="97" t="str">
        <f t="shared" si="10"/>
        <v>n.a.</v>
      </c>
      <c r="T101" s="129" t="str">
        <f t="shared" si="11"/>
        <v>n.a.</v>
      </c>
      <c r="U101" s="129" t="str">
        <f t="shared" si="12"/>
        <v>n.a.</v>
      </c>
      <c r="V101" s="129" t="str">
        <f t="shared" si="13"/>
        <v>n.a.</v>
      </c>
      <c r="W101" s="129" t="str">
        <f t="shared" si="14"/>
        <v>n.a.</v>
      </c>
      <c r="X101" s="129" t="str">
        <f t="shared" si="15"/>
        <v>n.a.</v>
      </c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</row>
    <row r="102" spans="1:47">
      <c r="A102" s="103">
        <f t="shared" si="4"/>
        <v>1928</v>
      </c>
      <c r="B102" s="103">
        <v>36973.300000000003</v>
      </c>
      <c r="C102" s="103"/>
      <c r="D102" s="176">
        <v>33618.998228382501</v>
      </c>
      <c r="E102" s="96"/>
      <c r="F102" s="180">
        <v>1729.9940817220195</v>
      </c>
      <c r="G102" s="155">
        <f t="shared" si="16"/>
        <v>1943.3013432576874</v>
      </c>
      <c r="H102" s="96"/>
      <c r="I102" s="97">
        <f t="shared" si="19"/>
        <v>109.97739953115459</v>
      </c>
      <c r="J102" s="96"/>
      <c r="K102" s="97">
        <f t="shared" si="17"/>
        <v>9.062087731694346</v>
      </c>
      <c r="L102" s="97">
        <f t="shared" si="18"/>
        <v>-0.15943610125204177</v>
      </c>
      <c r="M102" s="96"/>
      <c r="N102" s="96"/>
      <c r="O102" s="96">
        <f t="shared" si="6"/>
        <v>0</v>
      </c>
      <c r="P102" s="96">
        <f t="shared" si="7"/>
        <v>1</v>
      </c>
      <c r="Q102" s="97" t="str">
        <f t="shared" si="8"/>
        <v>n.a.</v>
      </c>
      <c r="R102" s="97" t="str">
        <f t="shared" si="9"/>
        <v>n.a.</v>
      </c>
      <c r="S102" s="97" t="str">
        <f t="shared" si="10"/>
        <v>n.a.</v>
      </c>
      <c r="T102" s="129">
        <f t="shared" si="11"/>
        <v>9.062087731694346</v>
      </c>
      <c r="U102" s="129" t="str">
        <f t="shared" si="12"/>
        <v>n.a.</v>
      </c>
      <c r="V102" s="129" t="str">
        <f t="shared" si="13"/>
        <v>n.a.</v>
      </c>
      <c r="W102" s="129" t="str">
        <f t="shared" si="14"/>
        <v>n.a.</v>
      </c>
      <c r="X102" s="129">
        <f t="shared" si="15"/>
        <v>-0.15943610125204177</v>
      </c>
      <c r="Y102" s="130"/>
      <c r="Z102" s="130"/>
      <c r="AA102" s="130"/>
      <c r="AB102" s="130"/>
      <c r="AC102" s="130"/>
      <c r="AD102" s="130"/>
      <c r="AE102" s="130"/>
      <c r="AF102" s="130"/>
      <c r="AG102" s="130"/>
      <c r="AH102" s="130"/>
      <c r="AI102" s="130"/>
      <c r="AJ102" s="130"/>
      <c r="AK102" s="130"/>
      <c r="AL102" s="130"/>
      <c r="AM102" s="130"/>
      <c r="AN102" s="130"/>
      <c r="AO102" s="130"/>
      <c r="AP102" s="130"/>
      <c r="AQ102" s="130"/>
      <c r="AR102" s="130"/>
      <c r="AS102" s="130"/>
      <c r="AT102" s="130"/>
      <c r="AU102" s="130"/>
    </row>
    <row r="103" spans="1:47">
      <c r="A103" s="103">
        <f t="shared" si="4"/>
        <v>1929</v>
      </c>
      <c r="B103" s="103">
        <v>38037.800000000003</v>
      </c>
      <c r="C103" s="103"/>
      <c r="D103" s="176">
        <v>32387.828462590387</v>
      </c>
      <c r="E103" s="96"/>
      <c r="F103" s="180">
        <v>1811.6524385661876</v>
      </c>
      <c r="G103" s="155">
        <f t="shared" si="16"/>
        <v>1787.7506619439312</v>
      </c>
      <c r="H103" s="96"/>
      <c r="I103" s="97">
        <f t="shared" si="19"/>
        <v>117.44473712998581</v>
      </c>
      <c r="J103" s="96"/>
      <c r="K103" s="97">
        <f t="shared" si="17"/>
        <v>4.7201523812663071</v>
      </c>
      <c r="L103" s="97">
        <f t="shared" si="18"/>
        <v>-8.0044549885915366</v>
      </c>
      <c r="M103" s="96"/>
      <c r="N103" s="96"/>
      <c r="O103" s="96">
        <f t="shared" si="6"/>
        <v>0</v>
      </c>
      <c r="P103" s="96">
        <f t="shared" si="7"/>
        <v>1</v>
      </c>
      <c r="Q103" s="97" t="str">
        <f t="shared" si="8"/>
        <v>n.a.</v>
      </c>
      <c r="R103" s="97" t="str">
        <f t="shared" si="9"/>
        <v>n.a.</v>
      </c>
      <c r="S103" s="97" t="str">
        <f t="shared" si="10"/>
        <v>n.a.</v>
      </c>
      <c r="T103" s="129">
        <f t="shared" si="11"/>
        <v>4.7201523812663071</v>
      </c>
      <c r="U103" s="129" t="str">
        <f t="shared" si="12"/>
        <v>n.a.</v>
      </c>
      <c r="V103" s="129" t="str">
        <f t="shared" si="13"/>
        <v>n.a.</v>
      </c>
      <c r="W103" s="129" t="str">
        <f t="shared" si="14"/>
        <v>n.a.</v>
      </c>
      <c r="X103" s="129">
        <f t="shared" si="15"/>
        <v>-8.0044549885915366</v>
      </c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</row>
    <row r="104" spans="1:47">
      <c r="A104" s="103">
        <f t="shared" si="4"/>
        <v>1930</v>
      </c>
      <c r="B104" s="103">
        <v>38602.300000000003</v>
      </c>
      <c r="C104" s="103"/>
      <c r="D104" s="176">
        <v>31089.932899487725</v>
      </c>
      <c r="E104" s="96"/>
      <c r="F104" s="180">
        <v>1950.2302841523385</v>
      </c>
      <c r="G104" s="155">
        <f t="shared" si="16"/>
        <v>1594.1672710205537</v>
      </c>
      <c r="H104" s="96"/>
      <c r="I104" s="97">
        <f t="shared" si="19"/>
        <v>124.1633429213225</v>
      </c>
      <c r="J104" s="96"/>
      <c r="K104" s="97">
        <f t="shared" si="17"/>
        <v>7.6492511828497811</v>
      </c>
      <c r="L104" s="97">
        <f t="shared" si="18"/>
        <v>-10.828321591159828</v>
      </c>
      <c r="M104" s="96"/>
      <c r="N104" s="96"/>
      <c r="O104" s="96">
        <f t="shared" si="6"/>
        <v>0</v>
      </c>
      <c r="P104" s="96">
        <f t="shared" si="7"/>
        <v>1</v>
      </c>
      <c r="Q104" s="97" t="str">
        <f t="shared" si="8"/>
        <v>n.a.</v>
      </c>
      <c r="R104" s="97" t="str">
        <f t="shared" si="9"/>
        <v>n.a.</v>
      </c>
      <c r="S104" s="97" t="str">
        <f t="shared" si="10"/>
        <v>n.a.</v>
      </c>
      <c r="T104" s="129">
        <f t="shared" si="11"/>
        <v>7.6492511828497811</v>
      </c>
      <c r="U104" s="129" t="str">
        <f t="shared" si="12"/>
        <v>n.a.</v>
      </c>
      <c r="V104" s="129" t="str">
        <f t="shared" si="13"/>
        <v>n.a.</v>
      </c>
      <c r="W104" s="129" t="str">
        <f t="shared" si="14"/>
        <v>n.a.</v>
      </c>
      <c r="X104" s="129">
        <f t="shared" si="15"/>
        <v>-10.828321591159828</v>
      </c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</row>
    <row r="105" spans="1:47">
      <c r="A105" s="103">
        <f t="shared" si="4"/>
        <v>1931</v>
      </c>
      <c r="B105" s="103">
        <v>41309.9</v>
      </c>
      <c r="C105" s="103"/>
      <c r="D105" s="176">
        <v>29751.944758708192</v>
      </c>
      <c r="E105" s="96"/>
      <c r="F105" s="180">
        <v>1933.1820496653254</v>
      </c>
      <c r="G105" s="155">
        <f t="shared" si="16"/>
        <v>1539.0141225374446</v>
      </c>
      <c r="H105" s="96"/>
      <c r="I105" s="97">
        <f t="shared" si="19"/>
        <v>138.84773024092442</v>
      </c>
      <c r="J105" s="96"/>
      <c r="K105" s="97">
        <f t="shared" si="17"/>
        <v>-0.87416520118407393</v>
      </c>
      <c r="L105" s="97">
        <f t="shared" si="18"/>
        <v>-3.4596839042995264</v>
      </c>
      <c r="M105" s="96"/>
      <c r="N105" s="96"/>
      <c r="O105" s="96">
        <f t="shared" si="6"/>
        <v>0</v>
      </c>
      <c r="P105" s="96">
        <f t="shared" si="7"/>
        <v>1</v>
      </c>
      <c r="Q105" s="97" t="str">
        <f t="shared" si="8"/>
        <v>n.a.</v>
      </c>
      <c r="R105" s="97" t="str">
        <f t="shared" si="9"/>
        <v>n.a.</v>
      </c>
      <c r="S105" s="97" t="str">
        <f t="shared" si="10"/>
        <v>n.a.</v>
      </c>
      <c r="T105" s="129">
        <f t="shared" si="11"/>
        <v>-0.87416520118407393</v>
      </c>
      <c r="U105" s="129" t="str">
        <f t="shared" si="12"/>
        <v>n.a.</v>
      </c>
      <c r="V105" s="129" t="str">
        <f t="shared" si="13"/>
        <v>n.a.</v>
      </c>
      <c r="W105" s="129" t="str">
        <f t="shared" si="14"/>
        <v>n.a.</v>
      </c>
      <c r="X105" s="129">
        <f t="shared" si="15"/>
        <v>-3.4596839042995264</v>
      </c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</row>
    <row r="106" spans="1:47">
      <c r="A106" s="103">
        <f t="shared" si="4"/>
        <v>1932</v>
      </c>
      <c r="B106" s="103">
        <v>43038.5</v>
      </c>
      <c r="C106" s="103"/>
      <c r="D106" s="176">
        <v>33071.900119140286</v>
      </c>
      <c r="E106" s="96"/>
      <c r="F106" s="180">
        <v>1876.030804972733</v>
      </c>
      <c r="G106" s="155">
        <f t="shared" si="16"/>
        <v>1762.8655153997308</v>
      </c>
      <c r="H106" s="96"/>
      <c r="I106" s="97">
        <f t="shared" si="19"/>
        <v>130.1361574174916</v>
      </c>
      <c r="J106" s="96"/>
      <c r="K106" s="97">
        <f t="shared" si="17"/>
        <v>-2.9563301967596156</v>
      </c>
      <c r="L106" s="97">
        <f t="shared" si="18"/>
        <v>14.545116226302856</v>
      </c>
      <c r="M106" s="96"/>
      <c r="N106" s="96"/>
      <c r="O106" s="96">
        <f t="shared" si="6"/>
        <v>0</v>
      </c>
      <c r="P106" s="96">
        <f t="shared" si="7"/>
        <v>1</v>
      </c>
      <c r="Q106" s="97" t="str">
        <f t="shared" si="8"/>
        <v>n.a.</v>
      </c>
      <c r="R106" s="97" t="str">
        <f t="shared" si="9"/>
        <v>n.a.</v>
      </c>
      <c r="S106" s="97" t="str">
        <f t="shared" si="10"/>
        <v>n.a.</v>
      </c>
      <c r="T106" s="129">
        <f t="shared" si="11"/>
        <v>-2.9563301967596156</v>
      </c>
      <c r="U106" s="129" t="str">
        <f t="shared" si="12"/>
        <v>n.a.</v>
      </c>
      <c r="V106" s="129" t="str">
        <f t="shared" si="13"/>
        <v>n.a.</v>
      </c>
      <c r="W106" s="129" t="str">
        <f t="shared" si="14"/>
        <v>n.a.</v>
      </c>
      <c r="X106" s="129">
        <f t="shared" si="15"/>
        <v>14.545116226302856</v>
      </c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</row>
    <row r="107" spans="1:47">
      <c r="A107" s="103">
        <f t="shared" si="4"/>
        <v>1933</v>
      </c>
      <c r="B107" s="103">
        <v>43161</v>
      </c>
      <c r="C107" s="103"/>
      <c r="D107" s="176">
        <v>38349.976084910319</v>
      </c>
      <c r="E107" s="96"/>
      <c r="F107" s="180">
        <v>2018.5294799680132</v>
      </c>
      <c r="G107" s="155">
        <f t="shared" si="16"/>
        <v>1899.8967548156907</v>
      </c>
      <c r="H107" s="96"/>
      <c r="I107" s="97">
        <f t="shared" si="19"/>
        <v>112.54505062646621</v>
      </c>
      <c r="J107" s="96"/>
      <c r="K107" s="97">
        <f t="shared" si="17"/>
        <v>7.5957534715082264</v>
      </c>
      <c r="L107" s="97">
        <f t="shared" si="18"/>
        <v>7.7732100502792889</v>
      </c>
      <c r="M107" s="96"/>
      <c r="N107" s="96"/>
      <c r="O107" s="96">
        <f t="shared" si="6"/>
        <v>0</v>
      </c>
      <c r="P107" s="96">
        <f t="shared" si="7"/>
        <v>1</v>
      </c>
      <c r="Q107" s="97" t="str">
        <f t="shared" si="8"/>
        <v>n.a.</v>
      </c>
      <c r="R107" s="97" t="str">
        <f t="shared" si="9"/>
        <v>n.a.</v>
      </c>
      <c r="S107" s="97" t="str">
        <f t="shared" si="10"/>
        <v>n.a.</v>
      </c>
      <c r="T107" s="129">
        <f t="shared" si="11"/>
        <v>7.5957534715082264</v>
      </c>
      <c r="U107" s="129" t="str">
        <f t="shared" si="12"/>
        <v>n.a.</v>
      </c>
      <c r="V107" s="129" t="str">
        <f t="shared" si="13"/>
        <v>n.a.</v>
      </c>
      <c r="W107" s="129" t="str">
        <f t="shared" si="14"/>
        <v>n.a.</v>
      </c>
      <c r="X107" s="129">
        <f t="shared" si="15"/>
        <v>7.7732100502792889</v>
      </c>
      <c r="Y107" s="130"/>
      <c r="Z107" s="130"/>
      <c r="AA107" s="130"/>
      <c r="AB107" s="130"/>
      <c r="AC107" s="130"/>
      <c r="AD107" s="130"/>
      <c r="AE107" s="130"/>
      <c r="AF107" s="130"/>
      <c r="AG107" s="130"/>
      <c r="AH107" s="130"/>
      <c r="AI107" s="130"/>
      <c r="AJ107" s="130"/>
      <c r="AK107" s="130"/>
      <c r="AL107" s="130"/>
      <c r="AM107" s="130"/>
      <c r="AN107" s="130"/>
      <c r="AO107" s="130"/>
      <c r="AP107" s="130"/>
      <c r="AQ107" s="130"/>
      <c r="AR107" s="130"/>
      <c r="AS107" s="130"/>
      <c r="AT107" s="130"/>
      <c r="AU107" s="130"/>
    </row>
    <row r="108" spans="1:47">
      <c r="A108" s="103">
        <f t="shared" si="4"/>
        <v>1934</v>
      </c>
      <c r="B108" s="103">
        <v>42686.5</v>
      </c>
      <c r="C108" s="103"/>
      <c r="D108" s="176">
        <v>42085.624562442696</v>
      </c>
      <c r="E108" s="96"/>
      <c r="F108" s="180">
        <v>2197.7996860728967</v>
      </c>
      <c r="G108" s="155">
        <f t="shared" si="16"/>
        <v>1914.8981060072276</v>
      </c>
      <c r="H108" s="96"/>
      <c r="I108" s="97">
        <f t="shared" si="19"/>
        <v>101.42774508826828</v>
      </c>
      <c r="J108" s="96"/>
      <c r="K108" s="97">
        <f t="shared" si="17"/>
        <v>8.8812280367450711</v>
      </c>
      <c r="L108" s="97">
        <f t="shared" si="18"/>
        <v>0.78958770541150969</v>
      </c>
      <c r="M108" s="96"/>
      <c r="N108" s="96"/>
      <c r="O108" s="96">
        <f t="shared" si="6"/>
        <v>0</v>
      </c>
      <c r="P108" s="96">
        <f t="shared" si="7"/>
        <v>1</v>
      </c>
      <c r="Q108" s="97" t="str">
        <f t="shared" si="8"/>
        <v>n.a.</v>
      </c>
      <c r="R108" s="97" t="str">
        <f t="shared" si="9"/>
        <v>n.a.</v>
      </c>
      <c r="S108" s="97" t="str">
        <f t="shared" si="10"/>
        <v>n.a.</v>
      </c>
      <c r="T108" s="129">
        <f t="shared" si="11"/>
        <v>8.8812280367450711</v>
      </c>
      <c r="U108" s="129" t="str">
        <f t="shared" si="12"/>
        <v>n.a.</v>
      </c>
      <c r="V108" s="129" t="str">
        <f t="shared" si="13"/>
        <v>n.a.</v>
      </c>
      <c r="W108" s="129" t="str">
        <f t="shared" si="14"/>
        <v>n.a.</v>
      </c>
      <c r="X108" s="129">
        <f t="shared" si="15"/>
        <v>0.78958770541150969</v>
      </c>
      <c r="Y108" s="130"/>
      <c r="Z108" s="130"/>
      <c r="AA108" s="130"/>
      <c r="AB108" s="130"/>
      <c r="AC108" s="130"/>
      <c r="AD108" s="130"/>
      <c r="AE108" s="130"/>
      <c r="AF108" s="130"/>
      <c r="AG108" s="130"/>
      <c r="AH108" s="130"/>
      <c r="AI108" s="130"/>
      <c r="AJ108" s="130"/>
      <c r="AK108" s="130"/>
      <c r="AL108" s="130"/>
      <c r="AM108" s="130"/>
      <c r="AN108" s="130"/>
      <c r="AO108" s="130"/>
      <c r="AP108" s="130"/>
      <c r="AQ108" s="130"/>
      <c r="AR108" s="130"/>
      <c r="AS108" s="130"/>
      <c r="AT108" s="130"/>
      <c r="AU108" s="130"/>
    </row>
    <row r="109" spans="1:47">
      <c r="A109" s="103">
        <f t="shared" si="4"/>
        <v>1935</v>
      </c>
      <c r="B109" s="103">
        <v>44985.200000000004</v>
      </c>
      <c r="C109" s="103"/>
      <c r="D109" s="176">
        <v>44494.188101946289</v>
      </c>
      <c r="E109" s="96"/>
      <c r="F109" s="180">
        <v>2362.8010740408504</v>
      </c>
      <c r="G109" s="155">
        <f t="shared" si="16"/>
        <v>1883.1118959097373</v>
      </c>
      <c r="H109" s="96"/>
      <c r="I109" s="97">
        <f t="shared" si="19"/>
        <v>101.10354165116732</v>
      </c>
      <c r="J109" s="96"/>
      <c r="K109" s="97">
        <f t="shared" si="17"/>
        <v>7.5075717324713853</v>
      </c>
      <c r="L109" s="97">
        <f t="shared" si="18"/>
        <v>-1.6599426359958147</v>
      </c>
      <c r="M109" s="96"/>
      <c r="N109" s="96"/>
      <c r="O109" s="96">
        <f t="shared" si="6"/>
        <v>0</v>
      </c>
      <c r="P109" s="96">
        <f t="shared" si="7"/>
        <v>1</v>
      </c>
      <c r="Q109" s="97" t="str">
        <f t="shared" si="8"/>
        <v>n.a.</v>
      </c>
      <c r="R109" s="97" t="str">
        <f t="shared" si="9"/>
        <v>n.a.</v>
      </c>
      <c r="S109" s="97" t="str">
        <f t="shared" si="10"/>
        <v>n.a.</v>
      </c>
      <c r="T109" s="129">
        <f t="shared" si="11"/>
        <v>7.5075717324713853</v>
      </c>
      <c r="U109" s="129" t="str">
        <f t="shared" si="12"/>
        <v>n.a.</v>
      </c>
      <c r="V109" s="129" t="str">
        <f t="shared" si="13"/>
        <v>n.a.</v>
      </c>
      <c r="W109" s="129" t="str">
        <f t="shared" si="14"/>
        <v>n.a.</v>
      </c>
      <c r="X109" s="129">
        <f t="shared" si="15"/>
        <v>-1.6599426359958147</v>
      </c>
      <c r="Y109" s="130"/>
      <c r="Z109" s="130"/>
      <c r="AA109" s="130"/>
      <c r="AB109" s="130"/>
      <c r="AC109" s="130"/>
      <c r="AD109" s="130"/>
      <c r="AE109" s="130"/>
      <c r="AF109" s="130"/>
      <c r="AG109" s="130"/>
      <c r="AH109" s="130"/>
      <c r="AI109" s="130"/>
      <c r="AJ109" s="130"/>
      <c r="AK109" s="130"/>
      <c r="AL109" s="130"/>
      <c r="AM109" s="130"/>
      <c r="AN109" s="130"/>
      <c r="AO109" s="130"/>
      <c r="AP109" s="130"/>
      <c r="AQ109" s="130"/>
      <c r="AR109" s="130"/>
      <c r="AS109" s="130"/>
      <c r="AT109" s="130"/>
      <c r="AU109" s="130"/>
    </row>
    <row r="110" spans="1:47">
      <c r="A110" s="103">
        <f t="shared" si="4"/>
        <v>1936</v>
      </c>
      <c r="B110" s="103">
        <v>47363.3</v>
      </c>
      <c r="C110" s="103"/>
      <c r="D110" s="176">
        <v>46725.383837532041</v>
      </c>
      <c r="E110" s="96"/>
      <c r="F110" s="180">
        <v>2311.3712338683613</v>
      </c>
      <c r="G110" s="155">
        <f t="shared" si="16"/>
        <v>2021.5438849834354</v>
      </c>
      <c r="H110" s="96"/>
      <c r="I110" s="97">
        <f t="shared" si="19"/>
        <v>101.36524541924801</v>
      </c>
      <c r="J110" s="96"/>
      <c r="K110" s="97">
        <f t="shared" si="17"/>
        <v>-2.1766470625702805</v>
      </c>
      <c r="L110" s="97">
        <f t="shared" si="18"/>
        <v>7.3512354403571623</v>
      </c>
      <c r="M110" s="96"/>
      <c r="N110" s="96"/>
      <c r="O110" s="96">
        <f t="shared" si="6"/>
        <v>0</v>
      </c>
      <c r="P110" s="96">
        <f t="shared" si="7"/>
        <v>1</v>
      </c>
      <c r="Q110" s="97" t="str">
        <f t="shared" si="8"/>
        <v>n.a.</v>
      </c>
      <c r="R110" s="97" t="str">
        <f t="shared" si="9"/>
        <v>n.a.</v>
      </c>
      <c r="S110" s="97" t="str">
        <f t="shared" si="10"/>
        <v>n.a.</v>
      </c>
      <c r="T110" s="129">
        <f t="shared" si="11"/>
        <v>-2.1766470625702805</v>
      </c>
      <c r="U110" s="129" t="str">
        <f t="shared" si="12"/>
        <v>n.a.</v>
      </c>
      <c r="V110" s="129" t="str">
        <f t="shared" si="13"/>
        <v>n.a.</v>
      </c>
      <c r="W110" s="129" t="str">
        <f t="shared" si="14"/>
        <v>n.a.</v>
      </c>
      <c r="X110" s="129">
        <f t="shared" si="15"/>
        <v>7.3512354403571623</v>
      </c>
      <c r="Y110" s="130"/>
      <c r="Z110" s="130"/>
      <c r="AA110" s="130"/>
      <c r="AB110" s="130"/>
      <c r="AC110" s="130"/>
      <c r="AD110" s="130"/>
      <c r="AE110" s="130"/>
      <c r="AF110" s="130"/>
      <c r="AG110" s="130"/>
      <c r="AH110" s="130"/>
      <c r="AI110" s="130"/>
      <c r="AJ110" s="130"/>
      <c r="AK110" s="130"/>
      <c r="AL110" s="130"/>
      <c r="AM110" s="130"/>
      <c r="AN110" s="130"/>
      <c r="AO110" s="130"/>
      <c r="AP110" s="130"/>
      <c r="AQ110" s="130"/>
      <c r="AR110" s="130"/>
      <c r="AS110" s="130"/>
      <c r="AT110" s="130"/>
      <c r="AU110" s="130"/>
    </row>
    <row r="111" spans="1:47">
      <c r="A111" s="103">
        <f t="shared" si="4"/>
        <v>1937</v>
      </c>
      <c r="B111" s="103">
        <v>49629.599999999999</v>
      </c>
      <c r="C111" s="103"/>
      <c r="D111" s="176">
        <v>56570.810216991522</v>
      </c>
      <c r="E111" s="96"/>
      <c r="F111" s="180">
        <v>2621.7628366691492</v>
      </c>
      <c r="G111" s="155">
        <f t="shared" si="16"/>
        <v>2157.7394196670589</v>
      </c>
      <c r="H111" s="96"/>
      <c r="I111" s="97">
        <f t="shared" si="19"/>
        <v>87.73004984307849</v>
      </c>
      <c r="J111" s="96"/>
      <c r="K111" s="97">
        <f t="shared" si="17"/>
        <v>13.428894426504989</v>
      </c>
      <c r="L111" s="97">
        <f t="shared" si="18"/>
        <v>6.7372039605630096</v>
      </c>
      <c r="M111" s="96"/>
      <c r="N111" s="96"/>
      <c r="O111" s="96">
        <f t="shared" si="6"/>
        <v>1</v>
      </c>
      <c r="P111" s="96">
        <f t="shared" si="7"/>
        <v>0</v>
      </c>
      <c r="Q111" s="97" t="str">
        <f t="shared" si="8"/>
        <v>n.a.</v>
      </c>
      <c r="R111" s="97" t="str">
        <f t="shared" si="9"/>
        <v>n.a.</v>
      </c>
      <c r="S111" s="97">
        <f t="shared" si="10"/>
        <v>13.428894426504989</v>
      </c>
      <c r="T111" s="129" t="str">
        <f t="shared" si="11"/>
        <v>n.a.</v>
      </c>
      <c r="U111" s="129" t="str">
        <f t="shared" si="12"/>
        <v>n.a.</v>
      </c>
      <c r="V111" s="129" t="str">
        <f t="shared" si="13"/>
        <v>n.a.</v>
      </c>
      <c r="W111" s="129">
        <f t="shared" si="14"/>
        <v>6.7372039605630096</v>
      </c>
      <c r="X111" s="129" t="str">
        <f t="shared" si="15"/>
        <v>n.a.</v>
      </c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</row>
    <row r="112" spans="1:47">
      <c r="A112" s="103">
        <f t="shared" si="4"/>
        <v>1938</v>
      </c>
      <c r="B112" s="103">
        <v>51408</v>
      </c>
      <c r="C112" s="103"/>
      <c r="D112" s="180">
        <v>55688.778517352599</v>
      </c>
      <c r="E112" s="96"/>
      <c r="F112" s="180">
        <v>2588.5724157185164</v>
      </c>
      <c r="G112" s="155">
        <f t="shared" si="16"/>
        <v>2151.3316830232438</v>
      </c>
      <c r="H112" s="96"/>
      <c r="I112" s="97">
        <f t="shared" si="19"/>
        <v>92.313032120072975</v>
      </c>
      <c r="J112" s="96"/>
      <c r="K112" s="97">
        <f t="shared" si="17"/>
        <v>-1.2659581746455761</v>
      </c>
      <c r="L112" s="97">
        <f t="shared" si="18"/>
        <v>-0.29696526769686926</v>
      </c>
      <c r="M112" s="96"/>
      <c r="N112" s="96"/>
      <c r="O112" s="96">
        <f t="shared" si="6"/>
        <v>0</v>
      </c>
      <c r="P112" s="96">
        <f t="shared" si="7"/>
        <v>1</v>
      </c>
      <c r="Q112" s="97" t="str">
        <f t="shared" si="8"/>
        <v>n.a.</v>
      </c>
      <c r="R112" s="97" t="str">
        <f t="shared" si="9"/>
        <v>n.a.</v>
      </c>
      <c r="S112" s="97" t="str">
        <f t="shared" si="10"/>
        <v>n.a.</v>
      </c>
      <c r="T112" s="129">
        <f t="shared" si="11"/>
        <v>-1.2659581746455761</v>
      </c>
      <c r="U112" s="129" t="str">
        <f t="shared" si="12"/>
        <v>n.a.</v>
      </c>
      <c r="V112" s="129" t="str">
        <f t="shared" si="13"/>
        <v>n.a.</v>
      </c>
      <c r="W112" s="129" t="str">
        <f t="shared" si="14"/>
        <v>n.a.</v>
      </c>
      <c r="X112" s="129">
        <f t="shared" si="15"/>
        <v>-0.29696526769686926</v>
      </c>
      <c r="Y112" s="130"/>
      <c r="Z112" s="130"/>
      <c r="AA112" s="130"/>
      <c r="AB112" s="130"/>
      <c r="AC112" s="130"/>
      <c r="AD112" s="130"/>
      <c r="AE112" s="130"/>
      <c r="AF112" s="130"/>
      <c r="AG112" s="130"/>
      <c r="AH112" s="130"/>
      <c r="AI112" s="130"/>
      <c r="AJ112" s="130"/>
      <c r="AK112" s="130"/>
      <c r="AL112" s="130"/>
      <c r="AM112" s="130"/>
      <c r="AN112" s="130"/>
      <c r="AO112" s="130"/>
      <c r="AP112" s="130"/>
      <c r="AQ112" s="130"/>
      <c r="AR112" s="130"/>
      <c r="AS112" s="130"/>
      <c r="AT112" s="130"/>
      <c r="AU112" s="130"/>
    </row>
    <row r="113" spans="1:47">
      <c r="A113" s="103">
        <f t="shared" si="4"/>
        <v>1939</v>
      </c>
      <c r="B113" s="103">
        <v>52137.600000000006</v>
      </c>
      <c r="C113" s="103"/>
      <c r="D113" s="180">
        <v>54836.336456905345</v>
      </c>
      <c r="E113" s="96"/>
      <c r="F113" s="150"/>
      <c r="G113" s="96"/>
      <c r="H113" s="96"/>
      <c r="I113" s="97">
        <f t="shared" si="19"/>
        <v>95.078561714227192</v>
      </c>
      <c r="J113" s="96"/>
      <c r="K113" s="96"/>
      <c r="L113" s="96" t="s">
        <v>7</v>
      </c>
      <c r="M113" s="96"/>
      <c r="N113" s="96"/>
      <c r="O113" s="96"/>
      <c r="P113" s="96"/>
      <c r="Q113" s="96"/>
      <c r="R113" s="96"/>
      <c r="S113" s="96"/>
      <c r="T113" s="135"/>
      <c r="U113" s="135"/>
      <c r="V113" s="135"/>
      <c r="W113" s="135"/>
      <c r="X113" s="135"/>
      <c r="Y113" s="135"/>
      <c r="Z113" s="135"/>
      <c r="AA113" s="135"/>
      <c r="AB113" s="135"/>
      <c r="AC113" s="135"/>
      <c r="AD113" s="135"/>
      <c r="AE113" s="135"/>
      <c r="AF113" s="135"/>
      <c r="AG113" s="135"/>
      <c r="AH113" s="135"/>
      <c r="AI113" s="135"/>
      <c r="AJ113" s="135"/>
      <c r="AK113" s="135"/>
      <c r="AL113" s="135"/>
      <c r="AM113" s="135"/>
      <c r="AN113" s="135"/>
      <c r="AO113" s="135"/>
      <c r="AP113" s="135"/>
      <c r="AQ113" s="135"/>
      <c r="AR113" s="135"/>
      <c r="AS113" s="135"/>
      <c r="AT113" s="135"/>
      <c r="AU113" s="135"/>
    </row>
    <row r="114" spans="1:47">
      <c r="A114" s="103">
        <f t="shared" si="4"/>
        <v>1940</v>
      </c>
      <c r="B114" s="96">
        <v>52746.2</v>
      </c>
      <c r="C114" s="96"/>
      <c r="D114" s="96"/>
      <c r="E114" s="96"/>
      <c r="F114" s="191">
        <v>16183</v>
      </c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135"/>
      <c r="U114" s="135"/>
      <c r="V114" s="135"/>
      <c r="W114" s="135"/>
      <c r="X114" s="135"/>
      <c r="Y114" s="135"/>
      <c r="Z114" s="135"/>
      <c r="AA114" s="135"/>
      <c r="AB114" s="135"/>
      <c r="AC114" s="135"/>
      <c r="AD114" s="135"/>
      <c r="AE114" s="135"/>
      <c r="AF114" s="135"/>
      <c r="AG114" s="135"/>
      <c r="AH114" s="135"/>
      <c r="AI114" s="135"/>
      <c r="AJ114" s="135"/>
      <c r="AK114" s="135"/>
      <c r="AL114" s="135"/>
      <c r="AM114" s="135"/>
      <c r="AN114" s="135"/>
      <c r="AO114" s="135"/>
      <c r="AP114" s="135"/>
      <c r="AQ114" s="135"/>
      <c r="AR114" s="135"/>
      <c r="AS114" s="135"/>
      <c r="AT114" s="135"/>
      <c r="AU114" s="135"/>
    </row>
    <row r="115" spans="1:47">
      <c r="A115" s="103">
        <f t="shared" si="4"/>
        <v>1941</v>
      </c>
      <c r="B115" s="96">
        <v>52995.600000000006</v>
      </c>
      <c r="C115" s="96"/>
      <c r="D115" s="96"/>
      <c r="E115" s="96"/>
      <c r="F115" s="49">
        <v>13796</v>
      </c>
      <c r="G115" s="96"/>
      <c r="H115" s="96"/>
      <c r="I115" s="96"/>
      <c r="J115" s="96"/>
      <c r="K115" s="97">
        <f t="shared" ref="K115:K124" si="20">100*(F115/F114-1)</f>
        <v>-14.750046344929867</v>
      </c>
      <c r="L115" s="96"/>
      <c r="M115" s="96"/>
      <c r="N115" s="96"/>
      <c r="O115" s="96"/>
      <c r="P115" s="96"/>
      <c r="Q115" s="96"/>
      <c r="R115" s="96"/>
      <c r="S115" s="96"/>
      <c r="T115" s="135"/>
      <c r="U115" s="135"/>
      <c r="V115" s="135"/>
      <c r="W115" s="135"/>
      <c r="X115" s="135"/>
      <c r="Y115" s="135"/>
      <c r="Z115" s="135"/>
      <c r="AA115" s="135"/>
      <c r="AB115" s="135"/>
      <c r="AC115" s="135"/>
      <c r="AD115" s="135"/>
      <c r="AE115" s="135"/>
      <c r="AF115" s="135"/>
      <c r="AG115" s="135"/>
      <c r="AH115" s="135"/>
      <c r="AI115" s="135"/>
      <c r="AJ115" s="135"/>
      <c r="AK115" s="135"/>
      <c r="AL115" s="135"/>
      <c r="AM115" s="135"/>
      <c r="AN115" s="135"/>
      <c r="AO115" s="135"/>
      <c r="AP115" s="135"/>
      <c r="AQ115" s="135"/>
      <c r="AR115" s="135"/>
      <c r="AS115" s="135"/>
      <c r="AT115" s="135"/>
      <c r="AU115" s="135"/>
    </row>
    <row r="116" spans="1:47">
      <c r="A116" s="103">
        <f t="shared" si="4"/>
        <v>1942</v>
      </c>
      <c r="B116" s="96"/>
      <c r="C116" s="96"/>
      <c r="D116" s="96"/>
      <c r="E116" s="96"/>
      <c r="F116" s="49">
        <v>11588</v>
      </c>
      <c r="G116" s="96"/>
      <c r="H116" s="96"/>
      <c r="I116" s="96"/>
      <c r="J116" s="96"/>
      <c r="K116" s="97">
        <f t="shared" si="20"/>
        <v>-16.004639025804579</v>
      </c>
      <c r="L116" s="96"/>
      <c r="M116" s="96"/>
      <c r="N116" s="96"/>
      <c r="O116" s="96"/>
      <c r="P116" s="96"/>
      <c r="Q116" s="96"/>
      <c r="R116" s="96"/>
      <c r="S116" s="96"/>
      <c r="T116" s="135"/>
      <c r="U116" s="135"/>
      <c r="V116" s="135"/>
      <c r="W116" s="135"/>
      <c r="X116" s="135"/>
      <c r="Y116" s="135"/>
      <c r="Z116" s="135"/>
      <c r="AA116" s="135"/>
      <c r="AB116" s="135"/>
      <c r="AC116" s="135"/>
      <c r="AD116" s="135"/>
      <c r="AE116" s="135"/>
      <c r="AF116" s="135"/>
      <c r="AG116" s="135"/>
      <c r="AH116" s="135"/>
      <c r="AI116" s="135"/>
      <c r="AJ116" s="135"/>
      <c r="AK116" s="135"/>
      <c r="AL116" s="135"/>
      <c r="AM116" s="135"/>
      <c r="AN116" s="135"/>
      <c r="AO116" s="135"/>
      <c r="AP116" s="135"/>
      <c r="AQ116" s="135"/>
      <c r="AR116" s="135"/>
      <c r="AS116" s="135"/>
      <c r="AT116" s="135"/>
      <c r="AU116" s="135"/>
    </row>
    <row r="117" spans="1:47">
      <c r="A117" s="103">
        <f t="shared" si="4"/>
        <v>1943</v>
      </c>
      <c r="B117" s="96"/>
      <c r="C117" s="96"/>
      <c r="D117" s="96"/>
      <c r="E117" s="96"/>
      <c r="F117" s="49">
        <v>9683</v>
      </c>
      <c r="G117" s="96"/>
      <c r="H117" s="96"/>
      <c r="I117" s="96"/>
      <c r="J117" s="96"/>
      <c r="K117" s="97">
        <f t="shared" si="20"/>
        <v>-16.439420089748012</v>
      </c>
      <c r="L117" s="96"/>
      <c r="M117" s="96"/>
      <c r="N117" s="96"/>
      <c r="O117" s="96"/>
      <c r="P117" s="96"/>
      <c r="Q117" s="96"/>
      <c r="R117" s="96"/>
      <c r="S117" s="96"/>
      <c r="T117" s="135"/>
      <c r="U117" s="135"/>
      <c r="V117" s="135"/>
      <c r="W117" s="135"/>
      <c r="X117" s="135"/>
      <c r="Y117" s="135"/>
      <c r="Z117" s="135"/>
      <c r="AA117" s="135"/>
      <c r="AB117" s="135"/>
      <c r="AC117" s="135"/>
      <c r="AD117" s="135"/>
      <c r="AE117" s="135"/>
      <c r="AF117" s="135"/>
      <c r="AG117" s="135"/>
      <c r="AH117" s="135"/>
      <c r="AI117" s="135"/>
      <c r="AJ117" s="135"/>
      <c r="AK117" s="135"/>
      <c r="AL117" s="135"/>
      <c r="AM117" s="135"/>
      <c r="AN117" s="135"/>
      <c r="AO117" s="135"/>
      <c r="AP117" s="135"/>
      <c r="AQ117" s="135"/>
      <c r="AR117" s="135"/>
      <c r="AS117" s="135"/>
      <c r="AT117" s="135"/>
      <c r="AU117" s="135"/>
    </row>
    <row r="118" spans="1:47">
      <c r="A118" s="103">
        <f t="shared" si="4"/>
        <v>1944</v>
      </c>
      <c r="B118" s="96"/>
      <c r="C118" s="96"/>
      <c r="D118" s="96"/>
      <c r="E118" s="96"/>
      <c r="F118" s="49">
        <v>8129</v>
      </c>
      <c r="G118" s="96"/>
      <c r="H118" s="96"/>
      <c r="I118" s="96"/>
      <c r="J118" s="96"/>
      <c r="K118" s="97">
        <f t="shared" si="20"/>
        <v>-16.048745223587733</v>
      </c>
      <c r="L118" s="96"/>
      <c r="M118" s="96"/>
      <c r="N118" s="96"/>
      <c r="O118" s="96"/>
      <c r="P118" s="96"/>
      <c r="Q118" s="96"/>
      <c r="R118" s="96"/>
      <c r="S118" s="96"/>
      <c r="T118" s="135"/>
      <c r="U118" s="135"/>
      <c r="V118" s="135"/>
      <c r="W118" s="135"/>
      <c r="X118" s="135"/>
      <c r="Y118" s="135"/>
      <c r="Z118" s="135"/>
      <c r="AA118" s="135"/>
      <c r="AB118" s="135"/>
      <c r="AC118" s="135"/>
      <c r="AD118" s="135"/>
      <c r="AE118" s="135"/>
      <c r="AF118" s="135"/>
      <c r="AG118" s="135"/>
      <c r="AH118" s="135"/>
      <c r="AI118" s="135"/>
      <c r="AJ118" s="135"/>
      <c r="AK118" s="135"/>
      <c r="AL118" s="135"/>
      <c r="AM118" s="135"/>
      <c r="AN118" s="135"/>
      <c r="AO118" s="135"/>
      <c r="AP118" s="135"/>
      <c r="AQ118" s="135"/>
      <c r="AR118" s="135"/>
      <c r="AS118" s="135"/>
      <c r="AT118" s="135"/>
      <c r="AU118" s="135"/>
    </row>
    <row r="119" spans="1:47">
      <c r="A119" s="103">
        <f t="shared" si="4"/>
        <v>1945</v>
      </c>
      <c r="B119" s="96"/>
      <c r="C119" s="96"/>
      <c r="D119" s="96"/>
      <c r="E119" s="96"/>
      <c r="F119" s="49">
        <v>6865</v>
      </c>
      <c r="G119" s="96"/>
      <c r="H119" s="96"/>
      <c r="I119" s="96"/>
      <c r="J119" s="96"/>
      <c r="K119" s="97">
        <f t="shared" si="20"/>
        <v>-15.549268052651</v>
      </c>
      <c r="L119" s="96"/>
      <c r="M119" s="96"/>
      <c r="N119" s="96"/>
      <c r="O119" s="96"/>
      <c r="P119" s="96"/>
      <c r="Q119" s="96"/>
      <c r="R119" s="96"/>
      <c r="S119" s="96"/>
      <c r="T119" s="135"/>
      <c r="U119" s="135"/>
      <c r="V119" s="135"/>
      <c r="W119" s="135"/>
      <c r="X119" s="135"/>
      <c r="Y119" s="135"/>
      <c r="Z119" s="135"/>
      <c r="AA119" s="135"/>
      <c r="AB119" s="135"/>
      <c r="AC119" s="135"/>
      <c r="AD119" s="135"/>
      <c r="AE119" s="135"/>
      <c r="AF119" s="135"/>
      <c r="AG119" s="135"/>
      <c r="AH119" s="135"/>
      <c r="AI119" s="135"/>
      <c r="AJ119" s="135"/>
      <c r="AK119" s="135"/>
      <c r="AL119" s="135"/>
      <c r="AM119" s="135"/>
      <c r="AN119" s="135"/>
      <c r="AO119" s="135"/>
      <c r="AP119" s="135"/>
      <c r="AQ119" s="135"/>
      <c r="AR119" s="135"/>
      <c r="AS119" s="135"/>
      <c r="AT119" s="135"/>
      <c r="AU119" s="135"/>
    </row>
    <row r="120" spans="1:47">
      <c r="A120" s="103">
        <f t="shared" si="4"/>
        <v>1946</v>
      </c>
      <c r="B120" s="96"/>
      <c r="C120" s="96"/>
      <c r="D120" s="96"/>
      <c r="E120" s="96"/>
      <c r="F120" s="49">
        <v>10284</v>
      </c>
      <c r="G120" s="96"/>
      <c r="H120" s="96"/>
      <c r="I120" s="96"/>
      <c r="J120" s="96"/>
      <c r="K120" s="97">
        <f t="shared" si="20"/>
        <v>49.803350327749449</v>
      </c>
      <c r="L120" s="96"/>
      <c r="M120" s="96"/>
      <c r="N120" s="96"/>
      <c r="O120" s="96"/>
      <c r="P120" s="96"/>
      <c r="Q120" s="96"/>
      <c r="R120" s="96"/>
      <c r="S120" s="96"/>
      <c r="T120" s="135"/>
      <c r="U120" s="135"/>
      <c r="V120" s="135"/>
      <c r="W120" s="135"/>
      <c r="X120" s="135"/>
      <c r="Y120" s="135"/>
      <c r="Z120" s="135"/>
      <c r="AA120" s="135"/>
      <c r="AB120" s="135"/>
      <c r="AC120" s="135"/>
      <c r="AD120" s="135"/>
      <c r="AE120" s="135"/>
      <c r="AF120" s="135"/>
      <c r="AG120" s="135"/>
      <c r="AH120" s="135"/>
      <c r="AI120" s="135"/>
      <c r="AJ120" s="135"/>
      <c r="AK120" s="135"/>
      <c r="AL120" s="135"/>
      <c r="AM120" s="135"/>
      <c r="AN120" s="135"/>
      <c r="AO120" s="135"/>
      <c r="AP120" s="135"/>
      <c r="AQ120" s="135"/>
      <c r="AR120" s="135"/>
      <c r="AS120" s="135"/>
      <c r="AT120" s="135"/>
      <c r="AU120" s="135"/>
    </row>
    <row r="121" spans="1:47">
      <c r="A121" s="103">
        <f t="shared" si="4"/>
        <v>1947</v>
      </c>
      <c r="B121" s="96"/>
      <c r="C121" s="96"/>
      <c r="D121" s="96"/>
      <c r="E121" s="96"/>
      <c r="F121" s="49">
        <v>13272</v>
      </c>
      <c r="G121" s="96"/>
      <c r="H121" s="96"/>
      <c r="I121" s="96"/>
      <c r="J121" s="96"/>
      <c r="K121" s="97">
        <f t="shared" si="20"/>
        <v>29.054842473745634</v>
      </c>
      <c r="L121" s="96"/>
      <c r="M121" s="96"/>
      <c r="N121" s="96"/>
      <c r="O121" s="96"/>
      <c r="P121" s="96"/>
      <c r="Q121" s="96"/>
      <c r="R121" s="96"/>
      <c r="S121" s="96"/>
      <c r="T121" s="135"/>
      <c r="U121" s="135"/>
      <c r="V121" s="135"/>
      <c r="W121" s="135"/>
      <c r="X121" s="135"/>
      <c r="Y121" s="135"/>
      <c r="Z121" s="135"/>
      <c r="AA121" s="135"/>
      <c r="AB121" s="135"/>
      <c r="AC121" s="135"/>
      <c r="AD121" s="135"/>
      <c r="AE121" s="135"/>
      <c r="AF121" s="135"/>
      <c r="AG121" s="135"/>
      <c r="AH121" s="135"/>
      <c r="AI121" s="135"/>
      <c r="AJ121" s="135"/>
      <c r="AK121" s="135"/>
      <c r="AL121" s="135"/>
      <c r="AM121" s="135"/>
      <c r="AN121" s="135"/>
      <c r="AO121" s="135"/>
      <c r="AP121" s="135"/>
      <c r="AQ121" s="135"/>
      <c r="AR121" s="135"/>
      <c r="AS121" s="135"/>
      <c r="AT121" s="135"/>
      <c r="AU121" s="135"/>
    </row>
    <row r="122" spans="1:47">
      <c r="A122" s="103">
        <f t="shared" si="4"/>
        <v>1948</v>
      </c>
      <c r="B122" s="96">
        <v>2473.8000000000002</v>
      </c>
      <c r="C122" s="96"/>
      <c r="D122" s="96">
        <v>21300</v>
      </c>
      <c r="E122" s="96"/>
      <c r="F122" s="49">
        <v>13936</v>
      </c>
      <c r="G122" s="96"/>
      <c r="H122" s="96"/>
      <c r="I122" s="96"/>
      <c r="J122" s="96"/>
      <c r="K122" s="97">
        <f t="shared" si="20"/>
        <v>5.0030138637733534</v>
      </c>
      <c r="L122" s="96"/>
      <c r="M122" s="96"/>
      <c r="N122" s="96"/>
      <c r="O122" s="96"/>
      <c r="P122" s="96"/>
      <c r="Q122" s="96"/>
      <c r="R122" s="96"/>
      <c r="S122" s="96"/>
      <c r="T122" s="130"/>
      <c r="U122" s="130"/>
      <c r="V122" s="130"/>
      <c r="W122" s="130"/>
      <c r="X122" s="130"/>
      <c r="Y122" s="130"/>
      <c r="Z122" s="130"/>
      <c r="AA122" s="130"/>
      <c r="AB122" s="130"/>
      <c r="AC122" s="130"/>
      <c r="AD122" s="130"/>
      <c r="AE122" s="130"/>
      <c r="AF122" s="130"/>
      <c r="AG122" s="130"/>
      <c r="AH122" s="130"/>
      <c r="AI122" s="130"/>
      <c r="AJ122" s="130"/>
      <c r="AK122" s="130"/>
      <c r="AL122" s="130"/>
      <c r="AM122" s="130"/>
      <c r="AN122" s="130"/>
      <c r="AO122" s="130"/>
      <c r="AP122" s="130"/>
      <c r="AQ122" s="130"/>
      <c r="AR122" s="130"/>
      <c r="AS122" s="130"/>
      <c r="AT122" s="130"/>
      <c r="AU122" s="130"/>
    </row>
    <row r="123" spans="1:47">
      <c r="A123" s="103">
        <f t="shared" si="4"/>
        <v>1949</v>
      </c>
      <c r="B123" s="96" t="s">
        <v>7</v>
      </c>
      <c r="C123" s="96"/>
      <c r="D123" s="96">
        <v>27600</v>
      </c>
      <c r="E123" s="96"/>
      <c r="F123" s="49">
        <v>14679</v>
      </c>
      <c r="G123" s="96"/>
      <c r="H123" s="96"/>
      <c r="I123" s="96"/>
      <c r="J123" s="96"/>
      <c r="K123" s="97">
        <f t="shared" si="20"/>
        <v>5.3315154994259428</v>
      </c>
      <c r="L123" s="96"/>
      <c r="M123" s="96"/>
      <c r="N123" s="96"/>
      <c r="O123" s="96"/>
      <c r="P123" s="96"/>
      <c r="Q123" s="96"/>
      <c r="R123" s="96"/>
      <c r="S123" s="96"/>
      <c r="T123" s="130"/>
      <c r="U123" s="130"/>
      <c r="V123" s="130"/>
      <c r="W123" s="130"/>
      <c r="X123" s="130"/>
      <c r="Y123" s="130"/>
      <c r="Z123" s="130"/>
      <c r="AA123" s="130"/>
      <c r="AB123" s="130"/>
      <c r="AC123" s="130"/>
      <c r="AD123" s="130"/>
      <c r="AE123" s="130"/>
      <c r="AF123" s="130"/>
      <c r="AG123" s="130"/>
      <c r="AH123" s="130"/>
      <c r="AI123" s="130"/>
      <c r="AJ123" s="130"/>
      <c r="AK123" s="130"/>
      <c r="AL123" s="130"/>
      <c r="AM123" s="130"/>
      <c r="AN123" s="130"/>
      <c r="AO123" s="130"/>
      <c r="AP123" s="130"/>
      <c r="AQ123" s="130"/>
      <c r="AR123" s="130"/>
      <c r="AS123" s="130"/>
      <c r="AT123" s="130"/>
      <c r="AU123" s="130"/>
    </row>
    <row r="124" spans="1:47">
      <c r="A124" s="103">
        <f t="shared" si="4"/>
        <v>1950</v>
      </c>
      <c r="B124" s="96">
        <v>3712.8</v>
      </c>
      <c r="C124" s="96"/>
      <c r="D124" s="96">
        <v>32800</v>
      </c>
      <c r="E124" s="96"/>
      <c r="F124" s="49">
        <v>14489</v>
      </c>
      <c r="G124" s="96"/>
      <c r="H124" s="96"/>
      <c r="I124" s="96"/>
      <c r="J124" s="96"/>
      <c r="K124" s="97">
        <f t="shared" si="20"/>
        <v>-1.2943661012330576</v>
      </c>
      <c r="L124" s="96"/>
      <c r="M124" s="96"/>
      <c r="N124" s="96"/>
      <c r="O124" s="96"/>
      <c r="P124" s="96"/>
      <c r="Q124" s="96"/>
      <c r="R124" s="96"/>
      <c r="S124" s="96"/>
      <c r="T124" s="130"/>
      <c r="U124" s="130"/>
      <c r="V124" s="130"/>
      <c r="W124" s="130"/>
      <c r="X124" s="130"/>
      <c r="Y124" s="130"/>
      <c r="Z124" s="130"/>
      <c r="AA124" s="130"/>
      <c r="AB124" s="130"/>
      <c r="AC124" s="130"/>
      <c r="AD124" s="130"/>
      <c r="AE124" s="130"/>
      <c r="AF124" s="130"/>
      <c r="AG124" s="130"/>
      <c r="AH124" s="130"/>
      <c r="AI124" s="130"/>
      <c r="AJ124" s="130"/>
      <c r="AK124" s="130"/>
      <c r="AL124" s="130"/>
      <c r="AM124" s="130"/>
      <c r="AN124" s="130"/>
      <c r="AO124" s="130"/>
      <c r="AP124" s="130"/>
      <c r="AQ124" s="130"/>
      <c r="AR124" s="130"/>
      <c r="AS124" s="130"/>
      <c r="AT124" s="130"/>
      <c r="AU124" s="130"/>
    </row>
    <row r="125" spans="1:47">
      <c r="A125" s="103">
        <f t="shared" si="4"/>
        <v>1951</v>
      </c>
      <c r="B125" s="96">
        <v>5892.5</v>
      </c>
      <c r="C125" s="96"/>
      <c r="D125" s="96">
        <v>39400</v>
      </c>
      <c r="E125" s="96"/>
      <c r="F125" s="49">
        <v>15765</v>
      </c>
      <c r="G125" s="96"/>
      <c r="H125" s="96"/>
      <c r="I125" s="96"/>
      <c r="J125" s="96"/>
      <c r="K125" s="97">
        <f t="shared" ref="K125:K144" si="21">100*(F125/F124-1)</f>
        <v>8.8066809303609652</v>
      </c>
      <c r="L125" s="96"/>
      <c r="M125" s="96"/>
      <c r="N125" s="96"/>
      <c r="O125" s="96"/>
      <c r="P125" s="96"/>
      <c r="Q125" s="96"/>
      <c r="R125" s="96"/>
      <c r="S125" s="96"/>
      <c r="T125" s="130"/>
      <c r="U125" s="130"/>
      <c r="V125" s="130"/>
      <c r="W125" s="130"/>
      <c r="X125" s="130"/>
      <c r="Y125" s="130"/>
      <c r="Z125" s="130"/>
      <c r="AA125" s="130"/>
      <c r="AB125" s="130"/>
      <c r="AC125" s="130"/>
      <c r="AD125" s="130"/>
      <c r="AE125" s="130"/>
      <c r="AF125" s="130"/>
      <c r="AG125" s="130"/>
      <c r="AH125" s="130"/>
      <c r="AI125" s="130"/>
      <c r="AJ125" s="130"/>
      <c r="AK125" s="130"/>
      <c r="AL125" s="130"/>
      <c r="AM125" s="130"/>
      <c r="AN125" s="130"/>
      <c r="AO125" s="130"/>
      <c r="AP125" s="130"/>
      <c r="AQ125" s="130"/>
      <c r="AR125" s="130"/>
      <c r="AS125" s="130"/>
      <c r="AT125" s="130"/>
      <c r="AU125" s="130"/>
    </row>
    <row r="126" spans="1:47">
      <c r="A126" s="103">
        <f t="shared" si="4"/>
        <v>1952</v>
      </c>
      <c r="B126" s="96">
        <v>7575.5</v>
      </c>
      <c r="C126" s="96"/>
      <c r="D126" s="96">
        <v>41300</v>
      </c>
      <c r="E126" s="96"/>
      <c r="F126" s="49">
        <v>15878</v>
      </c>
      <c r="G126" s="96"/>
      <c r="H126" s="96"/>
      <c r="I126" s="96"/>
      <c r="J126" s="96"/>
      <c r="K126" s="97">
        <f t="shared" si="21"/>
        <v>0.71677767205835519</v>
      </c>
      <c r="L126" s="96"/>
      <c r="M126" s="96"/>
      <c r="N126" s="96"/>
      <c r="O126" s="96"/>
      <c r="P126" s="96"/>
      <c r="Q126" s="96"/>
      <c r="R126" s="96"/>
      <c r="S126" s="96"/>
      <c r="T126" s="130"/>
      <c r="U126" s="130"/>
      <c r="V126" s="130"/>
      <c r="W126" s="130"/>
      <c r="X126" s="130"/>
      <c r="Y126" s="130"/>
      <c r="Z126" s="130"/>
      <c r="AA126" s="130"/>
      <c r="AB126" s="130"/>
      <c r="AC126" s="130"/>
      <c r="AD126" s="130"/>
      <c r="AE126" s="130"/>
      <c r="AF126" s="130"/>
      <c r="AG126" s="130"/>
      <c r="AH126" s="130"/>
      <c r="AI126" s="130"/>
      <c r="AJ126" s="130"/>
      <c r="AK126" s="130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</row>
    <row r="127" spans="1:47">
      <c r="A127" s="103">
        <f t="shared" si="4"/>
        <v>1953</v>
      </c>
      <c r="B127" s="96">
        <v>8606.5</v>
      </c>
      <c r="C127" s="96"/>
      <c r="D127" s="96">
        <v>54100</v>
      </c>
      <c r="E127" s="96"/>
      <c r="F127" s="49">
        <v>18053</v>
      </c>
      <c r="G127" s="96"/>
      <c r="H127" s="96"/>
      <c r="I127" s="96"/>
      <c r="J127" s="96"/>
      <c r="K127" s="97">
        <f t="shared" si="21"/>
        <v>13.698198765587598</v>
      </c>
      <c r="L127" s="96"/>
      <c r="M127" s="96"/>
      <c r="N127" s="96"/>
      <c r="O127" s="96"/>
      <c r="P127" s="96"/>
      <c r="Q127" s="96"/>
      <c r="R127" s="96"/>
      <c r="S127" s="96"/>
      <c r="T127" s="130"/>
      <c r="U127" s="130"/>
      <c r="V127" s="130"/>
      <c r="W127" s="130"/>
      <c r="X127" s="130"/>
      <c r="Y127" s="130"/>
      <c r="Z127" s="130"/>
      <c r="AA127" s="130"/>
      <c r="AB127" s="130"/>
      <c r="AC127" s="130"/>
      <c r="AD127" s="130"/>
      <c r="AE127" s="130"/>
      <c r="AF127" s="130"/>
      <c r="AG127" s="130"/>
      <c r="AH127" s="130"/>
      <c r="AI127" s="130"/>
      <c r="AJ127" s="130"/>
      <c r="AK127" s="130"/>
      <c r="AL127" s="130"/>
      <c r="AM127" s="130"/>
      <c r="AN127" s="130"/>
      <c r="AO127" s="130"/>
      <c r="AP127" s="130"/>
      <c r="AQ127" s="130"/>
      <c r="AR127" s="130"/>
      <c r="AS127" s="130"/>
      <c r="AT127" s="130"/>
      <c r="AU127" s="130"/>
    </row>
    <row r="128" spans="1:47">
      <c r="A128" s="103">
        <f t="shared" si="4"/>
        <v>1954</v>
      </c>
      <c r="B128" s="96">
        <v>8553.2000000000007</v>
      </c>
      <c r="C128" s="96"/>
      <c r="D128" s="96">
        <v>62400</v>
      </c>
      <c r="E128" s="96"/>
      <c r="F128" s="49">
        <v>18615</v>
      </c>
      <c r="G128" s="96"/>
      <c r="H128" s="96"/>
      <c r="I128" s="96"/>
      <c r="J128" s="96"/>
      <c r="K128" s="97">
        <f t="shared" si="21"/>
        <v>3.1130560017725628</v>
      </c>
      <c r="L128" s="96"/>
      <c r="M128" s="96"/>
      <c r="N128" s="96"/>
      <c r="O128" s="96"/>
      <c r="P128" s="96"/>
      <c r="Q128" s="96"/>
      <c r="R128" s="96"/>
      <c r="S128" s="96"/>
      <c r="T128" s="130"/>
      <c r="U128" s="130"/>
      <c r="V128" s="130"/>
      <c r="W128" s="130"/>
      <c r="X128" s="130"/>
      <c r="Y128" s="130"/>
      <c r="Z128" s="130"/>
      <c r="AA128" s="130"/>
      <c r="AB128" s="130"/>
      <c r="AC128" s="130"/>
      <c r="AD128" s="130"/>
      <c r="AE128" s="130"/>
      <c r="AF128" s="130"/>
      <c r="AG128" s="130"/>
      <c r="AH128" s="130"/>
      <c r="AI128" s="130"/>
      <c r="AJ128" s="130"/>
      <c r="AK128" s="130"/>
      <c r="AL128" s="130"/>
      <c r="AM128" s="130"/>
      <c r="AN128" s="130"/>
      <c r="AO128" s="130"/>
      <c r="AP128" s="130"/>
      <c r="AQ128" s="130"/>
      <c r="AR128" s="130"/>
      <c r="AS128" s="130"/>
      <c r="AT128" s="130"/>
      <c r="AU128" s="130"/>
    </row>
    <row r="129" spans="1:47">
      <c r="A129" s="103">
        <f t="shared" si="4"/>
        <v>1955</v>
      </c>
      <c r="B129" s="96">
        <v>8818.4000000000015</v>
      </c>
      <c r="C129" s="96"/>
      <c r="D129" s="96">
        <v>72100</v>
      </c>
      <c r="E129" s="96"/>
      <c r="F129" s="49">
        <v>20022</v>
      </c>
      <c r="G129" s="96"/>
      <c r="H129" s="96"/>
      <c r="I129" s="96"/>
      <c r="J129" s="96"/>
      <c r="K129" s="97">
        <f t="shared" si="21"/>
        <v>7.5584206285253863</v>
      </c>
      <c r="L129" s="96"/>
      <c r="M129" s="96"/>
      <c r="N129" s="96"/>
      <c r="O129" s="96"/>
      <c r="P129" s="96"/>
      <c r="Q129" s="96"/>
      <c r="R129" s="96"/>
      <c r="S129" s="96"/>
      <c r="T129" s="130"/>
      <c r="U129" s="130"/>
      <c r="V129" s="130"/>
      <c r="W129" s="130"/>
      <c r="X129" s="130"/>
      <c r="Y129" s="130"/>
      <c r="Z129" s="130"/>
      <c r="AA129" s="130"/>
      <c r="AB129" s="130"/>
      <c r="AC129" s="130"/>
      <c r="AD129" s="130"/>
      <c r="AE129" s="130"/>
      <c r="AF129" s="130"/>
      <c r="AG129" s="130"/>
      <c r="AH129" s="130"/>
      <c r="AI129" s="130"/>
      <c r="AJ129" s="130"/>
      <c r="AK129" s="130"/>
      <c r="AL129" s="130"/>
      <c r="AM129" s="130"/>
      <c r="AN129" s="130"/>
      <c r="AO129" s="130"/>
      <c r="AP129" s="130"/>
      <c r="AQ129" s="130"/>
      <c r="AR129" s="130"/>
      <c r="AS129" s="130"/>
      <c r="AT129" s="130"/>
      <c r="AU129" s="130"/>
    </row>
    <row r="130" spans="1:47">
      <c r="A130" s="103">
        <f t="shared" si="4"/>
        <v>1956</v>
      </c>
      <c r="B130" s="96">
        <v>9285</v>
      </c>
      <c r="C130" s="96"/>
      <c r="D130" s="96">
        <v>83100</v>
      </c>
      <c r="E130" s="96"/>
      <c r="F130" s="49">
        <v>21731</v>
      </c>
      <c r="G130" s="96"/>
      <c r="H130" s="96"/>
      <c r="I130" s="96"/>
      <c r="J130" s="96"/>
      <c r="K130" s="97">
        <f t="shared" si="21"/>
        <v>8.5356108280891121</v>
      </c>
      <c r="L130" s="96"/>
      <c r="M130" s="96"/>
      <c r="N130" s="96"/>
      <c r="O130" s="96"/>
      <c r="P130" s="96"/>
      <c r="Q130" s="96"/>
      <c r="R130" s="96"/>
      <c r="S130" s="96"/>
      <c r="T130" s="130"/>
      <c r="U130" s="130"/>
      <c r="V130" s="130"/>
      <c r="W130" s="130"/>
      <c r="X130" s="130"/>
      <c r="Y130" s="130"/>
      <c r="Z130" s="130"/>
      <c r="AA130" s="130"/>
      <c r="AB130" s="130"/>
      <c r="AC130" s="130"/>
      <c r="AD130" s="130"/>
      <c r="AE130" s="130"/>
      <c r="AF130" s="130"/>
      <c r="AG130" s="130"/>
      <c r="AH130" s="130"/>
      <c r="AI130" s="130"/>
      <c r="AJ130" s="130"/>
      <c r="AK130" s="130"/>
      <c r="AL130" s="130"/>
      <c r="AM130" s="130"/>
      <c r="AN130" s="130"/>
      <c r="AO130" s="130"/>
      <c r="AP130" s="130"/>
      <c r="AQ130" s="130"/>
      <c r="AR130" s="130"/>
      <c r="AS130" s="130"/>
      <c r="AT130" s="130"/>
      <c r="AU130" s="130"/>
    </row>
    <row r="131" spans="1:47">
      <c r="A131" s="103">
        <f t="shared" si="4"/>
        <v>1957</v>
      </c>
      <c r="B131" s="96">
        <v>6680</v>
      </c>
      <c r="C131" s="96"/>
      <c r="D131" s="96">
        <v>89500</v>
      </c>
      <c r="E131" s="96"/>
      <c r="F131" s="49">
        <v>23147</v>
      </c>
      <c r="G131" s="96"/>
      <c r="H131" s="96"/>
      <c r="I131" s="96"/>
      <c r="J131" s="96"/>
      <c r="K131" s="97">
        <f t="shared" si="21"/>
        <v>6.5160369978371824</v>
      </c>
      <c r="L131" s="96"/>
      <c r="M131" s="96"/>
      <c r="N131" s="96"/>
      <c r="O131" s="96"/>
      <c r="P131" s="96"/>
      <c r="Q131" s="96"/>
      <c r="R131" s="96"/>
      <c r="S131" s="96"/>
      <c r="T131" s="130"/>
      <c r="U131" s="130"/>
      <c r="V131" s="130"/>
      <c r="W131" s="130"/>
      <c r="X131" s="130"/>
      <c r="Y131" s="130"/>
      <c r="Z131" s="130"/>
      <c r="AA131" s="130"/>
      <c r="AB131" s="130"/>
      <c r="AC131" s="130"/>
      <c r="AD131" s="130"/>
      <c r="AE131" s="130"/>
      <c r="AF131" s="130"/>
      <c r="AG131" s="130"/>
      <c r="AH131" s="130"/>
      <c r="AI131" s="130"/>
      <c r="AJ131" s="130"/>
      <c r="AK131" s="130"/>
      <c r="AL131" s="130"/>
      <c r="AM131" s="130"/>
      <c r="AN131" s="130"/>
      <c r="AO131" s="130"/>
      <c r="AP131" s="130"/>
      <c r="AQ131" s="130"/>
      <c r="AR131" s="130"/>
      <c r="AS131" s="130"/>
      <c r="AT131" s="130"/>
      <c r="AU131" s="130"/>
    </row>
    <row r="132" spans="1:47">
      <c r="A132" s="103">
        <f t="shared" si="4"/>
        <v>1958</v>
      </c>
      <c r="B132" s="96">
        <v>7889</v>
      </c>
      <c r="C132" s="96"/>
      <c r="D132" s="96">
        <v>93800</v>
      </c>
      <c r="E132" s="96"/>
      <c r="F132" s="49">
        <v>24218</v>
      </c>
      <c r="G132" s="96"/>
      <c r="H132" s="96"/>
      <c r="I132" s="96"/>
      <c r="J132" s="96"/>
      <c r="K132" s="97">
        <f t="shared" si="21"/>
        <v>4.6269494966950431</v>
      </c>
      <c r="L132" s="96"/>
      <c r="M132" s="96"/>
      <c r="N132" s="96"/>
      <c r="O132" s="96"/>
      <c r="P132" s="96"/>
      <c r="Q132" s="96"/>
      <c r="R132" s="96"/>
      <c r="S132" s="96"/>
      <c r="T132" s="130"/>
      <c r="U132" s="130"/>
      <c r="V132" s="130"/>
      <c r="W132" s="130"/>
      <c r="X132" s="130"/>
      <c r="Y132" s="130"/>
      <c r="Z132" s="130"/>
      <c r="AA132" s="130"/>
      <c r="AB132" s="130"/>
      <c r="AC132" s="130"/>
      <c r="AD132" s="130"/>
      <c r="AE132" s="130"/>
      <c r="AF132" s="130"/>
      <c r="AG132" s="130"/>
      <c r="AH132" s="130"/>
      <c r="AI132" s="130"/>
      <c r="AJ132" s="130"/>
      <c r="AK132" s="130"/>
      <c r="AL132" s="130"/>
      <c r="AM132" s="130"/>
      <c r="AN132" s="130"/>
      <c r="AO132" s="130"/>
      <c r="AP132" s="130"/>
      <c r="AQ132" s="130"/>
      <c r="AR132" s="130"/>
      <c r="AS132" s="130"/>
      <c r="AT132" s="130"/>
      <c r="AU132" s="130"/>
    </row>
    <row r="133" spans="1:47">
      <c r="A133" s="103">
        <f t="shared" si="4"/>
        <v>1959</v>
      </c>
      <c r="B133" s="96">
        <v>10096</v>
      </c>
      <c r="C133" s="96"/>
      <c r="D133" s="96">
        <v>97500</v>
      </c>
      <c r="E133" s="96"/>
      <c r="F133" s="49">
        <v>25107</v>
      </c>
      <c r="G133" s="96"/>
      <c r="H133" s="96"/>
      <c r="I133" s="96"/>
      <c r="J133" s="96"/>
      <c r="K133" s="97">
        <f t="shared" si="21"/>
        <v>3.6708233545296842</v>
      </c>
      <c r="L133" s="96"/>
      <c r="M133" s="96"/>
      <c r="N133" s="96"/>
      <c r="O133" s="96"/>
      <c r="P133" s="96"/>
      <c r="Q133" s="96"/>
      <c r="R133" s="96"/>
      <c r="S133" s="96"/>
      <c r="T133" s="130"/>
      <c r="U133" s="130"/>
      <c r="V133" s="130"/>
      <c r="W133" s="130"/>
      <c r="X133" s="130"/>
      <c r="Y133" s="130"/>
      <c r="Z133" s="130"/>
      <c r="AA133" s="130"/>
      <c r="AB133" s="130"/>
      <c r="AC133" s="130"/>
      <c r="AD133" s="130"/>
      <c r="AE133" s="130"/>
      <c r="AF133" s="130"/>
      <c r="AG133" s="130"/>
      <c r="AH133" s="130"/>
      <c r="AI133" s="130"/>
      <c r="AJ133" s="130"/>
      <c r="AK133" s="130"/>
      <c r="AL133" s="130"/>
      <c r="AM133" s="130"/>
      <c r="AN133" s="130"/>
      <c r="AO133" s="130"/>
      <c r="AP133" s="130"/>
      <c r="AQ133" s="130"/>
      <c r="AR133" s="130"/>
      <c r="AS133" s="130"/>
      <c r="AT133" s="130"/>
      <c r="AU133" s="130"/>
    </row>
    <row r="134" spans="1:47">
      <c r="A134" s="103">
        <f t="shared" si="4"/>
        <v>1960</v>
      </c>
      <c r="B134" s="96">
        <v>10711</v>
      </c>
      <c r="C134" s="96"/>
      <c r="D134" s="96">
        <v>105200</v>
      </c>
      <c r="E134" s="96"/>
      <c r="F134" s="49">
        <v>26195</v>
      </c>
      <c r="G134" s="96"/>
      <c r="H134" s="96"/>
      <c r="I134" s="96"/>
      <c r="J134" s="96"/>
      <c r="K134" s="97">
        <f t="shared" si="21"/>
        <v>4.333452821922168</v>
      </c>
      <c r="L134" s="96"/>
      <c r="M134" s="96"/>
      <c r="N134" s="96"/>
      <c r="O134" s="96"/>
      <c r="P134" s="96"/>
      <c r="Q134" s="96"/>
      <c r="R134" s="96"/>
      <c r="S134" s="96"/>
      <c r="T134" s="130"/>
      <c r="U134" s="130"/>
      <c r="V134" s="130"/>
      <c r="W134" s="130"/>
      <c r="X134" s="130"/>
      <c r="Y134" s="130"/>
      <c r="Z134" s="130"/>
      <c r="AA134" s="130"/>
      <c r="AB134" s="130"/>
      <c r="AC134" s="130"/>
      <c r="AD134" s="130"/>
      <c r="AE134" s="130"/>
      <c r="AF134" s="130"/>
      <c r="AG134" s="130"/>
      <c r="AH134" s="130"/>
      <c r="AI134" s="130"/>
      <c r="AJ134" s="130"/>
      <c r="AK134" s="130"/>
      <c r="AL134" s="130"/>
      <c r="AM134" s="130"/>
      <c r="AN134" s="130"/>
      <c r="AO134" s="130"/>
      <c r="AP134" s="130"/>
      <c r="AQ134" s="130"/>
      <c r="AR134" s="130"/>
      <c r="AS134" s="130"/>
      <c r="AT134" s="130"/>
      <c r="AU134" s="130"/>
    </row>
    <row r="135" spans="1:47">
      <c r="A135" s="103">
        <f t="shared" si="4"/>
        <v>1961</v>
      </c>
      <c r="B135" s="96">
        <v>13161</v>
      </c>
      <c r="C135" s="96"/>
      <c r="D135" s="96">
        <v>118600</v>
      </c>
      <c r="E135" s="96"/>
      <c r="F135" s="49">
        <v>28492</v>
      </c>
      <c r="G135" s="96"/>
      <c r="H135" s="96"/>
      <c r="I135" s="96"/>
      <c r="J135" s="96"/>
      <c r="K135" s="97">
        <f t="shared" si="21"/>
        <v>8.7688490169879785</v>
      </c>
      <c r="L135" s="96"/>
      <c r="M135" s="96"/>
      <c r="N135" s="96"/>
      <c r="O135" s="96"/>
      <c r="P135" s="96"/>
      <c r="Q135" s="96"/>
      <c r="R135" s="96"/>
      <c r="S135" s="96"/>
      <c r="T135" s="130"/>
      <c r="U135" s="130"/>
      <c r="V135" s="130"/>
      <c r="W135" s="130"/>
      <c r="X135" s="130"/>
      <c r="Y135" s="130"/>
      <c r="Z135" s="130"/>
      <c r="AA135" s="130"/>
      <c r="AB135" s="130"/>
      <c r="AC135" s="130"/>
      <c r="AD135" s="130"/>
      <c r="AE135" s="130"/>
      <c r="AF135" s="130"/>
      <c r="AG135" s="130"/>
      <c r="AH135" s="130"/>
      <c r="AI135" s="130"/>
      <c r="AJ135" s="130"/>
      <c r="AK135" s="130"/>
      <c r="AL135" s="130"/>
      <c r="AM135" s="130"/>
      <c r="AN135" s="130"/>
      <c r="AO135" s="130"/>
      <c r="AP135" s="130"/>
      <c r="AQ135" s="130"/>
      <c r="AR135" s="130"/>
      <c r="AS135" s="130"/>
      <c r="AT135" s="130"/>
      <c r="AU135" s="130"/>
    </row>
    <row r="136" spans="1:47">
      <c r="A136" s="103">
        <f t="shared" si="4"/>
        <v>1962</v>
      </c>
      <c r="B136" s="96">
        <v>16541</v>
      </c>
      <c r="C136" s="96"/>
      <c r="D136" s="96">
        <v>126000</v>
      </c>
      <c r="E136" s="96"/>
      <c r="F136" s="49">
        <v>29562</v>
      </c>
      <c r="G136" s="96"/>
      <c r="H136" s="96"/>
      <c r="I136" s="96"/>
      <c r="J136" s="96"/>
      <c r="K136" s="97">
        <f t="shared" si="21"/>
        <v>3.755440123543452</v>
      </c>
      <c r="L136" s="96"/>
      <c r="M136" s="96"/>
      <c r="N136" s="96"/>
      <c r="O136" s="96"/>
      <c r="P136" s="96"/>
      <c r="Q136" s="96"/>
      <c r="R136" s="96"/>
      <c r="S136" s="96"/>
      <c r="T136" s="130"/>
      <c r="U136" s="130"/>
      <c r="V136" s="130"/>
      <c r="W136" s="130"/>
      <c r="X136" s="130"/>
      <c r="Y136" s="130"/>
      <c r="Z136" s="130"/>
      <c r="AA136" s="130"/>
      <c r="AB136" s="130"/>
      <c r="AC136" s="130"/>
      <c r="AD136" s="130"/>
      <c r="AE136" s="130"/>
      <c r="AF136" s="130"/>
      <c r="AG136" s="130"/>
      <c r="AH136" s="130"/>
      <c r="AI136" s="130"/>
      <c r="AJ136" s="130"/>
      <c r="AK136" s="130"/>
      <c r="AL136" s="130"/>
      <c r="AM136" s="130"/>
      <c r="AN136" s="130"/>
      <c r="AO136" s="130"/>
      <c r="AP136" s="130"/>
      <c r="AQ136" s="130"/>
      <c r="AR136" s="130"/>
      <c r="AS136" s="130"/>
      <c r="AT136" s="130"/>
      <c r="AU136" s="130"/>
    </row>
    <row r="137" spans="1:47">
      <c r="A137" s="103">
        <f t="shared" si="4"/>
        <v>1963</v>
      </c>
      <c r="B137" s="96">
        <v>27090</v>
      </c>
      <c r="C137" s="96"/>
      <c r="D137" s="96">
        <v>140800</v>
      </c>
      <c r="E137" s="96"/>
      <c r="F137" s="49">
        <v>32567</v>
      </c>
      <c r="G137" s="96"/>
      <c r="H137" s="96"/>
      <c r="I137" s="96"/>
      <c r="J137" s="96"/>
      <c r="K137" s="97">
        <f t="shared" si="21"/>
        <v>10.165076787768079</v>
      </c>
      <c r="L137" s="96"/>
      <c r="M137" s="96"/>
      <c r="N137" s="96"/>
      <c r="O137" s="96"/>
      <c r="P137" s="96"/>
      <c r="Q137" s="96"/>
      <c r="R137" s="96"/>
      <c r="S137" s="96"/>
      <c r="T137" s="130"/>
      <c r="U137" s="130"/>
      <c r="V137" s="130"/>
      <c r="W137" s="130"/>
      <c r="X137" s="130"/>
      <c r="Y137" s="130"/>
      <c r="Z137" s="130"/>
      <c r="AA137" s="130"/>
      <c r="AB137" s="130"/>
      <c r="AC137" s="130"/>
      <c r="AD137" s="130"/>
      <c r="AE137" s="130"/>
      <c r="AF137" s="130"/>
      <c r="AG137" s="130"/>
      <c r="AH137" s="130"/>
      <c r="AI137" s="130"/>
      <c r="AJ137" s="130"/>
      <c r="AK137" s="130"/>
      <c r="AL137" s="130"/>
      <c r="AM137" s="130"/>
      <c r="AN137" s="130"/>
      <c r="AO137" s="130"/>
      <c r="AP137" s="130"/>
      <c r="AQ137" s="130"/>
      <c r="AR137" s="130"/>
      <c r="AS137" s="130"/>
      <c r="AT137" s="130"/>
      <c r="AU137" s="130"/>
    </row>
    <row r="138" spans="1:47">
      <c r="A138" s="103">
        <f t="shared" si="4"/>
        <v>1964</v>
      </c>
      <c r="B138" s="96">
        <v>29160</v>
      </c>
      <c r="C138" s="96"/>
      <c r="D138" s="96">
        <v>158000</v>
      </c>
      <c r="E138" s="96"/>
      <c r="F138" s="49">
        <v>35243</v>
      </c>
      <c r="G138" s="96"/>
      <c r="H138" s="96"/>
      <c r="I138" s="96"/>
      <c r="J138" s="96"/>
      <c r="K138" s="97">
        <f t="shared" si="21"/>
        <v>8.2169066846808025</v>
      </c>
      <c r="L138" s="96"/>
      <c r="M138" s="96"/>
      <c r="N138" s="96"/>
      <c r="O138" s="96"/>
      <c r="P138" s="96"/>
      <c r="Q138" s="96"/>
      <c r="R138" s="96"/>
      <c r="S138" s="96"/>
      <c r="T138" s="130"/>
      <c r="U138" s="130"/>
      <c r="V138" s="130"/>
      <c r="W138" s="130"/>
      <c r="X138" s="130"/>
      <c r="Y138" s="130"/>
      <c r="Z138" s="130"/>
      <c r="AA138" s="130"/>
      <c r="AB138" s="130"/>
      <c r="AC138" s="130"/>
      <c r="AD138" s="130"/>
      <c r="AE138" s="130"/>
      <c r="AF138" s="130"/>
      <c r="AG138" s="130"/>
      <c r="AH138" s="130"/>
      <c r="AI138" s="130"/>
      <c r="AJ138" s="130"/>
      <c r="AK138" s="130"/>
      <c r="AL138" s="130"/>
      <c r="AM138" s="130"/>
      <c r="AN138" s="130"/>
      <c r="AO138" s="130"/>
      <c r="AP138" s="130"/>
      <c r="AQ138" s="130"/>
      <c r="AR138" s="130"/>
      <c r="AS138" s="130"/>
      <c r="AT138" s="130"/>
      <c r="AU138" s="130"/>
    </row>
    <row r="139" spans="1:47">
      <c r="A139" s="103">
        <f t="shared" si="4"/>
        <v>1965</v>
      </c>
      <c r="B139" s="96">
        <v>34260</v>
      </c>
      <c r="C139" s="96"/>
      <c r="D139" s="96">
        <v>179800</v>
      </c>
      <c r="E139" s="96"/>
      <c r="F139" s="49">
        <v>38553</v>
      </c>
      <c r="G139" s="96"/>
      <c r="H139" s="96"/>
      <c r="I139" s="96"/>
      <c r="J139" s="96"/>
      <c r="K139" s="97">
        <f t="shared" si="21"/>
        <v>9.391935987288246</v>
      </c>
      <c r="L139" s="96"/>
      <c r="M139" s="96"/>
      <c r="N139" s="96"/>
      <c r="O139" s="96"/>
      <c r="P139" s="96"/>
      <c r="Q139" s="96"/>
      <c r="R139" s="96"/>
      <c r="S139" s="96"/>
      <c r="T139" s="130"/>
      <c r="U139" s="130"/>
      <c r="V139" s="130"/>
      <c r="W139" s="130"/>
      <c r="X139" s="130"/>
      <c r="Y139" s="130"/>
      <c r="Z139" s="130"/>
      <c r="AA139" s="130"/>
      <c r="AB139" s="130"/>
      <c r="AC139" s="130"/>
      <c r="AD139" s="130"/>
      <c r="AE139" s="130"/>
      <c r="AF139" s="130"/>
      <c r="AG139" s="130"/>
      <c r="AH139" s="130"/>
      <c r="AI139" s="130"/>
      <c r="AJ139" s="130"/>
      <c r="AK139" s="130"/>
      <c r="AL139" s="130"/>
      <c r="AM139" s="130"/>
      <c r="AN139" s="130"/>
      <c r="AO139" s="130"/>
      <c r="AP139" s="130"/>
      <c r="AQ139" s="130"/>
      <c r="AR139" s="130"/>
      <c r="AS139" s="130"/>
      <c r="AT139" s="130"/>
      <c r="AU139" s="130"/>
    </row>
    <row r="140" spans="1:47">
      <c r="A140" s="103">
        <f t="shared" si="4"/>
        <v>1966</v>
      </c>
      <c r="B140" s="96">
        <v>32074</v>
      </c>
      <c r="C140" s="96"/>
      <c r="D140" s="96">
        <v>200000</v>
      </c>
      <c r="E140" s="96"/>
      <c r="F140" s="49">
        <v>40907</v>
      </c>
      <c r="G140" s="96"/>
      <c r="H140" s="96"/>
      <c r="I140" s="96"/>
      <c r="J140" s="96"/>
      <c r="K140" s="97">
        <f t="shared" si="21"/>
        <v>6.1058802168443504</v>
      </c>
      <c r="L140" s="96"/>
      <c r="M140" s="96"/>
      <c r="N140" s="96"/>
      <c r="O140" s="96"/>
      <c r="P140" s="96"/>
      <c r="Q140" s="96"/>
      <c r="R140" s="96"/>
      <c r="S140" s="96"/>
      <c r="T140" s="130"/>
      <c r="U140" s="130"/>
      <c r="V140" s="130"/>
      <c r="W140" s="130"/>
      <c r="X140" s="130"/>
      <c r="Y140" s="130"/>
      <c r="Z140" s="130"/>
      <c r="AA140" s="130"/>
      <c r="AB140" s="130"/>
      <c r="AC140" s="130"/>
      <c r="AD140" s="130"/>
      <c r="AE140" s="130"/>
      <c r="AF140" s="130"/>
      <c r="AG140" s="130"/>
      <c r="AH140" s="130"/>
      <c r="AI140" s="130"/>
      <c r="AJ140" s="130"/>
      <c r="AK140" s="130"/>
      <c r="AL140" s="130"/>
      <c r="AM140" s="130"/>
      <c r="AN140" s="130"/>
      <c r="AO140" s="130"/>
      <c r="AP140" s="130"/>
      <c r="AQ140" s="130"/>
      <c r="AR140" s="130"/>
      <c r="AS140" s="130"/>
      <c r="AT140" s="130"/>
      <c r="AU140" s="130"/>
    </row>
    <row r="141" spans="1:47">
      <c r="A141" s="103">
        <f t="shared" si="4"/>
        <v>1967</v>
      </c>
      <c r="B141" s="96">
        <v>38703</v>
      </c>
      <c r="C141" s="96"/>
      <c r="D141" s="96">
        <v>216100</v>
      </c>
      <c r="E141" s="96"/>
      <c r="F141" s="49">
        <v>43152</v>
      </c>
      <c r="G141" s="96"/>
      <c r="H141" s="96"/>
      <c r="I141" s="96"/>
      <c r="J141" s="96"/>
      <c r="K141" s="97">
        <f t="shared" si="21"/>
        <v>5.4880582785342469</v>
      </c>
      <c r="L141" s="96"/>
      <c r="M141" s="96"/>
      <c r="N141" s="96"/>
      <c r="O141" s="96"/>
      <c r="P141" s="96"/>
      <c r="Q141" s="96"/>
      <c r="R141" s="96"/>
      <c r="S141" s="96"/>
      <c r="T141" s="130"/>
      <c r="U141" s="130"/>
      <c r="V141" s="130"/>
      <c r="W141" s="130"/>
      <c r="X141" s="130"/>
      <c r="Y141" s="130"/>
      <c r="Z141" s="130"/>
      <c r="AA141" s="130"/>
      <c r="AB141" s="130"/>
      <c r="AC141" s="130"/>
      <c r="AD141" s="130"/>
      <c r="AE141" s="130"/>
      <c r="AF141" s="130"/>
      <c r="AG141" s="130"/>
      <c r="AH141" s="130"/>
      <c r="AI141" s="130"/>
      <c r="AJ141" s="130"/>
      <c r="AK141" s="130"/>
      <c r="AL141" s="130"/>
      <c r="AM141" s="130"/>
      <c r="AN141" s="130"/>
      <c r="AO141" s="130"/>
      <c r="AP141" s="130"/>
      <c r="AQ141" s="130"/>
      <c r="AR141" s="130"/>
      <c r="AS141" s="130"/>
      <c r="AT141" s="130"/>
      <c r="AU141" s="130"/>
    </row>
    <row r="142" spans="1:47">
      <c r="A142" s="103">
        <f t="shared" si="4"/>
        <v>1968</v>
      </c>
      <c r="B142" s="96">
        <v>45366</v>
      </c>
      <c r="C142" s="96"/>
      <c r="D142" s="96">
        <v>234600</v>
      </c>
      <c r="E142" s="96"/>
      <c r="F142" s="49">
        <v>46027</v>
      </c>
      <c r="G142" s="96"/>
      <c r="H142" s="96"/>
      <c r="I142" s="96"/>
      <c r="J142" s="96"/>
      <c r="K142" s="97">
        <f t="shared" si="21"/>
        <v>6.6624953652206109</v>
      </c>
      <c r="L142" s="96"/>
      <c r="M142" s="96"/>
      <c r="N142" s="96"/>
      <c r="O142" s="96"/>
      <c r="P142" s="96"/>
      <c r="Q142" s="96"/>
      <c r="R142" s="96"/>
      <c r="S142" s="96"/>
      <c r="T142" s="130"/>
      <c r="U142" s="130"/>
      <c r="V142" s="130"/>
      <c r="W142" s="130"/>
      <c r="X142" s="130"/>
      <c r="Y142" s="130"/>
      <c r="Z142" s="130"/>
      <c r="AA142" s="130"/>
      <c r="AB142" s="130"/>
      <c r="AC142" s="130"/>
      <c r="AD142" s="130"/>
      <c r="AE142" s="130"/>
      <c r="AF142" s="130"/>
      <c r="AG142" s="130"/>
      <c r="AH142" s="130"/>
      <c r="AI142" s="130"/>
      <c r="AJ142" s="130"/>
      <c r="AK142" s="130"/>
      <c r="AL142" s="130"/>
      <c r="AM142" s="130"/>
      <c r="AN142" s="130"/>
      <c r="AO142" s="130"/>
      <c r="AP142" s="130"/>
      <c r="AQ142" s="130"/>
      <c r="AR142" s="130"/>
      <c r="AS142" s="130"/>
      <c r="AT142" s="130"/>
      <c r="AU142" s="130"/>
    </row>
    <row r="143" spans="1:47">
      <c r="A143" s="103">
        <f t="shared" si="4"/>
        <v>1969</v>
      </c>
      <c r="B143" s="96">
        <v>56722</v>
      </c>
      <c r="C143" s="96"/>
      <c r="D143" s="96">
        <v>266500</v>
      </c>
      <c r="E143" s="96"/>
      <c r="F143" s="49">
        <v>50585</v>
      </c>
      <c r="G143" s="96"/>
      <c r="H143" s="96"/>
      <c r="I143" s="96"/>
      <c r="J143" s="96"/>
      <c r="K143" s="97">
        <f t="shared" si="21"/>
        <v>9.9028830903600031</v>
      </c>
      <c r="L143" s="96"/>
      <c r="M143" s="96"/>
      <c r="N143" s="96"/>
      <c r="O143" s="96"/>
      <c r="P143" s="96"/>
      <c r="Q143" s="96"/>
      <c r="R143" s="96"/>
      <c r="S143" s="96"/>
      <c r="T143" s="130"/>
      <c r="U143" s="130"/>
      <c r="V143" s="130"/>
      <c r="W143" s="130"/>
      <c r="X143" s="130"/>
      <c r="Y143" s="130"/>
      <c r="Z143" s="130"/>
      <c r="AA143" s="130"/>
      <c r="AB143" s="130"/>
      <c r="AC143" s="130"/>
      <c r="AD143" s="130"/>
      <c r="AE143" s="130"/>
      <c r="AF143" s="130"/>
      <c r="AG143" s="130"/>
      <c r="AH143" s="130"/>
      <c r="AI143" s="130"/>
      <c r="AJ143" s="130"/>
      <c r="AK143" s="130"/>
      <c r="AL143" s="130"/>
      <c r="AM143" s="130"/>
      <c r="AN143" s="130"/>
      <c r="AO143" s="130"/>
      <c r="AP143" s="130"/>
      <c r="AQ143" s="130"/>
      <c r="AR143" s="130"/>
      <c r="AS143" s="130"/>
      <c r="AT143" s="130"/>
      <c r="AU143" s="130"/>
    </row>
    <row r="144" spans="1:47">
      <c r="A144" s="103">
        <v>1970</v>
      </c>
      <c r="B144" s="96">
        <v>63713</v>
      </c>
      <c r="D144" s="152">
        <v>338501</v>
      </c>
      <c r="E144" s="96"/>
      <c r="F144" s="49">
        <v>54609</v>
      </c>
      <c r="G144" s="96"/>
      <c r="I144" s="97">
        <f>100*B144/D144</f>
        <v>18.822100968682516</v>
      </c>
      <c r="J144" s="96"/>
      <c r="K144" s="97">
        <f t="shared" si="21"/>
        <v>7.9549273500049367</v>
      </c>
      <c r="L144" s="97">
        <v>3.8375609408901692</v>
      </c>
      <c r="M144" s="96" t="e">
        <f>IF(AND(#REF!&gt;0,#REF!&lt;30),1,0)</f>
        <v>#REF!</v>
      </c>
      <c r="N144" s="96" t="e">
        <f>IF(AND(#REF!&gt;30,#REF!&lt;60),1,0)</f>
        <v>#REF!</v>
      </c>
      <c r="O144" s="96" t="e">
        <f>IF(AND(#REF!&gt;60,#REF!&lt;90),1,0)</f>
        <v>#REF!</v>
      </c>
      <c r="P144" s="96" t="e">
        <f>IF(#REF!&gt;90,1,0)</f>
        <v>#REF!</v>
      </c>
      <c r="Q144" s="97" t="e">
        <f t="shared" ref="Q144:Q151" si="22">IF(M144=1,$K144,"n.a.")</f>
        <v>#REF!</v>
      </c>
      <c r="R144" s="97" t="e">
        <f t="shared" ref="R144:R151" si="23">IF(N144=1,$K144,"n.a.")</f>
        <v>#REF!</v>
      </c>
      <c r="S144" s="97" t="e">
        <f t="shared" ref="S144:S151" si="24">IF(O144=1,$K144,"n.a.")</f>
        <v>#REF!</v>
      </c>
      <c r="T144" s="133" t="e">
        <f t="shared" ref="T144:T151" si="25">IF(P144=1,$K144,"n.a.")</f>
        <v>#REF!</v>
      </c>
      <c r="U144" s="133" t="e">
        <f t="shared" ref="U144:U151" si="26">IF(M144=1,$L144,"n.a.")</f>
        <v>#REF!</v>
      </c>
      <c r="V144" s="133" t="e">
        <f t="shared" ref="V144:V151" si="27">IF(N144=1,$L144,"n.a.")</f>
        <v>#REF!</v>
      </c>
      <c r="W144" s="133" t="e">
        <f t="shared" ref="W144:W151" si="28">IF(O144=1,$L144,"n.a.")</f>
        <v>#REF!</v>
      </c>
      <c r="X144" s="133" t="e">
        <f t="shared" ref="X144:X151" si="29">IF(P144=1,$L144,"n.a.")</f>
        <v>#REF!</v>
      </c>
      <c r="Y144" s="135"/>
      <c r="Z144" s="135"/>
      <c r="AA144" s="135"/>
      <c r="AB144" s="135"/>
      <c r="AC144" s="135"/>
      <c r="AD144" s="135"/>
      <c r="AE144" s="135"/>
      <c r="AF144" s="135"/>
      <c r="AG144" s="135"/>
      <c r="AH144" s="135"/>
      <c r="AI144" s="135"/>
      <c r="AJ144" s="135"/>
      <c r="AK144" s="135"/>
      <c r="AL144" s="135"/>
      <c r="AM144" s="135"/>
      <c r="AN144" s="135"/>
      <c r="AO144" s="135"/>
      <c r="AP144" s="135"/>
      <c r="AQ144" s="135"/>
      <c r="AR144" s="135"/>
      <c r="AS144" s="135"/>
      <c r="AT144" s="135"/>
      <c r="AU144" s="135"/>
    </row>
    <row r="145" spans="1:47">
      <c r="A145" s="103">
        <f t="shared" ref="A145:A182" si="30">A144+1</f>
        <v>1971</v>
      </c>
      <c r="B145" s="96">
        <v>71420</v>
      </c>
      <c r="D145" s="152">
        <v>375800</v>
      </c>
      <c r="E145" s="96"/>
      <c r="F145" s="49">
        <v>58496</v>
      </c>
      <c r="G145" s="96"/>
      <c r="I145" s="97">
        <f t="shared" ref="I145:I166" si="31">100*B145/D145</f>
        <v>19.004789781798831</v>
      </c>
      <c r="J145" s="96"/>
      <c r="K145" s="97">
        <f t="shared" ref="K145:K153" si="32">100*(F145/F144-1)</f>
        <v>7.1178743430569957</v>
      </c>
      <c r="L145" s="97">
        <v>3.6145870617745914</v>
      </c>
      <c r="M145" s="96">
        <f t="shared" ref="M145:M151" si="33">IF(AND(I145&gt;0,I145&lt;30),1,0)</f>
        <v>1</v>
      </c>
      <c r="N145" s="96">
        <f t="shared" ref="N145:N151" si="34">IF(AND($I145&gt;30,$I145&lt;60),1,0)</f>
        <v>0</v>
      </c>
      <c r="O145" s="96">
        <f t="shared" ref="O145:O151" si="35">IF(AND($I145&gt;60,$I145&lt;90),1,0)</f>
        <v>0</v>
      </c>
      <c r="P145" s="96">
        <f t="shared" ref="P145:P151" si="36">IF($I145&gt;90,1,0)</f>
        <v>0</v>
      </c>
      <c r="Q145" s="97">
        <f t="shared" si="22"/>
        <v>7.1178743430569957</v>
      </c>
      <c r="R145" s="97" t="str">
        <f t="shared" si="23"/>
        <v>n.a.</v>
      </c>
      <c r="S145" s="97" t="str">
        <f t="shared" si="24"/>
        <v>n.a.</v>
      </c>
      <c r="T145" s="133" t="str">
        <f t="shared" si="25"/>
        <v>n.a.</v>
      </c>
      <c r="U145" s="133">
        <f t="shared" si="26"/>
        <v>3.6145870617745914</v>
      </c>
      <c r="V145" s="133" t="str">
        <f t="shared" si="27"/>
        <v>n.a.</v>
      </c>
      <c r="W145" s="133" t="str">
        <f t="shared" si="28"/>
        <v>n.a.</v>
      </c>
      <c r="X145" s="133" t="str">
        <f t="shared" si="29"/>
        <v>n.a.</v>
      </c>
      <c r="Y145" s="135"/>
      <c r="Z145" s="135"/>
      <c r="AA145" s="135"/>
      <c r="AB145" s="135"/>
      <c r="AC145" s="135"/>
      <c r="AD145" s="135"/>
      <c r="AE145" s="135"/>
      <c r="AF145" s="135"/>
      <c r="AG145" s="135"/>
      <c r="AH145" s="135"/>
      <c r="AI145" s="135"/>
      <c r="AJ145" s="135"/>
      <c r="AK145" s="135"/>
      <c r="AL145" s="135"/>
      <c r="AM145" s="135"/>
      <c r="AN145" s="135"/>
      <c r="AO145" s="135"/>
      <c r="AP145" s="135"/>
      <c r="AQ145" s="135"/>
      <c r="AR145" s="135"/>
      <c r="AS145" s="135"/>
      <c r="AT145" s="135"/>
      <c r="AU145" s="135"/>
    </row>
    <row r="146" spans="1:47">
      <c r="A146" s="103">
        <f t="shared" si="30"/>
        <v>1972</v>
      </c>
      <c r="B146" s="96">
        <v>87524</v>
      </c>
      <c r="D146" s="152">
        <v>435001</v>
      </c>
      <c r="E146" s="96"/>
      <c r="F146" s="49">
        <v>65775</v>
      </c>
      <c r="G146" s="96"/>
      <c r="I146" s="97">
        <f t="shared" si="31"/>
        <v>20.120413516290768</v>
      </c>
      <c r="J146" s="96"/>
      <c r="K146" s="97">
        <f t="shared" si="32"/>
        <v>12.443585886214436</v>
      </c>
      <c r="L146" s="97">
        <v>5.9877645569325191</v>
      </c>
      <c r="M146" s="96">
        <f t="shared" si="33"/>
        <v>1</v>
      </c>
      <c r="N146" s="96">
        <f t="shared" si="34"/>
        <v>0</v>
      </c>
      <c r="O146" s="96">
        <f t="shared" si="35"/>
        <v>0</v>
      </c>
      <c r="P146" s="96">
        <f t="shared" si="36"/>
        <v>0</v>
      </c>
      <c r="Q146" s="97">
        <f t="shared" si="22"/>
        <v>12.443585886214436</v>
      </c>
      <c r="R146" s="97" t="str">
        <f t="shared" si="23"/>
        <v>n.a.</v>
      </c>
      <c r="S146" s="97" t="str">
        <f t="shared" si="24"/>
        <v>n.a.</v>
      </c>
      <c r="T146" s="133" t="str">
        <f t="shared" si="25"/>
        <v>n.a.</v>
      </c>
      <c r="U146" s="133">
        <f t="shared" si="26"/>
        <v>5.9877645569325191</v>
      </c>
      <c r="V146" s="133" t="str">
        <f t="shared" si="27"/>
        <v>n.a.</v>
      </c>
      <c r="W146" s="133" t="str">
        <f t="shared" si="28"/>
        <v>n.a.</v>
      </c>
      <c r="X146" s="133" t="str">
        <f t="shared" si="29"/>
        <v>n.a.</v>
      </c>
      <c r="Y146" s="135"/>
      <c r="Z146" s="135"/>
      <c r="AA146" s="135"/>
      <c r="AB146" s="135"/>
      <c r="AC146" s="135"/>
      <c r="AD146" s="135"/>
      <c r="AE146" s="135"/>
      <c r="AF146" s="135"/>
      <c r="AG146" s="135"/>
      <c r="AH146" s="135"/>
      <c r="AI146" s="135"/>
      <c r="AJ146" s="135"/>
      <c r="AK146" s="135"/>
      <c r="AL146" s="135"/>
      <c r="AM146" s="135"/>
      <c r="AN146" s="135"/>
      <c r="AO146" s="135"/>
      <c r="AP146" s="135"/>
      <c r="AQ146" s="135"/>
      <c r="AR146" s="135"/>
      <c r="AS146" s="135"/>
      <c r="AT146" s="135"/>
      <c r="AU146" s="135"/>
    </row>
    <row r="147" spans="1:47">
      <c r="A147" s="103">
        <f t="shared" si="30"/>
        <v>1973</v>
      </c>
      <c r="B147" s="96">
        <v>94086</v>
      </c>
      <c r="D147" s="152">
        <v>568299</v>
      </c>
      <c r="E147" s="96"/>
      <c r="F147" s="49">
        <v>68355</v>
      </c>
      <c r="G147" s="96"/>
      <c r="I147" s="97">
        <f t="shared" si="31"/>
        <v>16.555721547987943</v>
      </c>
      <c r="J147" s="96"/>
      <c r="K147" s="97">
        <f t="shared" si="32"/>
        <v>3.9224629418472157</v>
      </c>
      <c r="L147" s="97">
        <v>18.786643617121999</v>
      </c>
      <c r="M147" s="96">
        <f t="shared" si="33"/>
        <v>1</v>
      </c>
      <c r="N147" s="96">
        <f t="shared" si="34"/>
        <v>0</v>
      </c>
      <c r="O147" s="96">
        <f t="shared" si="35"/>
        <v>0</v>
      </c>
      <c r="P147" s="96">
        <f t="shared" si="36"/>
        <v>0</v>
      </c>
      <c r="Q147" s="97">
        <f t="shared" si="22"/>
        <v>3.9224629418472157</v>
      </c>
      <c r="R147" s="97" t="str">
        <f t="shared" si="23"/>
        <v>n.a.</v>
      </c>
      <c r="S147" s="97" t="str">
        <f t="shared" si="24"/>
        <v>n.a.</v>
      </c>
      <c r="T147" s="133" t="str">
        <f t="shared" si="25"/>
        <v>n.a.</v>
      </c>
      <c r="U147" s="133">
        <f t="shared" si="26"/>
        <v>18.786643617121999</v>
      </c>
      <c r="V147" s="133" t="str">
        <f t="shared" si="27"/>
        <v>n.a.</v>
      </c>
      <c r="W147" s="133" t="str">
        <f t="shared" si="28"/>
        <v>n.a.</v>
      </c>
      <c r="X147" s="133" t="str">
        <f t="shared" si="29"/>
        <v>n.a.</v>
      </c>
      <c r="Y147" s="135"/>
      <c r="Z147" s="135"/>
      <c r="AA147" s="135"/>
      <c r="AB147" s="135"/>
      <c r="AC147" s="135"/>
      <c r="AD147" s="135"/>
      <c r="AE147" s="135"/>
      <c r="AF147" s="135"/>
      <c r="AG147" s="135"/>
      <c r="AH147" s="135"/>
      <c r="AI147" s="135"/>
      <c r="AJ147" s="135"/>
      <c r="AK147" s="135"/>
      <c r="AL147" s="135"/>
      <c r="AM147" s="135"/>
      <c r="AN147" s="135"/>
      <c r="AO147" s="135"/>
      <c r="AP147" s="135"/>
      <c r="AQ147" s="135"/>
      <c r="AR147" s="135"/>
      <c r="AS147" s="135"/>
      <c r="AT147" s="135"/>
      <c r="AU147" s="135"/>
    </row>
    <row r="148" spans="1:47">
      <c r="A148" s="103">
        <f t="shared" si="30"/>
        <v>1974</v>
      </c>
      <c r="B148" s="96">
        <v>114114</v>
      </c>
      <c r="D148" s="152">
        <v>652901</v>
      </c>
      <c r="E148" s="96"/>
      <c r="F148" s="49">
        <v>65868</v>
      </c>
      <c r="G148" s="96"/>
      <c r="I148" s="97">
        <f t="shared" si="31"/>
        <v>17.477994366680399</v>
      </c>
      <c r="J148" s="96"/>
      <c r="K148" s="97">
        <f t="shared" si="32"/>
        <v>-3.6383585692341458</v>
      </c>
      <c r="L148" s="97">
        <v>13.065390923643754</v>
      </c>
      <c r="M148" s="96">
        <f t="shared" si="33"/>
        <v>1</v>
      </c>
      <c r="N148" s="96">
        <f t="shared" si="34"/>
        <v>0</v>
      </c>
      <c r="O148" s="96">
        <f t="shared" si="35"/>
        <v>0</v>
      </c>
      <c r="P148" s="96">
        <f t="shared" si="36"/>
        <v>0</v>
      </c>
      <c r="Q148" s="97">
        <f t="shared" si="22"/>
        <v>-3.6383585692341458</v>
      </c>
      <c r="R148" s="97" t="str">
        <f t="shared" si="23"/>
        <v>n.a.</v>
      </c>
      <c r="S148" s="97" t="str">
        <f t="shared" si="24"/>
        <v>n.a.</v>
      </c>
      <c r="T148" s="133" t="str">
        <f t="shared" si="25"/>
        <v>n.a.</v>
      </c>
      <c r="U148" s="133">
        <f t="shared" si="26"/>
        <v>13.065390923643754</v>
      </c>
      <c r="V148" s="133" t="str">
        <f t="shared" si="27"/>
        <v>n.a.</v>
      </c>
      <c r="W148" s="133" t="str">
        <f t="shared" si="28"/>
        <v>n.a.</v>
      </c>
      <c r="X148" s="133" t="str">
        <f t="shared" si="29"/>
        <v>n.a.</v>
      </c>
      <c r="Y148" s="135"/>
      <c r="Z148" s="135"/>
      <c r="AA148" s="135"/>
      <c r="AB148" s="135"/>
      <c r="AC148" s="135"/>
      <c r="AD148" s="135"/>
      <c r="AE148" s="135"/>
      <c r="AF148" s="135"/>
      <c r="AG148" s="135"/>
      <c r="AH148" s="135"/>
      <c r="AI148" s="135"/>
      <c r="AJ148" s="135"/>
      <c r="AK148" s="135"/>
      <c r="AL148" s="135"/>
      <c r="AM148" s="135"/>
      <c r="AN148" s="135"/>
      <c r="AO148" s="135"/>
      <c r="AP148" s="135"/>
      <c r="AQ148" s="135"/>
      <c r="AR148" s="135"/>
      <c r="AS148" s="135"/>
      <c r="AT148" s="135"/>
      <c r="AU148" s="135"/>
    </row>
    <row r="149" spans="1:47">
      <c r="A149" s="103">
        <f t="shared" si="30"/>
        <v>1975</v>
      </c>
      <c r="B149" s="96">
        <v>142793</v>
      </c>
      <c r="D149" s="152">
        <v>785599</v>
      </c>
      <c r="E149" s="96"/>
      <c r="F149" s="49">
        <v>69853</v>
      </c>
      <c r="G149" s="96"/>
      <c r="I149" s="97">
        <f t="shared" si="31"/>
        <v>18.176321507537562</v>
      </c>
      <c r="J149" s="96"/>
      <c r="K149" s="97">
        <f t="shared" si="32"/>
        <v>6.049978745369522</v>
      </c>
      <c r="L149" s="97">
        <v>14.253661673445219</v>
      </c>
      <c r="M149" s="96">
        <f t="shared" si="33"/>
        <v>1</v>
      </c>
      <c r="N149" s="96">
        <f t="shared" si="34"/>
        <v>0</v>
      </c>
      <c r="O149" s="96">
        <f t="shared" si="35"/>
        <v>0</v>
      </c>
      <c r="P149" s="96">
        <f t="shared" si="36"/>
        <v>0</v>
      </c>
      <c r="Q149" s="97">
        <f t="shared" si="22"/>
        <v>6.049978745369522</v>
      </c>
      <c r="R149" s="97" t="str">
        <f t="shared" si="23"/>
        <v>n.a.</v>
      </c>
      <c r="S149" s="97" t="str">
        <f t="shared" si="24"/>
        <v>n.a.</v>
      </c>
      <c r="T149" s="133" t="str">
        <f t="shared" si="25"/>
        <v>n.a.</v>
      </c>
      <c r="U149" s="133">
        <f t="shared" si="26"/>
        <v>14.253661673445219</v>
      </c>
      <c r="V149" s="133" t="str">
        <f t="shared" si="27"/>
        <v>n.a.</v>
      </c>
      <c r="W149" s="133" t="str">
        <f t="shared" si="28"/>
        <v>n.a.</v>
      </c>
      <c r="X149" s="133" t="str">
        <f t="shared" si="29"/>
        <v>n.a.</v>
      </c>
      <c r="Y149" s="135"/>
      <c r="Z149" s="135"/>
      <c r="AA149" s="135"/>
      <c r="AB149" s="135"/>
      <c r="AC149" s="135"/>
      <c r="AD149" s="135"/>
      <c r="AE149" s="135"/>
      <c r="AF149" s="135"/>
      <c r="AG149" s="135"/>
      <c r="AH149" s="135"/>
      <c r="AI149" s="135"/>
      <c r="AJ149" s="135"/>
      <c r="AK149" s="135"/>
      <c r="AL149" s="135"/>
      <c r="AM149" s="135"/>
      <c r="AN149" s="135"/>
      <c r="AO149" s="135"/>
      <c r="AP149" s="135"/>
      <c r="AQ149" s="135"/>
      <c r="AR149" s="135"/>
      <c r="AS149" s="135"/>
      <c r="AT149" s="135"/>
      <c r="AU149" s="135"/>
    </row>
    <row r="150" spans="1:47">
      <c r="A150" s="103">
        <f t="shared" si="30"/>
        <v>1976</v>
      </c>
      <c r="B150" s="96">
        <v>203300</v>
      </c>
      <c r="D150" s="152">
        <v>977199</v>
      </c>
      <c r="E150" s="96"/>
      <c r="F150" s="49">
        <v>74296</v>
      </c>
      <c r="G150" s="96"/>
      <c r="I150" s="97">
        <f t="shared" si="31"/>
        <v>20.804360217315001</v>
      </c>
      <c r="J150" s="96"/>
      <c r="K150" s="97">
        <f t="shared" si="32"/>
        <v>6.3604999069474477</v>
      </c>
      <c r="L150" s="97">
        <v>10.465680698363936</v>
      </c>
      <c r="M150" s="96">
        <f t="shared" si="33"/>
        <v>1</v>
      </c>
      <c r="N150" s="96">
        <f t="shared" si="34"/>
        <v>0</v>
      </c>
      <c r="O150" s="96">
        <f t="shared" si="35"/>
        <v>0</v>
      </c>
      <c r="P150" s="96">
        <f t="shared" si="36"/>
        <v>0</v>
      </c>
      <c r="Q150" s="97">
        <f t="shared" si="22"/>
        <v>6.3604999069474477</v>
      </c>
      <c r="R150" s="97" t="str">
        <f t="shared" si="23"/>
        <v>n.a.</v>
      </c>
      <c r="S150" s="97" t="str">
        <f t="shared" si="24"/>
        <v>n.a.</v>
      </c>
      <c r="T150" s="133" t="str">
        <f t="shared" si="25"/>
        <v>n.a.</v>
      </c>
      <c r="U150" s="133">
        <f t="shared" si="26"/>
        <v>10.465680698363936</v>
      </c>
      <c r="V150" s="133" t="str">
        <f t="shared" si="27"/>
        <v>n.a.</v>
      </c>
      <c r="W150" s="133" t="str">
        <f t="shared" si="28"/>
        <v>n.a.</v>
      </c>
      <c r="X150" s="133" t="str">
        <f t="shared" si="29"/>
        <v>n.a.</v>
      </c>
      <c r="Y150" s="135"/>
      <c r="Z150" s="135"/>
      <c r="AA150" s="135"/>
      <c r="AB150" s="135"/>
      <c r="AC150" s="135"/>
      <c r="AD150" s="135"/>
      <c r="AE150" s="135"/>
      <c r="AF150" s="135"/>
      <c r="AG150" s="135"/>
      <c r="AH150" s="135"/>
      <c r="AI150" s="135"/>
      <c r="AJ150" s="135"/>
      <c r="AK150" s="135"/>
      <c r="AL150" s="135"/>
      <c r="AM150" s="135"/>
      <c r="AN150" s="135"/>
      <c r="AO150" s="135"/>
      <c r="AP150" s="135"/>
      <c r="AQ150" s="135"/>
      <c r="AR150" s="135"/>
      <c r="AS150" s="135"/>
      <c r="AT150" s="135"/>
      <c r="AU150" s="135"/>
    </row>
    <row r="151" spans="1:47">
      <c r="A151" s="103">
        <f t="shared" si="30"/>
        <v>1977</v>
      </c>
      <c r="B151" s="96">
        <v>265900</v>
      </c>
      <c r="D151" s="152">
        <v>1144500</v>
      </c>
      <c r="E151" s="96"/>
      <c r="F151" s="49">
        <v>76843</v>
      </c>
      <c r="G151" s="96"/>
      <c r="I151" s="97">
        <f t="shared" si="31"/>
        <v>23.232852774137179</v>
      </c>
      <c r="J151" s="96"/>
      <c r="K151" s="97">
        <f t="shared" si="32"/>
        <v>3.4281791751911372</v>
      </c>
      <c r="L151" s="97">
        <v>9.9234665478362167</v>
      </c>
      <c r="M151" s="96">
        <f t="shared" si="33"/>
        <v>1</v>
      </c>
      <c r="N151" s="96">
        <f t="shared" si="34"/>
        <v>0</v>
      </c>
      <c r="O151" s="96">
        <f t="shared" si="35"/>
        <v>0</v>
      </c>
      <c r="P151" s="96">
        <f t="shared" si="36"/>
        <v>0</v>
      </c>
      <c r="Q151" s="97">
        <f t="shared" si="22"/>
        <v>3.4281791751911372</v>
      </c>
      <c r="R151" s="97" t="str">
        <f t="shared" si="23"/>
        <v>n.a.</v>
      </c>
      <c r="S151" s="97" t="str">
        <f t="shared" si="24"/>
        <v>n.a.</v>
      </c>
      <c r="T151" s="133" t="str">
        <f t="shared" si="25"/>
        <v>n.a.</v>
      </c>
      <c r="U151" s="133">
        <f t="shared" si="26"/>
        <v>9.9234665478362167</v>
      </c>
      <c r="V151" s="133" t="str">
        <f t="shared" si="27"/>
        <v>n.a.</v>
      </c>
      <c r="W151" s="133" t="str">
        <f t="shared" si="28"/>
        <v>n.a.</v>
      </c>
      <c r="X151" s="133" t="str">
        <f t="shared" si="29"/>
        <v>n.a.</v>
      </c>
      <c r="Y151" s="135"/>
      <c r="Z151" s="135"/>
      <c r="AA151" s="135"/>
      <c r="AB151" s="135"/>
      <c r="AC151" s="135"/>
      <c r="AD151" s="135"/>
      <c r="AE151" s="135"/>
      <c r="AF151" s="135"/>
      <c r="AG151" s="135"/>
      <c r="AH151" s="135"/>
      <c r="AI151" s="135"/>
      <c r="AJ151" s="135"/>
      <c r="AK151" s="135"/>
      <c r="AL151" s="135"/>
      <c r="AM151" s="135"/>
      <c r="AN151" s="135"/>
      <c r="AO151" s="135"/>
      <c r="AP151" s="135"/>
      <c r="AQ151" s="135"/>
      <c r="AR151" s="135"/>
      <c r="AS151" s="135"/>
      <c r="AT151" s="135"/>
      <c r="AU151" s="135"/>
    </row>
    <row r="152" spans="1:47">
      <c r="A152" s="103">
        <f t="shared" si="30"/>
        <v>1978</v>
      </c>
      <c r="B152" s="96">
        <v>330300</v>
      </c>
      <c r="D152" s="152">
        <v>1396500</v>
      </c>
      <c r="E152" s="96"/>
      <c r="F152" s="49">
        <v>81989</v>
      </c>
      <c r="G152" s="96"/>
      <c r="I152" s="97">
        <f t="shared" si="31"/>
        <v>23.651987110633726</v>
      </c>
      <c r="J152" s="96"/>
      <c r="K152" s="97">
        <f t="shared" si="32"/>
        <v>6.6967713389638694</v>
      </c>
      <c r="L152" s="97">
        <v>7.9978398212245825</v>
      </c>
      <c r="M152" s="96">
        <f t="shared" ref="M152:M183" si="37">IF(AND(I152&gt;0,I152&lt;30),1,0)</f>
        <v>1</v>
      </c>
      <c r="N152" s="96">
        <f t="shared" ref="N152:N183" si="38">IF(AND($I152&gt;30,$I152&lt;60),1,0)</f>
        <v>0</v>
      </c>
      <c r="O152" s="96">
        <f t="shared" ref="O152:O183" si="39">IF(AND($I152&gt;60,$I152&lt;90),1,0)</f>
        <v>0</v>
      </c>
      <c r="P152" s="96">
        <f t="shared" ref="P152:P183" si="40">IF($I152&gt;90,1,0)</f>
        <v>0</v>
      </c>
      <c r="Q152" s="97">
        <f t="shared" ref="Q152:T167" si="41">IF(M152=1,$K152,"n.a.")</f>
        <v>6.6967713389638694</v>
      </c>
      <c r="R152" s="97" t="str">
        <f t="shared" si="41"/>
        <v>n.a.</v>
      </c>
      <c r="S152" s="97" t="str">
        <f t="shared" si="41"/>
        <v>n.a.</v>
      </c>
      <c r="T152" s="133" t="str">
        <f t="shared" si="41"/>
        <v>n.a.</v>
      </c>
      <c r="U152" s="133">
        <f t="shared" ref="U152:X167" si="42">IF(M152=1,$L152,"n.a.")</f>
        <v>7.9978398212245825</v>
      </c>
      <c r="V152" s="133" t="str">
        <f t="shared" si="42"/>
        <v>n.a.</v>
      </c>
      <c r="W152" s="133" t="str">
        <f t="shared" si="42"/>
        <v>n.a.</v>
      </c>
      <c r="X152" s="133" t="str">
        <f t="shared" si="42"/>
        <v>n.a.</v>
      </c>
      <c r="Y152" s="135"/>
      <c r="Z152" s="135"/>
      <c r="AA152" s="135"/>
      <c r="AB152" s="135"/>
      <c r="AC152" s="135"/>
      <c r="AD152" s="135"/>
      <c r="AE152" s="135"/>
      <c r="AF152" s="135"/>
      <c r="AG152" s="135"/>
      <c r="AH152" s="135"/>
      <c r="AI152" s="135"/>
      <c r="AJ152" s="135"/>
      <c r="AK152" s="135"/>
      <c r="AL152" s="135"/>
      <c r="AM152" s="135"/>
      <c r="AN152" s="135"/>
      <c r="AO152" s="135"/>
      <c r="AP152" s="135"/>
      <c r="AQ152" s="135"/>
      <c r="AR152" s="135"/>
      <c r="AS152" s="135"/>
      <c r="AT152" s="135"/>
      <c r="AU152" s="135"/>
    </row>
    <row r="153" spans="1:47">
      <c r="A153" s="103">
        <f t="shared" si="30"/>
        <v>1979</v>
      </c>
      <c r="B153" s="96">
        <v>400900</v>
      </c>
      <c r="D153" s="152">
        <v>1733000</v>
      </c>
      <c r="E153" s="96"/>
      <c r="F153" s="49">
        <v>85015</v>
      </c>
      <c r="G153" s="96"/>
      <c r="I153" s="97">
        <f t="shared" si="31"/>
        <v>23.133294864396998</v>
      </c>
      <c r="J153" s="96"/>
      <c r="K153" s="97">
        <f t="shared" si="32"/>
        <v>3.6907390015733732</v>
      </c>
      <c r="L153" s="97">
        <v>14.610464086352746</v>
      </c>
      <c r="M153" s="96">
        <f t="shared" si="37"/>
        <v>1</v>
      </c>
      <c r="N153" s="96">
        <f t="shared" si="38"/>
        <v>0</v>
      </c>
      <c r="O153" s="96">
        <f t="shared" si="39"/>
        <v>0</v>
      </c>
      <c r="P153" s="96">
        <f t="shared" si="40"/>
        <v>0</v>
      </c>
      <c r="Q153" s="97">
        <f t="shared" si="41"/>
        <v>3.6907390015733732</v>
      </c>
      <c r="R153" s="97" t="str">
        <f t="shared" si="41"/>
        <v>n.a.</v>
      </c>
      <c r="S153" s="97" t="str">
        <f t="shared" si="41"/>
        <v>n.a.</v>
      </c>
      <c r="T153" s="133" t="str">
        <f t="shared" si="41"/>
        <v>n.a.</v>
      </c>
      <c r="U153" s="133">
        <f t="shared" si="42"/>
        <v>14.610464086352746</v>
      </c>
      <c r="V153" s="133" t="str">
        <f t="shared" si="42"/>
        <v>n.a.</v>
      </c>
      <c r="W153" s="133" t="str">
        <f t="shared" si="42"/>
        <v>n.a.</v>
      </c>
      <c r="X153" s="133" t="str">
        <f t="shared" si="42"/>
        <v>n.a.</v>
      </c>
      <c r="Y153" s="135"/>
      <c r="Z153" s="135"/>
      <c r="AA153" s="135"/>
      <c r="AB153" s="135"/>
      <c r="AC153" s="135"/>
      <c r="AD153" s="135"/>
      <c r="AE153" s="135"/>
      <c r="AF153" s="135"/>
      <c r="AG153" s="135"/>
      <c r="AH153" s="135"/>
      <c r="AI153" s="135"/>
      <c r="AJ153" s="135"/>
      <c r="AK153" s="135"/>
      <c r="AL153" s="135"/>
      <c r="AM153" s="135"/>
      <c r="AN153" s="135"/>
      <c r="AO153" s="135"/>
      <c r="AP153" s="135"/>
      <c r="AQ153" s="135"/>
      <c r="AR153" s="135"/>
      <c r="AS153" s="135"/>
      <c r="AT153" s="135"/>
      <c r="AU153" s="135"/>
    </row>
    <row r="154" spans="1:47">
      <c r="A154" s="103">
        <f t="shared" si="30"/>
        <v>1980</v>
      </c>
      <c r="B154" s="96">
        <v>511700</v>
      </c>
      <c r="D154" s="152">
        <v>2080699.9999999998</v>
      </c>
      <c r="E154" s="96"/>
      <c r="F154" s="49">
        <v>86505</v>
      </c>
      <c r="G154" s="96"/>
      <c r="I154" s="97">
        <f t="shared" si="31"/>
        <v>24.592685154034701</v>
      </c>
      <c r="J154" s="96"/>
      <c r="K154" s="97">
        <v>0.67700000000000005</v>
      </c>
      <c r="L154" s="97">
        <v>24.745999999999999</v>
      </c>
      <c r="M154" s="96">
        <f t="shared" si="37"/>
        <v>1</v>
      </c>
      <c r="N154" s="96">
        <f t="shared" si="38"/>
        <v>0</v>
      </c>
      <c r="O154" s="96">
        <f t="shared" si="39"/>
        <v>0</v>
      </c>
      <c r="P154" s="96">
        <f t="shared" si="40"/>
        <v>0</v>
      </c>
      <c r="Q154" s="97">
        <f t="shared" si="41"/>
        <v>0.67700000000000005</v>
      </c>
      <c r="R154" s="97" t="str">
        <f t="shared" si="41"/>
        <v>n.a.</v>
      </c>
      <c r="S154" s="97" t="str">
        <f t="shared" si="41"/>
        <v>n.a.</v>
      </c>
      <c r="T154" s="133" t="str">
        <f t="shared" si="41"/>
        <v>n.a.</v>
      </c>
      <c r="U154" s="133">
        <f t="shared" si="42"/>
        <v>24.745999999999999</v>
      </c>
      <c r="V154" s="133" t="str">
        <f t="shared" si="42"/>
        <v>n.a.</v>
      </c>
      <c r="W154" s="133" t="str">
        <f t="shared" si="42"/>
        <v>n.a.</v>
      </c>
      <c r="X154" s="133" t="str">
        <f t="shared" si="42"/>
        <v>n.a.</v>
      </c>
      <c r="Y154" s="135"/>
      <c r="Z154" s="135"/>
      <c r="AA154" s="135"/>
      <c r="AB154" s="135"/>
      <c r="AC154" s="135"/>
      <c r="AD154" s="135"/>
      <c r="AE154" s="135"/>
      <c r="AF154" s="135"/>
      <c r="AG154" s="135"/>
      <c r="AH154" s="135"/>
      <c r="AI154" s="135"/>
      <c r="AJ154" s="135"/>
      <c r="AK154" s="135"/>
      <c r="AL154" s="135"/>
      <c r="AM154" s="135"/>
      <c r="AN154" s="135"/>
      <c r="AO154" s="135"/>
      <c r="AP154" s="135"/>
      <c r="AQ154" s="135"/>
      <c r="AR154" s="135"/>
      <c r="AS154" s="135"/>
      <c r="AT154" s="135"/>
      <c r="AU154" s="135"/>
    </row>
    <row r="155" spans="1:47">
      <c r="A155" s="103">
        <f t="shared" si="30"/>
        <v>1981</v>
      </c>
      <c r="B155" s="96">
        <v>716700</v>
      </c>
      <c r="D155" s="152">
        <v>2490800</v>
      </c>
      <c r="E155" s="96"/>
      <c r="F155" s="49">
        <v>86553</v>
      </c>
      <c r="G155" s="96"/>
      <c r="I155" s="97">
        <f t="shared" si="31"/>
        <v>28.773887907499599</v>
      </c>
      <c r="J155" s="96"/>
      <c r="K155" s="97">
        <v>-1.554</v>
      </c>
      <c r="L155" s="97">
        <v>24.321000000000002</v>
      </c>
      <c r="M155" s="96">
        <f t="shared" si="37"/>
        <v>1</v>
      </c>
      <c r="N155" s="96">
        <f t="shared" si="38"/>
        <v>0</v>
      </c>
      <c r="O155" s="96">
        <f t="shared" si="39"/>
        <v>0</v>
      </c>
      <c r="P155" s="96">
        <f t="shared" si="40"/>
        <v>0</v>
      </c>
      <c r="Q155" s="97">
        <f t="shared" si="41"/>
        <v>-1.554</v>
      </c>
      <c r="R155" s="97" t="str">
        <f t="shared" si="41"/>
        <v>n.a.</v>
      </c>
      <c r="S155" s="97" t="str">
        <f t="shared" si="41"/>
        <v>n.a.</v>
      </c>
      <c r="T155" s="133" t="str">
        <f t="shared" si="41"/>
        <v>n.a.</v>
      </c>
      <c r="U155" s="133">
        <f t="shared" si="42"/>
        <v>24.321000000000002</v>
      </c>
      <c r="V155" s="133" t="str">
        <f t="shared" si="42"/>
        <v>n.a.</v>
      </c>
      <c r="W155" s="133" t="str">
        <f t="shared" si="42"/>
        <v>n.a.</v>
      </c>
      <c r="X155" s="133" t="str">
        <f t="shared" si="42"/>
        <v>n.a.</v>
      </c>
      <c r="Y155" s="135"/>
      <c r="Z155" s="135"/>
      <c r="AA155" s="135"/>
      <c r="AB155" s="135"/>
      <c r="AC155" s="135"/>
      <c r="AD155" s="135"/>
      <c r="AE155" s="135"/>
      <c r="AF155" s="135"/>
      <c r="AG155" s="135"/>
      <c r="AH155" s="135"/>
      <c r="AI155" s="135"/>
      <c r="AJ155" s="135"/>
      <c r="AK155" s="135"/>
      <c r="AL155" s="135"/>
      <c r="AM155" s="135"/>
      <c r="AN155" s="135"/>
      <c r="AO155" s="135"/>
      <c r="AP155" s="135"/>
      <c r="AQ155" s="135"/>
      <c r="AR155" s="135"/>
      <c r="AS155" s="135"/>
      <c r="AT155" s="135"/>
      <c r="AU155" s="135"/>
    </row>
    <row r="156" spans="1:47">
      <c r="A156" s="103">
        <f t="shared" si="30"/>
        <v>1982</v>
      </c>
      <c r="B156" s="96">
        <v>928381.51864038163</v>
      </c>
      <c r="D156" s="152">
        <v>3132800</v>
      </c>
      <c r="E156" s="96"/>
      <c r="F156" s="49">
        <v>86895</v>
      </c>
      <c r="G156" s="96"/>
      <c r="H156" s="96"/>
      <c r="I156" s="97">
        <f t="shared" si="31"/>
        <v>29.634241529634249</v>
      </c>
      <c r="J156" s="96"/>
      <c r="K156" s="97">
        <v>-1.133</v>
      </c>
      <c r="L156" s="97">
        <v>21.420999999999999</v>
      </c>
      <c r="M156" s="96">
        <f t="shared" si="37"/>
        <v>1</v>
      </c>
      <c r="N156" s="96">
        <f t="shared" si="38"/>
        <v>0</v>
      </c>
      <c r="O156" s="96">
        <f t="shared" si="39"/>
        <v>0</v>
      </c>
      <c r="P156" s="96">
        <f t="shared" si="40"/>
        <v>0</v>
      </c>
      <c r="Q156" s="97">
        <f t="shared" si="41"/>
        <v>-1.133</v>
      </c>
      <c r="R156" s="97" t="str">
        <f t="shared" si="41"/>
        <v>n.a.</v>
      </c>
      <c r="S156" s="97" t="str">
        <f t="shared" si="41"/>
        <v>n.a.</v>
      </c>
      <c r="T156" s="133" t="str">
        <f t="shared" si="41"/>
        <v>n.a.</v>
      </c>
      <c r="U156" s="133">
        <f t="shared" si="42"/>
        <v>21.420999999999999</v>
      </c>
      <c r="V156" s="133" t="str">
        <f t="shared" si="42"/>
        <v>n.a.</v>
      </c>
      <c r="W156" s="133" t="str">
        <f t="shared" si="42"/>
        <v>n.a.</v>
      </c>
      <c r="X156" s="133" t="str">
        <f t="shared" si="42"/>
        <v>n.a.</v>
      </c>
      <c r="Y156" s="135"/>
      <c r="Z156" s="135"/>
      <c r="AA156" s="135"/>
      <c r="AB156" s="135"/>
      <c r="AC156" s="135"/>
      <c r="AD156" s="135"/>
      <c r="AE156" s="135"/>
      <c r="AF156" s="135"/>
      <c r="AG156" s="135"/>
      <c r="AH156" s="135"/>
      <c r="AI156" s="135"/>
      <c r="AJ156" s="135"/>
      <c r="AK156" s="135"/>
      <c r="AL156" s="135"/>
      <c r="AM156" s="135"/>
      <c r="AN156" s="135"/>
      <c r="AO156" s="135"/>
      <c r="AP156" s="135"/>
      <c r="AQ156" s="135"/>
      <c r="AR156" s="135"/>
      <c r="AS156" s="135"/>
      <c r="AT156" s="135"/>
      <c r="AU156" s="135"/>
    </row>
    <row r="157" spans="1:47">
      <c r="A157" s="103">
        <f t="shared" si="30"/>
        <v>1983</v>
      </c>
      <c r="B157" s="96">
        <v>1269375.4448592756</v>
      </c>
      <c r="D157" s="152">
        <v>3737900</v>
      </c>
      <c r="E157" s="152">
        <v>12018</v>
      </c>
      <c r="F157" s="49">
        <v>87244</v>
      </c>
      <c r="G157" s="96"/>
      <c r="H157" s="96"/>
      <c r="I157" s="97">
        <f t="shared" si="31"/>
        <v>33.959588133959592</v>
      </c>
      <c r="J157" s="96"/>
      <c r="K157" s="97">
        <v>-1.079</v>
      </c>
      <c r="L157" s="97">
        <v>19.981999999999999</v>
      </c>
      <c r="M157" s="96">
        <f t="shared" si="37"/>
        <v>0</v>
      </c>
      <c r="N157" s="96">
        <f t="shared" si="38"/>
        <v>1</v>
      </c>
      <c r="O157" s="96">
        <f t="shared" si="39"/>
        <v>0</v>
      </c>
      <c r="P157" s="96">
        <f t="shared" si="40"/>
        <v>0</v>
      </c>
      <c r="Q157" s="97" t="str">
        <f t="shared" si="41"/>
        <v>n.a.</v>
      </c>
      <c r="R157" s="97">
        <f t="shared" si="41"/>
        <v>-1.079</v>
      </c>
      <c r="S157" s="97" t="str">
        <f t="shared" si="41"/>
        <v>n.a.</v>
      </c>
      <c r="T157" s="133" t="str">
        <f t="shared" si="41"/>
        <v>n.a.</v>
      </c>
      <c r="U157" s="133" t="str">
        <f t="shared" si="42"/>
        <v>n.a.</v>
      </c>
      <c r="V157" s="133">
        <f t="shared" si="42"/>
        <v>19.981999999999999</v>
      </c>
      <c r="W157" s="133" t="str">
        <f t="shared" si="42"/>
        <v>n.a.</v>
      </c>
      <c r="X157" s="133" t="str">
        <f t="shared" si="42"/>
        <v>n.a.</v>
      </c>
      <c r="Y157" s="135"/>
      <c r="Z157" s="135"/>
      <c r="AA157" s="135"/>
      <c r="AB157" s="135"/>
      <c r="AC157" s="135"/>
      <c r="AD157" s="135"/>
      <c r="AE157" s="135"/>
      <c r="AF157" s="135"/>
      <c r="AG157" s="135"/>
      <c r="AH157" s="135"/>
      <c r="AI157" s="135"/>
      <c r="AJ157" s="135"/>
      <c r="AK157" s="135"/>
      <c r="AL157" s="135"/>
      <c r="AM157" s="135"/>
      <c r="AN157" s="135"/>
      <c r="AO157" s="135"/>
      <c r="AP157" s="135"/>
      <c r="AQ157" s="135"/>
      <c r="AR157" s="135"/>
      <c r="AS157" s="135"/>
      <c r="AT157" s="135"/>
      <c r="AU157" s="135"/>
    </row>
    <row r="158" spans="1:47">
      <c r="A158" s="103">
        <f t="shared" si="30"/>
        <v>1984</v>
      </c>
      <c r="B158" s="96">
        <v>1882914.9949069151</v>
      </c>
      <c r="D158" s="152">
        <v>4648800</v>
      </c>
      <c r="E158" s="152">
        <v>14947</v>
      </c>
      <c r="F158" s="49">
        <v>89645</v>
      </c>
      <c r="G158" s="96"/>
      <c r="H158" s="96"/>
      <c r="I158" s="97">
        <f t="shared" si="31"/>
        <v>40.503248040503252</v>
      </c>
      <c r="J158" s="96"/>
      <c r="K158" s="97">
        <v>2.0110000000000001</v>
      </c>
      <c r="L158" s="97">
        <v>18.305</v>
      </c>
      <c r="M158" s="96">
        <f t="shared" si="37"/>
        <v>0</v>
      </c>
      <c r="N158" s="96">
        <f t="shared" si="38"/>
        <v>1</v>
      </c>
      <c r="O158" s="96">
        <f t="shared" si="39"/>
        <v>0</v>
      </c>
      <c r="P158" s="96">
        <f t="shared" si="40"/>
        <v>0</v>
      </c>
      <c r="Q158" s="97" t="str">
        <f t="shared" si="41"/>
        <v>n.a.</v>
      </c>
      <c r="R158" s="97">
        <f t="shared" si="41"/>
        <v>2.0110000000000001</v>
      </c>
      <c r="S158" s="97" t="str">
        <f t="shared" si="41"/>
        <v>n.a.</v>
      </c>
      <c r="T158" s="133" t="str">
        <f t="shared" si="41"/>
        <v>n.a.</v>
      </c>
      <c r="U158" s="133" t="str">
        <f t="shared" si="42"/>
        <v>n.a.</v>
      </c>
      <c r="V158" s="133">
        <f t="shared" si="42"/>
        <v>18.305</v>
      </c>
      <c r="W158" s="133" t="str">
        <f t="shared" si="42"/>
        <v>n.a.</v>
      </c>
      <c r="X158" s="133" t="str">
        <f t="shared" si="42"/>
        <v>n.a.</v>
      </c>
      <c r="Y158" s="135"/>
      <c r="Z158" s="135"/>
      <c r="AA158" s="135"/>
      <c r="AB158" s="135"/>
      <c r="AC158" s="135"/>
      <c r="AD158" s="135"/>
      <c r="AE158" s="135"/>
      <c r="AF158" s="135"/>
      <c r="AG158" s="135"/>
      <c r="AH158" s="135"/>
      <c r="AI158" s="135"/>
      <c r="AJ158" s="135"/>
      <c r="AK158" s="135"/>
      <c r="AL158" s="135"/>
      <c r="AM158" s="135"/>
      <c r="AN158" s="135"/>
      <c r="AO158" s="135"/>
      <c r="AP158" s="135"/>
      <c r="AQ158" s="135"/>
      <c r="AR158" s="135"/>
      <c r="AS158" s="135"/>
      <c r="AT158" s="135"/>
      <c r="AU158" s="135"/>
    </row>
    <row r="159" spans="1:47">
      <c r="A159" s="103">
        <f t="shared" si="30"/>
        <v>1985</v>
      </c>
      <c r="B159" s="96">
        <v>2673409.7954614097</v>
      </c>
      <c r="D159" s="152">
        <v>5672100</v>
      </c>
      <c r="E159" s="152">
        <v>18237</v>
      </c>
      <c r="F159" s="49">
        <v>92442</v>
      </c>
      <c r="G159" s="96"/>
      <c r="H159" s="96"/>
      <c r="I159" s="97">
        <f t="shared" si="31"/>
        <v>47.132628047132627</v>
      </c>
      <c r="J159" s="96"/>
      <c r="K159" s="97">
        <v>2.5099999999999998</v>
      </c>
      <c r="L159" s="97">
        <v>19.341000000000001</v>
      </c>
      <c r="M159" s="96">
        <f t="shared" si="37"/>
        <v>0</v>
      </c>
      <c r="N159" s="96">
        <f t="shared" si="38"/>
        <v>1</v>
      </c>
      <c r="O159" s="96">
        <f t="shared" si="39"/>
        <v>0</v>
      </c>
      <c r="P159" s="96">
        <f t="shared" si="40"/>
        <v>0</v>
      </c>
      <c r="Q159" s="97" t="str">
        <f t="shared" si="41"/>
        <v>n.a.</v>
      </c>
      <c r="R159" s="97">
        <f t="shared" si="41"/>
        <v>2.5099999999999998</v>
      </c>
      <c r="S159" s="97" t="str">
        <f t="shared" si="41"/>
        <v>n.a.</v>
      </c>
      <c r="T159" s="133" t="str">
        <f t="shared" si="41"/>
        <v>n.a.</v>
      </c>
      <c r="U159" s="133" t="str">
        <f t="shared" si="42"/>
        <v>n.a.</v>
      </c>
      <c r="V159" s="133">
        <f t="shared" si="42"/>
        <v>19.341000000000001</v>
      </c>
      <c r="W159" s="133" t="str">
        <f t="shared" si="42"/>
        <v>n.a.</v>
      </c>
      <c r="X159" s="133" t="str">
        <f t="shared" si="42"/>
        <v>n.a.</v>
      </c>
      <c r="Y159" s="135"/>
      <c r="Z159" s="135"/>
      <c r="AA159" s="135"/>
      <c r="AB159" s="135"/>
      <c r="AC159" s="135"/>
      <c r="AD159" s="135"/>
      <c r="AE159" s="135"/>
      <c r="AF159" s="135"/>
      <c r="AG159" s="135"/>
      <c r="AH159" s="135"/>
      <c r="AI159" s="135"/>
      <c r="AJ159" s="135"/>
      <c r="AK159" s="135"/>
      <c r="AL159" s="135"/>
      <c r="AM159" s="135"/>
      <c r="AN159" s="135"/>
      <c r="AO159" s="135"/>
      <c r="AP159" s="135"/>
      <c r="AQ159" s="135"/>
      <c r="AR159" s="135"/>
      <c r="AS159" s="135"/>
      <c r="AT159" s="135"/>
      <c r="AU159" s="135"/>
    </row>
    <row r="160" spans="1:47">
      <c r="A160" s="103">
        <f t="shared" si="30"/>
        <v>1986</v>
      </c>
      <c r="B160" s="96">
        <v>3230397.5076523977</v>
      </c>
      <c r="D160" s="152">
        <v>6778000</v>
      </c>
      <c r="E160" s="152">
        <v>21793</v>
      </c>
      <c r="F160" s="49">
        <v>93941</v>
      </c>
      <c r="G160" s="96"/>
      <c r="H160" s="96"/>
      <c r="I160" s="97">
        <f t="shared" si="31"/>
        <v>47.660039947660046</v>
      </c>
      <c r="J160" s="96"/>
      <c r="K160" s="97">
        <v>0.51800000000000002</v>
      </c>
      <c r="L160" s="97">
        <v>23.167000000000002</v>
      </c>
      <c r="M160" s="96">
        <f t="shared" si="37"/>
        <v>0</v>
      </c>
      <c r="N160" s="96">
        <f t="shared" si="38"/>
        <v>1</v>
      </c>
      <c r="O160" s="96">
        <f t="shared" si="39"/>
        <v>0</v>
      </c>
      <c r="P160" s="96">
        <f t="shared" si="40"/>
        <v>0</v>
      </c>
      <c r="Q160" s="97" t="str">
        <f t="shared" si="41"/>
        <v>n.a.</v>
      </c>
      <c r="R160" s="97">
        <f t="shared" si="41"/>
        <v>0.51800000000000002</v>
      </c>
      <c r="S160" s="97" t="str">
        <f t="shared" si="41"/>
        <v>n.a.</v>
      </c>
      <c r="T160" s="133" t="str">
        <f t="shared" si="41"/>
        <v>n.a.</v>
      </c>
      <c r="U160" s="133" t="str">
        <f t="shared" si="42"/>
        <v>n.a.</v>
      </c>
      <c r="V160" s="133">
        <f t="shared" si="42"/>
        <v>23.167000000000002</v>
      </c>
      <c r="W160" s="133" t="str">
        <f t="shared" si="42"/>
        <v>n.a.</v>
      </c>
      <c r="X160" s="133" t="str">
        <f t="shared" si="42"/>
        <v>n.a.</v>
      </c>
      <c r="Y160" s="135"/>
      <c r="Z160" s="135"/>
      <c r="AA160" s="135"/>
      <c r="AB160" s="135"/>
      <c r="AC160" s="135"/>
      <c r="AD160" s="135"/>
      <c r="AE160" s="135"/>
      <c r="AF160" s="135"/>
      <c r="AG160" s="135"/>
      <c r="AH160" s="135"/>
      <c r="AI160" s="135"/>
      <c r="AJ160" s="135"/>
      <c r="AK160" s="135"/>
      <c r="AL160" s="135"/>
      <c r="AM160" s="135"/>
      <c r="AN160" s="135"/>
      <c r="AO160" s="135"/>
      <c r="AP160" s="135"/>
      <c r="AQ160" s="135"/>
      <c r="AR160" s="135"/>
      <c r="AS160" s="135"/>
      <c r="AT160" s="135"/>
      <c r="AU160" s="135"/>
    </row>
    <row r="161" spans="1:47">
      <c r="A161" s="103">
        <f t="shared" si="30"/>
        <v>1987</v>
      </c>
      <c r="B161" s="96">
        <v>4045828.7749162288</v>
      </c>
      <c r="D161" s="152">
        <v>7635400</v>
      </c>
      <c r="E161" s="152">
        <v>24550</v>
      </c>
      <c r="F161" s="49">
        <v>93507</v>
      </c>
      <c r="G161" s="96"/>
      <c r="H161" s="96"/>
      <c r="I161" s="97">
        <f t="shared" si="31"/>
        <v>52.987777652987774</v>
      </c>
      <c r="J161" s="96"/>
      <c r="K161" s="97">
        <v>-2.2589999999999999</v>
      </c>
      <c r="L161" s="97">
        <v>16.393000000000001</v>
      </c>
      <c r="M161" s="96">
        <f t="shared" si="37"/>
        <v>0</v>
      </c>
      <c r="N161" s="96">
        <f t="shared" si="38"/>
        <v>1</v>
      </c>
      <c r="O161" s="96">
        <f t="shared" si="39"/>
        <v>0</v>
      </c>
      <c r="P161" s="96">
        <f t="shared" si="40"/>
        <v>0</v>
      </c>
      <c r="Q161" s="97" t="str">
        <f t="shared" si="41"/>
        <v>n.a.</v>
      </c>
      <c r="R161" s="97">
        <f t="shared" si="41"/>
        <v>-2.2589999999999999</v>
      </c>
      <c r="S161" s="97" t="str">
        <f t="shared" si="41"/>
        <v>n.a.</v>
      </c>
      <c r="T161" s="133" t="str">
        <f t="shared" si="41"/>
        <v>n.a.</v>
      </c>
      <c r="U161" s="133" t="str">
        <f t="shared" si="42"/>
        <v>n.a.</v>
      </c>
      <c r="V161" s="133">
        <f t="shared" si="42"/>
        <v>16.393000000000001</v>
      </c>
      <c r="W161" s="133" t="str">
        <f t="shared" si="42"/>
        <v>n.a.</v>
      </c>
      <c r="X161" s="133" t="str">
        <f t="shared" si="42"/>
        <v>n.a.</v>
      </c>
      <c r="Y161" s="135"/>
      <c r="Z161" s="135"/>
      <c r="AA161" s="135"/>
      <c r="AB161" s="135"/>
      <c r="AC161" s="135"/>
      <c r="AD161" s="135"/>
      <c r="AE161" s="135"/>
      <c r="AF161" s="135"/>
      <c r="AG161" s="135"/>
      <c r="AH161" s="135"/>
      <c r="AI161" s="135"/>
      <c r="AJ161" s="135"/>
      <c r="AK161" s="135"/>
      <c r="AL161" s="135"/>
      <c r="AM161" s="135"/>
      <c r="AN161" s="135"/>
      <c r="AO161" s="135"/>
      <c r="AP161" s="135"/>
      <c r="AQ161" s="135"/>
      <c r="AR161" s="135"/>
      <c r="AS161" s="135"/>
      <c r="AT161" s="135"/>
      <c r="AU161" s="135"/>
    </row>
    <row r="162" spans="1:47">
      <c r="A162" s="103">
        <f t="shared" si="30"/>
        <v>1988</v>
      </c>
      <c r="B162" s="96">
        <v>5821970.1167542702</v>
      </c>
      <c r="D162" s="152">
        <v>9290900</v>
      </c>
      <c r="E162" s="152">
        <v>29873</v>
      </c>
      <c r="F162" s="49">
        <v>97670</v>
      </c>
      <c r="G162" s="96"/>
      <c r="H162" s="96"/>
      <c r="I162" s="97">
        <f t="shared" si="31"/>
        <v>62.663144762663137</v>
      </c>
      <c r="J162" s="96"/>
      <c r="K162" s="97">
        <v>4.2880000000000003</v>
      </c>
      <c r="L162" s="97">
        <v>13.454000000000001</v>
      </c>
      <c r="M162" s="96">
        <f t="shared" si="37"/>
        <v>0</v>
      </c>
      <c r="N162" s="96">
        <f t="shared" si="38"/>
        <v>0</v>
      </c>
      <c r="O162" s="96">
        <f t="shared" si="39"/>
        <v>1</v>
      </c>
      <c r="P162" s="96">
        <f t="shared" si="40"/>
        <v>0</v>
      </c>
      <c r="Q162" s="97" t="str">
        <f t="shared" si="41"/>
        <v>n.a.</v>
      </c>
      <c r="R162" s="97" t="str">
        <f t="shared" si="41"/>
        <v>n.a.</v>
      </c>
      <c r="S162" s="97">
        <f t="shared" si="41"/>
        <v>4.2880000000000003</v>
      </c>
      <c r="T162" s="133" t="str">
        <f t="shared" si="41"/>
        <v>n.a.</v>
      </c>
      <c r="U162" s="133" t="str">
        <f t="shared" si="42"/>
        <v>n.a.</v>
      </c>
      <c r="V162" s="133" t="str">
        <f t="shared" si="42"/>
        <v>n.a.</v>
      </c>
      <c r="W162" s="133">
        <f t="shared" si="42"/>
        <v>13.454000000000001</v>
      </c>
      <c r="X162" s="133" t="str">
        <f t="shared" si="42"/>
        <v>n.a.</v>
      </c>
      <c r="Y162" s="135"/>
      <c r="Z162" s="135"/>
      <c r="AA162" s="135"/>
      <c r="AB162" s="135"/>
      <c r="AC162" s="135"/>
      <c r="AD162" s="135"/>
      <c r="AE162" s="135"/>
      <c r="AF162" s="135"/>
      <c r="AG162" s="135"/>
      <c r="AH162" s="135"/>
      <c r="AI162" s="135"/>
      <c r="AJ162" s="135"/>
      <c r="AK162" s="135"/>
      <c r="AL162" s="135"/>
      <c r="AM162" s="135"/>
      <c r="AN162" s="135"/>
      <c r="AO162" s="135"/>
      <c r="AP162" s="135"/>
      <c r="AQ162" s="135"/>
      <c r="AR162" s="135"/>
      <c r="AS162" s="135"/>
      <c r="AT162" s="135"/>
      <c r="AU162" s="135"/>
    </row>
    <row r="163" spans="1:47">
      <c r="A163" s="103">
        <f t="shared" si="30"/>
        <v>1989</v>
      </c>
      <c r="B163" s="96">
        <v>7270085.4253380857</v>
      </c>
      <c r="D163" s="152">
        <v>11042000</v>
      </c>
      <c r="E163" s="152">
        <v>35504</v>
      </c>
      <c r="F163" s="49">
        <v>101425</v>
      </c>
      <c r="G163" s="96"/>
      <c r="H163" s="96"/>
      <c r="I163" s="97">
        <f t="shared" si="31"/>
        <v>65.840295465840299</v>
      </c>
      <c r="J163" s="96"/>
      <c r="K163" s="97">
        <v>3.8</v>
      </c>
      <c r="L163" s="97">
        <v>13.754</v>
      </c>
      <c r="M163" s="96">
        <f t="shared" si="37"/>
        <v>0</v>
      </c>
      <c r="N163" s="96">
        <f t="shared" si="38"/>
        <v>0</v>
      </c>
      <c r="O163" s="96">
        <f t="shared" si="39"/>
        <v>1</v>
      </c>
      <c r="P163" s="96">
        <f t="shared" si="40"/>
        <v>0</v>
      </c>
      <c r="Q163" s="97" t="str">
        <f t="shared" si="41"/>
        <v>n.a.</v>
      </c>
      <c r="R163" s="97" t="str">
        <f t="shared" si="41"/>
        <v>n.a.</v>
      </c>
      <c r="S163" s="97">
        <f t="shared" si="41"/>
        <v>3.8</v>
      </c>
      <c r="T163" s="133" t="str">
        <f t="shared" si="41"/>
        <v>n.a.</v>
      </c>
      <c r="U163" s="133" t="str">
        <f t="shared" si="42"/>
        <v>n.a.</v>
      </c>
      <c r="V163" s="133" t="str">
        <f t="shared" si="42"/>
        <v>n.a.</v>
      </c>
      <c r="W163" s="133">
        <f t="shared" si="42"/>
        <v>13.754</v>
      </c>
      <c r="X163" s="133" t="str">
        <f t="shared" si="42"/>
        <v>n.a.</v>
      </c>
      <c r="Y163" s="135"/>
      <c r="Z163" s="135"/>
      <c r="AA163" s="135"/>
      <c r="AB163" s="135"/>
      <c r="AC163" s="135"/>
      <c r="AD163" s="135"/>
      <c r="AE163" s="135"/>
      <c r="AF163" s="135"/>
      <c r="AG163" s="135"/>
      <c r="AH163" s="135"/>
      <c r="AI163" s="135"/>
      <c r="AJ163" s="135"/>
      <c r="AK163" s="135"/>
      <c r="AL163" s="135"/>
      <c r="AM163" s="135"/>
      <c r="AN163" s="135"/>
      <c r="AO163" s="135"/>
      <c r="AP163" s="135"/>
      <c r="AQ163" s="135"/>
      <c r="AR163" s="135"/>
      <c r="AS163" s="135"/>
      <c r="AT163" s="135"/>
      <c r="AU163" s="135"/>
    </row>
    <row r="164" spans="1:47">
      <c r="A164" s="103">
        <f t="shared" si="30"/>
        <v>1990</v>
      </c>
      <c r="B164" s="96">
        <v>11869937.818650939</v>
      </c>
      <c r="D164" s="152">
        <v>13327000</v>
      </c>
      <c r="E164" s="152">
        <v>42850</v>
      </c>
      <c r="F164" s="49">
        <v>101452</v>
      </c>
      <c r="G164" s="96"/>
      <c r="H164" s="96"/>
      <c r="I164" s="97">
        <f t="shared" si="31"/>
        <v>89.066840389066854</v>
      </c>
      <c r="J164" s="96"/>
      <c r="K164" s="97">
        <v>0</v>
      </c>
      <c r="L164" s="97">
        <v>20.475999999999999</v>
      </c>
      <c r="M164" s="96">
        <f t="shared" si="37"/>
        <v>0</v>
      </c>
      <c r="N164" s="96">
        <f t="shared" si="38"/>
        <v>0</v>
      </c>
      <c r="O164" s="96">
        <f t="shared" si="39"/>
        <v>1</v>
      </c>
      <c r="P164" s="96">
        <f t="shared" si="40"/>
        <v>0</v>
      </c>
      <c r="Q164" s="97" t="str">
        <f t="shared" si="41"/>
        <v>n.a.</v>
      </c>
      <c r="R164" s="97" t="str">
        <f t="shared" si="41"/>
        <v>n.a.</v>
      </c>
      <c r="S164" s="97">
        <f t="shared" si="41"/>
        <v>0</v>
      </c>
      <c r="T164" s="133" t="str">
        <f t="shared" si="41"/>
        <v>n.a.</v>
      </c>
      <c r="U164" s="133" t="str">
        <f t="shared" si="42"/>
        <v>n.a.</v>
      </c>
      <c r="V164" s="133" t="str">
        <f t="shared" si="42"/>
        <v>n.a.</v>
      </c>
      <c r="W164" s="133">
        <f t="shared" si="42"/>
        <v>20.475999999999999</v>
      </c>
      <c r="X164" s="133" t="str">
        <f t="shared" si="42"/>
        <v>n.a.</v>
      </c>
      <c r="Y164" s="135"/>
      <c r="Z164" s="135"/>
      <c r="AA164" s="135"/>
      <c r="AB164" s="135"/>
      <c r="AC164" s="135"/>
      <c r="AD164" s="135"/>
      <c r="AE164" s="135"/>
      <c r="AF164" s="135"/>
      <c r="AG164" s="135"/>
      <c r="AH164" s="135"/>
      <c r="AI164" s="135"/>
      <c r="AJ164" s="135"/>
      <c r="AK164" s="135"/>
      <c r="AL164" s="135"/>
      <c r="AM164" s="135"/>
      <c r="AN164" s="135"/>
      <c r="AO164" s="135"/>
      <c r="AP164" s="135"/>
      <c r="AQ164" s="135"/>
      <c r="AR164" s="135"/>
      <c r="AS164" s="135"/>
      <c r="AT164" s="135"/>
      <c r="AU164" s="135"/>
    </row>
    <row r="165" spans="1:47">
      <c r="A165" s="103">
        <f t="shared" si="30"/>
        <v>1991</v>
      </c>
      <c r="B165" s="96">
        <v>14998225.662413226</v>
      </c>
      <c r="D165" s="152">
        <v>16459000</v>
      </c>
      <c r="E165" s="152">
        <v>52921</v>
      </c>
      <c r="F165" s="50">
        <v>104597.05150884928</v>
      </c>
      <c r="G165" s="96"/>
      <c r="H165" s="96"/>
      <c r="I165" s="97">
        <f t="shared" si="31"/>
        <v>91.124768591124777</v>
      </c>
      <c r="J165" s="96"/>
      <c r="K165" s="97">
        <v>3.1</v>
      </c>
      <c r="L165" s="97">
        <v>19.507999999999999</v>
      </c>
      <c r="M165" s="96">
        <f t="shared" si="37"/>
        <v>0</v>
      </c>
      <c r="N165" s="96">
        <f t="shared" si="38"/>
        <v>0</v>
      </c>
      <c r="O165" s="96">
        <f t="shared" si="39"/>
        <v>0</v>
      </c>
      <c r="P165" s="96">
        <f t="shared" si="40"/>
        <v>1</v>
      </c>
      <c r="Q165" s="97" t="str">
        <f t="shared" si="41"/>
        <v>n.a.</v>
      </c>
      <c r="R165" s="97" t="str">
        <f t="shared" si="41"/>
        <v>n.a.</v>
      </c>
      <c r="S165" s="97" t="str">
        <f t="shared" si="41"/>
        <v>n.a.</v>
      </c>
      <c r="T165" s="133">
        <f t="shared" si="41"/>
        <v>3.1</v>
      </c>
      <c r="U165" s="133" t="str">
        <f t="shared" si="42"/>
        <v>n.a.</v>
      </c>
      <c r="V165" s="133" t="str">
        <f t="shared" si="42"/>
        <v>n.a.</v>
      </c>
      <c r="W165" s="133" t="str">
        <f t="shared" si="42"/>
        <v>n.a.</v>
      </c>
      <c r="X165" s="133">
        <f t="shared" si="42"/>
        <v>19.507999999999999</v>
      </c>
      <c r="Y165" s="135"/>
      <c r="Z165" s="135"/>
      <c r="AA165" s="135"/>
      <c r="AB165" s="135"/>
      <c r="AC165" s="135"/>
      <c r="AD165" s="135"/>
      <c r="AE165" s="135"/>
      <c r="AF165" s="135"/>
      <c r="AG165" s="135"/>
      <c r="AH165" s="135"/>
      <c r="AI165" s="135"/>
      <c r="AJ165" s="135"/>
      <c r="AK165" s="135"/>
      <c r="AL165" s="135"/>
      <c r="AM165" s="135"/>
      <c r="AN165" s="135"/>
      <c r="AO165" s="135"/>
      <c r="AP165" s="135"/>
      <c r="AQ165" s="135"/>
      <c r="AR165" s="135"/>
      <c r="AS165" s="135"/>
      <c r="AT165" s="135"/>
      <c r="AU165" s="135"/>
    </row>
    <row r="166" spans="1:47">
      <c r="A166" s="103">
        <f t="shared" si="30"/>
        <v>1992</v>
      </c>
      <c r="B166" s="96">
        <v>18572186.90634419</v>
      </c>
      <c r="D166" s="152">
        <v>19027000</v>
      </c>
      <c r="E166" s="152">
        <v>61177</v>
      </c>
      <c r="F166" s="50">
        <v>105329.22614095852</v>
      </c>
      <c r="G166" s="96"/>
      <c r="H166" s="96"/>
      <c r="I166" s="97">
        <f t="shared" si="31"/>
        <v>97.609643697609656</v>
      </c>
      <c r="J166" s="96"/>
      <c r="K166" s="97">
        <v>0.7</v>
      </c>
      <c r="L166" s="97">
        <v>15.888</v>
      </c>
      <c r="M166" s="96">
        <f t="shared" si="37"/>
        <v>0</v>
      </c>
      <c r="N166" s="96">
        <f t="shared" si="38"/>
        <v>0</v>
      </c>
      <c r="O166" s="96">
        <f t="shared" si="39"/>
        <v>0</v>
      </c>
      <c r="P166" s="96">
        <f t="shared" si="40"/>
        <v>1</v>
      </c>
      <c r="Q166" s="97" t="str">
        <f t="shared" si="41"/>
        <v>n.a.</v>
      </c>
      <c r="R166" s="97" t="str">
        <f t="shared" si="41"/>
        <v>n.a.</v>
      </c>
      <c r="S166" s="97" t="str">
        <f t="shared" si="41"/>
        <v>n.a.</v>
      </c>
      <c r="T166" s="133">
        <f t="shared" si="41"/>
        <v>0.7</v>
      </c>
      <c r="U166" s="133" t="str">
        <f t="shared" si="42"/>
        <v>n.a.</v>
      </c>
      <c r="V166" s="133" t="str">
        <f t="shared" si="42"/>
        <v>n.a.</v>
      </c>
      <c r="W166" s="133" t="str">
        <f t="shared" si="42"/>
        <v>n.a.</v>
      </c>
      <c r="X166" s="133">
        <f t="shared" si="42"/>
        <v>15.888</v>
      </c>
      <c r="Y166" s="135"/>
      <c r="Z166" s="135"/>
      <c r="AA166" s="135"/>
      <c r="AB166" s="135"/>
      <c r="AC166" s="135"/>
      <c r="AD166" s="135"/>
      <c r="AE166" s="135"/>
      <c r="AF166" s="135"/>
      <c r="AG166" s="135"/>
      <c r="AH166" s="135"/>
      <c r="AI166" s="135"/>
      <c r="AJ166" s="135"/>
      <c r="AK166" s="135"/>
      <c r="AL166" s="135"/>
      <c r="AM166" s="135"/>
      <c r="AN166" s="135"/>
      <c r="AO166" s="135"/>
      <c r="AP166" s="135"/>
      <c r="AQ166" s="135"/>
      <c r="AR166" s="135"/>
      <c r="AS166" s="135"/>
      <c r="AT166" s="135"/>
      <c r="AU166" s="135"/>
    </row>
    <row r="167" spans="1:47">
      <c r="A167" s="103">
        <f t="shared" si="30"/>
        <v>1993</v>
      </c>
      <c r="B167" s="174">
        <v>24174.3</v>
      </c>
      <c r="C167" s="174"/>
      <c r="D167" s="152">
        <v>21424000</v>
      </c>
      <c r="E167" s="152">
        <v>68885</v>
      </c>
      <c r="F167" s="50">
        <v>103643.90052034998</v>
      </c>
      <c r="G167" s="96"/>
      <c r="H167" s="96"/>
      <c r="I167" s="177">
        <v>97.608000000000004</v>
      </c>
      <c r="J167" s="96"/>
      <c r="K167" s="97">
        <v>-1.6</v>
      </c>
      <c r="L167" s="97">
        <v>14.377000000000001</v>
      </c>
      <c r="M167" s="96">
        <f t="shared" si="37"/>
        <v>0</v>
      </c>
      <c r="N167" s="96">
        <f t="shared" si="38"/>
        <v>0</v>
      </c>
      <c r="O167" s="96">
        <f t="shared" si="39"/>
        <v>0</v>
      </c>
      <c r="P167" s="96">
        <f t="shared" si="40"/>
        <v>1</v>
      </c>
      <c r="Q167" s="97" t="str">
        <f t="shared" si="41"/>
        <v>n.a.</v>
      </c>
      <c r="R167" s="97" t="str">
        <f t="shared" si="41"/>
        <v>n.a.</v>
      </c>
      <c r="S167" s="97" t="str">
        <f t="shared" si="41"/>
        <v>n.a.</v>
      </c>
      <c r="T167" s="129">
        <f t="shared" si="41"/>
        <v>-1.6</v>
      </c>
      <c r="U167" s="129" t="str">
        <f t="shared" si="42"/>
        <v>n.a.</v>
      </c>
      <c r="V167" s="129" t="str">
        <f t="shared" si="42"/>
        <v>n.a.</v>
      </c>
      <c r="W167" s="129" t="str">
        <f t="shared" si="42"/>
        <v>n.a.</v>
      </c>
      <c r="X167" s="129">
        <f t="shared" si="42"/>
        <v>14.377000000000001</v>
      </c>
      <c r="Y167" s="130"/>
      <c r="Z167" s="130"/>
      <c r="AA167" s="130"/>
      <c r="AB167" s="130"/>
      <c r="AC167" s="130"/>
      <c r="AD167" s="130"/>
      <c r="AE167" s="130"/>
      <c r="AF167" s="130"/>
      <c r="AG167" s="130"/>
      <c r="AH167" s="130"/>
      <c r="AI167" s="130"/>
      <c r="AJ167" s="130"/>
      <c r="AK167" s="130"/>
      <c r="AL167" s="130"/>
      <c r="AM167" s="130"/>
      <c r="AN167" s="130"/>
      <c r="AO167" s="130"/>
      <c r="AP167" s="130"/>
      <c r="AQ167" s="130"/>
      <c r="AR167" s="130"/>
      <c r="AS167" s="130"/>
      <c r="AT167" s="130"/>
      <c r="AU167" s="130"/>
    </row>
    <row r="168" spans="1:47">
      <c r="A168" s="103">
        <f t="shared" si="30"/>
        <v>1994</v>
      </c>
      <c r="B168" s="96">
        <v>28006.7</v>
      </c>
      <c r="C168" s="96"/>
      <c r="D168" s="152">
        <v>24296000</v>
      </c>
      <c r="E168" s="152">
        <v>78119</v>
      </c>
      <c r="F168" s="50">
        <v>105716.85418600026</v>
      </c>
      <c r="G168" s="96"/>
      <c r="H168" s="96"/>
      <c r="I168" s="178">
        <v>103.197</v>
      </c>
      <c r="J168" s="96"/>
      <c r="K168" s="97">
        <v>2</v>
      </c>
      <c r="L168" s="97">
        <v>10.868</v>
      </c>
      <c r="M168" s="96">
        <f t="shared" si="37"/>
        <v>0</v>
      </c>
      <c r="N168" s="96">
        <f t="shared" si="38"/>
        <v>0</v>
      </c>
      <c r="O168" s="96">
        <f t="shared" si="39"/>
        <v>0</v>
      </c>
      <c r="P168" s="96">
        <f t="shared" si="40"/>
        <v>1</v>
      </c>
      <c r="Q168" s="97" t="str">
        <f t="shared" ref="Q168:T183" si="43">IF(M168=1,$K168,"n.a.")</f>
        <v>n.a.</v>
      </c>
      <c r="R168" s="97" t="str">
        <f t="shared" si="43"/>
        <v>n.a.</v>
      </c>
      <c r="S168" s="97" t="str">
        <f t="shared" si="43"/>
        <v>n.a.</v>
      </c>
      <c r="T168" s="129">
        <f t="shared" si="43"/>
        <v>2</v>
      </c>
      <c r="U168" s="129" t="str">
        <f t="shared" ref="U168:X183" si="44">IF(M168=1,$L168,"n.a.")</f>
        <v>n.a.</v>
      </c>
      <c r="V168" s="129" t="str">
        <f t="shared" si="44"/>
        <v>n.a.</v>
      </c>
      <c r="W168" s="129" t="str">
        <f t="shared" si="44"/>
        <v>n.a.</v>
      </c>
      <c r="X168" s="129">
        <f t="shared" si="44"/>
        <v>10.868</v>
      </c>
      <c r="Y168" s="130"/>
      <c r="Z168" s="130"/>
      <c r="AA168" s="130"/>
      <c r="AB168" s="130"/>
      <c r="AC168" s="130"/>
      <c r="AD168" s="130"/>
      <c r="AE168" s="130"/>
      <c r="AF168" s="130"/>
      <c r="AG168" s="130"/>
      <c r="AH168" s="130"/>
      <c r="AI168" s="130"/>
      <c r="AJ168" s="130"/>
      <c r="AK168" s="130"/>
      <c r="AL168" s="130"/>
      <c r="AM168" s="130"/>
      <c r="AN168" s="130"/>
      <c r="AO168" s="130"/>
      <c r="AP168" s="130"/>
      <c r="AQ168" s="130"/>
      <c r="AR168" s="130"/>
      <c r="AS168" s="130"/>
      <c r="AT168" s="130"/>
      <c r="AU168" s="130"/>
    </row>
    <row r="169" spans="1:47">
      <c r="A169" s="103">
        <f t="shared" si="30"/>
        <v>1995</v>
      </c>
      <c r="B169" s="96">
        <v>31875.200000000001</v>
      </c>
      <c r="C169" s="96"/>
      <c r="D169" s="152">
        <v>30516000</v>
      </c>
      <c r="E169" s="152">
        <v>87569</v>
      </c>
      <c r="F169" s="50">
        <v>107936.60003894339</v>
      </c>
      <c r="G169" s="96"/>
      <c r="H169" s="96"/>
      <c r="I169" s="179">
        <v>104.806</v>
      </c>
      <c r="J169" s="96"/>
      <c r="K169" s="97">
        <v>2.1</v>
      </c>
      <c r="L169" s="97">
        <v>8.8160000000000007</v>
      </c>
      <c r="M169" s="96">
        <f t="shared" si="37"/>
        <v>0</v>
      </c>
      <c r="N169" s="96">
        <f t="shared" si="38"/>
        <v>0</v>
      </c>
      <c r="O169" s="96">
        <f t="shared" si="39"/>
        <v>0</v>
      </c>
      <c r="P169" s="96">
        <f t="shared" si="40"/>
        <v>1</v>
      </c>
      <c r="Q169" s="97" t="str">
        <f t="shared" si="43"/>
        <v>n.a.</v>
      </c>
      <c r="R169" s="97" t="str">
        <f t="shared" si="43"/>
        <v>n.a.</v>
      </c>
      <c r="S169" s="97" t="str">
        <f t="shared" si="43"/>
        <v>n.a.</v>
      </c>
      <c r="T169" s="129">
        <f t="shared" si="43"/>
        <v>2.1</v>
      </c>
      <c r="U169" s="129" t="str">
        <f t="shared" si="44"/>
        <v>n.a.</v>
      </c>
      <c r="V169" s="129" t="str">
        <f t="shared" si="44"/>
        <v>n.a.</v>
      </c>
      <c r="W169" s="129" t="str">
        <f t="shared" si="44"/>
        <v>n.a.</v>
      </c>
      <c r="X169" s="129">
        <f t="shared" si="44"/>
        <v>8.8160000000000007</v>
      </c>
      <c r="Y169" s="130"/>
      <c r="Z169" s="130"/>
      <c r="AA169" s="130"/>
      <c r="AB169" s="130"/>
      <c r="AC169" s="130"/>
      <c r="AD169" s="130"/>
      <c r="AE169" s="130"/>
      <c r="AF169" s="130"/>
      <c r="AG169" s="130"/>
      <c r="AH169" s="130"/>
      <c r="AI169" s="130"/>
      <c r="AJ169" s="130"/>
      <c r="AK169" s="130"/>
      <c r="AL169" s="130"/>
      <c r="AM169" s="130"/>
      <c r="AN169" s="130"/>
      <c r="AO169" s="130"/>
      <c r="AP169" s="130"/>
      <c r="AQ169" s="130"/>
      <c r="AR169" s="130"/>
      <c r="AS169" s="130"/>
      <c r="AT169" s="130"/>
      <c r="AU169" s="130"/>
    </row>
    <row r="170" spans="1:47">
      <c r="A170" s="103">
        <f t="shared" si="30"/>
        <v>1996</v>
      </c>
      <c r="B170" s="96">
        <v>36134.300000000003</v>
      </c>
      <c r="C170" s="96"/>
      <c r="D170" s="152">
        <v>33528699.999999996</v>
      </c>
      <c r="E170" s="152">
        <v>96251</v>
      </c>
      <c r="F170" s="50">
        <v>110482.18882158956</v>
      </c>
      <c r="G170" s="96"/>
      <c r="H170" s="96"/>
      <c r="I170" s="178">
        <v>108.105</v>
      </c>
      <c r="J170" s="97">
        <f t="shared" ref="J170:J182" si="45">I170-I167</f>
        <v>10.497</v>
      </c>
      <c r="K170" s="97">
        <v>2.3580000000000001</v>
      </c>
      <c r="L170" s="97">
        <v>7.867</v>
      </c>
      <c r="M170" s="96">
        <f t="shared" si="37"/>
        <v>0</v>
      </c>
      <c r="N170" s="96">
        <f t="shared" si="38"/>
        <v>0</v>
      </c>
      <c r="O170" s="96">
        <f t="shared" si="39"/>
        <v>0</v>
      </c>
      <c r="P170" s="96">
        <f t="shared" si="40"/>
        <v>1</v>
      </c>
      <c r="Q170" s="97" t="str">
        <f t="shared" si="43"/>
        <v>n.a.</v>
      </c>
      <c r="R170" s="97" t="str">
        <f t="shared" si="43"/>
        <v>n.a.</v>
      </c>
      <c r="S170" s="97" t="str">
        <f t="shared" si="43"/>
        <v>n.a.</v>
      </c>
      <c r="T170" s="129">
        <f t="shared" si="43"/>
        <v>2.3580000000000001</v>
      </c>
      <c r="U170" s="129" t="str">
        <f t="shared" si="44"/>
        <v>n.a.</v>
      </c>
      <c r="V170" s="129" t="str">
        <f t="shared" si="44"/>
        <v>n.a.</v>
      </c>
      <c r="W170" s="129" t="str">
        <f t="shared" si="44"/>
        <v>n.a.</v>
      </c>
      <c r="X170" s="129">
        <f t="shared" si="44"/>
        <v>7.867</v>
      </c>
      <c r="Y170" s="130"/>
      <c r="Z170" s="130"/>
      <c r="AA170" s="130"/>
      <c r="AB170" s="130"/>
      <c r="AC170" s="130"/>
      <c r="AD170" s="130"/>
      <c r="AE170" s="130"/>
      <c r="AF170" s="130"/>
      <c r="AG170" s="130"/>
      <c r="AH170" s="130"/>
      <c r="AI170" s="130"/>
      <c r="AJ170" s="130"/>
      <c r="AK170" s="130"/>
      <c r="AL170" s="130"/>
      <c r="AM170" s="130"/>
      <c r="AN170" s="130"/>
      <c r="AO170" s="130"/>
      <c r="AP170" s="130"/>
      <c r="AQ170" s="130"/>
      <c r="AR170" s="130"/>
      <c r="AS170" s="130"/>
      <c r="AT170" s="130"/>
      <c r="AU170" s="130"/>
    </row>
    <row r="171" spans="1:47">
      <c r="A171" s="103">
        <f t="shared" si="30"/>
        <v>1997</v>
      </c>
      <c r="B171" s="96">
        <v>38913.1</v>
      </c>
      <c r="C171" s="96"/>
      <c r="D171" s="152">
        <v>37103000</v>
      </c>
      <c r="E171" s="152">
        <v>106532</v>
      </c>
      <c r="F171" s="50">
        <v>114501.05839022934</v>
      </c>
      <c r="G171" s="96"/>
      <c r="H171" s="96"/>
      <c r="I171" s="179">
        <v>105.22</v>
      </c>
      <c r="J171" s="97">
        <f t="shared" si="45"/>
        <v>2.0229999999999961</v>
      </c>
      <c r="K171" s="97">
        <v>3.6379999999999999</v>
      </c>
      <c r="L171" s="97">
        <v>5.4420000000000002</v>
      </c>
      <c r="M171" s="96">
        <f t="shared" si="37"/>
        <v>0</v>
      </c>
      <c r="N171" s="96">
        <f t="shared" si="38"/>
        <v>0</v>
      </c>
      <c r="O171" s="96">
        <f t="shared" si="39"/>
        <v>0</v>
      </c>
      <c r="P171" s="96">
        <f t="shared" si="40"/>
        <v>1</v>
      </c>
      <c r="Q171" s="97" t="str">
        <f t="shared" si="43"/>
        <v>n.a.</v>
      </c>
      <c r="R171" s="97" t="str">
        <f t="shared" si="43"/>
        <v>n.a.</v>
      </c>
      <c r="S171" s="97" t="str">
        <f t="shared" si="43"/>
        <v>n.a.</v>
      </c>
      <c r="T171" s="129">
        <f t="shared" si="43"/>
        <v>3.6379999999999999</v>
      </c>
      <c r="U171" s="129" t="str">
        <f t="shared" si="44"/>
        <v>n.a.</v>
      </c>
      <c r="V171" s="129" t="str">
        <f t="shared" si="44"/>
        <v>n.a.</v>
      </c>
      <c r="W171" s="129" t="str">
        <f t="shared" si="44"/>
        <v>n.a.</v>
      </c>
      <c r="X171" s="129">
        <f t="shared" si="44"/>
        <v>5.4420000000000002</v>
      </c>
      <c r="Y171" s="130"/>
      <c r="Z171" s="130"/>
      <c r="AA171" s="130"/>
      <c r="AB171" s="130"/>
      <c r="AC171" s="130"/>
      <c r="AD171" s="130"/>
      <c r="AE171" s="130"/>
      <c r="AF171" s="130"/>
      <c r="AG171" s="130"/>
      <c r="AH171" s="130"/>
      <c r="AI171" s="130"/>
      <c r="AJ171" s="130"/>
      <c r="AK171" s="130"/>
      <c r="AL171" s="130"/>
      <c r="AM171" s="130"/>
      <c r="AN171" s="130"/>
      <c r="AO171" s="130"/>
      <c r="AP171" s="130"/>
      <c r="AQ171" s="130"/>
      <c r="AR171" s="130"/>
      <c r="AS171" s="130"/>
      <c r="AT171" s="130"/>
      <c r="AU171" s="130"/>
    </row>
    <row r="172" spans="1:47">
      <c r="A172" s="103">
        <f t="shared" si="30"/>
        <v>1998</v>
      </c>
      <c r="B172" s="96">
        <v>41723.699999999997</v>
      </c>
      <c r="C172" s="96"/>
      <c r="D172" s="152">
        <v>40344300</v>
      </c>
      <c r="E172" s="152">
        <v>115886</v>
      </c>
      <c r="F172" s="50">
        <v>118329</v>
      </c>
      <c r="G172" s="96"/>
      <c r="H172" s="96"/>
      <c r="I172" s="178">
        <v>103.746</v>
      </c>
      <c r="J172" s="97">
        <f t="shared" si="45"/>
        <v>-1.0600000000000023</v>
      </c>
      <c r="K172" s="97">
        <v>3.3639999999999999</v>
      </c>
      <c r="L172" s="97">
        <v>4.5220000000000002</v>
      </c>
      <c r="M172" s="96">
        <f t="shared" si="37"/>
        <v>0</v>
      </c>
      <c r="N172" s="96">
        <f t="shared" si="38"/>
        <v>0</v>
      </c>
      <c r="O172" s="96">
        <f t="shared" si="39"/>
        <v>0</v>
      </c>
      <c r="P172" s="96">
        <f t="shared" si="40"/>
        <v>1</v>
      </c>
      <c r="Q172" s="97" t="str">
        <f t="shared" si="43"/>
        <v>n.a.</v>
      </c>
      <c r="R172" s="97" t="str">
        <f t="shared" si="43"/>
        <v>n.a.</v>
      </c>
      <c r="S172" s="97" t="str">
        <f t="shared" si="43"/>
        <v>n.a.</v>
      </c>
      <c r="T172" s="129">
        <f t="shared" si="43"/>
        <v>3.3639999999999999</v>
      </c>
      <c r="U172" s="129" t="str">
        <f t="shared" si="44"/>
        <v>n.a.</v>
      </c>
      <c r="V172" s="129" t="str">
        <f t="shared" si="44"/>
        <v>n.a.</v>
      </c>
      <c r="W172" s="129" t="str">
        <f t="shared" si="44"/>
        <v>n.a.</v>
      </c>
      <c r="X172" s="129">
        <f t="shared" si="44"/>
        <v>4.5220000000000002</v>
      </c>
      <c r="Y172" s="130"/>
      <c r="Z172" s="130"/>
      <c r="AA172" s="130"/>
      <c r="AB172" s="130"/>
      <c r="AC172" s="130"/>
      <c r="AD172" s="130"/>
      <c r="AE172" s="130"/>
      <c r="AF172" s="130"/>
      <c r="AG172" s="130"/>
      <c r="AH172" s="130"/>
      <c r="AI172" s="130"/>
      <c r="AJ172" s="130"/>
      <c r="AK172" s="130"/>
      <c r="AL172" s="130"/>
      <c r="AM172" s="130"/>
      <c r="AN172" s="130"/>
      <c r="AO172" s="130"/>
      <c r="AP172" s="130"/>
      <c r="AQ172" s="130"/>
      <c r="AR172" s="130"/>
      <c r="AS172" s="130"/>
      <c r="AT172" s="130"/>
      <c r="AU172" s="130"/>
    </row>
    <row r="173" spans="1:47">
      <c r="A173" s="103">
        <f t="shared" si="30"/>
        <v>1999</v>
      </c>
      <c r="B173" s="96">
        <v>44393.3</v>
      </c>
      <c r="C173" s="96"/>
      <c r="D173" s="152">
        <v>42987400</v>
      </c>
      <c r="E173" s="152">
        <v>123459</v>
      </c>
      <c r="F173" s="50">
        <v>122405</v>
      </c>
      <c r="G173" s="96"/>
      <c r="H173" s="96"/>
      <c r="I173" s="179">
        <v>103.56100000000001</v>
      </c>
      <c r="J173" s="97">
        <f t="shared" si="45"/>
        <v>-4.5439999999999969</v>
      </c>
      <c r="K173" s="97">
        <v>3.42</v>
      </c>
      <c r="L173" s="97">
        <v>2.145</v>
      </c>
      <c r="M173" s="96">
        <f t="shared" si="37"/>
        <v>0</v>
      </c>
      <c r="N173" s="96">
        <f t="shared" si="38"/>
        <v>0</v>
      </c>
      <c r="O173" s="96">
        <f t="shared" si="39"/>
        <v>0</v>
      </c>
      <c r="P173" s="96">
        <f t="shared" si="40"/>
        <v>1</v>
      </c>
      <c r="Q173" s="97" t="str">
        <f t="shared" si="43"/>
        <v>n.a.</v>
      </c>
      <c r="R173" s="97" t="str">
        <f t="shared" si="43"/>
        <v>n.a.</v>
      </c>
      <c r="S173" s="97" t="str">
        <f t="shared" si="43"/>
        <v>n.a.</v>
      </c>
      <c r="T173" s="129">
        <f t="shared" si="43"/>
        <v>3.42</v>
      </c>
      <c r="U173" s="129" t="str">
        <f t="shared" si="44"/>
        <v>n.a.</v>
      </c>
      <c r="V173" s="129" t="str">
        <f t="shared" si="44"/>
        <v>n.a.</v>
      </c>
      <c r="W173" s="129" t="str">
        <f t="shared" si="44"/>
        <v>n.a.</v>
      </c>
      <c r="X173" s="129">
        <f t="shared" si="44"/>
        <v>2.145</v>
      </c>
      <c r="Y173" s="130"/>
      <c r="Z173" s="130"/>
      <c r="AA173" s="130"/>
      <c r="AB173" s="130"/>
      <c r="AC173" s="130"/>
      <c r="AD173" s="130"/>
      <c r="AE173" s="130"/>
      <c r="AF173" s="130"/>
      <c r="AG173" s="130"/>
      <c r="AH173" s="130"/>
      <c r="AI173" s="130"/>
      <c r="AJ173" s="130"/>
      <c r="AK173" s="130"/>
      <c r="AL173" s="130"/>
      <c r="AM173" s="130"/>
      <c r="AN173" s="130"/>
      <c r="AO173" s="130"/>
      <c r="AP173" s="130"/>
      <c r="AQ173" s="130"/>
      <c r="AR173" s="130"/>
      <c r="AS173" s="130"/>
      <c r="AT173" s="130"/>
      <c r="AU173" s="130"/>
    </row>
    <row r="174" spans="1:47">
      <c r="A174" s="103">
        <f t="shared" si="30"/>
        <v>2000</v>
      </c>
      <c r="B174" s="96">
        <v>48823.3</v>
      </c>
      <c r="C174" s="96"/>
      <c r="D174" s="152">
        <v>46437800</v>
      </c>
      <c r="E174" s="152">
        <v>136281</v>
      </c>
      <c r="F174" s="50">
        <v>127880</v>
      </c>
      <c r="G174" s="96"/>
      <c r="H174" s="96"/>
      <c r="I174" s="178">
        <v>108.926</v>
      </c>
      <c r="J174" s="97">
        <f t="shared" si="45"/>
        <v>3.7060000000000031</v>
      </c>
      <c r="K174" s="97">
        <v>4.4770000000000003</v>
      </c>
      <c r="L174" s="97">
        <v>2.8969999999999998</v>
      </c>
      <c r="M174" s="96">
        <f t="shared" si="37"/>
        <v>0</v>
      </c>
      <c r="N174" s="96">
        <f t="shared" si="38"/>
        <v>0</v>
      </c>
      <c r="O174" s="96">
        <f t="shared" si="39"/>
        <v>0</v>
      </c>
      <c r="P174" s="96">
        <f t="shared" si="40"/>
        <v>1</v>
      </c>
      <c r="Q174" s="97" t="str">
        <f t="shared" si="43"/>
        <v>n.a.</v>
      </c>
      <c r="R174" s="97" t="str">
        <f t="shared" si="43"/>
        <v>n.a.</v>
      </c>
      <c r="S174" s="97" t="str">
        <f t="shared" si="43"/>
        <v>n.a.</v>
      </c>
      <c r="T174" s="129">
        <f t="shared" si="43"/>
        <v>4.4770000000000003</v>
      </c>
      <c r="U174" s="129" t="str">
        <f t="shared" si="44"/>
        <v>n.a.</v>
      </c>
      <c r="V174" s="129" t="str">
        <f t="shared" si="44"/>
        <v>n.a.</v>
      </c>
      <c r="W174" s="129" t="str">
        <f t="shared" si="44"/>
        <v>n.a.</v>
      </c>
      <c r="X174" s="129">
        <f t="shared" si="44"/>
        <v>2.8969999999999998</v>
      </c>
      <c r="Y174" s="130"/>
      <c r="Z174" s="130"/>
      <c r="AA174" s="130"/>
      <c r="AB174" s="130"/>
      <c r="AC174" s="130"/>
      <c r="AD174" s="130"/>
      <c r="AE174" s="130"/>
      <c r="AF174" s="130"/>
      <c r="AG174" s="130"/>
      <c r="AH174" s="130"/>
      <c r="AI174" s="130"/>
      <c r="AJ174" s="130"/>
      <c r="AK174" s="130"/>
      <c r="AL174" s="130"/>
      <c r="AM174" s="130"/>
      <c r="AN174" s="130"/>
      <c r="AO174" s="130"/>
      <c r="AP174" s="130"/>
      <c r="AQ174" s="130"/>
      <c r="AR174" s="130"/>
      <c r="AS174" s="130"/>
      <c r="AT174" s="130"/>
      <c r="AU174" s="130"/>
    </row>
    <row r="175" spans="1:47">
      <c r="A175" s="103">
        <f t="shared" si="30"/>
        <v>2001</v>
      </c>
      <c r="B175" s="96">
        <v>155597.20000000001</v>
      </c>
      <c r="C175" s="96"/>
      <c r="D175" s="152">
        <v>49895300</v>
      </c>
      <c r="E175" s="152">
        <v>146428</v>
      </c>
      <c r="F175" s="50">
        <v>133600</v>
      </c>
      <c r="G175" s="96"/>
      <c r="H175" s="96"/>
      <c r="I175" s="179">
        <v>109.684</v>
      </c>
      <c r="J175" s="97">
        <f t="shared" si="45"/>
        <v>5.9380000000000024</v>
      </c>
      <c r="K175" s="97">
        <v>4.1970000000000001</v>
      </c>
      <c r="L175" s="97">
        <v>3.6539999999999999</v>
      </c>
      <c r="M175" s="96">
        <f t="shared" si="37"/>
        <v>0</v>
      </c>
      <c r="N175" s="96">
        <f t="shared" si="38"/>
        <v>0</v>
      </c>
      <c r="O175" s="96">
        <f t="shared" si="39"/>
        <v>0</v>
      </c>
      <c r="P175" s="96">
        <f t="shared" si="40"/>
        <v>1</v>
      </c>
      <c r="Q175" s="97" t="str">
        <f t="shared" si="43"/>
        <v>n.a.</v>
      </c>
      <c r="R175" s="97" t="str">
        <f t="shared" si="43"/>
        <v>n.a.</v>
      </c>
      <c r="S175" s="97" t="str">
        <f t="shared" si="43"/>
        <v>n.a.</v>
      </c>
      <c r="T175" s="129">
        <f t="shared" si="43"/>
        <v>4.1970000000000001</v>
      </c>
      <c r="U175" s="129" t="str">
        <f t="shared" si="44"/>
        <v>n.a.</v>
      </c>
      <c r="V175" s="129" t="str">
        <f t="shared" si="44"/>
        <v>n.a.</v>
      </c>
      <c r="W175" s="129" t="str">
        <f t="shared" si="44"/>
        <v>n.a.</v>
      </c>
      <c r="X175" s="129">
        <f t="shared" si="44"/>
        <v>3.6539999999999999</v>
      </c>
      <c r="Y175" s="130"/>
      <c r="Z175" s="130"/>
      <c r="AA175" s="130"/>
      <c r="AB175" s="130"/>
      <c r="AC175" s="130"/>
      <c r="AD175" s="130"/>
      <c r="AE175" s="130"/>
      <c r="AF175" s="130"/>
      <c r="AG175" s="130"/>
      <c r="AH175" s="130"/>
      <c r="AI175" s="130"/>
      <c r="AJ175" s="130"/>
      <c r="AK175" s="130"/>
      <c r="AL175" s="130"/>
      <c r="AM175" s="130"/>
      <c r="AN175" s="130"/>
      <c r="AO175" s="130"/>
      <c r="AP175" s="130"/>
      <c r="AQ175" s="130"/>
      <c r="AR175" s="130"/>
      <c r="AS175" s="130"/>
      <c r="AT175" s="130"/>
      <c r="AU175" s="130"/>
    </row>
    <row r="176" spans="1:47">
      <c r="A176" s="103">
        <f t="shared" si="30"/>
        <v>2002</v>
      </c>
      <c r="B176" s="96">
        <v>171939.1</v>
      </c>
      <c r="C176" s="96"/>
      <c r="D176" s="152">
        <v>53366600</v>
      </c>
      <c r="E176" s="152">
        <v>156615</v>
      </c>
      <c r="F176" s="50">
        <v>138834</v>
      </c>
      <c r="G176" s="96"/>
      <c r="H176" s="96"/>
      <c r="I176" s="178">
        <v>109.199</v>
      </c>
      <c r="J176" s="97">
        <f t="shared" si="45"/>
        <v>5.637999999999991</v>
      </c>
      <c r="K176" s="97">
        <v>3.4390000000000001</v>
      </c>
      <c r="L176" s="97">
        <v>3.915</v>
      </c>
      <c r="M176" s="96">
        <f t="shared" si="37"/>
        <v>0</v>
      </c>
      <c r="N176" s="96">
        <f t="shared" si="38"/>
        <v>0</v>
      </c>
      <c r="O176" s="96">
        <f t="shared" si="39"/>
        <v>0</v>
      </c>
      <c r="P176" s="96">
        <f t="shared" si="40"/>
        <v>1</v>
      </c>
      <c r="Q176" s="97" t="str">
        <f t="shared" si="43"/>
        <v>n.a.</v>
      </c>
      <c r="R176" s="97" t="str">
        <f t="shared" si="43"/>
        <v>n.a.</v>
      </c>
      <c r="S176" s="97" t="str">
        <f t="shared" si="43"/>
        <v>n.a.</v>
      </c>
      <c r="T176" s="129">
        <f t="shared" si="43"/>
        <v>3.4390000000000001</v>
      </c>
      <c r="U176" s="129" t="str">
        <f t="shared" si="44"/>
        <v>n.a.</v>
      </c>
      <c r="V176" s="129" t="str">
        <f t="shared" si="44"/>
        <v>n.a.</v>
      </c>
      <c r="W176" s="129" t="str">
        <f t="shared" si="44"/>
        <v>n.a.</v>
      </c>
      <c r="X176" s="129">
        <f t="shared" si="44"/>
        <v>3.915</v>
      </c>
      <c r="Y176" s="130"/>
      <c r="Z176" s="130"/>
      <c r="AA176" s="130"/>
      <c r="AB176" s="130"/>
      <c r="AC176" s="130"/>
      <c r="AD176" s="130"/>
      <c r="AE176" s="130"/>
      <c r="AF176" s="130"/>
      <c r="AG176" s="130"/>
      <c r="AH176" s="130"/>
      <c r="AI176" s="130"/>
      <c r="AJ176" s="130"/>
      <c r="AK176" s="130"/>
      <c r="AL176" s="130"/>
      <c r="AM176" s="130"/>
      <c r="AN176" s="130"/>
      <c r="AO176" s="130"/>
      <c r="AP176" s="130"/>
      <c r="AQ176" s="130"/>
      <c r="AR176" s="130"/>
      <c r="AS176" s="130"/>
      <c r="AT176" s="130"/>
      <c r="AU176" s="130"/>
    </row>
    <row r="177" spans="1:47">
      <c r="A177" s="103">
        <f t="shared" si="30"/>
        <v>2003</v>
      </c>
      <c r="B177" s="96">
        <v>183679</v>
      </c>
      <c r="C177" s="96"/>
      <c r="D177" s="152">
        <v>58755900</v>
      </c>
      <c r="E177" s="152">
        <v>171410</v>
      </c>
      <c r="F177" s="50">
        <v>145837</v>
      </c>
      <c r="G177" s="96"/>
      <c r="H177" s="96"/>
      <c r="I177" s="179">
        <v>106.407</v>
      </c>
      <c r="J177" s="97">
        <f t="shared" si="45"/>
        <v>-2.5190000000000055</v>
      </c>
      <c r="K177" s="97">
        <v>5.5819999999999999</v>
      </c>
      <c r="L177" s="97">
        <v>3.4350000000000001</v>
      </c>
      <c r="M177" s="96">
        <f t="shared" si="37"/>
        <v>0</v>
      </c>
      <c r="N177" s="96">
        <f t="shared" si="38"/>
        <v>0</v>
      </c>
      <c r="O177" s="96">
        <f t="shared" si="39"/>
        <v>0</v>
      </c>
      <c r="P177" s="96">
        <f t="shared" si="40"/>
        <v>1</v>
      </c>
      <c r="Q177" s="97" t="str">
        <f t="shared" si="43"/>
        <v>n.a.</v>
      </c>
      <c r="R177" s="97" t="str">
        <f t="shared" si="43"/>
        <v>n.a.</v>
      </c>
      <c r="S177" s="97" t="str">
        <f t="shared" si="43"/>
        <v>n.a.</v>
      </c>
      <c r="T177" s="129">
        <f t="shared" si="43"/>
        <v>5.5819999999999999</v>
      </c>
      <c r="U177" s="129" t="str">
        <f t="shared" si="44"/>
        <v>n.a.</v>
      </c>
      <c r="V177" s="129" t="str">
        <f t="shared" si="44"/>
        <v>n.a.</v>
      </c>
      <c r="W177" s="129" t="str">
        <f t="shared" si="44"/>
        <v>n.a.</v>
      </c>
      <c r="X177" s="129">
        <f t="shared" si="44"/>
        <v>3.4350000000000001</v>
      </c>
      <c r="Y177" s="130"/>
      <c r="Z177" s="130"/>
      <c r="AA177" s="130"/>
      <c r="AB177" s="130"/>
      <c r="AC177" s="130"/>
      <c r="AD177" s="130"/>
      <c r="AE177" s="130"/>
      <c r="AF177" s="130"/>
      <c r="AG177" s="130"/>
      <c r="AH177" s="130"/>
      <c r="AI177" s="130"/>
      <c r="AJ177" s="130"/>
      <c r="AK177" s="130"/>
      <c r="AL177" s="130"/>
      <c r="AM177" s="130"/>
      <c r="AN177" s="130"/>
      <c r="AO177" s="130"/>
      <c r="AP177" s="130"/>
      <c r="AQ177" s="130"/>
      <c r="AR177" s="130"/>
      <c r="AS177" s="130"/>
      <c r="AT177" s="130"/>
      <c r="AU177" s="130"/>
    </row>
    <row r="178" spans="1:47">
      <c r="A178" s="103">
        <f t="shared" si="30"/>
        <v>2004</v>
      </c>
      <c r="B178" s="96">
        <v>202212</v>
      </c>
      <c r="C178" s="96"/>
      <c r="D178" s="152">
        <v>63315800</v>
      </c>
      <c r="E178" s="152">
        <v>185851</v>
      </c>
      <c r="F178" s="50">
        <v>152462</v>
      </c>
      <c r="G178" s="96"/>
      <c r="H178" s="96"/>
      <c r="I178" s="178">
        <v>108.282</v>
      </c>
      <c r="J178" s="97">
        <f t="shared" si="45"/>
        <v>-1.402000000000001</v>
      </c>
      <c r="K178" s="97">
        <v>4.9160000000000004</v>
      </c>
      <c r="L178" s="97">
        <v>3.0219999999999998</v>
      </c>
      <c r="M178" s="96">
        <f t="shared" si="37"/>
        <v>0</v>
      </c>
      <c r="N178" s="96">
        <f t="shared" si="38"/>
        <v>0</v>
      </c>
      <c r="O178" s="96">
        <f t="shared" si="39"/>
        <v>0</v>
      </c>
      <c r="P178" s="96">
        <f t="shared" si="40"/>
        <v>1</v>
      </c>
      <c r="Q178" s="97" t="str">
        <f t="shared" si="43"/>
        <v>n.a.</v>
      </c>
      <c r="R178" s="97" t="str">
        <f t="shared" si="43"/>
        <v>n.a.</v>
      </c>
      <c r="S178" s="97" t="str">
        <f t="shared" si="43"/>
        <v>n.a.</v>
      </c>
      <c r="T178" s="129">
        <f t="shared" si="43"/>
        <v>4.9160000000000004</v>
      </c>
      <c r="U178" s="129" t="str">
        <f t="shared" si="44"/>
        <v>n.a.</v>
      </c>
      <c r="V178" s="129" t="str">
        <f t="shared" si="44"/>
        <v>n.a.</v>
      </c>
      <c r="W178" s="129" t="str">
        <f t="shared" si="44"/>
        <v>n.a.</v>
      </c>
      <c r="X178" s="129">
        <f t="shared" si="44"/>
        <v>3.0219999999999998</v>
      </c>
      <c r="Y178" s="130"/>
      <c r="Z178" s="130"/>
      <c r="AA178" s="130"/>
      <c r="AB178" s="130"/>
      <c r="AC178" s="130"/>
      <c r="AD178" s="130"/>
      <c r="AE178" s="130"/>
      <c r="AF178" s="130"/>
      <c r="AG178" s="130"/>
      <c r="AH178" s="130"/>
      <c r="AI178" s="130"/>
      <c r="AJ178" s="130"/>
      <c r="AK178" s="130"/>
      <c r="AL178" s="130"/>
      <c r="AM178" s="130"/>
      <c r="AN178" s="130"/>
      <c r="AO178" s="130"/>
      <c r="AP178" s="130"/>
      <c r="AQ178" s="130"/>
      <c r="AR178" s="130"/>
      <c r="AS178" s="130"/>
      <c r="AT178" s="130"/>
      <c r="AU178" s="130"/>
    </row>
    <row r="179" spans="1:47">
      <c r="A179" s="103">
        <f t="shared" si="30"/>
        <v>2005</v>
      </c>
      <c r="B179" s="96">
        <v>216698</v>
      </c>
      <c r="C179" s="96"/>
      <c r="D179" s="152">
        <v>66571000</v>
      </c>
      <c r="E179" s="152">
        <v>197645</v>
      </c>
      <c r="F179" s="50">
        <v>158326</v>
      </c>
      <c r="G179" s="96"/>
      <c r="H179" s="96"/>
      <c r="I179" s="179">
        <v>108.991</v>
      </c>
      <c r="J179" s="97">
        <f t="shared" si="45"/>
        <v>-0.20799999999999841</v>
      </c>
      <c r="K179" s="97">
        <v>2.8980000000000001</v>
      </c>
      <c r="L179" s="97">
        <v>3.484</v>
      </c>
      <c r="M179" s="96">
        <f t="shared" si="37"/>
        <v>0</v>
      </c>
      <c r="N179" s="96">
        <f t="shared" si="38"/>
        <v>0</v>
      </c>
      <c r="O179" s="96">
        <f t="shared" si="39"/>
        <v>0</v>
      </c>
      <c r="P179" s="96">
        <f t="shared" si="40"/>
        <v>1</v>
      </c>
      <c r="Q179" s="97" t="str">
        <f t="shared" si="43"/>
        <v>n.a.</v>
      </c>
      <c r="R179" s="97" t="str">
        <f t="shared" si="43"/>
        <v>n.a.</v>
      </c>
      <c r="S179" s="97" t="str">
        <f t="shared" si="43"/>
        <v>n.a.</v>
      </c>
      <c r="T179" s="129">
        <f t="shared" si="43"/>
        <v>2.8980000000000001</v>
      </c>
      <c r="U179" s="129" t="str">
        <f t="shared" si="44"/>
        <v>n.a.</v>
      </c>
      <c r="V179" s="129" t="str">
        <f t="shared" si="44"/>
        <v>n.a.</v>
      </c>
      <c r="W179" s="129" t="str">
        <f t="shared" si="44"/>
        <v>n.a.</v>
      </c>
      <c r="X179" s="129">
        <f t="shared" si="44"/>
        <v>3.484</v>
      </c>
      <c r="Y179" s="130"/>
      <c r="Z179" s="130"/>
      <c r="AA179" s="130"/>
      <c r="AB179" s="130"/>
      <c r="AC179" s="130"/>
      <c r="AD179" s="130"/>
      <c r="AE179" s="130"/>
      <c r="AF179" s="130"/>
      <c r="AG179" s="130"/>
      <c r="AH179" s="130"/>
      <c r="AI179" s="130"/>
      <c r="AJ179" s="130"/>
      <c r="AK179" s="130"/>
      <c r="AL179" s="130"/>
      <c r="AM179" s="130"/>
      <c r="AN179" s="130"/>
      <c r="AO179" s="130"/>
      <c r="AP179" s="130"/>
      <c r="AQ179" s="130"/>
      <c r="AR179" s="130"/>
      <c r="AS179" s="130"/>
      <c r="AT179" s="130"/>
      <c r="AU179" s="130"/>
    </row>
    <row r="180" spans="1:47">
      <c r="A180" s="103">
        <f t="shared" si="30"/>
        <v>2006</v>
      </c>
      <c r="B180" s="96">
        <v>227325</v>
      </c>
      <c r="C180" s="96"/>
      <c r="D180" s="152">
        <v>71714200</v>
      </c>
      <c r="E180" s="152">
        <v>213207</v>
      </c>
      <c r="F180" s="50">
        <v>168106</v>
      </c>
      <c r="G180" s="96"/>
      <c r="H180" s="96"/>
      <c r="I180" s="178">
        <v>106.10299999999999</v>
      </c>
      <c r="J180" s="97">
        <f t="shared" si="45"/>
        <v>-0.30400000000000205</v>
      </c>
      <c r="K180" s="97">
        <v>4.4969999999999999</v>
      </c>
      <c r="L180" s="97">
        <v>3.3140000000000001</v>
      </c>
      <c r="M180" s="96">
        <f t="shared" si="37"/>
        <v>0</v>
      </c>
      <c r="N180" s="96">
        <f t="shared" si="38"/>
        <v>0</v>
      </c>
      <c r="O180" s="96">
        <f t="shared" si="39"/>
        <v>0</v>
      </c>
      <c r="P180" s="96">
        <f t="shared" si="40"/>
        <v>1</v>
      </c>
      <c r="Q180" s="97" t="str">
        <f t="shared" si="43"/>
        <v>n.a.</v>
      </c>
      <c r="R180" s="97" t="str">
        <f t="shared" si="43"/>
        <v>n.a.</v>
      </c>
      <c r="S180" s="97" t="str">
        <f t="shared" si="43"/>
        <v>n.a.</v>
      </c>
      <c r="T180" s="129">
        <f t="shared" si="43"/>
        <v>4.4969999999999999</v>
      </c>
      <c r="U180" s="129" t="str">
        <f t="shared" si="44"/>
        <v>n.a.</v>
      </c>
      <c r="V180" s="129" t="str">
        <f t="shared" si="44"/>
        <v>n.a.</v>
      </c>
      <c r="W180" s="129" t="str">
        <f t="shared" si="44"/>
        <v>n.a.</v>
      </c>
      <c r="X180" s="129">
        <f t="shared" si="44"/>
        <v>3.3140000000000001</v>
      </c>
      <c r="Y180" s="130"/>
      <c r="Z180" s="130"/>
      <c r="AA180" s="130"/>
      <c r="AB180" s="130"/>
      <c r="AC180" s="130"/>
      <c r="AD180" s="130"/>
      <c r="AE180" s="130"/>
      <c r="AF180" s="130"/>
      <c r="AG180" s="130"/>
      <c r="AH180" s="130"/>
      <c r="AI180" s="130"/>
      <c r="AJ180" s="130"/>
      <c r="AK180" s="130"/>
      <c r="AL180" s="130"/>
      <c r="AM180" s="130"/>
      <c r="AN180" s="130"/>
      <c r="AO180" s="130"/>
      <c r="AP180" s="130"/>
      <c r="AQ180" s="130"/>
      <c r="AR180" s="130"/>
      <c r="AS180" s="130"/>
      <c r="AT180" s="130"/>
      <c r="AU180" s="130"/>
    </row>
    <row r="181" spans="1:47">
      <c r="A181" s="103">
        <f t="shared" si="30"/>
        <v>2007</v>
      </c>
      <c r="B181" s="96">
        <v>240708</v>
      </c>
      <c r="C181" s="96"/>
      <c r="D181" s="152">
        <v>77158400</v>
      </c>
      <c r="E181" s="152">
        <v>228180</v>
      </c>
      <c r="F181" s="96"/>
      <c r="G181" s="96"/>
      <c r="H181" s="96"/>
      <c r="I181" s="179">
        <v>105.03</v>
      </c>
      <c r="J181" s="97">
        <f t="shared" si="45"/>
        <v>-3.2519999999999953</v>
      </c>
      <c r="K181" s="97">
        <v>4.0359999999999996</v>
      </c>
      <c r="L181" s="97">
        <v>2.9910000000000001</v>
      </c>
      <c r="M181" s="96">
        <f t="shared" si="37"/>
        <v>0</v>
      </c>
      <c r="N181" s="96">
        <f t="shared" si="38"/>
        <v>0</v>
      </c>
      <c r="O181" s="96">
        <f t="shared" si="39"/>
        <v>0</v>
      </c>
      <c r="P181" s="96">
        <f t="shared" si="40"/>
        <v>1</v>
      </c>
      <c r="Q181" s="97" t="str">
        <f t="shared" si="43"/>
        <v>n.a.</v>
      </c>
      <c r="R181" s="97" t="str">
        <f t="shared" si="43"/>
        <v>n.a.</v>
      </c>
      <c r="S181" s="97" t="str">
        <f t="shared" si="43"/>
        <v>n.a.</v>
      </c>
      <c r="T181" s="129">
        <f t="shared" si="43"/>
        <v>4.0359999999999996</v>
      </c>
      <c r="U181" s="129" t="str">
        <f t="shared" si="44"/>
        <v>n.a.</v>
      </c>
      <c r="V181" s="129" t="str">
        <f t="shared" si="44"/>
        <v>n.a.</v>
      </c>
      <c r="W181" s="129" t="str">
        <f t="shared" si="44"/>
        <v>n.a.</v>
      </c>
      <c r="X181" s="129">
        <f t="shared" si="44"/>
        <v>2.9910000000000001</v>
      </c>
      <c r="Y181" s="130"/>
      <c r="Z181" s="130"/>
      <c r="AA181" s="130"/>
      <c r="AB181" s="130"/>
      <c r="AC181" s="130"/>
      <c r="AD181" s="130"/>
      <c r="AE181" s="130"/>
      <c r="AF181" s="130"/>
      <c r="AG181" s="130"/>
      <c r="AH181" s="130"/>
      <c r="AI181" s="130"/>
      <c r="AJ181" s="130"/>
      <c r="AK181" s="130"/>
      <c r="AL181" s="130"/>
      <c r="AM181" s="130"/>
      <c r="AN181" s="130"/>
      <c r="AO181" s="130"/>
      <c r="AP181" s="130"/>
      <c r="AQ181" s="130"/>
      <c r="AR181" s="130"/>
      <c r="AS181" s="130"/>
      <c r="AT181" s="130"/>
      <c r="AU181" s="130"/>
    </row>
    <row r="182" spans="1:47">
      <c r="A182" s="103">
        <f t="shared" si="30"/>
        <v>2008</v>
      </c>
      <c r="B182" s="96">
        <v>262381</v>
      </c>
      <c r="C182" s="96"/>
      <c r="D182" s="152">
        <v>81487300</v>
      </c>
      <c r="E182" s="152">
        <v>242946</v>
      </c>
      <c r="F182" s="96"/>
      <c r="G182" s="96"/>
      <c r="H182" s="96"/>
      <c r="I182" s="178">
        <v>107.872</v>
      </c>
      <c r="J182" s="97">
        <f t="shared" si="45"/>
        <v>-1.1189999999999998</v>
      </c>
      <c r="K182" s="97">
        <v>2.9329999999999998</v>
      </c>
      <c r="L182" s="97">
        <v>4.2359999999999998</v>
      </c>
      <c r="M182" s="96">
        <f t="shared" si="37"/>
        <v>0</v>
      </c>
      <c r="N182" s="96">
        <f t="shared" si="38"/>
        <v>0</v>
      </c>
      <c r="O182" s="96">
        <f t="shared" si="39"/>
        <v>0</v>
      </c>
      <c r="P182" s="96">
        <f t="shared" si="40"/>
        <v>1</v>
      </c>
      <c r="Q182" s="97" t="str">
        <f t="shared" si="43"/>
        <v>n.a.</v>
      </c>
      <c r="R182" s="97" t="str">
        <f t="shared" si="43"/>
        <v>n.a.</v>
      </c>
      <c r="S182" s="97" t="str">
        <f t="shared" si="43"/>
        <v>n.a.</v>
      </c>
      <c r="T182" s="129">
        <f t="shared" si="43"/>
        <v>2.9329999999999998</v>
      </c>
      <c r="U182" s="129" t="str">
        <f t="shared" si="44"/>
        <v>n.a.</v>
      </c>
      <c r="V182" s="129" t="str">
        <f t="shared" si="44"/>
        <v>n.a.</v>
      </c>
      <c r="W182" s="129" t="str">
        <f t="shared" si="44"/>
        <v>n.a.</v>
      </c>
      <c r="X182" s="129">
        <f t="shared" si="44"/>
        <v>4.2359999999999998</v>
      </c>
      <c r="Y182" s="130"/>
      <c r="Z182" s="130"/>
      <c r="AA182" s="130"/>
      <c r="AB182" s="130"/>
      <c r="AC182" s="130"/>
      <c r="AD182" s="130"/>
      <c r="AE182" s="130"/>
      <c r="AF182" s="130"/>
      <c r="AG182" s="130"/>
      <c r="AH182" s="130"/>
      <c r="AI182" s="130"/>
      <c r="AJ182" s="130"/>
      <c r="AK182" s="130"/>
      <c r="AL182" s="130"/>
      <c r="AM182" s="130"/>
      <c r="AN182" s="130"/>
      <c r="AO182" s="130"/>
      <c r="AP182" s="130"/>
      <c r="AQ182" s="130"/>
      <c r="AR182" s="130"/>
      <c r="AS182" s="130"/>
      <c r="AT182" s="130"/>
      <c r="AU182" s="130"/>
    </row>
    <row r="183" spans="1:47">
      <c r="A183" s="103">
        <v>2009</v>
      </c>
      <c r="B183" s="96">
        <v>58968</v>
      </c>
      <c r="C183" s="96"/>
      <c r="D183" s="96"/>
      <c r="E183" s="152">
        <v>246293</v>
      </c>
      <c r="F183" s="96"/>
      <c r="G183" s="96"/>
      <c r="H183" s="96"/>
      <c r="I183" s="97" t="s">
        <v>7</v>
      </c>
      <c r="J183" s="97" t="s">
        <v>7</v>
      </c>
      <c r="K183" s="97">
        <v>-0.753</v>
      </c>
      <c r="L183" s="97">
        <v>1.133</v>
      </c>
      <c r="M183" s="96">
        <f t="shared" si="37"/>
        <v>0</v>
      </c>
      <c r="N183" s="96">
        <f t="shared" si="38"/>
        <v>0</v>
      </c>
      <c r="O183" s="96">
        <f t="shared" si="39"/>
        <v>0</v>
      </c>
      <c r="P183" s="96">
        <f t="shared" si="40"/>
        <v>1</v>
      </c>
      <c r="Q183" s="97" t="str">
        <f t="shared" si="43"/>
        <v>n.a.</v>
      </c>
      <c r="R183" s="97" t="str">
        <f t="shared" si="43"/>
        <v>n.a.</v>
      </c>
      <c r="S183" s="97" t="str">
        <f t="shared" si="43"/>
        <v>n.a.</v>
      </c>
      <c r="T183" s="133">
        <f t="shared" si="43"/>
        <v>-0.753</v>
      </c>
      <c r="U183" s="133" t="str">
        <f t="shared" si="44"/>
        <v>n.a.</v>
      </c>
      <c r="V183" s="133" t="str">
        <f t="shared" si="44"/>
        <v>n.a.</v>
      </c>
      <c r="W183" s="133" t="str">
        <f t="shared" si="44"/>
        <v>n.a.</v>
      </c>
      <c r="X183" s="133">
        <f t="shared" si="44"/>
        <v>1.133</v>
      </c>
      <c r="Y183" s="135"/>
      <c r="Z183" s="135"/>
      <c r="AA183" s="135"/>
      <c r="AB183" s="135"/>
      <c r="AC183" s="135"/>
      <c r="AD183" s="135"/>
      <c r="AE183" s="135"/>
      <c r="AF183" s="135"/>
      <c r="AG183" s="135"/>
      <c r="AH183" s="135"/>
      <c r="AI183" s="135"/>
      <c r="AJ183" s="135"/>
      <c r="AK183" s="135"/>
      <c r="AL183" s="135"/>
      <c r="AM183" s="135"/>
      <c r="AN183" s="135"/>
      <c r="AO183" s="135"/>
      <c r="AP183" s="135"/>
      <c r="AQ183" s="135"/>
      <c r="AR183" s="135"/>
      <c r="AS183" s="135"/>
      <c r="AT183" s="135"/>
      <c r="AU183" s="135"/>
    </row>
    <row r="184" spans="1:47">
      <c r="A184" s="103">
        <v>2010</v>
      </c>
      <c r="B184" s="96"/>
      <c r="C184" s="96"/>
      <c r="D184" s="96"/>
      <c r="E184" s="96"/>
      <c r="F184" s="96"/>
      <c r="G184" s="96"/>
      <c r="H184" s="96"/>
      <c r="I184" s="96"/>
      <c r="J184" s="96"/>
      <c r="K184" s="97">
        <v>-6.4000000000000001E-2</v>
      </c>
      <c r="L184" s="97">
        <v>1.7</v>
      </c>
      <c r="M184" s="96"/>
      <c r="N184" s="96"/>
      <c r="O184" s="96"/>
      <c r="P184" s="96"/>
      <c r="Q184" s="96"/>
      <c r="R184" s="96"/>
      <c r="S184" s="96"/>
      <c r="T184" s="135"/>
      <c r="U184" s="135"/>
      <c r="V184" s="135"/>
      <c r="W184" s="135"/>
      <c r="X184" s="135"/>
      <c r="Y184" s="135"/>
      <c r="Z184" s="135"/>
      <c r="AA184" s="135"/>
      <c r="AB184" s="135"/>
      <c r="AC184" s="135"/>
      <c r="AD184" s="135"/>
      <c r="AE184" s="135"/>
      <c r="AF184" s="135"/>
      <c r="AG184" s="135"/>
      <c r="AH184" s="135"/>
      <c r="AI184" s="135"/>
      <c r="AJ184" s="135"/>
      <c r="AK184" s="135"/>
      <c r="AL184" s="135"/>
      <c r="AM184" s="135"/>
      <c r="AN184" s="135"/>
      <c r="AO184" s="135"/>
      <c r="AP184" s="135"/>
      <c r="AQ184" s="135"/>
      <c r="AR184" s="135"/>
      <c r="AS184" s="135"/>
      <c r="AT184" s="135"/>
      <c r="AU184" s="135"/>
    </row>
    <row r="185" spans="1:47">
      <c r="A185" s="115" t="s">
        <v>205</v>
      </c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157" t="e">
        <f>SUM(M185:P185)</f>
        <v>#REF!</v>
      </c>
      <c r="M185" s="96" t="e">
        <f>SUM(M58:M183)</f>
        <v>#REF!</v>
      </c>
      <c r="N185" s="96" t="e">
        <f>SUM(N58:N183)</f>
        <v>#REF!</v>
      </c>
      <c r="O185" s="96" t="e">
        <f>SUM(O58:O183)</f>
        <v>#REF!</v>
      </c>
      <c r="P185" s="96" t="e">
        <f>SUM(P58:P183)</f>
        <v>#REF!</v>
      </c>
      <c r="Q185" s="97" t="e">
        <f t="shared" ref="Q185:X185" si="46">AVERAGE(Q58:Q183)</f>
        <v>#REF!</v>
      </c>
      <c r="R185" s="97" t="e">
        <f t="shared" si="46"/>
        <v>#REF!</v>
      </c>
      <c r="S185" s="97" t="e">
        <f t="shared" si="46"/>
        <v>#REF!</v>
      </c>
      <c r="T185" s="133" t="e">
        <f t="shared" si="46"/>
        <v>#REF!</v>
      </c>
      <c r="U185" s="133" t="e">
        <f t="shared" si="46"/>
        <v>#REF!</v>
      </c>
      <c r="V185" s="133" t="e">
        <f t="shared" si="46"/>
        <v>#REF!</v>
      </c>
      <c r="W185" s="133" t="e">
        <f t="shared" si="46"/>
        <v>#REF!</v>
      </c>
      <c r="X185" s="133" t="e">
        <f t="shared" si="46"/>
        <v>#REF!</v>
      </c>
      <c r="Y185" s="135"/>
      <c r="Z185" s="135"/>
      <c r="AA185" s="135"/>
      <c r="AB185" s="135"/>
      <c r="AC185" s="135"/>
      <c r="AD185" s="135"/>
      <c r="AE185" s="135"/>
      <c r="AF185" s="135"/>
      <c r="AG185" s="135"/>
      <c r="AH185" s="135"/>
      <c r="AI185" s="135"/>
      <c r="AJ185" s="135"/>
      <c r="AK185" s="135"/>
      <c r="AL185" s="135"/>
      <c r="AM185" s="135"/>
      <c r="AN185" s="135"/>
      <c r="AO185" s="135"/>
      <c r="AP185" s="135"/>
      <c r="AQ185" s="135"/>
      <c r="AR185" s="135"/>
      <c r="AS185" s="135"/>
      <c r="AT185" s="135"/>
      <c r="AU185" s="135"/>
    </row>
    <row r="186" spans="1:47">
      <c r="A186" s="115" t="s">
        <v>206</v>
      </c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7"/>
      <c r="M186" s="96"/>
      <c r="N186" s="96"/>
      <c r="O186" s="96"/>
      <c r="P186" s="96"/>
      <c r="Q186" s="133" t="e">
        <f t="shared" ref="Q186:X186" si="47">MEDIAN(Q58:Q183)</f>
        <v>#REF!</v>
      </c>
      <c r="R186" s="133" t="e">
        <f t="shared" si="47"/>
        <v>#REF!</v>
      </c>
      <c r="S186" s="133" t="e">
        <f t="shared" si="47"/>
        <v>#REF!</v>
      </c>
      <c r="T186" s="133" t="e">
        <f t="shared" si="47"/>
        <v>#REF!</v>
      </c>
      <c r="U186" s="133" t="e">
        <f t="shared" si="47"/>
        <v>#REF!</v>
      </c>
      <c r="V186" s="133" t="e">
        <f t="shared" si="47"/>
        <v>#REF!</v>
      </c>
      <c r="W186" s="133" t="e">
        <f t="shared" si="47"/>
        <v>#REF!</v>
      </c>
      <c r="X186" s="133" t="e">
        <f t="shared" si="47"/>
        <v>#REF!</v>
      </c>
      <c r="Y186" s="135"/>
      <c r="Z186" s="135"/>
      <c r="AA186" s="135"/>
      <c r="AB186" s="135"/>
      <c r="AC186" s="135"/>
      <c r="AD186" s="135"/>
      <c r="AE186" s="135"/>
      <c r="AF186" s="135"/>
      <c r="AG186" s="135"/>
      <c r="AH186" s="135"/>
      <c r="AI186" s="135"/>
      <c r="AJ186" s="135"/>
      <c r="AK186" s="135"/>
      <c r="AL186" s="135"/>
      <c r="AM186" s="135"/>
      <c r="AN186" s="135"/>
      <c r="AO186" s="135"/>
      <c r="AP186" s="135"/>
      <c r="AQ186" s="135"/>
      <c r="AR186" s="135"/>
      <c r="AS186" s="135"/>
      <c r="AT186" s="135"/>
      <c r="AU186" s="135"/>
    </row>
    <row r="187" spans="1:47">
      <c r="A187" s="115" t="s">
        <v>259</v>
      </c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157" t="e">
        <f>SUM(M187:P187)</f>
        <v>#REF!</v>
      </c>
      <c r="M187" s="96" t="e">
        <f>SUM(M144:M183)</f>
        <v>#REF!</v>
      </c>
      <c r="N187" s="96" t="e">
        <f>SUM(N144:N183)</f>
        <v>#REF!</v>
      </c>
      <c r="O187" s="96" t="e">
        <f>SUM(O144:O183)</f>
        <v>#REF!</v>
      </c>
      <c r="P187" s="96" t="e">
        <f>SUM(P144:P183)</f>
        <v>#REF!</v>
      </c>
      <c r="Q187" s="133" t="e">
        <f t="shared" ref="Q187:X187" si="48">AVERAGE(Q144:Q183)</f>
        <v>#REF!</v>
      </c>
      <c r="R187" s="133" t="e">
        <f t="shared" si="48"/>
        <v>#REF!</v>
      </c>
      <c r="S187" s="133" t="e">
        <f t="shared" si="48"/>
        <v>#REF!</v>
      </c>
      <c r="T187" s="133" t="e">
        <f t="shared" si="48"/>
        <v>#REF!</v>
      </c>
      <c r="U187" s="133" t="e">
        <f t="shared" si="48"/>
        <v>#REF!</v>
      </c>
      <c r="V187" s="133" t="e">
        <f t="shared" si="48"/>
        <v>#REF!</v>
      </c>
      <c r="W187" s="133" t="e">
        <f t="shared" si="48"/>
        <v>#REF!</v>
      </c>
      <c r="X187" s="133" t="e">
        <f t="shared" si="48"/>
        <v>#REF!</v>
      </c>
      <c r="Y187" s="135"/>
      <c r="Z187" s="135"/>
      <c r="AA187" s="135"/>
      <c r="AB187" s="135"/>
      <c r="AC187" s="135"/>
      <c r="AD187" s="135"/>
      <c r="AE187" s="135"/>
      <c r="AF187" s="135"/>
      <c r="AG187" s="135"/>
      <c r="AH187" s="135"/>
      <c r="AI187" s="135"/>
      <c r="AJ187" s="135"/>
      <c r="AK187" s="135"/>
      <c r="AL187" s="135"/>
      <c r="AM187" s="135"/>
      <c r="AN187" s="135"/>
      <c r="AO187" s="135"/>
      <c r="AP187" s="135"/>
      <c r="AQ187" s="135"/>
      <c r="AR187" s="135"/>
      <c r="AS187" s="135"/>
      <c r="AT187" s="135"/>
      <c r="AU187" s="135"/>
    </row>
    <row r="188" spans="1:47">
      <c r="A188" s="115" t="s">
        <v>260</v>
      </c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7"/>
      <c r="M188" s="96"/>
      <c r="N188" s="96"/>
      <c r="O188" s="96"/>
      <c r="P188" s="96"/>
      <c r="Q188" s="133" t="e">
        <f t="shared" ref="Q188:X188" si="49">MEDIAN(Q144:Q183)</f>
        <v>#REF!</v>
      </c>
      <c r="R188" s="133" t="e">
        <f t="shared" si="49"/>
        <v>#REF!</v>
      </c>
      <c r="S188" s="133" t="e">
        <f t="shared" si="49"/>
        <v>#REF!</v>
      </c>
      <c r="T188" s="133" t="e">
        <f t="shared" si="49"/>
        <v>#REF!</v>
      </c>
      <c r="U188" s="133" t="e">
        <f t="shared" si="49"/>
        <v>#REF!</v>
      </c>
      <c r="V188" s="133" t="e">
        <f t="shared" si="49"/>
        <v>#REF!</v>
      </c>
      <c r="W188" s="133" t="e">
        <f t="shared" si="49"/>
        <v>#REF!</v>
      </c>
      <c r="X188" s="133" t="e">
        <f t="shared" si="49"/>
        <v>#REF!</v>
      </c>
      <c r="Y188" s="135"/>
      <c r="Z188" s="135"/>
      <c r="AA188" s="135"/>
      <c r="AB188" s="135"/>
      <c r="AC188" s="135"/>
      <c r="AD188" s="135"/>
      <c r="AE188" s="135"/>
      <c r="AF188" s="135"/>
      <c r="AG188" s="135"/>
      <c r="AH188" s="135"/>
      <c r="AI188" s="135"/>
      <c r="AJ188" s="135"/>
      <c r="AK188" s="135"/>
      <c r="AL188" s="135"/>
      <c r="AM188" s="135"/>
      <c r="AN188" s="135"/>
      <c r="AO188" s="135"/>
      <c r="AP188" s="135"/>
      <c r="AQ188" s="135"/>
      <c r="AR188" s="135"/>
      <c r="AS188" s="135"/>
      <c r="AT188" s="135"/>
      <c r="AU188" s="135"/>
    </row>
    <row r="189" spans="1:47">
      <c r="A189" s="135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7"/>
      <c r="M189" s="96"/>
      <c r="N189" s="96"/>
      <c r="O189" s="96"/>
      <c r="P189" s="96"/>
      <c r="Q189" s="96"/>
      <c r="R189" s="96"/>
      <c r="S189" s="96"/>
      <c r="T189" s="135"/>
      <c r="U189" s="135"/>
      <c r="V189" s="135"/>
      <c r="W189" s="135"/>
      <c r="X189" s="135"/>
      <c r="Y189" s="135"/>
      <c r="Z189" s="135"/>
      <c r="AA189" s="135"/>
      <c r="AB189" s="135"/>
      <c r="AC189" s="135"/>
      <c r="AD189" s="135"/>
      <c r="AE189" s="135"/>
      <c r="AF189" s="135"/>
      <c r="AG189" s="135"/>
      <c r="AH189" s="135"/>
      <c r="AI189" s="135"/>
      <c r="AJ189" s="135"/>
      <c r="AK189" s="135"/>
      <c r="AL189" s="135"/>
      <c r="AM189" s="135"/>
      <c r="AN189" s="135"/>
      <c r="AO189" s="135"/>
      <c r="AP189" s="135"/>
      <c r="AQ189" s="135"/>
      <c r="AR189" s="135"/>
      <c r="AS189" s="135"/>
      <c r="AT189" s="135"/>
      <c r="AU189" s="135"/>
    </row>
    <row r="190" spans="1:47">
      <c r="A190" s="135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7"/>
      <c r="M190" s="96"/>
      <c r="N190" s="96"/>
      <c r="O190" s="96"/>
      <c r="P190" s="96"/>
      <c r="Q190" s="96"/>
      <c r="R190" s="96"/>
      <c r="S190" s="96"/>
      <c r="T190" s="135"/>
      <c r="U190" s="135"/>
      <c r="V190" s="135"/>
      <c r="W190" s="135"/>
      <c r="X190" s="135"/>
      <c r="Y190" s="135"/>
      <c r="Z190" s="135"/>
      <c r="AA190" s="135"/>
      <c r="AB190" s="135"/>
      <c r="AC190" s="135"/>
      <c r="AD190" s="135"/>
      <c r="AE190" s="135"/>
      <c r="AF190" s="135"/>
      <c r="AG190" s="135"/>
      <c r="AH190" s="135"/>
      <c r="AI190" s="135"/>
      <c r="AJ190" s="135"/>
      <c r="AK190" s="135"/>
      <c r="AL190" s="135"/>
      <c r="AM190" s="135"/>
      <c r="AN190" s="135"/>
      <c r="AO190" s="135"/>
      <c r="AP190" s="135"/>
      <c r="AQ190" s="135"/>
      <c r="AR190" s="135"/>
      <c r="AS190" s="135"/>
      <c r="AT190" s="135"/>
      <c r="AU190" s="135"/>
    </row>
    <row r="191" spans="1:47">
      <c r="A191" s="135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7"/>
      <c r="M191" s="96"/>
      <c r="N191" s="96"/>
      <c r="O191" s="96"/>
      <c r="P191" s="96"/>
      <c r="Q191" s="96"/>
      <c r="R191" s="96"/>
      <c r="S191" s="96"/>
      <c r="T191" s="135"/>
      <c r="U191" s="135"/>
      <c r="V191" s="135"/>
      <c r="W191" s="135"/>
      <c r="X191" s="135"/>
      <c r="Y191" s="135"/>
      <c r="Z191" s="135"/>
      <c r="AA191" s="135"/>
      <c r="AB191" s="135"/>
      <c r="AC191" s="135"/>
      <c r="AD191" s="135"/>
      <c r="AE191" s="135"/>
      <c r="AF191" s="135"/>
      <c r="AG191" s="135"/>
      <c r="AH191" s="135"/>
      <c r="AI191" s="135"/>
      <c r="AJ191" s="135"/>
      <c r="AK191" s="135"/>
      <c r="AL191" s="135"/>
      <c r="AM191" s="135"/>
      <c r="AN191" s="135"/>
      <c r="AO191" s="135"/>
      <c r="AP191" s="135"/>
      <c r="AQ191" s="135"/>
      <c r="AR191" s="135"/>
      <c r="AS191" s="135"/>
      <c r="AT191" s="135"/>
      <c r="AU191" s="135"/>
    </row>
    <row r="192" spans="1:47">
      <c r="A192" s="135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7"/>
      <c r="M192" s="96"/>
      <c r="N192" s="96"/>
      <c r="O192" s="96"/>
      <c r="P192" s="96"/>
      <c r="Q192" s="96"/>
      <c r="R192" s="96"/>
      <c r="S192" s="96"/>
      <c r="T192" s="135"/>
      <c r="U192" s="135"/>
      <c r="V192" s="135"/>
      <c r="W192" s="135"/>
      <c r="X192" s="135"/>
      <c r="Y192" s="135"/>
      <c r="Z192" s="135"/>
      <c r="AA192" s="135"/>
      <c r="AB192" s="135"/>
      <c r="AC192" s="135"/>
      <c r="AD192" s="135"/>
      <c r="AE192" s="135"/>
      <c r="AF192" s="135"/>
      <c r="AG192" s="135"/>
      <c r="AH192" s="135"/>
      <c r="AI192" s="135"/>
      <c r="AJ192" s="135"/>
      <c r="AK192" s="135"/>
      <c r="AL192" s="135"/>
      <c r="AM192" s="135"/>
      <c r="AN192" s="135"/>
      <c r="AO192" s="135"/>
      <c r="AP192" s="135"/>
      <c r="AQ192" s="135"/>
      <c r="AR192" s="135"/>
      <c r="AS192" s="135"/>
      <c r="AT192" s="135"/>
      <c r="AU192" s="135"/>
    </row>
    <row r="193" spans="1:47">
      <c r="A193" s="135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7"/>
      <c r="M193" s="96"/>
      <c r="N193" s="96"/>
      <c r="O193" s="96"/>
      <c r="P193" s="96"/>
      <c r="Q193" s="96"/>
      <c r="R193" s="96"/>
      <c r="S193" s="96"/>
      <c r="T193" s="135"/>
      <c r="U193" s="135"/>
      <c r="V193" s="135"/>
      <c r="W193" s="135"/>
      <c r="X193" s="135"/>
      <c r="Y193" s="135"/>
      <c r="Z193" s="135"/>
      <c r="AA193" s="135"/>
      <c r="AB193" s="135"/>
      <c r="AC193" s="135"/>
      <c r="AD193" s="135"/>
      <c r="AE193" s="135"/>
      <c r="AF193" s="135"/>
      <c r="AG193" s="135"/>
      <c r="AH193" s="135"/>
      <c r="AI193" s="135"/>
      <c r="AJ193" s="135"/>
      <c r="AK193" s="135"/>
      <c r="AL193" s="135"/>
      <c r="AM193" s="135"/>
      <c r="AN193" s="135"/>
      <c r="AO193" s="135"/>
      <c r="AP193" s="135"/>
      <c r="AQ193" s="135"/>
      <c r="AR193" s="135"/>
      <c r="AS193" s="135"/>
      <c r="AT193" s="135"/>
      <c r="AU193" s="135"/>
    </row>
    <row r="194" spans="1:47">
      <c r="A194" s="135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7"/>
      <c r="M194" s="96"/>
      <c r="N194" s="96"/>
      <c r="O194" s="96"/>
      <c r="P194" s="96"/>
      <c r="Q194" s="96"/>
      <c r="R194" s="96"/>
      <c r="S194" s="96"/>
      <c r="T194" s="135"/>
      <c r="U194" s="135"/>
      <c r="V194" s="135"/>
      <c r="W194" s="135"/>
      <c r="X194" s="135"/>
      <c r="Y194" s="135"/>
      <c r="Z194" s="135"/>
      <c r="AA194" s="135"/>
      <c r="AB194" s="135"/>
      <c r="AC194" s="135"/>
      <c r="AD194" s="135"/>
      <c r="AE194" s="135"/>
      <c r="AF194" s="135"/>
      <c r="AG194" s="135"/>
      <c r="AH194" s="135"/>
      <c r="AI194" s="135"/>
      <c r="AJ194" s="135"/>
      <c r="AK194" s="135"/>
      <c r="AL194" s="135"/>
      <c r="AM194" s="135"/>
      <c r="AN194" s="135"/>
      <c r="AO194" s="135"/>
      <c r="AP194" s="135"/>
      <c r="AQ194" s="135"/>
      <c r="AR194" s="135"/>
      <c r="AS194" s="135"/>
      <c r="AT194" s="135"/>
      <c r="AU194" s="135"/>
    </row>
    <row r="195" spans="1:47">
      <c r="A195" s="135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7"/>
      <c r="M195" s="96"/>
      <c r="N195" s="96"/>
      <c r="O195" s="96"/>
      <c r="P195" s="96"/>
      <c r="Q195" s="96"/>
      <c r="R195" s="96"/>
      <c r="S195" s="96"/>
      <c r="T195" s="135"/>
      <c r="U195" s="135"/>
      <c r="V195" s="135"/>
      <c r="W195" s="135"/>
      <c r="X195" s="135"/>
      <c r="Y195" s="135"/>
      <c r="Z195" s="135"/>
      <c r="AA195" s="135"/>
      <c r="AB195" s="135"/>
      <c r="AC195" s="135"/>
      <c r="AD195" s="135"/>
      <c r="AE195" s="135"/>
      <c r="AF195" s="135"/>
      <c r="AG195" s="135"/>
      <c r="AH195" s="135"/>
      <c r="AI195" s="135"/>
      <c r="AJ195" s="135"/>
      <c r="AK195" s="135"/>
      <c r="AL195" s="135"/>
      <c r="AM195" s="135"/>
      <c r="AN195" s="135"/>
      <c r="AO195" s="135"/>
      <c r="AP195" s="135"/>
      <c r="AQ195" s="135"/>
      <c r="AR195" s="135"/>
      <c r="AS195" s="135"/>
      <c r="AT195" s="135"/>
      <c r="AU195" s="135"/>
    </row>
    <row r="196" spans="1:47">
      <c r="A196" s="135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7"/>
      <c r="M196" s="96"/>
      <c r="N196" s="96"/>
      <c r="O196" s="96"/>
      <c r="P196" s="96"/>
      <c r="Q196" s="96"/>
      <c r="R196" s="96"/>
      <c r="S196" s="96"/>
      <c r="T196" s="135"/>
      <c r="U196" s="135"/>
      <c r="V196" s="135"/>
      <c r="W196" s="135"/>
      <c r="X196" s="135"/>
      <c r="Y196" s="135"/>
      <c r="Z196" s="135"/>
      <c r="AA196" s="135"/>
      <c r="AB196" s="135"/>
      <c r="AC196" s="135"/>
      <c r="AD196" s="135"/>
      <c r="AE196" s="135"/>
      <c r="AF196" s="135"/>
      <c r="AG196" s="135"/>
      <c r="AH196" s="135"/>
      <c r="AI196" s="135"/>
      <c r="AJ196" s="135"/>
      <c r="AK196" s="135"/>
      <c r="AL196" s="135"/>
      <c r="AM196" s="135"/>
      <c r="AN196" s="135"/>
      <c r="AO196" s="135"/>
      <c r="AP196" s="135"/>
      <c r="AQ196" s="135"/>
      <c r="AR196" s="135"/>
      <c r="AS196" s="135"/>
      <c r="AT196" s="135"/>
      <c r="AU196" s="135"/>
    </row>
    <row r="197" spans="1:47">
      <c r="A197" s="135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7"/>
      <c r="M197" s="96"/>
      <c r="N197" s="96"/>
      <c r="O197" s="96"/>
      <c r="P197" s="96"/>
      <c r="Q197" s="96"/>
      <c r="R197" s="96"/>
      <c r="S197" s="96"/>
      <c r="T197" s="135"/>
      <c r="U197" s="135"/>
      <c r="V197" s="135"/>
      <c r="W197" s="135"/>
      <c r="X197" s="135"/>
      <c r="Y197" s="135"/>
      <c r="Z197" s="135"/>
      <c r="AA197" s="135"/>
      <c r="AB197" s="135"/>
      <c r="AC197" s="135"/>
      <c r="AD197" s="135"/>
      <c r="AE197" s="135"/>
      <c r="AF197" s="135"/>
      <c r="AG197" s="135"/>
      <c r="AH197" s="135"/>
      <c r="AI197" s="135"/>
      <c r="AJ197" s="135"/>
      <c r="AK197" s="135"/>
      <c r="AL197" s="135"/>
      <c r="AM197" s="135"/>
      <c r="AN197" s="135"/>
      <c r="AO197" s="135"/>
      <c r="AP197" s="135"/>
      <c r="AQ197" s="135"/>
      <c r="AR197" s="135"/>
      <c r="AS197" s="135"/>
      <c r="AT197" s="135"/>
      <c r="AU197" s="135"/>
    </row>
    <row r="198" spans="1:47">
      <c r="A198" s="135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7"/>
      <c r="M198" s="96"/>
      <c r="N198" s="96"/>
      <c r="O198" s="96"/>
      <c r="P198" s="96"/>
      <c r="Q198" s="96"/>
      <c r="R198" s="96"/>
      <c r="S198" s="96"/>
      <c r="T198" s="135"/>
      <c r="U198" s="135"/>
      <c r="V198" s="135"/>
      <c r="W198" s="135"/>
      <c r="X198" s="135"/>
      <c r="Y198" s="135"/>
      <c r="Z198" s="135"/>
      <c r="AA198" s="135"/>
      <c r="AB198" s="135"/>
      <c r="AC198" s="135"/>
      <c r="AD198" s="135"/>
      <c r="AE198" s="135"/>
      <c r="AF198" s="135"/>
      <c r="AG198" s="135"/>
      <c r="AH198" s="135"/>
      <c r="AI198" s="135"/>
      <c r="AJ198" s="135"/>
      <c r="AK198" s="135"/>
      <c r="AL198" s="135"/>
      <c r="AM198" s="135"/>
      <c r="AN198" s="135"/>
      <c r="AO198" s="135"/>
      <c r="AP198" s="135"/>
      <c r="AQ198" s="135"/>
      <c r="AR198" s="135"/>
      <c r="AS198" s="135"/>
      <c r="AT198" s="135"/>
      <c r="AU198" s="135"/>
    </row>
    <row r="199" spans="1:47">
      <c r="A199" s="135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7"/>
      <c r="M199" s="96"/>
      <c r="N199" s="96"/>
      <c r="O199" s="96"/>
      <c r="P199" s="96"/>
      <c r="Q199" s="96"/>
      <c r="R199" s="96"/>
      <c r="S199" s="96"/>
      <c r="T199" s="135"/>
      <c r="U199" s="135"/>
      <c r="V199" s="135"/>
      <c r="W199" s="135"/>
      <c r="X199" s="135"/>
      <c r="Y199" s="135"/>
      <c r="Z199" s="135"/>
      <c r="AA199" s="135"/>
      <c r="AB199" s="135"/>
      <c r="AC199" s="135"/>
      <c r="AD199" s="135"/>
      <c r="AE199" s="135"/>
      <c r="AF199" s="135"/>
      <c r="AG199" s="135"/>
      <c r="AH199" s="135"/>
      <c r="AI199" s="135"/>
      <c r="AJ199" s="135"/>
      <c r="AK199" s="135"/>
      <c r="AL199" s="135"/>
      <c r="AM199" s="135"/>
      <c r="AN199" s="135"/>
      <c r="AO199" s="135"/>
      <c r="AP199" s="135"/>
      <c r="AQ199" s="135"/>
      <c r="AR199" s="135"/>
      <c r="AS199" s="135"/>
      <c r="AT199" s="135"/>
      <c r="AU199" s="135"/>
    </row>
    <row r="200" spans="1:47">
      <c r="A200" s="135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7"/>
      <c r="M200" s="96"/>
      <c r="N200" s="96"/>
      <c r="O200" s="96"/>
      <c r="P200" s="96"/>
      <c r="Q200" s="96"/>
      <c r="R200" s="96"/>
      <c r="S200" s="96"/>
      <c r="T200" s="135"/>
      <c r="U200" s="135"/>
      <c r="V200" s="135"/>
      <c r="W200" s="135"/>
      <c r="X200" s="135"/>
      <c r="Y200" s="135"/>
      <c r="Z200" s="135"/>
      <c r="AA200" s="135"/>
      <c r="AB200" s="135"/>
      <c r="AC200" s="135"/>
      <c r="AD200" s="135"/>
      <c r="AE200" s="135"/>
      <c r="AF200" s="135"/>
      <c r="AG200" s="135"/>
      <c r="AH200" s="135"/>
      <c r="AI200" s="135"/>
      <c r="AJ200" s="135"/>
      <c r="AK200" s="135"/>
      <c r="AL200" s="135"/>
      <c r="AM200" s="135"/>
      <c r="AN200" s="135"/>
      <c r="AO200" s="135"/>
      <c r="AP200" s="135"/>
      <c r="AQ200" s="135"/>
      <c r="AR200" s="135"/>
      <c r="AS200" s="135"/>
      <c r="AT200" s="135"/>
      <c r="AU200" s="135"/>
    </row>
    <row r="201" spans="1:47">
      <c r="A201" s="135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7"/>
      <c r="M201" s="96"/>
      <c r="N201" s="96"/>
      <c r="O201" s="96"/>
      <c r="P201" s="96"/>
      <c r="Q201" s="96"/>
      <c r="R201" s="96"/>
      <c r="S201" s="96"/>
      <c r="T201" s="135"/>
      <c r="U201" s="135"/>
      <c r="V201" s="135"/>
      <c r="W201" s="135"/>
      <c r="X201" s="135"/>
      <c r="Y201" s="135"/>
      <c r="Z201" s="135"/>
      <c r="AA201" s="135"/>
      <c r="AB201" s="135"/>
      <c r="AC201" s="135"/>
      <c r="AD201" s="135"/>
      <c r="AE201" s="135"/>
      <c r="AF201" s="135"/>
      <c r="AG201" s="135"/>
      <c r="AH201" s="135"/>
      <c r="AI201" s="135"/>
      <c r="AJ201" s="135"/>
      <c r="AK201" s="135"/>
      <c r="AL201" s="135"/>
      <c r="AM201" s="135"/>
      <c r="AN201" s="135"/>
      <c r="AO201" s="135"/>
      <c r="AP201" s="135"/>
      <c r="AQ201" s="135"/>
      <c r="AR201" s="135"/>
      <c r="AS201" s="135"/>
      <c r="AT201" s="135"/>
      <c r="AU201" s="135"/>
    </row>
    <row r="202" spans="1:47">
      <c r="A202" s="135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7"/>
      <c r="M202" s="96"/>
      <c r="N202" s="96"/>
      <c r="O202" s="96"/>
      <c r="P202" s="96"/>
      <c r="Q202" s="96"/>
      <c r="R202" s="96"/>
      <c r="S202" s="96"/>
      <c r="T202" s="135"/>
      <c r="U202" s="135"/>
      <c r="V202" s="135"/>
      <c r="W202" s="135"/>
      <c r="X202" s="135"/>
      <c r="Y202" s="135"/>
      <c r="Z202" s="135"/>
      <c r="AA202" s="135"/>
      <c r="AB202" s="135"/>
      <c r="AC202" s="135"/>
      <c r="AD202" s="135"/>
      <c r="AE202" s="135"/>
      <c r="AF202" s="135"/>
      <c r="AG202" s="135"/>
      <c r="AH202" s="135"/>
      <c r="AI202" s="135"/>
      <c r="AJ202" s="135"/>
      <c r="AK202" s="135"/>
      <c r="AL202" s="135"/>
      <c r="AM202" s="135"/>
      <c r="AN202" s="135"/>
      <c r="AO202" s="135"/>
      <c r="AP202" s="135"/>
      <c r="AQ202" s="135"/>
      <c r="AR202" s="135"/>
      <c r="AS202" s="135"/>
      <c r="AT202" s="135"/>
      <c r="AU202" s="135"/>
    </row>
    <row r="203" spans="1:47">
      <c r="A203" s="135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7"/>
      <c r="M203" s="96"/>
      <c r="N203" s="96"/>
      <c r="O203" s="96"/>
      <c r="P203" s="96"/>
      <c r="Q203" s="96"/>
      <c r="R203" s="96"/>
      <c r="S203" s="96"/>
      <c r="T203" s="135"/>
      <c r="U203" s="135"/>
      <c r="V203" s="135"/>
      <c r="W203" s="135"/>
      <c r="X203" s="135"/>
      <c r="Y203" s="135"/>
      <c r="Z203" s="135"/>
      <c r="AA203" s="135"/>
      <c r="AB203" s="135"/>
      <c r="AC203" s="135"/>
      <c r="AD203" s="135"/>
      <c r="AE203" s="135"/>
      <c r="AF203" s="135"/>
      <c r="AG203" s="135"/>
      <c r="AH203" s="135"/>
      <c r="AI203" s="135"/>
      <c r="AJ203" s="135"/>
      <c r="AK203" s="135"/>
      <c r="AL203" s="135"/>
      <c r="AM203" s="135"/>
      <c r="AN203" s="135"/>
      <c r="AO203" s="135"/>
      <c r="AP203" s="135"/>
      <c r="AQ203" s="135"/>
      <c r="AR203" s="135"/>
      <c r="AS203" s="135"/>
      <c r="AT203" s="135"/>
      <c r="AU203" s="135"/>
    </row>
    <row r="204" spans="1:47">
      <c r="A204" s="135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7"/>
      <c r="M204" s="96"/>
      <c r="N204" s="96"/>
      <c r="O204" s="96"/>
      <c r="P204" s="96"/>
      <c r="Q204" s="96"/>
      <c r="R204" s="96"/>
      <c r="S204" s="96"/>
      <c r="T204" s="135"/>
      <c r="U204" s="135"/>
      <c r="V204" s="135"/>
      <c r="W204" s="135"/>
      <c r="X204" s="135"/>
      <c r="Y204" s="135"/>
      <c r="Z204" s="135"/>
      <c r="AA204" s="135"/>
      <c r="AB204" s="135"/>
      <c r="AC204" s="135"/>
      <c r="AD204" s="135"/>
      <c r="AE204" s="135"/>
      <c r="AF204" s="135"/>
      <c r="AG204" s="135"/>
      <c r="AH204" s="135"/>
      <c r="AI204" s="135"/>
      <c r="AJ204" s="135"/>
      <c r="AK204" s="135"/>
      <c r="AL204" s="135"/>
      <c r="AM204" s="135"/>
      <c r="AN204" s="135"/>
      <c r="AO204" s="135"/>
      <c r="AP204" s="135"/>
      <c r="AQ204" s="135"/>
      <c r="AR204" s="135"/>
      <c r="AS204" s="135"/>
      <c r="AT204" s="135"/>
      <c r="AU204" s="135"/>
    </row>
    <row r="205" spans="1:47">
      <c r="A205" s="135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7"/>
      <c r="M205" s="96"/>
      <c r="N205" s="96"/>
      <c r="O205" s="96"/>
      <c r="P205" s="96"/>
      <c r="Q205" s="96"/>
      <c r="R205" s="96"/>
      <c r="S205" s="96"/>
      <c r="T205" s="135"/>
      <c r="U205" s="135"/>
      <c r="V205" s="135"/>
      <c r="W205" s="135"/>
      <c r="X205" s="135"/>
      <c r="Y205" s="135"/>
      <c r="Z205" s="135"/>
      <c r="AA205" s="135"/>
      <c r="AB205" s="135"/>
      <c r="AC205" s="135"/>
      <c r="AD205" s="135"/>
      <c r="AE205" s="135"/>
      <c r="AF205" s="135"/>
      <c r="AG205" s="135"/>
      <c r="AH205" s="135"/>
      <c r="AI205" s="135"/>
      <c r="AJ205" s="135"/>
      <c r="AK205" s="135"/>
      <c r="AL205" s="135"/>
      <c r="AM205" s="135"/>
      <c r="AN205" s="135"/>
      <c r="AO205" s="135"/>
      <c r="AP205" s="135"/>
      <c r="AQ205" s="135"/>
      <c r="AR205" s="135"/>
      <c r="AS205" s="135"/>
      <c r="AT205" s="135"/>
      <c r="AU205" s="135"/>
    </row>
    <row r="206" spans="1:47">
      <c r="A206" s="135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7"/>
      <c r="M206" s="96"/>
      <c r="N206" s="96"/>
      <c r="O206" s="96"/>
      <c r="P206" s="96"/>
      <c r="Q206" s="96"/>
      <c r="R206" s="96"/>
      <c r="S206" s="96"/>
      <c r="T206" s="135"/>
      <c r="U206" s="135"/>
      <c r="V206" s="135"/>
      <c r="W206" s="135"/>
      <c r="X206" s="135"/>
      <c r="Y206" s="135"/>
      <c r="Z206" s="135"/>
      <c r="AA206" s="135"/>
      <c r="AB206" s="135"/>
      <c r="AC206" s="135"/>
      <c r="AD206" s="135"/>
      <c r="AE206" s="135"/>
      <c r="AF206" s="135"/>
      <c r="AG206" s="135"/>
      <c r="AH206" s="135"/>
      <c r="AI206" s="135"/>
      <c r="AJ206" s="135"/>
      <c r="AK206" s="135"/>
      <c r="AL206" s="135"/>
      <c r="AM206" s="135"/>
      <c r="AN206" s="135"/>
      <c r="AO206" s="135"/>
      <c r="AP206" s="135"/>
      <c r="AQ206" s="135"/>
      <c r="AR206" s="135"/>
      <c r="AS206" s="135"/>
      <c r="AT206" s="135"/>
      <c r="AU206" s="135"/>
    </row>
    <row r="207" spans="1:47">
      <c r="A207" s="135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7"/>
      <c r="M207" s="96"/>
      <c r="N207" s="96"/>
      <c r="O207" s="96"/>
      <c r="P207" s="96"/>
      <c r="Q207" s="96"/>
      <c r="R207" s="96"/>
      <c r="S207" s="96"/>
      <c r="T207" s="135"/>
      <c r="U207" s="135"/>
      <c r="V207" s="135"/>
      <c r="W207" s="135"/>
      <c r="X207" s="135"/>
      <c r="Y207" s="135"/>
      <c r="Z207" s="135"/>
      <c r="AA207" s="135"/>
      <c r="AB207" s="135"/>
      <c r="AC207" s="135"/>
      <c r="AD207" s="135"/>
      <c r="AE207" s="135"/>
      <c r="AF207" s="135"/>
      <c r="AG207" s="135"/>
      <c r="AH207" s="135"/>
      <c r="AI207" s="135"/>
      <c r="AJ207" s="135"/>
      <c r="AK207" s="135"/>
      <c r="AL207" s="135"/>
      <c r="AM207" s="135"/>
      <c r="AN207" s="135"/>
      <c r="AO207" s="135"/>
      <c r="AP207" s="135"/>
      <c r="AQ207" s="135"/>
      <c r="AR207" s="135"/>
      <c r="AS207" s="135"/>
      <c r="AT207" s="135"/>
      <c r="AU207" s="135"/>
    </row>
    <row r="208" spans="1:47">
      <c r="A208" s="135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7"/>
      <c r="M208" s="96"/>
      <c r="N208" s="96"/>
      <c r="O208" s="96"/>
      <c r="P208" s="96"/>
      <c r="Q208" s="96"/>
      <c r="R208" s="96"/>
      <c r="S208" s="96"/>
      <c r="T208" s="135"/>
      <c r="U208" s="135"/>
      <c r="V208" s="135"/>
      <c r="W208" s="135"/>
      <c r="X208" s="135"/>
      <c r="Y208" s="135"/>
      <c r="Z208" s="135"/>
      <c r="AA208" s="135"/>
      <c r="AB208" s="135"/>
      <c r="AC208" s="135"/>
      <c r="AD208" s="135"/>
      <c r="AE208" s="135"/>
      <c r="AF208" s="135"/>
      <c r="AG208" s="135"/>
      <c r="AH208" s="135"/>
      <c r="AI208" s="135"/>
      <c r="AJ208" s="135"/>
      <c r="AK208" s="135"/>
      <c r="AL208" s="135"/>
      <c r="AM208" s="135"/>
      <c r="AN208" s="135"/>
      <c r="AO208" s="135"/>
      <c r="AP208" s="135"/>
      <c r="AQ208" s="135"/>
      <c r="AR208" s="135"/>
      <c r="AS208" s="135"/>
      <c r="AT208" s="135"/>
      <c r="AU208" s="135"/>
    </row>
    <row r="209" spans="1:47">
      <c r="A209" s="135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7"/>
      <c r="M209" s="96"/>
      <c r="N209" s="96"/>
      <c r="O209" s="96"/>
      <c r="P209" s="96"/>
      <c r="Q209" s="96"/>
      <c r="R209" s="96"/>
      <c r="S209" s="96"/>
      <c r="T209" s="135"/>
      <c r="U209" s="135"/>
      <c r="V209" s="135"/>
      <c r="W209" s="135"/>
      <c r="X209" s="135"/>
      <c r="Y209" s="135"/>
      <c r="Z209" s="135"/>
      <c r="AA209" s="135"/>
      <c r="AB209" s="135"/>
      <c r="AC209" s="135"/>
      <c r="AD209" s="135"/>
      <c r="AE209" s="135"/>
      <c r="AF209" s="135"/>
      <c r="AG209" s="135"/>
      <c r="AH209" s="135"/>
      <c r="AI209" s="135"/>
      <c r="AJ209" s="135"/>
      <c r="AK209" s="135"/>
      <c r="AL209" s="135"/>
      <c r="AM209" s="135"/>
      <c r="AN209" s="135"/>
      <c r="AO209" s="135"/>
      <c r="AP209" s="135"/>
      <c r="AQ209" s="135"/>
      <c r="AR209" s="135"/>
      <c r="AS209" s="135"/>
      <c r="AT209" s="135"/>
      <c r="AU209" s="135"/>
    </row>
    <row r="210" spans="1:47">
      <c r="A210" s="135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7"/>
      <c r="M210" s="96"/>
      <c r="N210" s="96"/>
      <c r="O210" s="96"/>
      <c r="P210" s="96"/>
      <c r="Q210" s="96"/>
      <c r="R210" s="96"/>
      <c r="S210" s="96"/>
      <c r="T210" s="135"/>
      <c r="U210" s="135"/>
      <c r="V210" s="135"/>
      <c r="W210" s="135"/>
      <c r="X210" s="135"/>
      <c r="Y210" s="135"/>
      <c r="Z210" s="135"/>
      <c r="AA210" s="135"/>
      <c r="AB210" s="135"/>
      <c r="AC210" s="135"/>
      <c r="AD210" s="135"/>
      <c r="AE210" s="135"/>
      <c r="AF210" s="135"/>
      <c r="AG210" s="135"/>
      <c r="AH210" s="135"/>
      <c r="AI210" s="135"/>
      <c r="AJ210" s="135"/>
      <c r="AK210" s="135"/>
      <c r="AL210" s="135"/>
      <c r="AM210" s="135"/>
      <c r="AN210" s="135"/>
      <c r="AO210" s="135"/>
      <c r="AP210" s="135"/>
      <c r="AQ210" s="135"/>
      <c r="AR210" s="135"/>
      <c r="AS210" s="135"/>
      <c r="AT210" s="135"/>
      <c r="AU210" s="135"/>
    </row>
    <row r="211" spans="1:47">
      <c r="A211" s="135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7"/>
      <c r="M211" s="96"/>
      <c r="N211" s="96"/>
      <c r="O211" s="96"/>
      <c r="P211" s="96"/>
      <c r="Q211" s="96"/>
      <c r="R211" s="96"/>
      <c r="S211" s="96"/>
      <c r="T211" s="135"/>
      <c r="U211" s="135"/>
      <c r="V211" s="135"/>
      <c r="W211" s="135"/>
      <c r="X211" s="135"/>
      <c r="Y211" s="135"/>
      <c r="Z211" s="135"/>
      <c r="AA211" s="135"/>
      <c r="AB211" s="135"/>
      <c r="AC211" s="135"/>
      <c r="AD211" s="135"/>
      <c r="AE211" s="135"/>
      <c r="AF211" s="135"/>
      <c r="AG211" s="135"/>
      <c r="AH211" s="135"/>
      <c r="AI211" s="135"/>
      <c r="AJ211" s="135"/>
      <c r="AK211" s="135"/>
      <c r="AL211" s="135"/>
      <c r="AM211" s="135"/>
      <c r="AN211" s="135"/>
      <c r="AO211" s="135"/>
      <c r="AP211" s="135"/>
      <c r="AQ211" s="135"/>
      <c r="AR211" s="135"/>
      <c r="AS211" s="135"/>
      <c r="AT211" s="135"/>
      <c r="AU211" s="135"/>
    </row>
    <row r="212" spans="1:47">
      <c r="A212" s="135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7"/>
      <c r="M212" s="96"/>
      <c r="N212" s="96"/>
      <c r="O212" s="96"/>
      <c r="P212" s="96"/>
      <c r="Q212" s="96"/>
      <c r="R212" s="96"/>
      <c r="S212" s="96"/>
      <c r="T212" s="135"/>
      <c r="U212" s="135"/>
      <c r="V212" s="135"/>
      <c r="W212" s="135"/>
      <c r="X212" s="135"/>
      <c r="Y212" s="135"/>
      <c r="Z212" s="135"/>
      <c r="AA212" s="135"/>
      <c r="AB212" s="135"/>
      <c r="AC212" s="135"/>
      <c r="AD212" s="135"/>
      <c r="AE212" s="135"/>
      <c r="AF212" s="135"/>
      <c r="AG212" s="135"/>
      <c r="AH212" s="135"/>
      <c r="AI212" s="135"/>
      <c r="AJ212" s="135"/>
      <c r="AK212" s="135"/>
      <c r="AL212" s="135"/>
      <c r="AM212" s="135"/>
      <c r="AN212" s="135"/>
      <c r="AO212" s="135"/>
      <c r="AP212" s="135"/>
      <c r="AQ212" s="135"/>
      <c r="AR212" s="135"/>
      <c r="AS212" s="135"/>
      <c r="AT212" s="135"/>
      <c r="AU212" s="135"/>
    </row>
    <row r="213" spans="1:47">
      <c r="A213" s="135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7"/>
      <c r="M213" s="96"/>
      <c r="N213" s="96"/>
      <c r="O213" s="96"/>
      <c r="P213" s="96"/>
      <c r="Q213" s="96"/>
      <c r="R213" s="96"/>
      <c r="S213" s="96"/>
      <c r="T213" s="135"/>
      <c r="U213" s="135"/>
      <c r="V213" s="135"/>
      <c r="W213" s="135"/>
      <c r="X213" s="135"/>
      <c r="Y213" s="135"/>
      <c r="Z213" s="135"/>
      <c r="AA213" s="135"/>
      <c r="AB213" s="135"/>
      <c r="AC213" s="135"/>
      <c r="AD213" s="135"/>
      <c r="AE213" s="135"/>
      <c r="AF213" s="135"/>
      <c r="AG213" s="135"/>
      <c r="AH213" s="135"/>
      <c r="AI213" s="135"/>
      <c r="AJ213" s="135"/>
      <c r="AK213" s="135"/>
      <c r="AL213" s="135"/>
      <c r="AM213" s="135"/>
      <c r="AN213" s="135"/>
      <c r="AO213" s="135"/>
      <c r="AP213" s="135"/>
      <c r="AQ213" s="135"/>
      <c r="AR213" s="135"/>
      <c r="AS213" s="135"/>
      <c r="AT213" s="135"/>
      <c r="AU213" s="135"/>
    </row>
    <row r="214" spans="1:47">
      <c r="A214" s="135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7"/>
      <c r="M214" s="96"/>
      <c r="N214" s="96"/>
      <c r="O214" s="96"/>
      <c r="P214" s="96"/>
      <c r="Q214" s="96"/>
      <c r="R214" s="96"/>
      <c r="S214" s="96"/>
      <c r="T214" s="135"/>
      <c r="U214" s="135"/>
      <c r="V214" s="135"/>
      <c r="W214" s="135"/>
      <c r="X214" s="135"/>
      <c r="Y214" s="135"/>
      <c r="Z214" s="135"/>
      <c r="AA214" s="135"/>
      <c r="AB214" s="135"/>
      <c r="AC214" s="135"/>
      <c r="AD214" s="135"/>
      <c r="AE214" s="135"/>
      <c r="AF214" s="135"/>
      <c r="AG214" s="135"/>
      <c r="AH214" s="135"/>
      <c r="AI214" s="135"/>
      <c r="AJ214" s="135"/>
      <c r="AK214" s="135"/>
      <c r="AL214" s="135"/>
      <c r="AM214" s="135"/>
      <c r="AN214" s="135"/>
      <c r="AO214" s="135"/>
      <c r="AP214" s="135"/>
      <c r="AQ214" s="135"/>
      <c r="AR214" s="135"/>
      <c r="AS214" s="135"/>
      <c r="AT214" s="135"/>
      <c r="AU214" s="135"/>
    </row>
    <row r="215" spans="1:47">
      <c r="A215" s="135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7"/>
      <c r="M215" s="96"/>
      <c r="N215" s="96"/>
      <c r="O215" s="96"/>
      <c r="P215" s="96"/>
      <c r="Q215" s="96"/>
      <c r="R215" s="96"/>
      <c r="S215" s="96"/>
      <c r="T215" s="135"/>
      <c r="U215" s="135"/>
      <c r="V215" s="135"/>
      <c r="W215" s="135"/>
      <c r="X215" s="135"/>
      <c r="Y215" s="135"/>
      <c r="Z215" s="135"/>
      <c r="AA215" s="135"/>
      <c r="AB215" s="135"/>
      <c r="AC215" s="135"/>
      <c r="AD215" s="135"/>
      <c r="AE215" s="135"/>
      <c r="AF215" s="135"/>
      <c r="AG215" s="135"/>
      <c r="AH215" s="135"/>
      <c r="AI215" s="135"/>
      <c r="AJ215" s="135"/>
      <c r="AK215" s="135"/>
      <c r="AL215" s="135"/>
      <c r="AM215" s="135"/>
      <c r="AN215" s="135"/>
      <c r="AO215" s="135"/>
      <c r="AP215" s="135"/>
      <c r="AQ215" s="135"/>
      <c r="AR215" s="135"/>
      <c r="AS215" s="135"/>
      <c r="AT215" s="135"/>
      <c r="AU215" s="135"/>
    </row>
    <row r="216" spans="1:47">
      <c r="A216" s="135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7"/>
      <c r="M216" s="96"/>
      <c r="N216" s="96"/>
      <c r="O216" s="96"/>
      <c r="P216" s="96"/>
      <c r="Q216" s="96"/>
      <c r="R216" s="96"/>
      <c r="S216" s="96"/>
      <c r="T216" s="135"/>
      <c r="U216" s="135"/>
      <c r="V216" s="135"/>
      <c r="W216" s="135"/>
      <c r="X216" s="135"/>
      <c r="Y216" s="135"/>
      <c r="Z216" s="135"/>
      <c r="AA216" s="135"/>
      <c r="AB216" s="135"/>
      <c r="AC216" s="135"/>
      <c r="AD216" s="135"/>
      <c r="AE216" s="135"/>
      <c r="AF216" s="135"/>
      <c r="AG216" s="135"/>
      <c r="AH216" s="135"/>
      <c r="AI216" s="135"/>
      <c r="AJ216" s="135"/>
      <c r="AK216" s="135"/>
      <c r="AL216" s="135"/>
      <c r="AM216" s="135"/>
      <c r="AN216" s="135"/>
      <c r="AO216" s="135"/>
      <c r="AP216" s="135"/>
      <c r="AQ216" s="135"/>
      <c r="AR216" s="135"/>
      <c r="AS216" s="135"/>
      <c r="AT216" s="135"/>
      <c r="AU216" s="135"/>
    </row>
    <row r="217" spans="1:47">
      <c r="A217" s="135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7"/>
      <c r="M217" s="96"/>
      <c r="N217" s="96"/>
      <c r="O217" s="96"/>
      <c r="P217" s="96"/>
      <c r="Q217" s="96"/>
      <c r="R217" s="96"/>
      <c r="S217" s="96"/>
      <c r="T217" s="135"/>
      <c r="U217" s="135"/>
      <c r="V217" s="135"/>
      <c r="W217" s="135"/>
      <c r="X217" s="135"/>
      <c r="Y217" s="135"/>
      <c r="Z217" s="135"/>
      <c r="AA217" s="135"/>
      <c r="AB217" s="135"/>
      <c r="AC217" s="135"/>
      <c r="AD217" s="135"/>
      <c r="AE217" s="135"/>
      <c r="AF217" s="135"/>
      <c r="AG217" s="135"/>
      <c r="AH217" s="135"/>
      <c r="AI217" s="135"/>
      <c r="AJ217" s="135"/>
      <c r="AK217" s="135"/>
      <c r="AL217" s="135"/>
      <c r="AM217" s="135"/>
      <c r="AN217" s="135"/>
      <c r="AO217" s="135"/>
      <c r="AP217" s="135"/>
      <c r="AQ217" s="135"/>
      <c r="AR217" s="135"/>
      <c r="AS217" s="135"/>
      <c r="AT217" s="135"/>
      <c r="AU217" s="135"/>
    </row>
    <row r="218" spans="1:47">
      <c r="A218" s="135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7"/>
      <c r="M218" s="96"/>
      <c r="N218" s="96"/>
      <c r="O218" s="96"/>
      <c r="P218" s="96"/>
      <c r="Q218" s="96"/>
      <c r="R218" s="96"/>
      <c r="S218" s="96"/>
      <c r="T218" s="135"/>
      <c r="U218" s="135"/>
      <c r="V218" s="135"/>
      <c r="W218" s="135"/>
      <c r="X218" s="135"/>
      <c r="Y218" s="135"/>
      <c r="Z218" s="135"/>
      <c r="AA218" s="135"/>
      <c r="AB218" s="135"/>
      <c r="AC218" s="135"/>
      <c r="AD218" s="135"/>
      <c r="AE218" s="135"/>
      <c r="AF218" s="135"/>
      <c r="AG218" s="135"/>
      <c r="AH218" s="135"/>
      <c r="AI218" s="135"/>
      <c r="AJ218" s="135"/>
      <c r="AK218" s="135"/>
      <c r="AL218" s="135"/>
      <c r="AM218" s="135"/>
      <c r="AN218" s="135"/>
      <c r="AO218" s="135"/>
      <c r="AP218" s="135"/>
      <c r="AQ218" s="135"/>
      <c r="AR218" s="135"/>
      <c r="AS218" s="135"/>
      <c r="AT218" s="135"/>
      <c r="AU218" s="135"/>
    </row>
    <row r="219" spans="1:47">
      <c r="A219" s="135"/>
      <c r="B219" s="96"/>
      <c r="C219" s="96"/>
      <c r="D219" s="96"/>
      <c r="E219" s="96"/>
      <c r="F219" s="96"/>
      <c r="G219" s="96"/>
      <c r="H219" s="96"/>
      <c r="I219" s="96"/>
      <c r="J219" s="96"/>
      <c r="K219" s="96"/>
      <c r="L219" s="97"/>
      <c r="M219" s="96"/>
      <c r="N219" s="96"/>
      <c r="O219" s="96"/>
      <c r="P219" s="96"/>
      <c r="Q219" s="96"/>
      <c r="R219" s="96"/>
      <c r="S219" s="96"/>
      <c r="T219" s="135"/>
      <c r="U219" s="135"/>
      <c r="V219" s="135"/>
      <c r="W219" s="135"/>
      <c r="X219" s="135"/>
      <c r="Y219" s="135"/>
      <c r="Z219" s="135"/>
      <c r="AA219" s="135"/>
      <c r="AB219" s="135"/>
      <c r="AC219" s="135"/>
      <c r="AD219" s="135"/>
      <c r="AE219" s="135"/>
      <c r="AF219" s="135"/>
      <c r="AG219" s="135"/>
      <c r="AH219" s="135"/>
      <c r="AI219" s="135"/>
      <c r="AJ219" s="135"/>
      <c r="AK219" s="135"/>
      <c r="AL219" s="135"/>
      <c r="AM219" s="135"/>
      <c r="AN219" s="135"/>
      <c r="AO219" s="135"/>
      <c r="AP219" s="135"/>
      <c r="AQ219" s="135"/>
      <c r="AR219" s="135"/>
      <c r="AS219" s="135"/>
      <c r="AT219" s="135"/>
      <c r="AU219" s="135"/>
    </row>
    <row r="220" spans="1:47">
      <c r="A220" s="135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7"/>
      <c r="M220" s="96"/>
      <c r="N220" s="96"/>
      <c r="O220" s="96"/>
      <c r="P220" s="96"/>
      <c r="Q220" s="96"/>
      <c r="R220" s="96"/>
      <c r="S220" s="96"/>
      <c r="T220" s="135"/>
      <c r="U220" s="135"/>
      <c r="V220" s="135"/>
      <c r="W220" s="135"/>
      <c r="X220" s="135"/>
      <c r="Y220" s="135"/>
      <c r="Z220" s="135"/>
      <c r="AA220" s="135"/>
      <c r="AB220" s="135"/>
      <c r="AC220" s="135"/>
      <c r="AD220" s="135"/>
      <c r="AE220" s="135"/>
      <c r="AF220" s="135"/>
      <c r="AG220" s="135"/>
      <c r="AH220" s="135"/>
      <c r="AI220" s="135"/>
      <c r="AJ220" s="135"/>
      <c r="AK220" s="135"/>
      <c r="AL220" s="135"/>
      <c r="AM220" s="135"/>
      <c r="AN220" s="135"/>
      <c r="AO220" s="135"/>
      <c r="AP220" s="135"/>
      <c r="AQ220" s="135"/>
      <c r="AR220" s="135"/>
      <c r="AS220" s="135"/>
      <c r="AT220" s="135"/>
      <c r="AU220" s="135"/>
    </row>
    <row r="221" spans="1:47">
      <c r="A221" s="135"/>
      <c r="B221" s="96"/>
      <c r="C221" s="96"/>
      <c r="D221" s="96"/>
      <c r="E221" s="96"/>
      <c r="F221" s="96"/>
      <c r="G221" s="96"/>
      <c r="H221" s="96"/>
      <c r="I221" s="96"/>
      <c r="J221" s="96"/>
      <c r="K221" s="96"/>
      <c r="L221" s="97"/>
      <c r="M221" s="96"/>
      <c r="N221" s="96"/>
      <c r="O221" s="96"/>
      <c r="P221" s="96"/>
      <c r="Q221" s="96"/>
      <c r="R221" s="96"/>
      <c r="S221" s="96"/>
      <c r="T221" s="135"/>
      <c r="U221" s="135"/>
      <c r="V221" s="135"/>
      <c r="W221" s="135"/>
      <c r="X221" s="135"/>
      <c r="Y221" s="135"/>
      <c r="Z221" s="135"/>
      <c r="AA221" s="135"/>
      <c r="AB221" s="135"/>
      <c r="AC221" s="135"/>
      <c r="AD221" s="135"/>
      <c r="AE221" s="135"/>
      <c r="AF221" s="135"/>
      <c r="AG221" s="135"/>
      <c r="AH221" s="135"/>
      <c r="AI221" s="135"/>
      <c r="AJ221" s="135"/>
      <c r="AK221" s="135"/>
      <c r="AL221" s="135"/>
      <c r="AM221" s="135"/>
      <c r="AN221" s="135"/>
      <c r="AO221" s="135"/>
      <c r="AP221" s="135"/>
      <c r="AQ221" s="135"/>
      <c r="AR221" s="135"/>
      <c r="AS221" s="135"/>
      <c r="AT221" s="135"/>
      <c r="AU221" s="135"/>
    </row>
    <row r="222" spans="1:47">
      <c r="A222" s="135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7"/>
      <c r="M222" s="96"/>
      <c r="N222" s="96"/>
      <c r="O222" s="96"/>
      <c r="P222" s="96"/>
      <c r="Q222" s="96"/>
      <c r="R222" s="96"/>
      <c r="S222" s="96"/>
      <c r="T222" s="135"/>
      <c r="U222" s="135"/>
      <c r="V222" s="135"/>
      <c r="W222" s="135"/>
      <c r="X222" s="135"/>
      <c r="Y222" s="135"/>
      <c r="Z222" s="135"/>
      <c r="AA222" s="135"/>
      <c r="AB222" s="135"/>
      <c r="AC222" s="135"/>
      <c r="AD222" s="135"/>
      <c r="AE222" s="135"/>
      <c r="AF222" s="135"/>
      <c r="AG222" s="135"/>
      <c r="AH222" s="135"/>
      <c r="AI222" s="135"/>
      <c r="AJ222" s="135"/>
      <c r="AK222" s="135"/>
      <c r="AL222" s="135"/>
      <c r="AM222" s="135"/>
      <c r="AN222" s="135"/>
      <c r="AO222" s="135"/>
      <c r="AP222" s="135"/>
      <c r="AQ222" s="135"/>
      <c r="AR222" s="135"/>
      <c r="AS222" s="135"/>
      <c r="AT222" s="135"/>
      <c r="AU222" s="135"/>
    </row>
    <row r="223" spans="1:47">
      <c r="A223" s="135"/>
      <c r="B223" s="96"/>
      <c r="C223" s="96"/>
      <c r="D223" s="96"/>
      <c r="E223" s="96"/>
      <c r="F223" s="96"/>
      <c r="G223" s="96"/>
      <c r="H223" s="96"/>
      <c r="I223" s="96"/>
      <c r="J223" s="96"/>
      <c r="K223" s="96"/>
      <c r="L223" s="97"/>
      <c r="M223" s="96"/>
      <c r="N223" s="96"/>
      <c r="O223" s="96"/>
      <c r="P223" s="96"/>
      <c r="Q223" s="96"/>
      <c r="R223" s="96"/>
      <c r="S223" s="96"/>
      <c r="T223" s="135"/>
      <c r="U223" s="135"/>
      <c r="V223" s="135"/>
      <c r="W223" s="135"/>
      <c r="X223" s="135"/>
      <c r="Y223" s="135"/>
      <c r="Z223" s="135"/>
      <c r="AA223" s="135"/>
      <c r="AB223" s="135"/>
      <c r="AC223" s="135"/>
      <c r="AD223" s="135"/>
      <c r="AE223" s="135"/>
      <c r="AF223" s="135"/>
      <c r="AG223" s="135"/>
      <c r="AH223" s="135"/>
      <c r="AI223" s="135"/>
      <c r="AJ223" s="135"/>
      <c r="AK223" s="135"/>
      <c r="AL223" s="135"/>
      <c r="AM223" s="135"/>
      <c r="AN223" s="135"/>
      <c r="AO223" s="135"/>
      <c r="AP223" s="135"/>
      <c r="AQ223" s="135"/>
      <c r="AR223" s="135"/>
      <c r="AS223" s="135"/>
      <c r="AT223" s="135"/>
      <c r="AU223" s="135"/>
    </row>
    <row r="224" spans="1:47">
      <c r="A224" s="135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7"/>
      <c r="M224" s="96"/>
      <c r="N224" s="96"/>
      <c r="O224" s="96"/>
      <c r="P224" s="96"/>
      <c r="Q224" s="96"/>
      <c r="R224" s="96"/>
      <c r="S224" s="96"/>
      <c r="T224" s="135"/>
      <c r="U224" s="135"/>
      <c r="V224" s="135"/>
      <c r="W224" s="135"/>
      <c r="X224" s="135"/>
      <c r="Y224" s="135"/>
      <c r="Z224" s="135"/>
      <c r="AA224" s="135"/>
      <c r="AB224" s="135"/>
      <c r="AC224" s="135"/>
      <c r="AD224" s="135"/>
      <c r="AE224" s="135"/>
      <c r="AF224" s="135"/>
      <c r="AG224" s="135"/>
      <c r="AH224" s="135"/>
      <c r="AI224" s="135"/>
      <c r="AJ224" s="135"/>
      <c r="AK224" s="135"/>
      <c r="AL224" s="135"/>
      <c r="AM224" s="135"/>
      <c r="AN224" s="135"/>
      <c r="AO224" s="135"/>
      <c r="AP224" s="135"/>
      <c r="AQ224" s="135"/>
      <c r="AR224" s="135"/>
      <c r="AS224" s="135"/>
      <c r="AT224" s="135"/>
      <c r="AU224" s="135"/>
    </row>
    <row r="225" spans="1:47">
      <c r="A225" s="135"/>
      <c r="B225" s="96"/>
      <c r="C225" s="96"/>
      <c r="D225" s="96"/>
      <c r="E225" s="96"/>
      <c r="F225" s="96"/>
      <c r="G225" s="96"/>
      <c r="H225" s="96"/>
      <c r="I225" s="96"/>
      <c r="J225" s="96"/>
      <c r="K225" s="96"/>
      <c r="L225" s="97"/>
      <c r="M225" s="96"/>
      <c r="N225" s="96"/>
      <c r="O225" s="96"/>
      <c r="P225" s="96"/>
      <c r="Q225" s="96"/>
      <c r="R225" s="96"/>
      <c r="S225" s="96"/>
      <c r="T225" s="135"/>
      <c r="U225" s="135"/>
      <c r="V225" s="135"/>
      <c r="W225" s="135"/>
      <c r="X225" s="135"/>
      <c r="Y225" s="135"/>
      <c r="Z225" s="135"/>
      <c r="AA225" s="135"/>
      <c r="AB225" s="135"/>
      <c r="AC225" s="135"/>
      <c r="AD225" s="135"/>
      <c r="AE225" s="135"/>
      <c r="AF225" s="135"/>
      <c r="AG225" s="135"/>
      <c r="AH225" s="135"/>
      <c r="AI225" s="135"/>
      <c r="AJ225" s="135"/>
      <c r="AK225" s="135"/>
      <c r="AL225" s="135"/>
      <c r="AM225" s="135"/>
      <c r="AN225" s="135"/>
      <c r="AO225" s="135"/>
      <c r="AP225" s="135"/>
      <c r="AQ225" s="135"/>
      <c r="AR225" s="135"/>
      <c r="AS225" s="135"/>
      <c r="AT225" s="135"/>
      <c r="AU225" s="135"/>
    </row>
    <row r="226" spans="1:47">
      <c r="A226" s="135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7"/>
      <c r="M226" s="96"/>
      <c r="N226" s="96"/>
      <c r="O226" s="96"/>
      <c r="P226" s="96"/>
      <c r="Q226" s="96"/>
      <c r="R226" s="96"/>
      <c r="S226" s="96"/>
      <c r="T226" s="135"/>
      <c r="U226" s="135"/>
      <c r="V226" s="135"/>
      <c r="W226" s="135"/>
      <c r="X226" s="135"/>
      <c r="Y226" s="135"/>
      <c r="Z226" s="135"/>
      <c r="AA226" s="135"/>
      <c r="AB226" s="135"/>
      <c r="AC226" s="135"/>
      <c r="AD226" s="135"/>
      <c r="AE226" s="135"/>
      <c r="AF226" s="135"/>
      <c r="AG226" s="135"/>
      <c r="AH226" s="135"/>
      <c r="AI226" s="135"/>
      <c r="AJ226" s="135"/>
      <c r="AK226" s="135"/>
      <c r="AL226" s="135"/>
      <c r="AM226" s="135"/>
      <c r="AN226" s="135"/>
      <c r="AO226" s="135"/>
      <c r="AP226" s="135"/>
      <c r="AQ226" s="135"/>
      <c r="AR226" s="135"/>
      <c r="AS226" s="135"/>
      <c r="AT226" s="135"/>
      <c r="AU226" s="135"/>
    </row>
    <row r="227" spans="1:47">
      <c r="A227" s="135"/>
      <c r="B227" s="96"/>
      <c r="C227" s="96"/>
      <c r="D227" s="96"/>
      <c r="E227" s="96"/>
      <c r="F227" s="96"/>
      <c r="G227" s="96"/>
      <c r="H227" s="96"/>
      <c r="I227" s="96"/>
      <c r="J227" s="96"/>
      <c r="K227" s="96"/>
      <c r="L227" s="97"/>
      <c r="M227" s="96"/>
      <c r="N227" s="96"/>
      <c r="O227" s="96"/>
      <c r="P227" s="96"/>
      <c r="Q227" s="96"/>
      <c r="R227" s="96"/>
      <c r="S227" s="96"/>
      <c r="T227" s="135"/>
      <c r="U227" s="135"/>
      <c r="V227" s="135"/>
      <c r="W227" s="135"/>
      <c r="X227" s="135"/>
      <c r="Y227" s="135"/>
      <c r="Z227" s="135"/>
      <c r="AA227" s="135"/>
      <c r="AB227" s="135"/>
      <c r="AC227" s="135"/>
      <c r="AD227" s="135"/>
      <c r="AE227" s="135"/>
      <c r="AF227" s="135"/>
      <c r="AG227" s="135"/>
      <c r="AH227" s="135"/>
      <c r="AI227" s="135"/>
      <c r="AJ227" s="135"/>
      <c r="AK227" s="135"/>
      <c r="AL227" s="135"/>
      <c r="AM227" s="135"/>
      <c r="AN227" s="135"/>
      <c r="AO227" s="135"/>
      <c r="AP227" s="135"/>
      <c r="AQ227" s="135"/>
      <c r="AR227" s="135"/>
      <c r="AS227" s="135"/>
      <c r="AT227" s="135"/>
      <c r="AU227" s="135"/>
    </row>
    <row r="228" spans="1:47">
      <c r="A228" s="135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7"/>
      <c r="M228" s="96"/>
      <c r="N228" s="96"/>
      <c r="O228" s="96"/>
      <c r="P228" s="96"/>
      <c r="Q228" s="96"/>
      <c r="R228" s="96"/>
      <c r="S228" s="96"/>
      <c r="T228" s="135"/>
      <c r="U228" s="135"/>
      <c r="V228" s="135"/>
      <c r="W228" s="135"/>
      <c r="X228" s="135"/>
      <c r="Y228" s="135"/>
      <c r="Z228" s="135"/>
      <c r="AA228" s="135"/>
      <c r="AB228" s="135"/>
      <c r="AC228" s="135"/>
      <c r="AD228" s="135"/>
      <c r="AE228" s="135"/>
      <c r="AF228" s="135"/>
      <c r="AG228" s="135"/>
      <c r="AH228" s="135"/>
      <c r="AI228" s="135"/>
      <c r="AJ228" s="135"/>
      <c r="AK228" s="135"/>
      <c r="AL228" s="135"/>
      <c r="AM228" s="135"/>
      <c r="AN228" s="135"/>
      <c r="AO228" s="135"/>
      <c r="AP228" s="135"/>
      <c r="AQ228" s="135"/>
      <c r="AR228" s="135"/>
      <c r="AS228" s="135"/>
      <c r="AT228" s="135"/>
      <c r="AU228" s="135"/>
    </row>
    <row r="229" spans="1:47">
      <c r="A229" s="135"/>
      <c r="B229" s="96"/>
      <c r="C229" s="96"/>
      <c r="D229" s="96"/>
      <c r="E229" s="96"/>
      <c r="F229" s="96"/>
      <c r="G229" s="96"/>
      <c r="H229" s="96"/>
      <c r="I229" s="96"/>
      <c r="J229" s="96"/>
      <c r="K229" s="96"/>
      <c r="L229" s="97"/>
      <c r="M229" s="96"/>
      <c r="N229" s="96"/>
      <c r="O229" s="96"/>
      <c r="P229" s="96"/>
      <c r="Q229" s="96"/>
      <c r="R229" s="96"/>
      <c r="S229" s="96"/>
      <c r="T229" s="135"/>
      <c r="U229" s="135"/>
      <c r="V229" s="135"/>
      <c r="W229" s="135"/>
      <c r="X229" s="135"/>
      <c r="Y229" s="135"/>
      <c r="Z229" s="135"/>
      <c r="AA229" s="135"/>
      <c r="AB229" s="135"/>
      <c r="AC229" s="135"/>
      <c r="AD229" s="135"/>
      <c r="AE229" s="135"/>
      <c r="AF229" s="135"/>
      <c r="AG229" s="135"/>
      <c r="AH229" s="135"/>
      <c r="AI229" s="135"/>
      <c r="AJ229" s="135"/>
      <c r="AK229" s="135"/>
      <c r="AL229" s="135"/>
      <c r="AM229" s="135"/>
      <c r="AN229" s="135"/>
      <c r="AO229" s="135"/>
      <c r="AP229" s="135"/>
      <c r="AQ229" s="135"/>
      <c r="AR229" s="135"/>
      <c r="AS229" s="135"/>
      <c r="AT229" s="135"/>
      <c r="AU229" s="135"/>
    </row>
    <row r="230" spans="1:47">
      <c r="A230" s="135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7"/>
      <c r="M230" s="96"/>
      <c r="N230" s="96"/>
      <c r="O230" s="96"/>
      <c r="P230" s="96"/>
      <c r="Q230" s="96"/>
      <c r="R230" s="96"/>
      <c r="S230" s="96"/>
      <c r="T230" s="135"/>
      <c r="U230" s="135"/>
      <c r="V230" s="135"/>
      <c r="W230" s="135"/>
      <c r="X230" s="135"/>
      <c r="Y230" s="135"/>
      <c r="Z230" s="135"/>
      <c r="AA230" s="135"/>
      <c r="AB230" s="135"/>
      <c r="AC230" s="135"/>
      <c r="AD230" s="135"/>
      <c r="AE230" s="135"/>
      <c r="AF230" s="135"/>
      <c r="AG230" s="135"/>
      <c r="AH230" s="135"/>
      <c r="AI230" s="135"/>
      <c r="AJ230" s="135"/>
      <c r="AK230" s="135"/>
      <c r="AL230" s="135"/>
      <c r="AM230" s="135"/>
      <c r="AN230" s="135"/>
      <c r="AO230" s="135"/>
      <c r="AP230" s="135"/>
      <c r="AQ230" s="135"/>
      <c r="AR230" s="135"/>
      <c r="AS230" s="135"/>
      <c r="AT230" s="135"/>
      <c r="AU230" s="135"/>
    </row>
    <row r="231" spans="1:47">
      <c r="A231" s="135"/>
      <c r="B231" s="96"/>
      <c r="C231" s="96"/>
      <c r="D231" s="96"/>
      <c r="E231" s="96"/>
      <c r="F231" s="96"/>
      <c r="G231" s="96"/>
      <c r="H231" s="96"/>
      <c r="I231" s="96"/>
      <c r="J231" s="96"/>
      <c r="K231" s="96"/>
      <c r="L231" s="97"/>
      <c r="M231" s="96"/>
      <c r="N231" s="96"/>
      <c r="O231" s="96"/>
      <c r="P231" s="96"/>
      <c r="Q231" s="96"/>
      <c r="R231" s="96"/>
      <c r="S231" s="96"/>
      <c r="T231" s="135"/>
      <c r="U231" s="135"/>
      <c r="V231" s="135"/>
      <c r="W231" s="135"/>
      <c r="X231" s="135"/>
      <c r="Y231" s="135"/>
      <c r="Z231" s="135"/>
      <c r="AA231" s="135"/>
      <c r="AB231" s="135"/>
      <c r="AC231" s="135"/>
      <c r="AD231" s="135"/>
      <c r="AE231" s="135"/>
      <c r="AF231" s="135"/>
      <c r="AG231" s="135"/>
      <c r="AH231" s="135"/>
      <c r="AI231" s="135"/>
      <c r="AJ231" s="135"/>
      <c r="AK231" s="135"/>
      <c r="AL231" s="135"/>
      <c r="AM231" s="135"/>
      <c r="AN231" s="135"/>
      <c r="AO231" s="135"/>
      <c r="AP231" s="135"/>
      <c r="AQ231" s="135"/>
      <c r="AR231" s="135"/>
      <c r="AS231" s="135"/>
      <c r="AT231" s="135"/>
      <c r="AU231" s="135"/>
    </row>
    <row r="232" spans="1:47">
      <c r="A232" s="135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7"/>
      <c r="M232" s="96"/>
      <c r="N232" s="96"/>
      <c r="O232" s="96"/>
      <c r="P232" s="96"/>
      <c r="Q232" s="96"/>
      <c r="R232" s="96"/>
      <c r="S232" s="96"/>
      <c r="T232" s="135"/>
      <c r="U232" s="135"/>
      <c r="V232" s="135"/>
      <c r="W232" s="135"/>
      <c r="X232" s="135"/>
      <c r="Y232" s="135"/>
      <c r="Z232" s="135"/>
      <c r="AA232" s="135"/>
      <c r="AB232" s="135"/>
      <c r="AC232" s="135"/>
      <c r="AD232" s="135"/>
      <c r="AE232" s="135"/>
      <c r="AF232" s="135"/>
      <c r="AG232" s="135"/>
      <c r="AH232" s="135"/>
      <c r="AI232" s="135"/>
      <c r="AJ232" s="135"/>
      <c r="AK232" s="135"/>
      <c r="AL232" s="135"/>
      <c r="AM232" s="135"/>
      <c r="AN232" s="135"/>
      <c r="AO232" s="135"/>
      <c r="AP232" s="135"/>
      <c r="AQ232" s="135"/>
      <c r="AR232" s="135"/>
      <c r="AS232" s="135"/>
      <c r="AT232" s="135"/>
      <c r="AU232" s="135"/>
    </row>
    <row r="233" spans="1:47">
      <c r="A233" s="135"/>
      <c r="B233" s="96"/>
      <c r="C233" s="96"/>
      <c r="D233" s="96"/>
      <c r="E233" s="96"/>
      <c r="F233" s="96"/>
      <c r="G233" s="96"/>
      <c r="H233" s="96"/>
      <c r="I233" s="96"/>
      <c r="J233" s="96"/>
      <c r="K233" s="96"/>
      <c r="L233" s="97"/>
      <c r="M233" s="96"/>
      <c r="N233" s="96"/>
      <c r="O233" s="96"/>
      <c r="P233" s="96"/>
      <c r="Q233" s="96"/>
      <c r="R233" s="96"/>
      <c r="S233" s="96"/>
      <c r="T233" s="135"/>
      <c r="U233" s="135"/>
      <c r="V233" s="135"/>
      <c r="W233" s="135"/>
      <c r="X233" s="135"/>
      <c r="Y233" s="135"/>
      <c r="Z233" s="135"/>
      <c r="AA233" s="135"/>
      <c r="AB233" s="135"/>
      <c r="AC233" s="135"/>
      <c r="AD233" s="135"/>
      <c r="AE233" s="135"/>
      <c r="AF233" s="135"/>
      <c r="AG233" s="135"/>
      <c r="AH233" s="135"/>
      <c r="AI233" s="135"/>
      <c r="AJ233" s="135"/>
      <c r="AK233" s="135"/>
      <c r="AL233" s="135"/>
      <c r="AM233" s="135"/>
      <c r="AN233" s="135"/>
      <c r="AO233" s="135"/>
      <c r="AP233" s="135"/>
      <c r="AQ233" s="135"/>
      <c r="AR233" s="135"/>
      <c r="AS233" s="135"/>
      <c r="AT233" s="135"/>
      <c r="AU233" s="135"/>
    </row>
    <row r="234" spans="1:47">
      <c r="A234" s="135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7"/>
      <c r="M234" s="96"/>
      <c r="N234" s="96"/>
      <c r="O234" s="96"/>
      <c r="P234" s="96"/>
      <c r="Q234" s="96"/>
      <c r="R234" s="96"/>
      <c r="S234" s="96"/>
      <c r="T234" s="135"/>
      <c r="U234" s="135"/>
      <c r="V234" s="135"/>
      <c r="W234" s="135"/>
      <c r="X234" s="135"/>
      <c r="Y234" s="135"/>
      <c r="Z234" s="135"/>
      <c r="AA234" s="135"/>
      <c r="AB234" s="135"/>
      <c r="AC234" s="135"/>
      <c r="AD234" s="135"/>
      <c r="AE234" s="135"/>
      <c r="AF234" s="135"/>
      <c r="AG234" s="135"/>
      <c r="AH234" s="135"/>
      <c r="AI234" s="135"/>
      <c r="AJ234" s="135"/>
      <c r="AK234" s="135"/>
      <c r="AL234" s="135"/>
      <c r="AM234" s="135"/>
      <c r="AN234" s="135"/>
      <c r="AO234" s="135"/>
      <c r="AP234" s="135"/>
      <c r="AQ234" s="135"/>
      <c r="AR234" s="135"/>
      <c r="AS234" s="135"/>
      <c r="AT234" s="135"/>
      <c r="AU234" s="135"/>
    </row>
    <row r="235" spans="1:47">
      <c r="A235" s="135"/>
      <c r="B235" s="96"/>
      <c r="C235" s="96"/>
      <c r="D235" s="96"/>
      <c r="E235" s="96"/>
      <c r="F235" s="96"/>
      <c r="G235" s="96"/>
      <c r="H235" s="96"/>
      <c r="I235" s="96"/>
      <c r="J235" s="96"/>
      <c r="K235" s="96"/>
      <c r="L235" s="97"/>
      <c r="M235" s="96"/>
      <c r="N235" s="96"/>
      <c r="O235" s="96"/>
      <c r="P235" s="96"/>
      <c r="Q235" s="96"/>
      <c r="R235" s="96"/>
      <c r="S235" s="96"/>
      <c r="T235" s="135"/>
      <c r="U235" s="135"/>
      <c r="V235" s="135"/>
      <c r="W235" s="135"/>
      <c r="X235" s="135"/>
      <c r="Y235" s="135"/>
      <c r="Z235" s="135"/>
      <c r="AA235" s="135"/>
      <c r="AB235" s="135"/>
      <c r="AC235" s="135"/>
      <c r="AD235" s="135"/>
      <c r="AE235" s="135"/>
      <c r="AF235" s="135"/>
      <c r="AG235" s="135"/>
      <c r="AH235" s="135"/>
      <c r="AI235" s="135"/>
      <c r="AJ235" s="135"/>
      <c r="AK235" s="135"/>
      <c r="AL235" s="135"/>
      <c r="AM235" s="135"/>
      <c r="AN235" s="135"/>
      <c r="AO235" s="135"/>
      <c r="AP235" s="135"/>
      <c r="AQ235" s="135"/>
      <c r="AR235" s="135"/>
      <c r="AS235" s="135"/>
      <c r="AT235" s="135"/>
      <c r="AU235" s="135"/>
    </row>
    <row r="236" spans="1:47">
      <c r="A236" s="135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7"/>
      <c r="M236" s="96"/>
      <c r="N236" s="96"/>
      <c r="O236" s="96"/>
      <c r="P236" s="96"/>
      <c r="Q236" s="96"/>
      <c r="R236" s="96"/>
      <c r="S236" s="96"/>
      <c r="T236" s="135"/>
      <c r="U236" s="135"/>
      <c r="V236" s="135"/>
      <c r="W236" s="135"/>
      <c r="X236" s="135"/>
      <c r="Y236" s="135"/>
      <c r="Z236" s="135"/>
      <c r="AA236" s="135"/>
      <c r="AB236" s="135"/>
      <c r="AC236" s="135"/>
      <c r="AD236" s="135"/>
      <c r="AE236" s="135"/>
      <c r="AF236" s="135"/>
      <c r="AG236" s="135"/>
      <c r="AH236" s="135"/>
      <c r="AI236" s="135"/>
      <c r="AJ236" s="135"/>
      <c r="AK236" s="135"/>
      <c r="AL236" s="135"/>
      <c r="AM236" s="135"/>
      <c r="AN236" s="135"/>
      <c r="AO236" s="135"/>
      <c r="AP236" s="135"/>
      <c r="AQ236" s="135"/>
      <c r="AR236" s="135"/>
      <c r="AS236" s="135"/>
      <c r="AT236" s="135"/>
      <c r="AU236" s="135"/>
    </row>
    <row r="237" spans="1:47">
      <c r="A237" s="135"/>
      <c r="B237" s="96"/>
      <c r="C237" s="96"/>
      <c r="D237" s="96"/>
      <c r="E237" s="96"/>
      <c r="F237" s="96"/>
      <c r="G237" s="96"/>
      <c r="H237" s="96"/>
      <c r="I237" s="96"/>
      <c r="J237" s="96"/>
      <c r="K237" s="96"/>
      <c r="L237" s="97"/>
      <c r="M237" s="96"/>
      <c r="N237" s="96"/>
      <c r="O237" s="96"/>
      <c r="P237" s="96"/>
      <c r="Q237" s="96"/>
      <c r="R237" s="96"/>
      <c r="S237" s="96"/>
      <c r="T237" s="135"/>
      <c r="U237" s="135"/>
      <c r="V237" s="135"/>
      <c r="W237" s="135"/>
      <c r="X237" s="135"/>
      <c r="Y237" s="135"/>
      <c r="Z237" s="135"/>
      <c r="AA237" s="135"/>
      <c r="AB237" s="135"/>
      <c r="AC237" s="135"/>
      <c r="AD237" s="135"/>
      <c r="AE237" s="135"/>
      <c r="AF237" s="135"/>
      <c r="AG237" s="135"/>
      <c r="AH237" s="135"/>
      <c r="AI237" s="135"/>
      <c r="AJ237" s="135"/>
      <c r="AK237" s="135"/>
      <c r="AL237" s="135"/>
      <c r="AM237" s="135"/>
      <c r="AN237" s="135"/>
      <c r="AO237" s="135"/>
      <c r="AP237" s="135"/>
      <c r="AQ237" s="135"/>
      <c r="AR237" s="135"/>
      <c r="AS237" s="135"/>
      <c r="AT237" s="135"/>
      <c r="AU237" s="135"/>
    </row>
    <row r="238" spans="1:47">
      <c r="A238" s="135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7"/>
      <c r="M238" s="96"/>
      <c r="N238" s="96"/>
      <c r="O238" s="96"/>
      <c r="P238" s="96"/>
      <c r="Q238" s="96"/>
      <c r="R238" s="96"/>
      <c r="S238" s="96"/>
      <c r="T238" s="135"/>
      <c r="U238" s="135"/>
      <c r="V238" s="135"/>
      <c r="W238" s="135"/>
      <c r="X238" s="135"/>
      <c r="Y238" s="135"/>
      <c r="Z238" s="135"/>
      <c r="AA238" s="135"/>
      <c r="AB238" s="135"/>
      <c r="AC238" s="135"/>
      <c r="AD238" s="135"/>
      <c r="AE238" s="135"/>
      <c r="AF238" s="135"/>
      <c r="AG238" s="135"/>
      <c r="AH238" s="135"/>
      <c r="AI238" s="135"/>
      <c r="AJ238" s="135"/>
      <c r="AK238" s="135"/>
      <c r="AL238" s="135"/>
      <c r="AM238" s="135"/>
      <c r="AN238" s="135"/>
      <c r="AO238" s="135"/>
      <c r="AP238" s="135"/>
      <c r="AQ238" s="135"/>
      <c r="AR238" s="135"/>
      <c r="AS238" s="135"/>
      <c r="AT238" s="135"/>
      <c r="AU238" s="135"/>
    </row>
    <row r="239" spans="1:47">
      <c r="A239" s="135"/>
      <c r="B239" s="96"/>
      <c r="C239" s="96"/>
      <c r="D239" s="96"/>
      <c r="E239" s="96"/>
      <c r="F239" s="96"/>
      <c r="G239" s="96"/>
      <c r="H239" s="96"/>
      <c r="I239" s="96"/>
      <c r="J239" s="96"/>
      <c r="K239" s="96"/>
      <c r="L239" s="97"/>
      <c r="M239" s="96"/>
      <c r="N239" s="96"/>
      <c r="O239" s="96"/>
      <c r="P239" s="96"/>
      <c r="Q239" s="96"/>
      <c r="R239" s="96"/>
      <c r="S239" s="96"/>
      <c r="T239" s="135"/>
      <c r="U239" s="135"/>
      <c r="V239" s="135"/>
      <c r="W239" s="135"/>
      <c r="X239" s="135"/>
      <c r="Y239" s="135"/>
      <c r="Z239" s="135"/>
      <c r="AA239" s="135"/>
      <c r="AB239" s="135"/>
      <c r="AC239" s="135"/>
      <c r="AD239" s="135"/>
      <c r="AE239" s="135"/>
      <c r="AF239" s="135"/>
      <c r="AG239" s="135"/>
      <c r="AH239" s="135"/>
      <c r="AI239" s="135"/>
      <c r="AJ239" s="135"/>
      <c r="AK239" s="135"/>
      <c r="AL239" s="135"/>
      <c r="AM239" s="135"/>
      <c r="AN239" s="135"/>
      <c r="AO239" s="135"/>
      <c r="AP239" s="135"/>
      <c r="AQ239" s="135"/>
      <c r="AR239" s="135"/>
      <c r="AS239" s="135"/>
      <c r="AT239" s="135"/>
      <c r="AU239" s="135"/>
    </row>
    <row r="240" spans="1:47">
      <c r="A240" s="135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7"/>
      <c r="M240" s="96"/>
      <c r="N240" s="96"/>
      <c r="O240" s="96"/>
      <c r="P240" s="96"/>
      <c r="Q240" s="96"/>
      <c r="R240" s="96"/>
      <c r="S240" s="96"/>
      <c r="T240" s="135"/>
      <c r="U240" s="135"/>
      <c r="V240" s="135"/>
      <c r="W240" s="135"/>
      <c r="X240" s="135"/>
      <c r="Y240" s="135"/>
      <c r="Z240" s="135"/>
      <c r="AA240" s="135"/>
      <c r="AB240" s="135"/>
      <c r="AC240" s="135"/>
      <c r="AD240" s="135"/>
      <c r="AE240" s="135"/>
      <c r="AF240" s="135"/>
      <c r="AG240" s="135"/>
      <c r="AH240" s="135"/>
      <c r="AI240" s="135"/>
      <c r="AJ240" s="135"/>
      <c r="AK240" s="135"/>
      <c r="AL240" s="135"/>
      <c r="AM240" s="135"/>
      <c r="AN240" s="135"/>
      <c r="AO240" s="135"/>
      <c r="AP240" s="135"/>
      <c r="AQ240" s="135"/>
      <c r="AR240" s="135"/>
      <c r="AS240" s="135"/>
      <c r="AT240" s="135"/>
      <c r="AU240" s="135"/>
    </row>
    <row r="241" spans="1:47">
      <c r="A241" s="135"/>
      <c r="B241" s="96"/>
      <c r="C241" s="96"/>
      <c r="D241" s="96"/>
      <c r="E241" s="96"/>
      <c r="F241" s="96"/>
      <c r="G241" s="96"/>
      <c r="H241" s="96"/>
      <c r="I241" s="96"/>
      <c r="J241" s="96"/>
      <c r="K241" s="96"/>
      <c r="L241" s="97"/>
      <c r="M241" s="96"/>
      <c r="N241" s="96"/>
      <c r="O241" s="96"/>
      <c r="P241" s="96"/>
      <c r="Q241" s="96"/>
      <c r="R241" s="96"/>
      <c r="S241" s="96"/>
      <c r="T241" s="135"/>
      <c r="U241" s="135"/>
      <c r="V241" s="135"/>
      <c r="W241" s="135"/>
      <c r="X241" s="135"/>
      <c r="Y241" s="135"/>
      <c r="Z241" s="135"/>
      <c r="AA241" s="135"/>
      <c r="AB241" s="135"/>
      <c r="AC241" s="135"/>
      <c r="AD241" s="135"/>
      <c r="AE241" s="135"/>
      <c r="AF241" s="135"/>
      <c r="AG241" s="135"/>
      <c r="AH241" s="135"/>
      <c r="AI241" s="135"/>
      <c r="AJ241" s="135"/>
      <c r="AK241" s="135"/>
      <c r="AL241" s="135"/>
      <c r="AM241" s="135"/>
      <c r="AN241" s="135"/>
      <c r="AO241" s="135"/>
      <c r="AP241" s="135"/>
      <c r="AQ241" s="135"/>
      <c r="AR241" s="135"/>
      <c r="AS241" s="135"/>
      <c r="AT241" s="135"/>
      <c r="AU241" s="135"/>
    </row>
    <row r="242" spans="1:47">
      <c r="A242" s="135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135"/>
      <c r="U242" s="135"/>
      <c r="V242" s="135"/>
      <c r="W242" s="135"/>
      <c r="X242" s="135"/>
      <c r="Y242" s="135"/>
      <c r="Z242" s="135"/>
      <c r="AA242" s="135"/>
      <c r="AB242" s="135"/>
      <c r="AC242" s="135"/>
      <c r="AD242" s="135"/>
      <c r="AE242" s="135"/>
      <c r="AF242" s="135"/>
      <c r="AG242" s="135"/>
      <c r="AH242" s="135"/>
      <c r="AI242" s="135"/>
      <c r="AJ242" s="135"/>
      <c r="AK242" s="135"/>
      <c r="AL242" s="135"/>
      <c r="AM242" s="135"/>
      <c r="AN242" s="135"/>
      <c r="AO242" s="135"/>
      <c r="AP242" s="135"/>
      <c r="AQ242" s="135"/>
      <c r="AR242" s="135"/>
      <c r="AS242" s="135"/>
      <c r="AT242" s="135"/>
      <c r="AU242" s="135"/>
    </row>
    <row r="243" spans="1:47">
      <c r="A243" s="135"/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135"/>
      <c r="U243" s="135"/>
      <c r="V243" s="135"/>
      <c r="W243" s="135"/>
      <c r="X243" s="135"/>
      <c r="Y243" s="135"/>
      <c r="Z243" s="135"/>
      <c r="AA243" s="135"/>
      <c r="AB243" s="135"/>
      <c r="AC243" s="135"/>
      <c r="AD243" s="135"/>
      <c r="AE243" s="135"/>
      <c r="AF243" s="135"/>
      <c r="AG243" s="135"/>
      <c r="AH243" s="135"/>
      <c r="AI243" s="135"/>
      <c r="AJ243" s="135"/>
      <c r="AK243" s="135"/>
      <c r="AL243" s="135"/>
      <c r="AM243" s="135"/>
      <c r="AN243" s="135"/>
      <c r="AO243" s="135"/>
      <c r="AP243" s="135"/>
      <c r="AQ243" s="135"/>
      <c r="AR243" s="135"/>
      <c r="AS243" s="135"/>
      <c r="AT243" s="135"/>
      <c r="AU243" s="135"/>
    </row>
    <row r="244" spans="1:47">
      <c r="A244" s="135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135"/>
      <c r="U244" s="135"/>
      <c r="V244" s="135"/>
      <c r="W244" s="135"/>
      <c r="X244" s="135"/>
      <c r="Y244" s="135"/>
      <c r="Z244" s="135"/>
      <c r="AA244" s="135"/>
      <c r="AB244" s="135"/>
      <c r="AC244" s="135"/>
      <c r="AD244" s="135"/>
      <c r="AE244" s="135"/>
      <c r="AF244" s="135"/>
      <c r="AG244" s="135"/>
      <c r="AH244" s="135"/>
      <c r="AI244" s="135"/>
      <c r="AJ244" s="135"/>
      <c r="AK244" s="135"/>
      <c r="AL244" s="135"/>
      <c r="AM244" s="135"/>
      <c r="AN244" s="135"/>
      <c r="AO244" s="135"/>
      <c r="AP244" s="135"/>
      <c r="AQ244" s="135"/>
      <c r="AR244" s="135"/>
      <c r="AS244" s="135"/>
      <c r="AT244" s="135"/>
      <c r="AU244" s="135"/>
    </row>
    <row r="245" spans="1:47">
      <c r="A245" s="135"/>
      <c r="B245" s="96"/>
      <c r="C245" s="96"/>
      <c r="D245" s="96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135"/>
      <c r="U245" s="135"/>
      <c r="V245" s="135"/>
      <c r="W245" s="135"/>
      <c r="X245" s="135"/>
      <c r="Y245" s="135"/>
      <c r="Z245" s="135"/>
      <c r="AA245" s="135"/>
      <c r="AB245" s="135"/>
      <c r="AC245" s="135"/>
      <c r="AD245" s="135"/>
      <c r="AE245" s="135"/>
      <c r="AF245" s="135"/>
      <c r="AG245" s="135"/>
      <c r="AH245" s="135"/>
      <c r="AI245" s="135"/>
      <c r="AJ245" s="135"/>
      <c r="AK245" s="135"/>
      <c r="AL245" s="135"/>
      <c r="AM245" s="135"/>
      <c r="AN245" s="135"/>
      <c r="AO245" s="135"/>
      <c r="AP245" s="135"/>
      <c r="AQ245" s="135"/>
      <c r="AR245" s="135"/>
      <c r="AS245" s="135"/>
      <c r="AT245" s="135"/>
      <c r="AU245" s="135"/>
    </row>
    <row r="246" spans="1:47">
      <c r="A246" s="135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135"/>
      <c r="U246" s="135"/>
      <c r="V246" s="135"/>
      <c r="W246" s="135"/>
      <c r="X246" s="135"/>
      <c r="Y246" s="135"/>
      <c r="Z246" s="135"/>
      <c r="AA246" s="135"/>
      <c r="AB246" s="135"/>
      <c r="AC246" s="135"/>
      <c r="AD246" s="135"/>
      <c r="AE246" s="135"/>
      <c r="AF246" s="135"/>
      <c r="AG246" s="135"/>
      <c r="AH246" s="135"/>
      <c r="AI246" s="135"/>
      <c r="AJ246" s="135"/>
      <c r="AK246" s="135"/>
      <c r="AL246" s="135"/>
      <c r="AM246" s="135"/>
      <c r="AN246" s="135"/>
      <c r="AO246" s="135"/>
      <c r="AP246" s="135"/>
      <c r="AQ246" s="135"/>
      <c r="AR246" s="135"/>
      <c r="AS246" s="135"/>
      <c r="AT246" s="135"/>
      <c r="AU246" s="135"/>
    </row>
    <row r="247" spans="1:47">
      <c r="A247" s="135"/>
      <c r="B247" s="96"/>
      <c r="C247" s="96"/>
      <c r="D247" s="96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135"/>
      <c r="U247" s="135"/>
      <c r="V247" s="135"/>
      <c r="W247" s="135"/>
      <c r="X247" s="135"/>
      <c r="Y247" s="135"/>
      <c r="Z247" s="135"/>
      <c r="AA247" s="135"/>
      <c r="AB247" s="135"/>
      <c r="AC247" s="135"/>
      <c r="AD247" s="135"/>
      <c r="AE247" s="135"/>
      <c r="AF247" s="135"/>
      <c r="AG247" s="135"/>
      <c r="AH247" s="135"/>
      <c r="AI247" s="135"/>
      <c r="AJ247" s="135"/>
      <c r="AK247" s="135"/>
      <c r="AL247" s="135"/>
      <c r="AM247" s="135"/>
      <c r="AN247" s="135"/>
      <c r="AO247" s="135"/>
      <c r="AP247" s="135"/>
      <c r="AQ247" s="135"/>
      <c r="AR247" s="135"/>
      <c r="AS247" s="135"/>
      <c r="AT247" s="135"/>
      <c r="AU247" s="135"/>
    </row>
    <row r="248" spans="1:47">
      <c r="A248" s="135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135"/>
      <c r="U248" s="135"/>
      <c r="V248" s="135"/>
      <c r="W248" s="135"/>
      <c r="X248" s="135"/>
      <c r="Y248" s="135"/>
      <c r="Z248" s="135"/>
      <c r="AA248" s="135"/>
      <c r="AB248" s="135"/>
      <c r="AC248" s="135"/>
      <c r="AD248" s="135"/>
      <c r="AE248" s="135"/>
      <c r="AF248" s="135"/>
      <c r="AG248" s="135"/>
      <c r="AH248" s="135"/>
      <c r="AI248" s="135"/>
      <c r="AJ248" s="135"/>
      <c r="AK248" s="135"/>
      <c r="AL248" s="135"/>
      <c r="AM248" s="135"/>
      <c r="AN248" s="135"/>
      <c r="AO248" s="135"/>
      <c r="AP248" s="135"/>
      <c r="AQ248" s="135"/>
      <c r="AR248" s="135"/>
      <c r="AS248" s="135"/>
      <c r="AT248" s="135"/>
      <c r="AU248" s="135"/>
    </row>
    <row r="249" spans="1:47">
      <c r="A249" s="135"/>
      <c r="B249" s="96"/>
      <c r="C249" s="96"/>
      <c r="D249" s="96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135"/>
      <c r="U249" s="135"/>
      <c r="V249" s="135"/>
      <c r="W249" s="135"/>
      <c r="X249" s="135"/>
      <c r="Y249" s="135"/>
      <c r="Z249" s="135"/>
      <c r="AA249" s="135"/>
      <c r="AB249" s="135"/>
      <c r="AC249" s="135"/>
      <c r="AD249" s="135"/>
      <c r="AE249" s="135"/>
      <c r="AF249" s="135"/>
      <c r="AG249" s="135"/>
      <c r="AH249" s="135"/>
      <c r="AI249" s="135"/>
      <c r="AJ249" s="135"/>
      <c r="AK249" s="135"/>
      <c r="AL249" s="135"/>
      <c r="AM249" s="135"/>
      <c r="AN249" s="135"/>
      <c r="AO249" s="135"/>
      <c r="AP249" s="135"/>
      <c r="AQ249" s="135"/>
      <c r="AR249" s="135"/>
      <c r="AS249" s="135"/>
      <c r="AT249" s="135"/>
      <c r="AU249" s="135"/>
    </row>
    <row r="250" spans="1:47">
      <c r="A250" s="135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135"/>
      <c r="U250" s="135"/>
      <c r="V250" s="135"/>
      <c r="W250" s="135"/>
      <c r="X250" s="135"/>
      <c r="Y250" s="135"/>
      <c r="Z250" s="135"/>
      <c r="AA250" s="135"/>
      <c r="AB250" s="135"/>
      <c r="AC250" s="135"/>
      <c r="AD250" s="135"/>
      <c r="AE250" s="135"/>
      <c r="AF250" s="135"/>
      <c r="AG250" s="135"/>
      <c r="AH250" s="135"/>
      <c r="AI250" s="135"/>
      <c r="AJ250" s="135"/>
      <c r="AK250" s="135"/>
      <c r="AL250" s="135"/>
      <c r="AM250" s="135"/>
      <c r="AN250" s="135"/>
      <c r="AO250" s="135"/>
      <c r="AP250" s="135"/>
      <c r="AQ250" s="135"/>
      <c r="AR250" s="135"/>
      <c r="AS250" s="135"/>
      <c r="AT250" s="135"/>
      <c r="AU250" s="135"/>
    </row>
    <row r="251" spans="1:47">
      <c r="A251" s="135"/>
      <c r="B251" s="96"/>
      <c r="C251" s="96"/>
      <c r="D251" s="96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135"/>
      <c r="U251" s="135"/>
      <c r="V251" s="135"/>
      <c r="W251" s="135"/>
      <c r="X251" s="135"/>
      <c r="Y251" s="135"/>
      <c r="Z251" s="135"/>
      <c r="AA251" s="135"/>
      <c r="AB251" s="135"/>
      <c r="AC251" s="135"/>
      <c r="AD251" s="135"/>
      <c r="AE251" s="135"/>
      <c r="AF251" s="135"/>
      <c r="AG251" s="135"/>
      <c r="AH251" s="135"/>
      <c r="AI251" s="135"/>
      <c r="AJ251" s="135"/>
      <c r="AK251" s="135"/>
      <c r="AL251" s="135"/>
      <c r="AM251" s="135"/>
      <c r="AN251" s="135"/>
      <c r="AO251" s="135"/>
      <c r="AP251" s="135"/>
      <c r="AQ251" s="135"/>
      <c r="AR251" s="135"/>
      <c r="AS251" s="135"/>
      <c r="AT251" s="135"/>
      <c r="AU251" s="135"/>
    </row>
    <row r="252" spans="1:47">
      <c r="A252" s="135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135"/>
      <c r="U252" s="135"/>
      <c r="V252" s="135"/>
      <c r="W252" s="135"/>
      <c r="X252" s="135"/>
      <c r="Y252" s="135"/>
      <c r="Z252" s="135"/>
      <c r="AA252" s="135"/>
      <c r="AB252" s="135"/>
      <c r="AC252" s="135"/>
      <c r="AD252" s="135"/>
      <c r="AE252" s="135"/>
      <c r="AF252" s="135"/>
      <c r="AG252" s="135"/>
      <c r="AH252" s="135"/>
      <c r="AI252" s="135"/>
      <c r="AJ252" s="135"/>
      <c r="AK252" s="135"/>
      <c r="AL252" s="135"/>
      <c r="AM252" s="135"/>
      <c r="AN252" s="135"/>
      <c r="AO252" s="135"/>
      <c r="AP252" s="135"/>
      <c r="AQ252" s="135"/>
      <c r="AR252" s="135"/>
      <c r="AS252" s="135"/>
      <c r="AT252" s="135"/>
      <c r="AU252" s="135"/>
    </row>
    <row r="253" spans="1:47">
      <c r="A253" s="135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135"/>
      <c r="U253" s="135"/>
      <c r="V253" s="135"/>
      <c r="W253" s="135"/>
      <c r="X253" s="135"/>
      <c r="Y253" s="135"/>
      <c r="Z253" s="135"/>
      <c r="AA253" s="135"/>
      <c r="AB253" s="135"/>
      <c r="AC253" s="135"/>
      <c r="AD253" s="135"/>
      <c r="AE253" s="135"/>
      <c r="AF253" s="135"/>
      <c r="AG253" s="135"/>
      <c r="AH253" s="135"/>
      <c r="AI253" s="135"/>
      <c r="AJ253" s="135"/>
      <c r="AK253" s="135"/>
      <c r="AL253" s="135"/>
      <c r="AM253" s="135"/>
      <c r="AN253" s="135"/>
      <c r="AO253" s="135"/>
      <c r="AP253" s="135"/>
      <c r="AQ253" s="135"/>
      <c r="AR253" s="135"/>
      <c r="AS253" s="135"/>
      <c r="AT253" s="135"/>
      <c r="AU253" s="135"/>
    </row>
    <row r="254" spans="1:47">
      <c r="A254" s="135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135"/>
      <c r="U254" s="135"/>
      <c r="V254" s="135"/>
      <c r="W254" s="135"/>
      <c r="X254" s="135"/>
      <c r="Y254" s="135"/>
      <c r="Z254" s="135"/>
      <c r="AA254" s="135"/>
      <c r="AB254" s="135"/>
      <c r="AC254" s="135"/>
      <c r="AD254" s="135"/>
      <c r="AE254" s="135"/>
      <c r="AF254" s="135"/>
      <c r="AG254" s="135"/>
      <c r="AH254" s="135"/>
      <c r="AI254" s="135"/>
      <c r="AJ254" s="135"/>
      <c r="AK254" s="135"/>
      <c r="AL254" s="135"/>
      <c r="AM254" s="135"/>
      <c r="AN254" s="135"/>
      <c r="AO254" s="135"/>
      <c r="AP254" s="135"/>
      <c r="AQ254" s="135"/>
      <c r="AR254" s="135"/>
      <c r="AS254" s="135"/>
      <c r="AT254" s="135"/>
      <c r="AU254" s="135"/>
    </row>
    <row r="255" spans="1:47">
      <c r="A255" s="135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135"/>
      <c r="U255" s="135"/>
      <c r="V255" s="135"/>
      <c r="W255" s="135"/>
      <c r="X255" s="135"/>
      <c r="Y255" s="135"/>
      <c r="Z255" s="135"/>
      <c r="AA255" s="135"/>
      <c r="AB255" s="135"/>
      <c r="AC255" s="135"/>
      <c r="AD255" s="135"/>
      <c r="AE255" s="135"/>
      <c r="AF255" s="135"/>
      <c r="AG255" s="135"/>
      <c r="AH255" s="135"/>
      <c r="AI255" s="135"/>
      <c r="AJ255" s="135"/>
      <c r="AK255" s="135"/>
      <c r="AL255" s="135"/>
      <c r="AM255" s="135"/>
      <c r="AN255" s="135"/>
      <c r="AO255" s="135"/>
      <c r="AP255" s="135"/>
      <c r="AQ255" s="135"/>
      <c r="AR255" s="135"/>
      <c r="AS255" s="135"/>
      <c r="AT255" s="135"/>
      <c r="AU255" s="135"/>
    </row>
    <row r="256" spans="1:47">
      <c r="A256" s="135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135"/>
      <c r="U256" s="135"/>
      <c r="V256" s="135"/>
      <c r="W256" s="135"/>
      <c r="X256" s="135"/>
      <c r="Y256" s="135"/>
      <c r="Z256" s="135"/>
      <c r="AA256" s="135"/>
      <c r="AB256" s="135"/>
      <c r="AC256" s="135"/>
      <c r="AD256" s="135"/>
      <c r="AE256" s="135"/>
      <c r="AF256" s="135"/>
      <c r="AG256" s="135"/>
      <c r="AH256" s="135"/>
      <c r="AI256" s="135"/>
      <c r="AJ256" s="135"/>
      <c r="AK256" s="135"/>
      <c r="AL256" s="135"/>
      <c r="AM256" s="135"/>
      <c r="AN256" s="135"/>
      <c r="AO256" s="135"/>
      <c r="AP256" s="135"/>
      <c r="AQ256" s="135"/>
      <c r="AR256" s="135"/>
      <c r="AS256" s="135"/>
      <c r="AT256" s="135"/>
      <c r="AU256" s="135"/>
    </row>
    <row r="257" spans="1:47">
      <c r="A257" s="135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135"/>
      <c r="U257" s="135"/>
      <c r="V257" s="135"/>
      <c r="W257" s="135"/>
      <c r="X257" s="135"/>
      <c r="Y257" s="135"/>
      <c r="Z257" s="135"/>
      <c r="AA257" s="135"/>
      <c r="AB257" s="135"/>
      <c r="AC257" s="135"/>
      <c r="AD257" s="135"/>
      <c r="AE257" s="135"/>
      <c r="AF257" s="135"/>
      <c r="AG257" s="135"/>
      <c r="AH257" s="135"/>
      <c r="AI257" s="135"/>
      <c r="AJ257" s="135"/>
      <c r="AK257" s="135"/>
      <c r="AL257" s="135"/>
      <c r="AM257" s="135"/>
      <c r="AN257" s="135"/>
      <c r="AO257" s="135"/>
      <c r="AP257" s="135"/>
      <c r="AQ257" s="135"/>
      <c r="AR257" s="135"/>
      <c r="AS257" s="135"/>
      <c r="AT257" s="135"/>
      <c r="AU257" s="135"/>
    </row>
    <row r="258" spans="1:47">
      <c r="A258" s="135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135"/>
      <c r="U258" s="135"/>
      <c r="V258" s="135"/>
      <c r="W258" s="135"/>
      <c r="X258" s="135"/>
      <c r="Y258" s="135"/>
      <c r="Z258" s="135"/>
      <c r="AA258" s="135"/>
      <c r="AB258" s="135"/>
      <c r="AC258" s="135"/>
      <c r="AD258" s="135"/>
      <c r="AE258" s="135"/>
      <c r="AF258" s="135"/>
      <c r="AG258" s="135"/>
      <c r="AH258" s="135"/>
      <c r="AI258" s="135"/>
      <c r="AJ258" s="135"/>
      <c r="AK258" s="135"/>
      <c r="AL258" s="135"/>
      <c r="AM258" s="135"/>
      <c r="AN258" s="135"/>
      <c r="AO258" s="135"/>
      <c r="AP258" s="135"/>
      <c r="AQ258" s="135"/>
      <c r="AR258" s="135"/>
      <c r="AS258" s="135"/>
      <c r="AT258" s="135"/>
      <c r="AU258" s="135"/>
    </row>
    <row r="259" spans="1:47">
      <c r="A259" s="135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135"/>
      <c r="U259" s="135"/>
      <c r="V259" s="135"/>
      <c r="W259" s="135"/>
      <c r="X259" s="135"/>
      <c r="Y259" s="135"/>
      <c r="Z259" s="135"/>
      <c r="AA259" s="135"/>
      <c r="AB259" s="135"/>
      <c r="AC259" s="135"/>
      <c r="AD259" s="135"/>
      <c r="AE259" s="135"/>
      <c r="AF259" s="135"/>
      <c r="AG259" s="135"/>
      <c r="AH259" s="135"/>
      <c r="AI259" s="135"/>
      <c r="AJ259" s="135"/>
      <c r="AK259" s="135"/>
      <c r="AL259" s="135"/>
      <c r="AM259" s="135"/>
      <c r="AN259" s="135"/>
      <c r="AO259" s="135"/>
      <c r="AP259" s="135"/>
      <c r="AQ259" s="135"/>
      <c r="AR259" s="135"/>
      <c r="AS259" s="135"/>
      <c r="AT259" s="135"/>
      <c r="AU259" s="135"/>
    </row>
    <row r="260" spans="1:47">
      <c r="A260" s="135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135"/>
      <c r="U260" s="135"/>
      <c r="V260" s="135"/>
      <c r="W260" s="135"/>
      <c r="X260" s="135"/>
      <c r="Y260" s="135"/>
      <c r="Z260" s="135"/>
      <c r="AA260" s="135"/>
      <c r="AB260" s="135"/>
      <c r="AC260" s="135"/>
      <c r="AD260" s="135"/>
      <c r="AE260" s="135"/>
      <c r="AF260" s="135"/>
      <c r="AG260" s="135"/>
      <c r="AH260" s="135"/>
      <c r="AI260" s="135"/>
      <c r="AJ260" s="135"/>
      <c r="AK260" s="135"/>
      <c r="AL260" s="135"/>
      <c r="AM260" s="135"/>
      <c r="AN260" s="135"/>
      <c r="AO260" s="135"/>
      <c r="AP260" s="135"/>
      <c r="AQ260" s="135"/>
      <c r="AR260" s="135"/>
      <c r="AS260" s="135"/>
      <c r="AT260" s="135"/>
      <c r="AU260" s="135"/>
    </row>
    <row r="261" spans="1:47">
      <c r="A261" s="135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135"/>
      <c r="U261" s="135"/>
      <c r="V261" s="135"/>
      <c r="W261" s="135"/>
      <c r="X261" s="135"/>
      <c r="Y261" s="135"/>
      <c r="Z261" s="135"/>
      <c r="AA261" s="135"/>
      <c r="AB261" s="135"/>
      <c r="AC261" s="135"/>
      <c r="AD261" s="135"/>
      <c r="AE261" s="135"/>
      <c r="AF261" s="135"/>
      <c r="AG261" s="135"/>
      <c r="AH261" s="135"/>
      <c r="AI261" s="135"/>
      <c r="AJ261" s="135"/>
      <c r="AK261" s="135"/>
      <c r="AL261" s="135"/>
      <c r="AM261" s="135"/>
      <c r="AN261" s="135"/>
      <c r="AO261" s="135"/>
      <c r="AP261" s="135"/>
      <c r="AQ261" s="135"/>
      <c r="AR261" s="135"/>
      <c r="AS261" s="135"/>
      <c r="AT261" s="135"/>
      <c r="AU261" s="135"/>
    </row>
    <row r="262" spans="1:47">
      <c r="A262" s="135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135"/>
      <c r="U262" s="135"/>
      <c r="V262" s="135"/>
      <c r="W262" s="135"/>
      <c r="X262" s="135"/>
      <c r="Y262" s="135"/>
      <c r="Z262" s="135"/>
      <c r="AA262" s="135"/>
      <c r="AB262" s="135"/>
      <c r="AC262" s="135"/>
      <c r="AD262" s="135"/>
      <c r="AE262" s="135"/>
      <c r="AF262" s="135"/>
      <c r="AG262" s="135"/>
      <c r="AH262" s="135"/>
      <c r="AI262" s="135"/>
      <c r="AJ262" s="135"/>
      <c r="AK262" s="135"/>
      <c r="AL262" s="135"/>
      <c r="AM262" s="135"/>
      <c r="AN262" s="135"/>
      <c r="AO262" s="135"/>
      <c r="AP262" s="135"/>
      <c r="AQ262" s="135"/>
      <c r="AR262" s="135"/>
      <c r="AS262" s="135"/>
      <c r="AT262" s="135"/>
      <c r="AU262" s="135"/>
    </row>
    <row r="263" spans="1:47">
      <c r="A263" s="135"/>
      <c r="B263" s="96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135"/>
      <c r="U263" s="135"/>
      <c r="V263" s="135"/>
      <c r="W263" s="135"/>
      <c r="X263" s="135"/>
      <c r="Y263" s="135"/>
      <c r="Z263" s="135"/>
      <c r="AA263" s="135"/>
      <c r="AB263" s="135"/>
      <c r="AC263" s="135"/>
      <c r="AD263" s="135"/>
      <c r="AE263" s="135"/>
      <c r="AF263" s="135"/>
      <c r="AG263" s="135"/>
      <c r="AH263" s="135"/>
      <c r="AI263" s="135"/>
      <c r="AJ263" s="135"/>
      <c r="AK263" s="135"/>
      <c r="AL263" s="135"/>
      <c r="AM263" s="135"/>
      <c r="AN263" s="135"/>
      <c r="AO263" s="135"/>
      <c r="AP263" s="135"/>
      <c r="AQ263" s="135"/>
      <c r="AR263" s="135"/>
      <c r="AS263" s="135"/>
      <c r="AT263" s="135"/>
      <c r="AU263" s="135"/>
    </row>
    <row r="264" spans="1:47">
      <c r="A264" s="135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135"/>
      <c r="U264" s="135"/>
      <c r="V264" s="135"/>
      <c r="W264" s="135"/>
      <c r="X264" s="135"/>
      <c r="Y264" s="135"/>
      <c r="Z264" s="135"/>
      <c r="AA264" s="135"/>
      <c r="AB264" s="135"/>
      <c r="AC264" s="135"/>
      <c r="AD264" s="135"/>
      <c r="AE264" s="135"/>
      <c r="AF264" s="135"/>
      <c r="AG264" s="135"/>
      <c r="AH264" s="135"/>
      <c r="AI264" s="135"/>
      <c r="AJ264" s="135"/>
      <c r="AK264" s="135"/>
      <c r="AL264" s="135"/>
      <c r="AM264" s="135"/>
      <c r="AN264" s="135"/>
      <c r="AO264" s="135"/>
      <c r="AP264" s="135"/>
      <c r="AQ264" s="135"/>
      <c r="AR264" s="135"/>
      <c r="AS264" s="135"/>
      <c r="AT264" s="135"/>
      <c r="AU264" s="135"/>
    </row>
    <row r="265" spans="1:47">
      <c r="A265" s="135"/>
      <c r="B265" s="96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135"/>
      <c r="U265" s="135"/>
      <c r="V265" s="135"/>
      <c r="W265" s="135"/>
      <c r="X265" s="135"/>
      <c r="Y265" s="135"/>
      <c r="Z265" s="135"/>
      <c r="AA265" s="135"/>
      <c r="AB265" s="135"/>
      <c r="AC265" s="135"/>
      <c r="AD265" s="135"/>
      <c r="AE265" s="135"/>
      <c r="AF265" s="135"/>
      <c r="AG265" s="135"/>
      <c r="AH265" s="135"/>
      <c r="AI265" s="135"/>
      <c r="AJ265" s="135"/>
      <c r="AK265" s="135"/>
      <c r="AL265" s="135"/>
      <c r="AM265" s="135"/>
      <c r="AN265" s="135"/>
      <c r="AO265" s="135"/>
      <c r="AP265" s="135"/>
      <c r="AQ265" s="135"/>
      <c r="AR265" s="135"/>
      <c r="AS265" s="135"/>
      <c r="AT265" s="135"/>
      <c r="AU265" s="135"/>
    </row>
    <row r="266" spans="1:47">
      <c r="A266" s="135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135"/>
      <c r="U266" s="135"/>
      <c r="V266" s="135"/>
      <c r="W266" s="135"/>
      <c r="X266" s="135"/>
      <c r="Y266" s="135"/>
      <c r="Z266" s="135"/>
      <c r="AA266" s="135"/>
      <c r="AB266" s="135"/>
      <c r="AC266" s="135"/>
      <c r="AD266" s="135"/>
      <c r="AE266" s="135"/>
      <c r="AF266" s="135"/>
      <c r="AG266" s="135"/>
      <c r="AH266" s="135"/>
      <c r="AI266" s="135"/>
      <c r="AJ266" s="135"/>
      <c r="AK266" s="135"/>
      <c r="AL266" s="135"/>
      <c r="AM266" s="135"/>
      <c r="AN266" s="135"/>
      <c r="AO266" s="135"/>
      <c r="AP266" s="135"/>
      <c r="AQ266" s="135"/>
      <c r="AR266" s="135"/>
      <c r="AS266" s="135"/>
      <c r="AT266" s="135"/>
      <c r="AU266" s="135"/>
    </row>
    <row r="267" spans="1:47">
      <c r="A267" s="135"/>
      <c r="B267" s="96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135"/>
      <c r="U267" s="135"/>
      <c r="V267" s="135"/>
      <c r="W267" s="135"/>
      <c r="X267" s="135"/>
      <c r="Y267" s="135"/>
      <c r="Z267" s="135"/>
      <c r="AA267" s="135"/>
      <c r="AB267" s="135"/>
      <c r="AC267" s="135"/>
      <c r="AD267" s="135"/>
      <c r="AE267" s="135"/>
      <c r="AF267" s="135"/>
      <c r="AG267" s="135"/>
      <c r="AH267" s="135"/>
      <c r="AI267" s="135"/>
      <c r="AJ267" s="135"/>
      <c r="AK267" s="135"/>
      <c r="AL267" s="135"/>
      <c r="AM267" s="135"/>
      <c r="AN267" s="135"/>
      <c r="AO267" s="135"/>
      <c r="AP267" s="135"/>
      <c r="AQ267" s="135"/>
      <c r="AR267" s="135"/>
      <c r="AS267" s="135"/>
      <c r="AT267" s="135"/>
      <c r="AU267" s="135"/>
    </row>
    <row r="268" spans="1:47">
      <c r="A268" s="135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135"/>
      <c r="U268" s="135"/>
      <c r="V268" s="135"/>
      <c r="W268" s="135"/>
      <c r="X268" s="135"/>
      <c r="Y268" s="135"/>
      <c r="Z268" s="135"/>
      <c r="AA268" s="135"/>
      <c r="AB268" s="135"/>
      <c r="AC268" s="135"/>
      <c r="AD268" s="135"/>
      <c r="AE268" s="135"/>
      <c r="AF268" s="135"/>
      <c r="AG268" s="135"/>
      <c r="AH268" s="135"/>
      <c r="AI268" s="135"/>
      <c r="AJ268" s="135"/>
      <c r="AK268" s="135"/>
      <c r="AL268" s="135"/>
      <c r="AM268" s="135"/>
      <c r="AN268" s="135"/>
      <c r="AO268" s="135"/>
      <c r="AP268" s="135"/>
      <c r="AQ268" s="135"/>
      <c r="AR268" s="135"/>
      <c r="AS268" s="135"/>
      <c r="AT268" s="135"/>
      <c r="AU268" s="135"/>
    </row>
    <row r="269" spans="1:47">
      <c r="A269" s="135"/>
      <c r="B269" s="96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135"/>
      <c r="U269" s="135"/>
      <c r="V269" s="135"/>
      <c r="W269" s="135"/>
      <c r="X269" s="135"/>
      <c r="Y269" s="135"/>
      <c r="Z269" s="135"/>
      <c r="AA269" s="135"/>
      <c r="AB269" s="135"/>
      <c r="AC269" s="135"/>
      <c r="AD269" s="135"/>
      <c r="AE269" s="135"/>
      <c r="AF269" s="135"/>
      <c r="AG269" s="135"/>
      <c r="AH269" s="135"/>
      <c r="AI269" s="135"/>
      <c r="AJ269" s="135"/>
      <c r="AK269" s="135"/>
      <c r="AL269" s="135"/>
      <c r="AM269" s="135"/>
      <c r="AN269" s="135"/>
      <c r="AO269" s="135"/>
      <c r="AP269" s="135"/>
      <c r="AQ269" s="135"/>
      <c r="AR269" s="135"/>
      <c r="AS269" s="135"/>
      <c r="AT269" s="135"/>
      <c r="AU269" s="135"/>
    </row>
    <row r="270" spans="1:47">
      <c r="A270" s="135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135"/>
      <c r="U270" s="135"/>
      <c r="V270" s="135"/>
      <c r="W270" s="135"/>
      <c r="X270" s="135"/>
      <c r="Y270" s="135"/>
      <c r="Z270" s="135"/>
      <c r="AA270" s="135"/>
      <c r="AB270" s="135"/>
      <c r="AC270" s="135"/>
      <c r="AD270" s="135"/>
      <c r="AE270" s="135"/>
      <c r="AF270" s="135"/>
      <c r="AG270" s="135"/>
      <c r="AH270" s="135"/>
      <c r="AI270" s="135"/>
      <c r="AJ270" s="135"/>
      <c r="AK270" s="135"/>
      <c r="AL270" s="135"/>
      <c r="AM270" s="135"/>
      <c r="AN270" s="135"/>
      <c r="AO270" s="135"/>
      <c r="AP270" s="135"/>
      <c r="AQ270" s="135"/>
      <c r="AR270" s="135"/>
      <c r="AS270" s="135"/>
      <c r="AT270" s="135"/>
      <c r="AU270" s="135"/>
    </row>
    <row r="271" spans="1:47"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</row>
    <row r="272" spans="1:47"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</row>
    <row r="273" spans="2:19"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</row>
    <row r="274" spans="2:19"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</row>
    <row r="275" spans="2:19"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</row>
    <row r="276" spans="2:19"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</row>
    <row r="277" spans="2:19"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</row>
    <row r="278" spans="2:19"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</row>
    <row r="279" spans="2:19"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610"/>
  <sheetViews>
    <sheetView workbookViewId="0">
      <selection sqref="A1:AA269"/>
    </sheetView>
  </sheetViews>
  <sheetFormatPr defaultRowHeight="15"/>
  <cols>
    <col min="6" max="6" width="10.7109375" customWidth="1"/>
  </cols>
  <sheetData>
    <row r="1" spans="1:40">
      <c r="A1" s="141" t="s">
        <v>194</v>
      </c>
      <c r="B1" s="3"/>
      <c r="C1" s="3"/>
      <c r="D1" s="3"/>
      <c r="E1" s="3"/>
      <c r="F1" s="3"/>
      <c r="G1" s="3"/>
      <c r="H1" s="3"/>
      <c r="I1" s="3"/>
      <c r="J1" s="3"/>
      <c r="K1" s="3"/>
      <c r="L1" s="18"/>
      <c r="M1" s="18"/>
      <c r="N1" s="18"/>
      <c r="O1" s="18"/>
      <c r="P1" s="215" t="s">
        <v>18</v>
      </c>
      <c r="Q1" s="217"/>
      <c r="R1" s="217"/>
      <c r="S1" s="217"/>
      <c r="T1" s="215" t="s">
        <v>15</v>
      </c>
      <c r="U1" s="217"/>
      <c r="V1" s="217"/>
      <c r="W1" s="217"/>
    </row>
    <row r="2" spans="1:40">
      <c r="A2" s="96" t="s">
        <v>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213" t="s">
        <v>11</v>
      </c>
      <c r="M2" s="214"/>
      <c r="N2" s="214"/>
      <c r="O2" s="214"/>
      <c r="P2" s="213" t="s">
        <v>11</v>
      </c>
      <c r="Q2" s="214"/>
      <c r="R2" s="214"/>
      <c r="S2" s="214"/>
      <c r="T2" s="213" t="s">
        <v>11</v>
      </c>
      <c r="U2" s="214"/>
      <c r="V2" s="214"/>
      <c r="W2" s="214"/>
      <c r="X2" s="96"/>
      <c r="Y2" s="96"/>
      <c r="Z2" s="96"/>
      <c r="AA2" s="96"/>
      <c r="AB2" s="96"/>
      <c r="AC2" s="96"/>
      <c r="AD2" s="96"/>
      <c r="AE2" s="96"/>
      <c r="AF2" s="96"/>
      <c r="AG2" s="96"/>
      <c r="AH2" s="96"/>
      <c r="AI2" s="96"/>
      <c r="AJ2" s="96"/>
      <c r="AK2" s="132"/>
      <c r="AL2" s="132"/>
      <c r="AM2" s="132"/>
      <c r="AN2" s="132"/>
    </row>
    <row r="3" spans="1:40">
      <c r="A3" s="148"/>
      <c r="B3" s="148" t="s">
        <v>12</v>
      </c>
      <c r="C3" s="148" t="s">
        <v>12</v>
      </c>
      <c r="D3" s="148" t="s">
        <v>0</v>
      </c>
      <c r="E3" s="148" t="s">
        <v>0</v>
      </c>
      <c r="F3" s="148" t="s">
        <v>2</v>
      </c>
      <c r="G3" s="148" t="s">
        <v>2</v>
      </c>
      <c r="H3" s="148" t="s">
        <v>11</v>
      </c>
      <c r="I3" s="148" t="s">
        <v>12</v>
      </c>
      <c r="J3" s="148" t="s">
        <v>2</v>
      </c>
      <c r="K3" s="148" t="s">
        <v>15</v>
      </c>
      <c r="L3" s="102" t="s">
        <v>19</v>
      </c>
      <c r="M3" s="102" t="s">
        <v>20</v>
      </c>
      <c r="N3" s="102" t="s">
        <v>21</v>
      </c>
      <c r="O3" s="102" t="s">
        <v>22</v>
      </c>
      <c r="P3" s="102" t="s">
        <v>19</v>
      </c>
      <c r="Q3" s="102" t="s">
        <v>20</v>
      </c>
      <c r="R3" s="102" t="s">
        <v>21</v>
      </c>
      <c r="S3" s="102" t="s">
        <v>22</v>
      </c>
      <c r="T3" s="102" t="s">
        <v>19</v>
      </c>
      <c r="U3" s="102" t="s">
        <v>20</v>
      </c>
      <c r="V3" s="102" t="s">
        <v>21</v>
      </c>
      <c r="W3" s="102" t="s">
        <v>22</v>
      </c>
      <c r="X3" s="96"/>
      <c r="Y3" s="96"/>
      <c r="Z3" s="96"/>
      <c r="AA3" s="96"/>
      <c r="AB3" s="96"/>
      <c r="AC3" s="96"/>
      <c r="AD3" s="96"/>
      <c r="AE3" s="96"/>
      <c r="AF3" s="96"/>
      <c r="AG3" s="96"/>
      <c r="AH3" s="96"/>
      <c r="AI3" s="96"/>
      <c r="AJ3" s="96"/>
      <c r="AK3" s="132"/>
      <c r="AL3" s="132"/>
      <c r="AM3" s="132"/>
      <c r="AN3" s="132"/>
    </row>
    <row r="4" spans="1:40">
      <c r="A4" s="148"/>
      <c r="B4" s="3" t="s">
        <v>255</v>
      </c>
      <c r="C4" s="3" t="s">
        <v>255</v>
      </c>
      <c r="D4" s="96" t="s">
        <v>252</v>
      </c>
      <c r="E4" s="96" t="s">
        <v>1</v>
      </c>
      <c r="F4" s="96" t="s">
        <v>1</v>
      </c>
      <c r="G4" s="96" t="s">
        <v>1</v>
      </c>
      <c r="H4" s="96"/>
      <c r="I4" s="96" t="s">
        <v>17</v>
      </c>
      <c r="J4" s="96" t="s">
        <v>1</v>
      </c>
      <c r="K4" s="96" t="s">
        <v>14</v>
      </c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  <c r="AB4" s="96"/>
      <c r="AC4" s="96"/>
      <c r="AD4" s="96"/>
      <c r="AE4" s="96"/>
      <c r="AF4" s="96"/>
      <c r="AG4" s="96"/>
      <c r="AH4" s="96"/>
      <c r="AI4" s="96"/>
      <c r="AJ4" s="96"/>
      <c r="AK4" s="132"/>
      <c r="AL4" s="132"/>
      <c r="AM4" s="132"/>
      <c r="AN4" s="132"/>
    </row>
    <row r="5" spans="1:40">
      <c r="A5" s="148"/>
      <c r="B5" s="148" t="s">
        <v>253</v>
      </c>
      <c r="C5" s="148" t="s">
        <v>254</v>
      </c>
      <c r="D5" s="148" t="s">
        <v>3</v>
      </c>
      <c r="E5" s="148" t="s">
        <v>256</v>
      </c>
      <c r="F5" s="148" t="s">
        <v>3</v>
      </c>
      <c r="G5" s="148" t="s">
        <v>3</v>
      </c>
      <c r="H5" s="148"/>
      <c r="I5" s="148"/>
      <c r="J5" s="148" t="s">
        <v>13</v>
      </c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3"/>
      <c r="AL5" s="3"/>
      <c r="AM5" s="3"/>
      <c r="AN5" s="3"/>
    </row>
    <row r="6" spans="1:40">
      <c r="A6" s="96"/>
      <c r="B6" s="96"/>
      <c r="C6" s="96"/>
      <c r="D6" s="96"/>
      <c r="E6" s="96" t="s">
        <v>9</v>
      </c>
      <c r="F6" s="96"/>
      <c r="G6" s="96" t="s">
        <v>29</v>
      </c>
      <c r="H6" s="96"/>
      <c r="I6" s="96"/>
      <c r="J6" s="96" t="s">
        <v>14</v>
      </c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132"/>
      <c r="AL6" s="132"/>
      <c r="AM6" s="132"/>
      <c r="AN6" s="132"/>
    </row>
    <row r="7" spans="1:40">
      <c r="A7" s="103">
        <v>1850</v>
      </c>
      <c r="B7" s="96"/>
      <c r="C7" s="96"/>
      <c r="D7" s="132">
        <v>6070</v>
      </c>
      <c r="E7" s="148"/>
      <c r="F7" s="51">
        <v>48178</v>
      </c>
      <c r="G7" s="96"/>
      <c r="H7" s="96"/>
      <c r="I7" s="96"/>
      <c r="J7" s="132"/>
      <c r="K7" s="149">
        <v>-2.3297491039426568</v>
      </c>
      <c r="L7" s="148"/>
      <c r="M7" s="148"/>
      <c r="N7" s="148"/>
      <c r="O7" s="148"/>
      <c r="P7" s="148"/>
      <c r="Q7" s="148"/>
      <c r="R7" s="148"/>
      <c r="S7" s="148"/>
      <c r="T7" s="148"/>
      <c r="U7" s="148"/>
      <c r="V7" s="148"/>
      <c r="W7" s="148"/>
      <c r="X7" s="148"/>
      <c r="Y7" s="148"/>
      <c r="Z7" s="148"/>
      <c r="AA7" s="148"/>
      <c r="AB7" s="148"/>
      <c r="AC7" s="148"/>
      <c r="AD7" s="148"/>
      <c r="AE7" s="148"/>
      <c r="AF7" s="148"/>
      <c r="AG7" s="148"/>
      <c r="AH7" s="148"/>
      <c r="AI7" s="148"/>
      <c r="AJ7" s="148"/>
      <c r="AK7" s="3"/>
      <c r="AL7" s="3"/>
      <c r="AM7" s="3"/>
      <c r="AN7" s="3"/>
    </row>
    <row r="8" spans="1:40">
      <c r="A8" s="103">
        <f t="shared" ref="A8:A21" si="0">A7+1</f>
        <v>1851</v>
      </c>
      <c r="B8" s="96"/>
      <c r="C8" s="96"/>
      <c r="D8" s="132">
        <v>6431</v>
      </c>
      <c r="E8" s="148"/>
      <c r="F8" s="51">
        <v>47941</v>
      </c>
      <c r="G8" s="96"/>
      <c r="H8" s="96"/>
      <c r="I8" s="96"/>
      <c r="J8" s="97">
        <f t="shared" ref="J8:J51" si="1">100*(F8/F7-1)</f>
        <v>-0.49192577525011272</v>
      </c>
      <c r="K8" s="97">
        <v>17.431192660550462</v>
      </c>
      <c r="L8" s="96"/>
      <c r="M8" s="96"/>
      <c r="N8" s="96"/>
      <c r="O8" s="96"/>
      <c r="P8" s="96"/>
      <c r="Q8" s="96"/>
      <c r="R8" s="96"/>
      <c r="S8" s="96"/>
      <c r="T8" s="96"/>
      <c r="U8" s="96"/>
      <c r="V8" s="96"/>
      <c r="W8" s="96"/>
      <c r="X8" s="96"/>
      <c r="Y8" s="96"/>
      <c r="Z8" s="96"/>
      <c r="AA8" s="96"/>
      <c r="AB8" s="96"/>
      <c r="AC8" s="96"/>
      <c r="AD8" s="96"/>
      <c r="AE8" s="96"/>
      <c r="AF8" s="96"/>
      <c r="AG8" s="96"/>
      <c r="AH8" s="96"/>
      <c r="AI8" s="96"/>
      <c r="AJ8" s="96"/>
      <c r="AK8" s="132"/>
      <c r="AL8" s="132"/>
      <c r="AM8" s="132"/>
      <c r="AN8" s="132"/>
    </row>
    <row r="9" spans="1:40">
      <c r="A9" s="103">
        <f t="shared" si="0"/>
        <v>1852</v>
      </c>
      <c r="B9" s="96"/>
      <c r="C9" s="96"/>
      <c r="D9" s="132">
        <v>7296</v>
      </c>
      <c r="E9" s="148"/>
      <c r="F9" s="51">
        <v>48890</v>
      </c>
      <c r="G9" s="96"/>
      <c r="H9" s="96"/>
      <c r="I9" s="96"/>
      <c r="J9" s="97">
        <f t="shared" si="1"/>
        <v>1.9795164890177519</v>
      </c>
      <c r="K9" s="97">
        <v>17.03125</v>
      </c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  <c r="AA9" s="96"/>
      <c r="AB9" s="96"/>
      <c r="AC9" s="96"/>
      <c r="AD9" s="96"/>
      <c r="AE9" s="96"/>
      <c r="AF9" s="96"/>
      <c r="AG9" s="96"/>
      <c r="AH9" s="96"/>
      <c r="AI9" s="96"/>
      <c r="AJ9" s="96"/>
      <c r="AK9" s="132"/>
      <c r="AL9" s="132"/>
      <c r="AM9" s="132"/>
      <c r="AN9" s="132"/>
    </row>
    <row r="10" spans="1:40">
      <c r="A10" s="103">
        <f t="shared" si="0"/>
        <v>1853</v>
      </c>
      <c r="B10" s="96"/>
      <c r="C10" s="96"/>
      <c r="D10" s="132">
        <v>7189</v>
      </c>
      <c r="E10" s="148"/>
      <c r="F10" s="51">
        <v>48653</v>
      </c>
      <c r="G10" s="96"/>
      <c r="H10" s="96"/>
      <c r="I10" s="96"/>
      <c r="J10" s="97">
        <f t="shared" si="1"/>
        <v>-0.48476170996113455</v>
      </c>
      <c r="K10" s="97">
        <v>10.947930574098798</v>
      </c>
      <c r="L10" s="96"/>
      <c r="M10" s="96"/>
      <c r="N10" s="96"/>
      <c r="O10" s="96"/>
      <c r="P10" s="96"/>
      <c r="Q10" s="96"/>
      <c r="R10" s="96"/>
      <c r="S10" s="96"/>
      <c r="T10" s="96"/>
      <c r="U10" s="96"/>
      <c r="V10" s="96"/>
      <c r="W10" s="96"/>
      <c r="X10" s="96"/>
      <c r="Y10" s="96"/>
      <c r="Z10" s="96"/>
      <c r="AA10" s="96"/>
      <c r="AB10" s="96"/>
      <c r="AC10" s="96"/>
      <c r="AD10" s="96"/>
      <c r="AE10" s="96"/>
      <c r="AF10" s="96"/>
      <c r="AG10" s="96"/>
      <c r="AH10" s="96"/>
      <c r="AI10" s="96"/>
      <c r="AJ10" s="96"/>
      <c r="AK10" s="132"/>
      <c r="AL10" s="132"/>
      <c r="AM10" s="132"/>
      <c r="AN10" s="132"/>
    </row>
    <row r="11" spans="1:40">
      <c r="A11" s="103">
        <f t="shared" si="0"/>
        <v>1854</v>
      </c>
      <c r="B11" s="96"/>
      <c r="C11" s="96"/>
      <c r="D11" s="132">
        <v>8203</v>
      </c>
      <c r="E11" s="148"/>
      <c r="F11" s="51">
        <v>49840</v>
      </c>
      <c r="G11" s="96"/>
      <c r="H11" s="96"/>
      <c r="I11" s="96"/>
      <c r="J11" s="97">
        <f t="shared" si="1"/>
        <v>2.4397262244876927</v>
      </c>
      <c r="K11" s="97">
        <v>19.614921780986773</v>
      </c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  <c r="AF11" s="96"/>
      <c r="AG11" s="96"/>
      <c r="AH11" s="96"/>
      <c r="AI11" s="96"/>
      <c r="AJ11" s="96"/>
      <c r="AK11" s="132"/>
      <c r="AL11" s="132"/>
      <c r="AM11" s="132"/>
      <c r="AN11" s="132"/>
    </row>
    <row r="12" spans="1:40">
      <c r="A12" s="103">
        <f t="shared" si="0"/>
        <v>1855</v>
      </c>
      <c r="B12" s="96"/>
      <c r="C12" s="96"/>
      <c r="D12" s="132">
        <v>7882</v>
      </c>
      <c r="E12" s="148"/>
      <c r="F12" s="51">
        <v>49128</v>
      </c>
      <c r="G12" s="96"/>
      <c r="H12" s="96"/>
      <c r="I12" s="96"/>
      <c r="J12" s="97">
        <f t="shared" si="1"/>
        <v>-1.4285714285714235</v>
      </c>
      <c r="K12" s="97">
        <v>6.8410462776659964</v>
      </c>
      <c r="L12" s="96"/>
      <c r="M12" s="96"/>
      <c r="N12" s="96"/>
      <c r="O12" s="96"/>
      <c r="P12" s="96"/>
      <c r="Q12" s="96"/>
      <c r="R12" s="96"/>
      <c r="S12" s="96"/>
      <c r="T12" s="96"/>
      <c r="U12" s="96"/>
      <c r="V12" s="96"/>
      <c r="W12" s="96"/>
      <c r="X12" s="96"/>
      <c r="Y12" s="96"/>
      <c r="Z12" s="96"/>
      <c r="AA12" s="96"/>
      <c r="AB12" s="96"/>
      <c r="AC12" s="96"/>
      <c r="AD12" s="96"/>
      <c r="AE12" s="96"/>
      <c r="AF12" s="96"/>
      <c r="AG12" s="96"/>
      <c r="AH12" s="96"/>
      <c r="AI12" s="96"/>
      <c r="AJ12" s="96"/>
      <c r="AK12" s="132"/>
      <c r="AL12" s="132"/>
      <c r="AM12" s="132"/>
      <c r="AN12" s="132"/>
    </row>
    <row r="13" spans="1:40">
      <c r="A13" s="103">
        <f t="shared" si="0"/>
        <v>1856</v>
      </c>
      <c r="B13" s="96"/>
      <c r="C13" s="96"/>
      <c r="D13" s="132">
        <v>9139</v>
      </c>
      <c r="E13" s="148"/>
      <c r="F13" s="51">
        <v>53162</v>
      </c>
      <c r="G13" s="96"/>
      <c r="H13" s="96"/>
      <c r="I13" s="96"/>
      <c r="J13" s="97">
        <f t="shared" si="1"/>
        <v>8.2112033870705083</v>
      </c>
      <c r="K13" s="97">
        <v>-2.5423728813559396</v>
      </c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6"/>
      <c r="AB13" s="96"/>
      <c r="AC13" s="96"/>
      <c r="AD13" s="96"/>
      <c r="AE13" s="96"/>
      <c r="AF13" s="96"/>
      <c r="AG13" s="96"/>
      <c r="AH13" s="96"/>
      <c r="AI13" s="96"/>
      <c r="AJ13" s="96"/>
      <c r="AK13" s="132"/>
      <c r="AL13" s="132"/>
      <c r="AM13" s="132"/>
      <c r="AN13" s="132"/>
    </row>
    <row r="14" spans="1:40">
      <c r="A14" s="103">
        <f t="shared" si="0"/>
        <v>1857</v>
      </c>
      <c r="B14" s="96"/>
      <c r="C14" s="96"/>
      <c r="D14" s="132">
        <v>8581</v>
      </c>
      <c r="E14" s="148"/>
      <c r="F14" s="51">
        <v>55773</v>
      </c>
      <c r="G14" s="96"/>
      <c r="H14" s="96"/>
      <c r="I14" s="96"/>
      <c r="J14" s="97">
        <f t="shared" si="1"/>
        <v>4.9114028817576427</v>
      </c>
      <c r="K14" s="97">
        <v>-18.45410628019323</v>
      </c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6"/>
      <c r="AK14" s="132"/>
      <c r="AL14" s="132"/>
      <c r="AM14" s="132"/>
      <c r="AN14" s="132"/>
    </row>
    <row r="15" spans="1:40">
      <c r="A15" s="103">
        <f t="shared" si="0"/>
        <v>1858</v>
      </c>
      <c r="B15" s="96"/>
      <c r="C15" s="96"/>
      <c r="D15" s="132">
        <v>8334</v>
      </c>
      <c r="E15" s="148"/>
      <c r="F15" s="51">
        <v>55536</v>
      </c>
      <c r="G15" s="96"/>
      <c r="H15" s="96"/>
      <c r="I15" s="96"/>
      <c r="J15" s="97">
        <f t="shared" si="1"/>
        <v>-0.42493679737507506</v>
      </c>
      <c r="K15" s="97">
        <v>-4.8578199052132769</v>
      </c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6"/>
      <c r="Z15" s="96"/>
      <c r="AA15" s="96"/>
      <c r="AB15" s="96"/>
      <c r="AC15" s="96"/>
      <c r="AD15" s="96"/>
      <c r="AE15" s="96"/>
      <c r="AF15" s="96"/>
      <c r="AG15" s="96"/>
      <c r="AH15" s="96"/>
      <c r="AI15" s="96"/>
      <c r="AJ15" s="96"/>
      <c r="AK15" s="132"/>
      <c r="AL15" s="132"/>
      <c r="AM15" s="132"/>
      <c r="AN15" s="132"/>
    </row>
    <row r="16" spans="1:40">
      <c r="A16" s="103">
        <f t="shared" si="0"/>
        <v>1859</v>
      </c>
      <c r="B16" s="96"/>
      <c r="C16" s="96"/>
      <c r="D16" s="132">
        <v>8134</v>
      </c>
      <c r="E16" s="148"/>
      <c r="F16" s="51">
        <v>55773</v>
      </c>
      <c r="G16" s="96"/>
      <c r="H16" s="96"/>
      <c r="I16" s="96"/>
      <c r="J16" s="97">
        <f t="shared" si="1"/>
        <v>0.42675021607605501</v>
      </c>
      <c r="K16" s="97">
        <v>0</v>
      </c>
      <c r="L16" s="96"/>
      <c r="M16" s="96"/>
      <c r="N16" s="96"/>
      <c r="O16" s="96"/>
      <c r="P16" s="96"/>
      <c r="Q16" s="96"/>
      <c r="R16" s="96"/>
      <c r="S16" s="96"/>
      <c r="T16" s="96"/>
      <c r="U16" s="96"/>
      <c r="V16" s="96"/>
      <c r="W16" s="96"/>
      <c r="X16" s="96"/>
      <c r="Y16" s="96"/>
      <c r="Z16" s="96"/>
      <c r="AA16" s="96"/>
      <c r="AB16" s="96"/>
      <c r="AC16" s="96"/>
      <c r="AD16" s="96"/>
      <c r="AE16" s="96"/>
      <c r="AF16" s="96"/>
      <c r="AG16" s="96"/>
      <c r="AH16" s="96"/>
      <c r="AI16" s="96"/>
      <c r="AJ16" s="96"/>
      <c r="AK16" s="132"/>
      <c r="AL16" s="132"/>
      <c r="AM16" s="132"/>
      <c r="AN16" s="132"/>
    </row>
    <row r="17" spans="1:40">
      <c r="A17" s="103">
        <f t="shared" si="0"/>
        <v>1860</v>
      </c>
      <c r="B17" s="96"/>
      <c r="C17" s="96"/>
      <c r="D17" s="132">
        <v>9630</v>
      </c>
      <c r="E17" s="148"/>
      <c r="F17" s="51">
        <v>59096</v>
      </c>
      <c r="G17" s="96"/>
      <c r="H17" s="96"/>
      <c r="I17" s="96"/>
      <c r="J17" s="97">
        <f t="shared" si="1"/>
        <v>5.958080074588068</v>
      </c>
      <c r="K17" s="97">
        <v>6.8493150684931576</v>
      </c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6"/>
      <c r="Z17" s="96"/>
      <c r="AA17" s="96"/>
      <c r="AB17" s="96"/>
      <c r="AC17" s="96"/>
      <c r="AD17" s="96"/>
      <c r="AE17" s="96"/>
      <c r="AF17" s="96"/>
      <c r="AG17" s="96"/>
      <c r="AH17" s="96"/>
      <c r="AI17" s="96"/>
      <c r="AJ17" s="96"/>
      <c r="AK17" s="132"/>
      <c r="AL17" s="132"/>
      <c r="AM17" s="132"/>
      <c r="AN17" s="132"/>
    </row>
    <row r="18" spans="1:40">
      <c r="A18" s="103">
        <f t="shared" si="0"/>
        <v>1861</v>
      </c>
      <c r="B18" s="96"/>
      <c r="C18" s="96"/>
      <c r="D18" s="132">
        <v>9379</v>
      </c>
      <c r="E18" s="148"/>
      <c r="F18" s="51">
        <v>57672</v>
      </c>
      <c r="G18" s="96"/>
      <c r="H18" s="96"/>
      <c r="I18" s="96"/>
      <c r="J18" s="97">
        <f t="shared" si="1"/>
        <v>-2.4096385542168641</v>
      </c>
      <c r="K18" s="97">
        <v>4.7785547785547697</v>
      </c>
      <c r="L18" s="96"/>
      <c r="M18" s="96"/>
      <c r="N18" s="96"/>
      <c r="O18" s="96"/>
      <c r="P18" s="96"/>
      <c r="Q18" s="96"/>
      <c r="R18" s="96"/>
      <c r="S18" s="96"/>
      <c r="T18" s="96"/>
      <c r="U18" s="96"/>
      <c r="V18" s="96"/>
      <c r="W18" s="96"/>
      <c r="X18" s="96"/>
      <c r="Y18" s="96"/>
      <c r="Z18" s="96"/>
      <c r="AA18" s="96"/>
      <c r="AB18" s="96"/>
      <c r="AC18" s="96"/>
      <c r="AD18" s="96"/>
      <c r="AE18" s="96"/>
      <c r="AF18" s="96"/>
      <c r="AG18" s="96"/>
      <c r="AH18" s="96"/>
      <c r="AI18" s="96"/>
      <c r="AJ18" s="96"/>
      <c r="AK18" s="132"/>
      <c r="AL18" s="132"/>
      <c r="AM18" s="132"/>
      <c r="AN18" s="132"/>
    </row>
    <row r="19" spans="1:40">
      <c r="A19" s="103">
        <f t="shared" si="0"/>
        <v>1862</v>
      </c>
      <c r="B19" s="96"/>
      <c r="C19" s="96"/>
      <c r="D19" s="132">
        <v>10050</v>
      </c>
      <c r="E19" s="148"/>
      <c r="F19" s="51">
        <v>60520</v>
      </c>
      <c r="G19" s="96"/>
      <c r="H19" s="96"/>
      <c r="I19" s="96"/>
      <c r="J19" s="97">
        <f t="shared" si="1"/>
        <v>4.9382716049382713</v>
      </c>
      <c r="K19" s="97">
        <v>0</v>
      </c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6"/>
      <c r="Z19" s="96"/>
      <c r="AA19" s="96"/>
      <c r="AB19" s="96"/>
      <c r="AC19" s="96"/>
      <c r="AD19" s="96"/>
      <c r="AE19" s="96"/>
      <c r="AF19" s="96"/>
      <c r="AG19" s="96"/>
      <c r="AH19" s="96"/>
      <c r="AI19" s="96"/>
      <c r="AJ19" s="96"/>
      <c r="AK19" s="132"/>
      <c r="AL19" s="132"/>
      <c r="AM19" s="132"/>
      <c r="AN19" s="132"/>
    </row>
    <row r="20" spans="1:40">
      <c r="A20" s="103">
        <f t="shared" si="0"/>
        <v>1863</v>
      </c>
      <c r="B20" s="96"/>
      <c r="C20" s="96"/>
      <c r="D20" s="132">
        <v>10372</v>
      </c>
      <c r="E20" s="148"/>
      <c r="F20" s="51">
        <v>65029</v>
      </c>
      <c r="G20" s="96"/>
      <c r="H20" s="96"/>
      <c r="I20" s="96"/>
      <c r="J20" s="97">
        <f t="shared" si="1"/>
        <v>7.4504296100462719</v>
      </c>
      <c r="K20" s="97">
        <v>-9.1212458286985534</v>
      </c>
      <c r="L20" s="96"/>
      <c r="M20" s="96"/>
      <c r="N20" s="96"/>
      <c r="O20" s="96"/>
      <c r="P20" s="96"/>
      <c r="Q20" s="96"/>
      <c r="R20" s="96"/>
      <c r="S20" s="96"/>
      <c r="T20" s="96"/>
      <c r="U20" s="96"/>
      <c r="V20" s="96"/>
      <c r="W20" s="96"/>
      <c r="X20" s="96"/>
      <c r="Y20" s="96"/>
      <c r="Z20" s="96"/>
      <c r="AA20" s="96"/>
      <c r="AB20" s="96"/>
      <c r="AC20" s="96"/>
      <c r="AD20" s="96"/>
      <c r="AE20" s="96"/>
      <c r="AF20" s="96"/>
      <c r="AG20" s="96"/>
      <c r="AH20" s="96"/>
      <c r="AI20" s="96"/>
      <c r="AJ20" s="96"/>
      <c r="AK20" s="132"/>
      <c r="AL20" s="132"/>
      <c r="AM20" s="132"/>
      <c r="AN20" s="132"/>
    </row>
    <row r="21" spans="1:40">
      <c r="A21" s="103">
        <f t="shared" si="0"/>
        <v>1864</v>
      </c>
      <c r="B21" s="96"/>
      <c r="C21" s="96"/>
      <c r="D21" s="132">
        <v>10207</v>
      </c>
      <c r="E21" s="148"/>
      <c r="F21" s="51">
        <v>66928</v>
      </c>
      <c r="G21" s="96"/>
      <c r="H21" s="96"/>
      <c r="I21" s="96"/>
      <c r="J21" s="97">
        <f t="shared" si="1"/>
        <v>2.92023558719956</v>
      </c>
      <c r="K21" s="97">
        <v>10.03671970624235</v>
      </c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6"/>
      <c r="Z21" s="96"/>
      <c r="AA21" s="96"/>
      <c r="AB21" s="96"/>
      <c r="AC21" s="96"/>
      <c r="AD21" s="96"/>
      <c r="AE21" s="96"/>
      <c r="AF21" s="96"/>
      <c r="AG21" s="96"/>
      <c r="AH21" s="96"/>
      <c r="AI21" s="96"/>
      <c r="AJ21" s="96"/>
      <c r="AK21" s="132"/>
      <c r="AL21" s="132"/>
      <c r="AM21" s="132"/>
      <c r="AN21" s="132"/>
    </row>
    <row r="22" spans="1:40">
      <c r="A22" s="103">
        <f t="shared" ref="A22:A69" si="2">A21+1</f>
        <v>1865</v>
      </c>
      <c r="B22" s="96"/>
      <c r="C22" s="96"/>
      <c r="D22" s="132">
        <v>10279</v>
      </c>
      <c r="E22" s="148"/>
      <c r="F22" s="51">
        <v>67165</v>
      </c>
      <c r="G22" s="96"/>
      <c r="H22" s="96"/>
      <c r="I22" s="96"/>
      <c r="J22" s="97">
        <f t="shared" si="1"/>
        <v>0.35411188142482342</v>
      </c>
      <c r="K22" s="97">
        <v>-12.124582869855388</v>
      </c>
      <c r="L22" s="96"/>
      <c r="M22" s="96"/>
      <c r="N22" s="96"/>
      <c r="O22" s="96"/>
      <c r="P22" s="96"/>
      <c r="Q22" s="96"/>
      <c r="R22" s="96"/>
      <c r="S22" s="96"/>
      <c r="T22" s="96"/>
      <c r="U22" s="96"/>
      <c r="V22" s="96"/>
      <c r="W22" s="96"/>
      <c r="X22" s="96"/>
      <c r="Y22" s="96"/>
      <c r="Z22" s="96"/>
      <c r="AA22" s="96"/>
      <c r="AB22" s="96"/>
      <c r="AC22" s="96"/>
      <c r="AD22" s="96"/>
      <c r="AE22" s="96"/>
      <c r="AF22" s="96"/>
      <c r="AG22" s="96"/>
      <c r="AH22" s="96"/>
      <c r="AI22" s="96"/>
      <c r="AJ22" s="96"/>
      <c r="AK22" s="132"/>
      <c r="AL22" s="132"/>
      <c r="AM22" s="132"/>
      <c r="AN22" s="132"/>
    </row>
    <row r="23" spans="1:40">
      <c r="A23" s="103">
        <f t="shared" si="2"/>
        <v>1866</v>
      </c>
      <c r="B23" s="96"/>
      <c r="C23" s="96"/>
      <c r="D23" s="132">
        <v>10714</v>
      </c>
      <c r="E23" s="148"/>
      <c r="F23" s="51">
        <v>67640</v>
      </c>
      <c r="G23" s="96"/>
      <c r="H23" s="96"/>
      <c r="I23" s="96"/>
      <c r="J23" s="97">
        <f t="shared" si="1"/>
        <v>0.70721357850069833</v>
      </c>
      <c r="K23" s="97">
        <v>8.6075949367088604</v>
      </c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6"/>
      <c r="AK23" s="132"/>
      <c r="AL23" s="132"/>
      <c r="AM23" s="132"/>
      <c r="AN23" s="132"/>
    </row>
    <row r="24" spans="1:40">
      <c r="A24" s="103">
        <f t="shared" si="2"/>
        <v>1867</v>
      </c>
      <c r="B24" s="96"/>
      <c r="C24" s="96"/>
      <c r="D24" s="132">
        <v>11558</v>
      </c>
      <c r="E24" s="148"/>
      <c r="F24" s="51">
        <v>67877</v>
      </c>
      <c r="G24" s="96"/>
      <c r="H24" s="96"/>
      <c r="I24" s="96"/>
      <c r="J24" s="97">
        <f t="shared" si="1"/>
        <v>0.35038438793613125</v>
      </c>
      <c r="K24" s="97">
        <v>20.629370629370623</v>
      </c>
      <c r="L24" s="96"/>
      <c r="M24" s="96"/>
      <c r="N24" s="96"/>
      <c r="O24" s="96"/>
      <c r="P24" s="96"/>
      <c r="Q24" s="96"/>
      <c r="R24" s="96"/>
      <c r="S24" s="96"/>
      <c r="T24" s="96"/>
      <c r="U24" s="96"/>
      <c r="V24" s="96"/>
      <c r="W24" s="96"/>
      <c r="X24" s="96"/>
      <c r="Y24" s="96"/>
      <c r="Z24" s="96"/>
      <c r="AA24" s="96"/>
      <c r="AB24" s="96"/>
      <c r="AC24" s="96"/>
      <c r="AD24" s="96"/>
      <c r="AE24" s="96"/>
      <c r="AF24" s="96"/>
      <c r="AG24" s="96"/>
      <c r="AH24" s="96"/>
      <c r="AI24" s="96"/>
      <c r="AJ24" s="96"/>
      <c r="AK24" s="132"/>
      <c r="AL24" s="132"/>
      <c r="AM24" s="132"/>
      <c r="AN24" s="132"/>
    </row>
    <row r="25" spans="1:40">
      <c r="A25" s="103">
        <f t="shared" si="2"/>
        <v>1868</v>
      </c>
      <c r="B25" s="96"/>
      <c r="C25" s="96"/>
      <c r="D25" s="132">
        <v>12967</v>
      </c>
      <c r="E25" s="148"/>
      <c r="F25" s="51">
        <v>71912</v>
      </c>
      <c r="G25" s="96"/>
      <c r="H25" s="96"/>
      <c r="I25" s="96"/>
      <c r="J25" s="97">
        <f t="shared" si="1"/>
        <v>5.9445762187486206</v>
      </c>
      <c r="K25" s="97">
        <v>0</v>
      </c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6"/>
      <c r="Z25" s="96"/>
      <c r="AA25" s="96"/>
      <c r="AB25" s="96"/>
      <c r="AC25" s="96"/>
      <c r="AD25" s="96"/>
      <c r="AE25" s="96"/>
      <c r="AF25" s="96"/>
      <c r="AG25" s="96"/>
      <c r="AH25" s="96"/>
      <c r="AI25" s="96"/>
      <c r="AJ25" s="96"/>
      <c r="AK25" s="132"/>
      <c r="AL25" s="132"/>
      <c r="AM25" s="132"/>
      <c r="AN25" s="132"/>
    </row>
    <row r="26" spans="1:40">
      <c r="A26" s="103">
        <f t="shared" si="2"/>
        <v>1869</v>
      </c>
      <c r="B26" s="96"/>
      <c r="C26" s="96"/>
      <c r="D26" s="132">
        <v>11750</v>
      </c>
      <c r="E26" s="148"/>
      <c r="F26" s="51">
        <v>72386</v>
      </c>
      <c r="G26" s="96"/>
      <c r="H26" s="96"/>
      <c r="I26" s="96"/>
      <c r="J26" s="97">
        <f t="shared" si="1"/>
        <v>0.65913894760263325</v>
      </c>
      <c r="K26" s="97">
        <v>-9.1787439613526516</v>
      </c>
      <c r="L26" s="96"/>
      <c r="M26" s="96"/>
      <c r="N26" s="96"/>
      <c r="O26" s="96"/>
      <c r="P26" s="96"/>
      <c r="Q26" s="96"/>
      <c r="R26" s="96"/>
      <c r="S26" s="96"/>
      <c r="T26" s="96"/>
      <c r="U26" s="96"/>
      <c r="V26" s="96"/>
      <c r="W26" s="96"/>
      <c r="X26" s="96"/>
      <c r="Y26" s="96"/>
      <c r="Z26" s="96"/>
      <c r="AA26" s="96"/>
      <c r="AB26" s="96"/>
      <c r="AC26" s="96"/>
      <c r="AD26" s="96"/>
      <c r="AE26" s="96"/>
      <c r="AF26" s="96"/>
      <c r="AG26" s="96"/>
      <c r="AH26" s="96"/>
      <c r="AI26" s="96"/>
      <c r="AJ26" s="96"/>
      <c r="AK26" s="132"/>
      <c r="AL26" s="132"/>
      <c r="AM26" s="132"/>
      <c r="AN26" s="132"/>
    </row>
    <row r="27" spans="1:40">
      <c r="A27" s="103">
        <f t="shared" si="2"/>
        <v>1870</v>
      </c>
      <c r="B27" s="96"/>
      <c r="C27" s="96"/>
      <c r="D27" s="132">
        <v>12876</v>
      </c>
      <c r="E27" s="148"/>
      <c r="F27" s="51">
        <v>72148.928</v>
      </c>
      <c r="G27" s="96"/>
      <c r="H27" s="96"/>
      <c r="I27" s="96"/>
      <c r="J27" s="97">
        <f t="shared" si="1"/>
        <v>-0.3275108446384678</v>
      </c>
      <c r="K27" s="97">
        <v>1.3829787234042508</v>
      </c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6"/>
      <c r="Z27" s="96"/>
      <c r="AA27" s="96"/>
      <c r="AB27" s="96"/>
      <c r="AC27" s="96"/>
      <c r="AD27" s="96"/>
      <c r="AE27" s="96"/>
      <c r="AF27" s="96"/>
      <c r="AG27" s="96"/>
      <c r="AH27" s="96"/>
      <c r="AI27" s="96"/>
      <c r="AJ27" s="96"/>
      <c r="AK27" s="132"/>
      <c r="AL27" s="132"/>
      <c r="AM27" s="132"/>
      <c r="AN27" s="132"/>
    </row>
    <row r="28" spans="1:40">
      <c r="A28" s="103">
        <f t="shared" si="2"/>
        <v>1871</v>
      </c>
      <c r="B28" s="96"/>
      <c r="C28" s="96"/>
      <c r="D28" s="132">
        <v>14013</v>
      </c>
      <c r="E28" s="148"/>
      <c r="F28" s="51">
        <v>71674.263999999996</v>
      </c>
      <c r="G28" s="96"/>
      <c r="H28" s="96"/>
      <c r="I28" s="96"/>
      <c r="J28" s="97">
        <f t="shared" si="1"/>
        <v>-0.65789473684211286</v>
      </c>
      <c r="K28" s="97">
        <v>8.6044071353620133</v>
      </c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6"/>
      <c r="Z28" s="96"/>
      <c r="AA28" s="96"/>
      <c r="AB28" s="96"/>
      <c r="AC28" s="96"/>
      <c r="AD28" s="96"/>
      <c r="AE28" s="96"/>
      <c r="AF28" s="96"/>
      <c r="AG28" s="96"/>
      <c r="AH28" s="96"/>
      <c r="AI28" s="96"/>
      <c r="AJ28" s="96"/>
      <c r="AK28" s="132"/>
      <c r="AL28" s="132"/>
      <c r="AM28" s="132"/>
      <c r="AN28" s="132"/>
    </row>
    <row r="29" spans="1:40">
      <c r="A29" s="103">
        <f t="shared" si="2"/>
        <v>1872</v>
      </c>
      <c r="B29" s="96"/>
      <c r="C29" s="96"/>
      <c r="D29" s="132">
        <v>16627</v>
      </c>
      <c r="E29" s="148"/>
      <c r="F29" s="51">
        <v>76658.23599999999</v>
      </c>
      <c r="G29" s="96"/>
      <c r="H29" s="96"/>
      <c r="I29" s="96"/>
      <c r="J29" s="97">
        <f t="shared" si="1"/>
        <v>6.9536423841059625</v>
      </c>
      <c r="K29" s="97">
        <v>4.3478260869565259</v>
      </c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  <c r="AC29" s="96"/>
      <c r="AD29" s="96"/>
      <c r="AE29" s="96"/>
      <c r="AF29" s="96"/>
      <c r="AG29" s="96"/>
      <c r="AH29" s="96"/>
      <c r="AI29" s="96"/>
      <c r="AJ29" s="96"/>
      <c r="AK29" s="132"/>
      <c r="AL29" s="132"/>
      <c r="AM29" s="132"/>
      <c r="AN29" s="132"/>
    </row>
    <row r="30" spans="1:40">
      <c r="A30" s="103">
        <f t="shared" si="2"/>
        <v>1873</v>
      </c>
      <c r="B30" s="96"/>
      <c r="C30" s="96"/>
      <c r="D30" s="132">
        <v>17950</v>
      </c>
      <c r="E30" s="148"/>
      <c r="F30" s="51">
        <v>79980.884000000005</v>
      </c>
      <c r="G30" s="96"/>
      <c r="H30" s="96"/>
      <c r="I30" s="96"/>
      <c r="J30" s="97">
        <f t="shared" si="1"/>
        <v>4.3343653250774272</v>
      </c>
      <c r="K30" s="97">
        <v>11.111111111111107</v>
      </c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  <c r="AC30" s="96"/>
      <c r="AD30" s="96"/>
      <c r="AE30" s="96"/>
      <c r="AF30" s="96"/>
      <c r="AG30" s="96"/>
      <c r="AH30" s="96"/>
      <c r="AI30" s="96"/>
      <c r="AJ30" s="96"/>
      <c r="AK30" s="132"/>
      <c r="AL30" s="132"/>
      <c r="AM30" s="132"/>
      <c r="AN30" s="132"/>
    </row>
    <row r="31" spans="1:40">
      <c r="A31" s="103">
        <f t="shared" si="2"/>
        <v>1874</v>
      </c>
      <c r="B31" s="96"/>
      <c r="C31" s="96"/>
      <c r="D31" s="132">
        <v>19544</v>
      </c>
      <c r="E31" s="148"/>
      <c r="F31" s="51">
        <v>85914.184000000008</v>
      </c>
      <c r="G31" s="96"/>
      <c r="H31" s="96"/>
      <c r="I31" s="96"/>
      <c r="J31" s="97">
        <f t="shared" si="1"/>
        <v>7.4183976261127604</v>
      </c>
      <c r="K31" s="97">
        <v>3.75</v>
      </c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  <c r="AC31" s="96"/>
      <c r="AD31" s="96"/>
      <c r="AE31" s="96"/>
      <c r="AF31" s="96"/>
      <c r="AG31" s="96"/>
      <c r="AH31" s="96"/>
      <c r="AI31" s="96"/>
      <c r="AJ31" s="96"/>
      <c r="AK31" s="132"/>
      <c r="AL31" s="132"/>
      <c r="AM31" s="132"/>
      <c r="AN31" s="132"/>
    </row>
    <row r="32" spans="1:40">
      <c r="A32" s="103">
        <f t="shared" si="2"/>
        <v>1875</v>
      </c>
      <c r="B32" s="96"/>
      <c r="C32" s="96"/>
      <c r="D32" s="132">
        <v>18242</v>
      </c>
      <c r="E32" s="148"/>
      <c r="F32" s="51">
        <v>86388.847999999984</v>
      </c>
      <c r="G32" s="96"/>
      <c r="H32" s="96"/>
      <c r="I32" s="96"/>
      <c r="J32" s="97">
        <f t="shared" si="1"/>
        <v>0.55248618784526915</v>
      </c>
      <c r="K32" s="97">
        <v>-8.4337349397590327</v>
      </c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  <c r="AC32" s="96"/>
      <c r="AD32" s="96"/>
      <c r="AE32" s="96"/>
      <c r="AF32" s="96"/>
      <c r="AG32" s="96"/>
      <c r="AH32" s="96"/>
      <c r="AI32" s="96"/>
      <c r="AJ32" s="96"/>
      <c r="AK32" s="132"/>
      <c r="AL32" s="132"/>
      <c r="AM32" s="132"/>
      <c r="AN32" s="132"/>
    </row>
    <row r="33" spans="1:40">
      <c r="A33" s="103">
        <f t="shared" si="2"/>
        <v>1876</v>
      </c>
      <c r="B33" s="96"/>
      <c r="C33" s="96"/>
      <c r="D33" s="132">
        <v>17966</v>
      </c>
      <c r="E33" s="148"/>
      <c r="F33" s="51">
        <v>85914.184000000008</v>
      </c>
      <c r="G33" s="96"/>
      <c r="H33" s="96"/>
      <c r="I33" s="96"/>
      <c r="J33" s="97">
        <f t="shared" si="1"/>
        <v>-0.54945054945052529</v>
      </c>
      <c r="K33" s="97">
        <v>-7.8947368421052699</v>
      </c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132"/>
      <c r="AL33" s="132"/>
      <c r="AM33" s="132"/>
      <c r="AN33" s="132"/>
    </row>
    <row r="34" spans="1:40">
      <c r="A34" s="103">
        <f t="shared" si="2"/>
        <v>1877</v>
      </c>
      <c r="B34" s="96"/>
      <c r="C34" s="96"/>
      <c r="D34" s="132">
        <v>17414</v>
      </c>
      <c r="E34" s="148"/>
      <c r="F34" s="51">
        <v>85439.52</v>
      </c>
      <c r="G34" s="96"/>
      <c r="H34" s="96"/>
      <c r="I34" s="96"/>
      <c r="J34" s="97">
        <f t="shared" si="1"/>
        <v>-0.55248618784531356</v>
      </c>
      <c r="K34" s="97">
        <v>10</v>
      </c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  <c r="AC34" s="96"/>
      <c r="AD34" s="96"/>
      <c r="AE34" s="96"/>
      <c r="AF34" s="96"/>
      <c r="AG34" s="96"/>
      <c r="AH34" s="96"/>
      <c r="AI34" s="96"/>
      <c r="AJ34" s="96"/>
      <c r="AK34" s="132"/>
      <c r="AL34" s="132"/>
      <c r="AM34" s="132"/>
      <c r="AN34" s="132"/>
    </row>
    <row r="35" spans="1:40">
      <c r="A35" s="103">
        <f t="shared" si="2"/>
        <v>1878</v>
      </c>
      <c r="B35" s="96"/>
      <c r="C35" s="96"/>
      <c r="D35" s="132">
        <v>17874</v>
      </c>
      <c r="E35" s="148"/>
      <c r="F35" s="51">
        <v>89474.164000000004</v>
      </c>
      <c r="G35" s="96"/>
      <c r="H35" s="96"/>
      <c r="I35" s="96"/>
      <c r="J35" s="97">
        <f t="shared" si="1"/>
        <v>4.7222222222222276</v>
      </c>
      <c r="K35" s="97">
        <v>-5.1948051948051992</v>
      </c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  <c r="AC35" s="96"/>
      <c r="AD35" s="96"/>
      <c r="AE35" s="96"/>
      <c r="AF35" s="96"/>
      <c r="AG35" s="96"/>
      <c r="AH35" s="96"/>
      <c r="AI35" s="96"/>
      <c r="AJ35" s="96"/>
      <c r="AK35" s="132"/>
      <c r="AL35" s="132"/>
      <c r="AM35" s="132"/>
      <c r="AN35" s="132"/>
    </row>
    <row r="36" spans="1:40">
      <c r="A36" s="103">
        <f t="shared" si="2"/>
        <v>1879</v>
      </c>
      <c r="B36" s="96"/>
      <c r="C36" s="96"/>
      <c r="D36" s="132">
        <v>16678</v>
      </c>
      <c r="E36" s="148"/>
      <c r="F36" s="51">
        <v>87338.175999999992</v>
      </c>
      <c r="G36" s="96"/>
      <c r="H36" s="96"/>
      <c r="I36" s="96"/>
      <c r="J36" s="97">
        <f t="shared" si="1"/>
        <v>-2.3872679045092937</v>
      </c>
      <c r="K36" s="97">
        <v>-1.3698630136986312</v>
      </c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  <c r="AC36" s="96"/>
      <c r="AD36" s="96"/>
      <c r="AE36" s="96"/>
      <c r="AF36" s="96"/>
      <c r="AG36" s="96"/>
      <c r="AH36" s="96"/>
      <c r="AI36" s="96"/>
      <c r="AJ36" s="96"/>
      <c r="AK36" s="132"/>
      <c r="AL36" s="132"/>
      <c r="AM36" s="132"/>
      <c r="AN36" s="132"/>
    </row>
    <row r="37" spans="1:40">
      <c r="A37" s="103">
        <f t="shared" si="2"/>
        <v>1880</v>
      </c>
      <c r="B37" s="4">
        <v>218</v>
      </c>
      <c r="C37" s="4"/>
      <c r="D37" s="132">
        <v>16902</v>
      </c>
      <c r="E37" s="148"/>
      <c r="F37" s="51">
        <v>86626.18</v>
      </c>
      <c r="G37" s="96"/>
      <c r="H37" s="97">
        <f t="shared" ref="H37:H70" si="3">100*B37/D37</f>
        <v>1.2897881907466573</v>
      </c>
      <c r="I37" s="96"/>
      <c r="J37" s="97">
        <f t="shared" si="1"/>
        <v>-0.8152173913043459</v>
      </c>
      <c r="K37" s="97">
        <v>5.5555555555555607</v>
      </c>
      <c r="L37" s="96">
        <f>IF(AND(H37&gt;0,H37&lt;30),1,0)</f>
        <v>1</v>
      </c>
      <c r="M37" s="96">
        <f>IF(AND($H37&gt;30,$H37&lt;60),1,0)</f>
        <v>0</v>
      </c>
      <c r="N37" s="96">
        <f>IF(AND($H37&gt;60,$H37&lt;90),1,0)</f>
        <v>0</v>
      </c>
      <c r="O37" s="96">
        <f>IF($H37&gt;90,1,0)</f>
        <v>0</v>
      </c>
      <c r="P37" s="97">
        <f>IF(L37=1,$J37,"n.a.")</f>
        <v>-0.8152173913043459</v>
      </c>
      <c r="Q37" s="97" t="str">
        <f>IF(M37=1,$J37,"n.a.")</f>
        <v>n.a.</v>
      </c>
      <c r="R37" s="97" t="str">
        <f>IF(N37=1,$J37,"n.a.")</f>
        <v>n.a.</v>
      </c>
      <c r="S37" s="97" t="str">
        <f>IF(O37=1,$J37,"n.a.")</f>
        <v>n.a.</v>
      </c>
      <c r="T37" s="97">
        <f>IF(L37=1,$K37,"n.a.")</f>
        <v>5.5555555555555607</v>
      </c>
      <c r="U37" s="97" t="str">
        <f>IF(M37=1,$K37,"n.a.")</f>
        <v>n.a.</v>
      </c>
      <c r="V37" s="97" t="str">
        <f>IF(N37=1,$K37,"n.a.")</f>
        <v>n.a.</v>
      </c>
      <c r="W37" s="97" t="str">
        <f>IF(O37=1,$K37,"n.a.")</f>
        <v>n.a.</v>
      </c>
      <c r="X37" s="96"/>
      <c r="Y37" s="96"/>
      <c r="Z37" s="96"/>
      <c r="AA37" s="96"/>
      <c r="AB37" s="96"/>
      <c r="AC37" s="96"/>
      <c r="AD37" s="96"/>
      <c r="AE37" s="96"/>
      <c r="AF37" s="96"/>
      <c r="AG37" s="96"/>
      <c r="AH37" s="96"/>
      <c r="AI37" s="96"/>
      <c r="AJ37" s="96"/>
      <c r="AK37" s="132"/>
      <c r="AL37" s="132"/>
      <c r="AM37" s="132"/>
      <c r="AN37" s="132"/>
    </row>
    <row r="38" spans="1:40">
      <c r="A38" s="103">
        <f t="shared" si="2"/>
        <v>1881</v>
      </c>
      <c r="B38" s="183">
        <v>267</v>
      </c>
      <c r="C38" s="183"/>
      <c r="D38" s="132">
        <v>17330</v>
      </c>
      <c r="E38" s="148"/>
      <c r="F38" s="51">
        <v>88762.167999999991</v>
      </c>
      <c r="G38" s="96"/>
      <c r="H38" s="97">
        <f t="shared" si="3"/>
        <v>1.5406809001731103</v>
      </c>
      <c r="I38" s="96"/>
      <c r="J38" s="97">
        <f t="shared" si="1"/>
        <v>2.4657534246575352</v>
      </c>
      <c r="K38" s="97">
        <v>1.3157894736842117</v>
      </c>
      <c r="L38" s="96">
        <f t="shared" ref="L38:L101" si="4">IF(AND(H38&gt;0,H38&lt;30),1,0)</f>
        <v>1</v>
      </c>
      <c r="M38" s="96">
        <f t="shared" ref="M38:M101" si="5">IF(AND($H38&gt;30,$H38&lt;60),1,0)</f>
        <v>0</v>
      </c>
      <c r="N38" s="96">
        <f t="shared" ref="N38:N101" si="6">IF(AND($H38&gt;60,$H38&lt;90),1,0)</f>
        <v>0</v>
      </c>
      <c r="O38" s="96">
        <f t="shared" ref="O38:O101" si="7">IF($H38&gt;90,1,0)</f>
        <v>0</v>
      </c>
      <c r="P38" s="97">
        <f t="shared" ref="P38:S101" si="8">IF(L38=1,$J38,"n.a.")</f>
        <v>2.4657534246575352</v>
      </c>
      <c r="Q38" s="97" t="str">
        <f t="shared" si="8"/>
        <v>n.a.</v>
      </c>
      <c r="R38" s="97" t="str">
        <f t="shared" si="8"/>
        <v>n.a.</v>
      </c>
      <c r="S38" s="97" t="str">
        <f t="shared" si="8"/>
        <v>n.a.</v>
      </c>
      <c r="T38" s="97">
        <f t="shared" ref="T38:W101" si="9">IF(L38=1,$K38,"n.a.")</f>
        <v>1.3157894736842117</v>
      </c>
      <c r="U38" s="97" t="str">
        <f t="shared" si="9"/>
        <v>n.a.</v>
      </c>
      <c r="V38" s="97" t="str">
        <f t="shared" si="9"/>
        <v>n.a.</v>
      </c>
      <c r="W38" s="97" t="str">
        <f t="shared" si="9"/>
        <v>n.a.</v>
      </c>
      <c r="X38" s="96"/>
      <c r="Y38" s="96"/>
      <c r="Z38" s="96"/>
      <c r="AA38" s="96"/>
      <c r="AB38" s="96"/>
      <c r="AC38" s="96"/>
      <c r="AD38" s="96"/>
      <c r="AE38" s="96"/>
      <c r="AF38" s="96"/>
      <c r="AG38" s="96"/>
      <c r="AH38" s="96"/>
      <c r="AI38" s="96"/>
      <c r="AJ38" s="96"/>
      <c r="AK38" s="132"/>
      <c r="AL38" s="132"/>
      <c r="AM38" s="132"/>
      <c r="AN38" s="132"/>
    </row>
    <row r="39" spans="1:40">
      <c r="A39" s="103">
        <f t="shared" si="2"/>
        <v>1882</v>
      </c>
      <c r="B39" s="183">
        <v>319</v>
      </c>
      <c r="C39" s="183"/>
      <c r="D39" s="132">
        <v>17489</v>
      </c>
      <c r="E39" s="148"/>
      <c r="F39" s="51">
        <v>90186.16</v>
      </c>
      <c r="G39" s="96"/>
      <c r="H39" s="97">
        <f t="shared" si="3"/>
        <v>1.8240036594430784</v>
      </c>
      <c r="I39" s="96"/>
      <c r="J39" s="97">
        <f t="shared" si="1"/>
        <v>1.6042780748663166</v>
      </c>
      <c r="K39" s="97">
        <v>-2.5974025974025996</v>
      </c>
      <c r="L39" s="96">
        <f t="shared" si="4"/>
        <v>1</v>
      </c>
      <c r="M39" s="96">
        <f t="shared" si="5"/>
        <v>0</v>
      </c>
      <c r="N39" s="96">
        <f t="shared" si="6"/>
        <v>0</v>
      </c>
      <c r="O39" s="96">
        <f t="shared" si="7"/>
        <v>0</v>
      </c>
      <c r="P39" s="97">
        <f t="shared" si="8"/>
        <v>1.6042780748663166</v>
      </c>
      <c r="Q39" s="97" t="str">
        <f t="shared" si="8"/>
        <v>n.a.</v>
      </c>
      <c r="R39" s="97" t="str">
        <f t="shared" si="8"/>
        <v>n.a.</v>
      </c>
      <c r="S39" s="97" t="str">
        <f t="shared" si="8"/>
        <v>n.a.</v>
      </c>
      <c r="T39" s="97">
        <f t="shared" si="9"/>
        <v>-2.5974025974025996</v>
      </c>
      <c r="U39" s="97" t="str">
        <f t="shared" si="9"/>
        <v>n.a.</v>
      </c>
      <c r="V39" s="97" t="str">
        <f t="shared" si="9"/>
        <v>n.a.</v>
      </c>
      <c r="W39" s="97" t="str">
        <f t="shared" si="9"/>
        <v>n.a.</v>
      </c>
      <c r="X39" s="96"/>
      <c r="Y39" s="96"/>
      <c r="Z39" s="96"/>
      <c r="AA39" s="96"/>
      <c r="AB39" s="96"/>
      <c r="AC39" s="96"/>
      <c r="AD39" s="96"/>
      <c r="AE39" s="96"/>
      <c r="AF39" s="96"/>
      <c r="AG39" s="96"/>
      <c r="AH39" s="96"/>
      <c r="AI39" s="96"/>
      <c r="AJ39" s="96"/>
      <c r="AK39" s="132"/>
      <c r="AL39" s="132"/>
      <c r="AM39" s="132"/>
      <c r="AN39" s="132"/>
    </row>
    <row r="40" spans="1:40">
      <c r="A40" s="103">
        <f t="shared" si="2"/>
        <v>1883</v>
      </c>
      <c r="B40" s="183">
        <v>348</v>
      </c>
      <c r="C40" s="183"/>
      <c r="D40" s="132">
        <v>18014</v>
      </c>
      <c r="E40" s="148"/>
      <c r="F40" s="51">
        <v>95170.132000000012</v>
      </c>
      <c r="G40" s="96"/>
      <c r="H40" s="97">
        <f t="shared" si="3"/>
        <v>1.9318307982680138</v>
      </c>
      <c r="I40" s="97">
        <f>H40-H37</f>
        <v>0.64204260752135656</v>
      </c>
      <c r="J40" s="97">
        <f t="shared" si="1"/>
        <v>5.5263157894736903</v>
      </c>
      <c r="K40" s="97">
        <v>0</v>
      </c>
      <c r="L40" s="96">
        <f t="shared" si="4"/>
        <v>1</v>
      </c>
      <c r="M40" s="96">
        <f t="shared" si="5"/>
        <v>0</v>
      </c>
      <c r="N40" s="96">
        <f t="shared" si="6"/>
        <v>0</v>
      </c>
      <c r="O40" s="96">
        <f t="shared" si="7"/>
        <v>0</v>
      </c>
      <c r="P40" s="97">
        <f t="shared" si="8"/>
        <v>5.5263157894736903</v>
      </c>
      <c r="Q40" s="97" t="str">
        <f t="shared" si="8"/>
        <v>n.a.</v>
      </c>
      <c r="R40" s="97" t="str">
        <f t="shared" si="8"/>
        <v>n.a.</v>
      </c>
      <c r="S40" s="97" t="str">
        <f t="shared" si="8"/>
        <v>n.a.</v>
      </c>
      <c r="T40" s="97">
        <f t="shared" si="9"/>
        <v>0</v>
      </c>
      <c r="U40" s="97" t="str">
        <f t="shared" si="9"/>
        <v>n.a.</v>
      </c>
      <c r="V40" s="97" t="str">
        <f t="shared" si="9"/>
        <v>n.a.</v>
      </c>
      <c r="W40" s="97" t="str">
        <f t="shared" si="9"/>
        <v>n.a.</v>
      </c>
      <c r="X40" s="96"/>
      <c r="Y40" s="96"/>
      <c r="Z40" s="96"/>
      <c r="AA40" s="96"/>
      <c r="AB40" s="96"/>
      <c r="AC40" s="96"/>
      <c r="AD40" s="96"/>
      <c r="AE40" s="96"/>
      <c r="AF40" s="96"/>
      <c r="AG40" s="96"/>
      <c r="AH40" s="96"/>
      <c r="AI40" s="96"/>
      <c r="AJ40" s="96"/>
      <c r="AK40" s="132"/>
      <c r="AL40" s="132"/>
      <c r="AM40" s="132"/>
      <c r="AN40" s="132"/>
    </row>
    <row r="41" spans="1:40">
      <c r="A41" s="103">
        <f t="shared" si="2"/>
        <v>1884</v>
      </c>
      <c r="B41" s="183">
        <v>373</v>
      </c>
      <c r="C41" s="183"/>
      <c r="D41" s="132">
        <v>18540</v>
      </c>
      <c r="E41" s="148"/>
      <c r="F41" s="51">
        <v>97543.452000000005</v>
      </c>
      <c r="G41" s="96"/>
      <c r="H41" s="97">
        <f t="shared" si="3"/>
        <v>2.0118662351672061</v>
      </c>
      <c r="I41" s="97">
        <f t="shared" ref="I41:I95" si="10">H41-H38</f>
        <v>0.47118533499409576</v>
      </c>
      <c r="J41" s="97">
        <f t="shared" si="1"/>
        <v>2.4937655860349128</v>
      </c>
      <c r="K41" s="97">
        <v>-4</v>
      </c>
      <c r="L41" s="96">
        <f t="shared" si="4"/>
        <v>1</v>
      </c>
      <c r="M41" s="96">
        <f t="shared" si="5"/>
        <v>0</v>
      </c>
      <c r="N41" s="96">
        <f t="shared" si="6"/>
        <v>0</v>
      </c>
      <c r="O41" s="96">
        <f t="shared" si="7"/>
        <v>0</v>
      </c>
      <c r="P41" s="97">
        <f t="shared" si="8"/>
        <v>2.4937655860349128</v>
      </c>
      <c r="Q41" s="97" t="str">
        <f t="shared" si="8"/>
        <v>n.a.</v>
      </c>
      <c r="R41" s="97" t="str">
        <f t="shared" si="8"/>
        <v>n.a.</v>
      </c>
      <c r="S41" s="97" t="str">
        <f t="shared" si="8"/>
        <v>n.a.</v>
      </c>
      <c r="T41" s="97">
        <f t="shared" si="9"/>
        <v>-4</v>
      </c>
      <c r="U41" s="97" t="str">
        <f t="shared" si="9"/>
        <v>n.a.</v>
      </c>
      <c r="V41" s="97" t="str">
        <f t="shared" si="9"/>
        <v>n.a.</v>
      </c>
      <c r="W41" s="97" t="str">
        <f t="shared" si="9"/>
        <v>n.a.</v>
      </c>
      <c r="X41" s="96"/>
      <c r="Y41" s="96"/>
      <c r="Z41" s="96"/>
      <c r="AA41" s="96"/>
      <c r="AB41" s="96"/>
      <c r="AC41" s="96"/>
      <c r="AD41" s="96"/>
      <c r="AE41" s="96"/>
      <c r="AF41" s="96"/>
      <c r="AG41" s="96"/>
      <c r="AH41" s="96"/>
      <c r="AI41" s="96"/>
      <c r="AJ41" s="96"/>
      <c r="AK41" s="132"/>
      <c r="AL41" s="132"/>
      <c r="AM41" s="132"/>
      <c r="AN41" s="132"/>
    </row>
    <row r="42" spans="1:40">
      <c r="A42" s="103">
        <f t="shared" si="2"/>
        <v>1885</v>
      </c>
      <c r="B42" s="183">
        <v>410</v>
      </c>
      <c r="C42" s="183"/>
      <c r="D42" s="132">
        <v>18731</v>
      </c>
      <c r="E42" s="148"/>
      <c r="F42" s="51">
        <v>99916.772000000012</v>
      </c>
      <c r="G42" s="96"/>
      <c r="H42" s="97">
        <f t="shared" si="3"/>
        <v>2.1888847365330202</v>
      </c>
      <c r="I42" s="97">
        <f t="shared" si="10"/>
        <v>0.36488107708994177</v>
      </c>
      <c r="J42" s="97">
        <f t="shared" si="1"/>
        <v>2.4330900243308973</v>
      </c>
      <c r="K42" s="97">
        <v>-2.7777777777777803</v>
      </c>
      <c r="L42" s="96">
        <f t="shared" si="4"/>
        <v>1</v>
      </c>
      <c r="M42" s="96">
        <f t="shared" si="5"/>
        <v>0</v>
      </c>
      <c r="N42" s="96">
        <f t="shared" si="6"/>
        <v>0</v>
      </c>
      <c r="O42" s="96">
        <f t="shared" si="7"/>
        <v>0</v>
      </c>
      <c r="P42" s="97">
        <f t="shared" si="8"/>
        <v>2.4330900243308973</v>
      </c>
      <c r="Q42" s="97" t="str">
        <f t="shared" si="8"/>
        <v>n.a.</v>
      </c>
      <c r="R42" s="97" t="str">
        <f t="shared" si="8"/>
        <v>n.a.</v>
      </c>
      <c r="S42" s="97" t="str">
        <f t="shared" si="8"/>
        <v>n.a.</v>
      </c>
      <c r="T42" s="97">
        <f t="shared" si="9"/>
        <v>-2.7777777777777803</v>
      </c>
      <c r="U42" s="97" t="str">
        <f t="shared" si="9"/>
        <v>n.a.</v>
      </c>
      <c r="V42" s="97" t="str">
        <f t="shared" si="9"/>
        <v>n.a.</v>
      </c>
      <c r="W42" s="97" t="str">
        <f t="shared" si="9"/>
        <v>n.a.</v>
      </c>
      <c r="X42" s="96"/>
      <c r="Y42" s="96"/>
      <c r="Z42" s="96"/>
      <c r="AA42" s="96"/>
      <c r="AB42" s="96"/>
      <c r="AC42" s="96"/>
      <c r="AD42" s="96"/>
      <c r="AE42" s="96"/>
      <c r="AF42" s="96"/>
      <c r="AG42" s="96"/>
      <c r="AH42" s="96"/>
      <c r="AI42" s="96"/>
      <c r="AJ42" s="96"/>
      <c r="AK42" s="132"/>
      <c r="AL42" s="132"/>
      <c r="AM42" s="132"/>
      <c r="AN42" s="132"/>
    </row>
    <row r="43" spans="1:40">
      <c r="A43" s="103">
        <f t="shared" si="2"/>
        <v>1886</v>
      </c>
      <c r="B43" s="183">
        <v>440</v>
      </c>
      <c r="C43" s="183"/>
      <c r="D43" s="132">
        <v>18935</v>
      </c>
      <c r="E43" s="148"/>
      <c r="F43" s="51">
        <v>100628.76799999998</v>
      </c>
      <c r="G43" s="96"/>
      <c r="H43" s="97">
        <f t="shared" si="3"/>
        <v>2.3237391074729339</v>
      </c>
      <c r="I43" s="97">
        <f t="shared" si="10"/>
        <v>0.39190830920492004</v>
      </c>
      <c r="J43" s="97">
        <f t="shared" si="1"/>
        <v>0.71258907363418444</v>
      </c>
      <c r="K43" s="97">
        <v>-2.8571428571428599</v>
      </c>
      <c r="L43" s="96">
        <f t="shared" si="4"/>
        <v>1</v>
      </c>
      <c r="M43" s="96">
        <f t="shared" si="5"/>
        <v>0</v>
      </c>
      <c r="N43" s="96">
        <f t="shared" si="6"/>
        <v>0</v>
      </c>
      <c r="O43" s="96">
        <f t="shared" si="7"/>
        <v>0</v>
      </c>
      <c r="P43" s="97">
        <f t="shared" si="8"/>
        <v>0.71258907363418444</v>
      </c>
      <c r="Q43" s="97" t="str">
        <f t="shared" si="8"/>
        <v>n.a.</v>
      </c>
      <c r="R43" s="97" t="str">
        <f t="shared" si="8"/>
        <v>n.a.</v>
      </c>
      <c r="S43" s="97" t="str">
        <f t="shared" si="8"/>
        <v>n.a.</v>
      </c>
      <c r="T43" s="97">
        <f t="shared" si="9"/>
        <v>-2.8571428571428599</v>
      </c>
      <c r="U43" s="97" t="str">
        <f t="shared" si="9"/>
        <v>n.a.</v>
      </c>
      <c r="V43" s="97" t="str">
        <f t="shared" si="9"/>
        <v>n.a.</v>
      </c>
      <c r="W43" s="97" t="str">
        <f t="shared" si="9"/>
        <v>n.a.</v>
      </c>
      <c r="X43" s="96"/>
      <c r="Y43" s="96"/>
      <c r="Z43" s="96"/>
      <c r="AA43" s="96"/>
      <c r="AB43" s="96"/>
      <c r="AC43" s="96"/>
      <c r="AD43" s="96"/>
      <c r="AE43" s="96"/>
      <c r="AF43" s="96"/>
      <c r="AG43" s="96"/>
      <c r="AH43" s="96"/>
      <c r="AI43" s="96"/>
      <c r="AJ43" s="96"/>
      <c r="AK43" s="132"/>
      <c r="AL43" s="132"/>
      <c r="AM43" s="132"/>
      <c r="AN43" s="132"/>
    </row>
    <row r="44" spans="1:40">
      <c r="A44" s="103">
        <f t="shared" si="2"/>
        <v>1887</v>
      </c>
      <c r="B44" s="183">
        <v>486</v>
      </c>
      <c r="C44" s="183"/>
      <c r="D44" s="132">
        <v>19280</v>
      </c>
      <c r="E44" s="148"/>
      <c r="F44" s="51">
        <v>104663.41200000001</v>
      </c>
      <c r="G44" s="96"/>
      <c r="H44" s="97">
        <f t="shared" si="3"/>
        <v>2.5207468879668049</v>
      </c>
      <c r="I44" s="97">
        <f t="shared" si="10"/>
        <v>0.50888065279959882</v>
      </c>
      <c r="J44" s="97">
        <f t="shared" si="1"/>
        <v>4.0094339622641861</v>
      </c>
      <c r="K44" s="97">
        <v>0</v>
      </c>
      <c r="L44" s="96">
        <f t="shared" si="4"/>
        <v>1</v>
      </c>
      <c r="M44" s="96">
        <f t="shared" si="5"/>
        <v>0</v>
      </c>
      <c r="N44" s="96">
        <f t="shared" si="6"/>
        <v>0</v>
      </c>
      <c r="O44" s="96">
        <f t="shared" si="7"/>
        <v>0</v>
      </c>
      <c r="P44" s="97">
        <f t="shared" si="8"/>
        <v>4.0094339622641861</v>
      </c>
      <c r="Q44" s="97" t="str">
        <f t="shared" si="8"/>
        <v>n.a.</v>
      </c>
      <c r="R44" s="97" t="str">
        <f t="shared" si="8"/>
        <v>n.a.</v>
      </c>
      <c r="S44" s="97" t="str">
        <f t="shared" si="8"/>
        <v>n.a.</v>
      </c>
      <c r="T44" s="97">
        <f t="shared" si="9"/>
        <v>0</v>
      </c>
      <c r="U44" s="97" t="str">
        <f t="shared" si="9"/>
        <v>n.a.</v>
      </c>
      <c r="V44" s="97" t="str">
        <f t="shared" si="9"/>
        <v>n.a.</v>
      </c>
      <c r="W44" s="97" t="str">
        <f t="shared" si="9"/>
        <v>n.a.</v>
      </c>
      <c r="X44" s="96"/>
      <c r="Y44" s="96"/>
      <c r="Z44" s="96"/>
      <c r="AA44" s="96"/>
      <c r="AB44" s="96"/>
      <c r="AC44" s="96"/>
      <c r="AD44" s="96"/>
      <c r="AE44" s="96"/>
      <c r="AF44" s="96"/>
      <c r="AG44" s="96"/>
      <c r="AH44" s="96"/>
      <c r="AI44" s="96"/>
      <c r="AJ44" s="96"/>
      <c r="AK44" s="132"/>
      <c r="AL44" s="132"/>
      <c r="AM44" s="132"/>
      <c r="AN44" s="132"/>
    </row>
    <row r="45" spans="1:40">
      <c r="A45" s="103">
        <f t="shared" si="2"/>
        <v>1888</v>
      </c>
      <c r="B45" s="183">
        <v>721</v>
      </c>
      <c r="C45" s="183"/>
      <c r="D45" s="132">
        <v>20716</v>
      </c>
      <c r="E45" s="148"/>
      <c r="F45" s="51">
        <v>108935.38799999999</v>
      </c>
      <c r="G45" s="96"/>
      <c r="H45" s="97">
        <f t="shared" si="3"/>
        <v>3.4804016219347362</v>
      </c>
      <c r="I45" s="97">
        <f t="shared" si="10"/>
        <v>1.2915168854017161</v>
      </c>
      <c r="J45" s="97">
        <f t="shared" si="1"/>
        <v>4.0816326530612068</v>
      </c>
      <c r="K45" s="97">
        <v>2.9411764705882382</v>
      </c>
      <c r="L45" s="96">
        <f t="shared" si="4"/>
        <v>1</v>
      </c>
      <c r="M45" s="96">
        <f t="shared" si="5"/>
        <v>0</v>
      </c>
      <c r="N45" s="96">
        <f t="shared" si="6"/>
        <v>0</v>
      </c>
      <c r="O45" s="96">
        <f t="shared" si="7"/>
        <v>0</v>
      </c>
      <c r="P45" s="97">
        <f t="shared" si="8"/>
        <v>4.0816326530612068</v>
      </c>
      <c r="Q45" s="97" t="str">
        <f t="shared" si="8"/>
        <v>n.a.</v>
      </c>
      <c r="R45" s="97" t="str">
        <f t="shared" si="8"/>
        <v>n.a.</v>
      </c>
      <c r="S45" s="97" t="str">
        <f t="shared" si="8"/>
        <v>n.a.</v>
      </c>
      <c r="T45" s="97">
        <f t="shared" si="9"/>
        <v>2.9411764705882382</v>
      </c>
      <c r="U45" s="97" t="str">
        <f t="shared" si="9"/>
        <v>n.a.</v>
      </c>
      <c r="V45" s="97" t="str">
        <f t="shared" si="9"/>
        <v>n.a.</v>
      </c>
      <c r="W45" s="97" t="str">
        <f t="shared" si="9"/>
        <v>n.a.</v>
      </c>
      <c r="X45" s="96"/>
      <c r="Y45" s="96"/>
      <c r="Z45" s="96"/>
      <c r="AA45" s="96"/>
      <c r="AB45" s="96"/>
      <c r="AC45" s="96"/>
      <c r="AD45" s="96"/>
      <c r="AE45" s="96"/>
      <c r="AF45" s="96"/>
      <c r="AG45" s="96"/>
      <c r="AH45" s="96"/>
      <c r="AI45" s="96"/>
      <c r="AJ45" s="96"/>
      <c r="AK45" s="132"/>
      <c r="AL45" s="132"/>
      <c r="AM45" s="132"/>
      <c r="AN45" s="132"/>
    </row>
    <row r="46" spans="1:40">
      <c r="A46" s="103">
        <f t="shared" si="2"/>
        <v>1889</v>
      </c>
      <c r="B46" s="183">
        <v>883</v>
      </c>
      <c r="C46" s="183"/>
      <c r="D46" s="132">
        <v>22749</v>
      </c>
      <c r="E46" s="148"/>
      <c r="F46" s="51">
        <v>112020.704</v>
      </c>
      <c r="G46" s="96"/>
      <c r="H46" s="97">
        <f t="shared" si="3"/>
        <v>3.8814892962328016</v>
      </c>
      <c r="I46" s="97">
        <f t="shared" si="10"/>
        <v>1.5577501887598677</v>
      </c>
      <c r="J46" s="97">
        <f t="shared" si="1"/>
        <v>2.8322440087146017</v>
      </c>
      <c r="K46" s="97">
        <v>4.28571428571429</v>
      </c>
      <c r="L46" s="96">
        <f t="shared" si="4"/>
        <v>1</v>
      </c>
      <c r="M46" s="96">
        <f t="shared" si="5"/>
        <v>0</v>
      </c>
      <c r="N46" s="96">
        <f t="shared" si="6"/>
        <v>0</v>
      </c>
      <c r="O46" s="96">
        <f t="shared" si="7"/>
        <v>0</v>
      </c>
      <c r="P46" s="97">
        <f t="shared" si="8"/>
        <v>2.8322440087146017</v>
      </c>
      <c r="Q46" s="97" t="str">
        <f t="shared" si="8"/>
        <v>n.a.</v>
      </c>
      <c r="R46" s="97" t="str">
        <f t="shared" si="8"/>
        <v>n.a.</v>
      </c>
      <c r="S46" s="97" t="str">
        <f t="shared" si="8"/>
        <v>n.a.</v>
      </c>
      <c r="T46" s="97">
        <f t="shared" si="9"/>
        <v>4.28571428571429</v>
      </c>
      <c r="U46" s="97" t="str">
        <f t="shared" si="9"/>
        <v>n.a.</v>
      </c>
      <c r="V46" s="97" t="str">
        <f t="shared" si="9"/>
        <v>n.a.</v>
      </c>
      <c r="W46" s="97" t="str">
        <f t="shared" si="9"/>
        <v>n.a.</v>
      </c>
      <c r="X46" s="96"/>
      <c r="Y46" s="96"/>
      <c r="Z46" s="96"/>
      <c r="AA46" s="96"/>
      <c r="AB46" s="96"/>
      <c r="AC46" s="96"/>
      <c r="AD46" s="96"/>
      <c r="AE46" s="96"/>
      <c r="AF46" s="96"/>
      <c r="AG46" s="96"/>
      <c r="AH46" s="96"/>
      <c r="AI46" s="96"/>
      <c r="AJ46" s="96"/>
      <c r="AK46" s="132"/>
      <c r="AL46" s="132"/>
      <c r="AM46" s="132"/>
      <c r="AN46" s="132"/>
    </row>
    <row r="47" spans="1:40">
      <c r="A47" s="103">
        <f t="shared" si="2"/>
        <v>1890</v>
      </c>
      <c r="B47" s="183">
        <v>1117</v>
      </c>
      <c r="C47" s="183"/>
      <c r="D47" s="132">
        <v>23676</v>
      </c>
      <c r="E47" s="148"/>
      <c r="F47" s="51">
        <v>115580.68400000001</v>
      </c>
      <c r="G47" s="96"/>
      <c r="H47" s="97">
        <f t="shared" si="3"/>
        <v>4.7178577462409192</v>
      </c>
      <c r="I47" s="97">
        <f t="shared" si="10"/>
        <v>2.1971108582741143</v>
      </c>
      <c r="J47" s="97">
        <f t="shared" si="1"/>
        <v>3.1779661016949179</v>
      </c>
      <c r="K47" s="97">
        <v>2.7397260273972623</v>
      </c>
      <c r="L47" s="96">
        <f t="shared" si="4"/>
        <v>1</v>
      </c>
      <c r="M47" s="96">
        <f t="shared" si="5"/>
        <v>0</v>
      </c>
      <c r="N47" s="96">
        <f t="shared" si="6"/>
        <v>0</v>
      </c>
      <c r="O47" s="96">
        <f t="shared" si="7"/>
        <v>0</v>
      </c>
      <c r="P47" s="97">
        <f t="shared" si="8"/>
        <v>3.1779661016949179</v>
      </c>
      <c r="Q47" s="97" t="str">
        <f t="shared" si="8"/>
        <v>n.a.</v>
      </c>
      <c r="R47" s="97" t="str">
        <f t="shared" si="8"/>
        <v>n.a.</v>
      </c>
      <c r="S47" s="97" t="str">
        <f t="shared" si="8"/>
        <v>n.a.</v>
      </c>
      <c r="T47" s="97">
        <f t="shared" si="9"/>
        <v>2.7397260273972623</v>
      </c>
      <c r="U47" s="97" t="str">
        <f t="shared" si="9"/>
        <v>n.a.</v>
      </c>
      <c r="V47" s="97" t="str">
        <f t="shared" si="9"/>
        <v>n.a.</v>
      </c>
      <c r="W47" s="97" t="str">
        <f t="shared" si="9"/>
        <v>n.a.</v>
      </c>
      <c r="X47" s="96"/>
      <c r="Y47" s="96"/>
      <c r="Z47" s="96"/>
      <c r="AA47" s="96"/>
      <c r="AB47" s="96"/>
      <c r="AC47" s="96"/>
      <c r="AD47" s="96"/>
      <c r="AE47" s="96"/>
      <c r="AF47" s="96"/>
      <c r="AG47" s="96"/>
      <c r="AH47" s="96"/>
      <c r="AI47" s="96"/>
      <c r="AJ47" s="96"/>
      <c r="AK47" s="132"/>
      <c r="AL47" s="132"/>
      <c r="AM47" s="132"/>
      <c r="AN47" s="132"/>
    </row>
    <row r="48" spans="1:40">
      <c r="A48" s="103">
        <f t="shared" si="2"/>
        <v>1891</v>
      </c>
      <c r="B48" s="183">
        <v>1317</v>
      </c>
      <c r="C48" s="183"/>
      <c r="D48" s="132">
        <v>22624</v>
      </c>
      <c r="E48" s="148"/>
      <c r="F48" s="51">
        <v>115343.35200000001</v>
      </c>
      <c r="G48" s="96"/>
      <c r="H48" s="97">
        <f t="shared" si="3"/>
        <v>5.821251768033946</v>
      </c>
      <c r="I48" s="97">
        <f t="shared" si="10"/>
        <v>2.3408501460992097</v>
      </c>
      <c r="J48" s="97">
        <f t="shared" si="1"/>
        <v>-0.20533880903490509</v>
      </c>
      <c r="K48" s="97">
        <v>2.6666666666666687</v>
      </c>
      <c r="L48" s="96">
        <f t="shared" si="4"/>
        <v>1</v>
      </c>
      <c r="M48" s="96">
        <f t="shared" si="5"/>
        <v>0</v>
      </c>
      <c r="N48" s="96">
        <f t="shared" si="6"/>
        <v>0</v>
      </c>
      <c r="O48" s="96">
        <f t="shared" si="7"/>
        <v>0</v>
      </c>
      <c r="P48" s="97">
        <f t="shared" si="8"/>
        <v>-0.20533880903490509</v>
      </c>
      <c r="Q48" s="97" t="str">
        <f t="shared" si="8"/>
        <v>n.a.</v>
      </c>
      <c r="R48" s="97" t="str">
        <f t="shared" si="8"/>
        <v>n.a.</v>
      </c>
      <c r="S48" s="97" t="str">
        <f t="shared" si="8"/>
        <v>n.a.</v>
      </c>
      <c r="T48" s="97">
        <f t="shared" si="9"/>
        <v>2.6666666666666687</v>
      </c>
      <c r="U48" s="97" t="str">
        <f t="shared" si="9"/>
        <v>n.a.</v>
      </c>
      <c r="V48" s="97" t="str">
        <f t="shared" si="9"/>
        <v>n.a.</v>
      </c>
      <c r="W48" s="97" t="str">
        <f t="shared" si="9"/>
        <v>n.a.</v>
      </c>
      <c r="X48" s="96"/>
      <c r="Y48" s="96"/>
      <c r="Z48" s="96"/>
      <c r="AA48" s="96"/>
      <c r="AB48" s="96"/>
      <c r="AC48" s="96"/>
      <c r="AD48" s="96"/>
      <c r="AE48" s="96"/>
      <c r="AF48" s="96"/>
      <c r="AG48" s="96"/>
      <c r="AH48" s="96"/>
      <c r="AI48" s="96"/>
      <c r="AJ48" s="96"/>
      <c r="AK48" s="132"/>
      <c r="AL48" s="132"/>
      <c r="AM48" s="132"/>
      <c r="AN48" s="132"/>
    </row>
    <row r="49" spans="1:40">
      <c r="A49" s="103">
        <f t="shared" si="2"/>
        <v>1892</v>
      </c>
      <c r="B49" s="183">
        <v>1685</v>
      </c>
      <c r="C49" s="183"/>
      <c r="D49" s="132">
        <v>24061</v>
      </c>
      <c r="E49" s="148"/>
      <c r="F49" s="51">
        <v>120089.99200000001</v>
      </c>
      <c r="G49" s="96"/>
      <c r="H49" s="97">
        <f t="shared" si="3"/>
        <v>7.0030339553634509</v>
      </c>
      <c r="I49" s="97">
        <f t="shared" si="10"/>
        <v>3.1215446591306493</v>
      </c>
      <c r="J49" s="97">
        <f t="shared" si="1"/>
        <v>4.1152263374485631</v>
      </c>
      <c r="K49" s="97">
        <v>-1.2987012987012998</v>
      </c>
      <c r="L49" s="96">
        <f t="shared" si="4"/>
        <v>1</v>
      </c>
      <c r="M49" s="96">
        <f t="shared" si="5"/>
        <v>0</v>
      </c>
      <c r="N49" s="96">
        <f t="shared" si="6"/>
        <v>0</v>
      </c>
      <c r="O49" s="96">
        <f t="shared" si="7"/>
        <v>0</v>
      </c>
      <c r="P49" s="97">
        <f t="shared" si="8"/>
        <v>4.1152263374485631</v>
      </c>
      <c r="Q49" s="97" t="str">
        <f t="shared" si="8"/>
        <v>n.a.</v>
      </c>
      <c r="R49" s="97" t="str">
        <f t="shared" si="8"/>
        <v>n.a.</v>
      </c>
      <c r="S49" s="97" t="str">
        <f t="shared" si="8"/>
        <v>n.a.</v>
      </c>
      <c r="T49" s="97">
        <f t="shared" si="9"/>
        <v>-1.2987012987012998</v>
      </c>
      <c r="U49" s="97" t="str">
        <f t="shared" si="9"/>
        <v>n.a.</v>
      </c>
      <c r="V49" s="97" t="str">
        <f t="shared" si="9"/>
        <v>n.a.</v>
      </c>
      <c r="W49" s="97" t="str">
        <f t="shared" si="9"/>
        <v>n.a.</v>
      </c>
      <c r="X49" s="96"/>
      <c r="Y49" s="96"/>
      <c r="Z49" s="96"/>
      <c r="AA49" s="96"/>
      <c r="AB49" s="96"/>
      <c r="AC49" s="96"/>
      <c r="AD49" s="96"/>
      <c r="AE49" s="96"/>
      <c r="AF49" s="96"/>
      <c r="AG49" s="96"/>
      <c r="AH49" s="96"/>
      <c r="AI49" s="96"/>
      <c r="AJ49" s="96"/>
      <c r="AK49" s="132"/>
      <c r="AL49" s="132"/>
      <c r="AM49" s="132"/>
      <c r="AN49" s="132"/>
    </row>
    <row r="50" spans="1:40">
      <c r="A50" s="103">
        <f t="shared" si="2"/>
        <v>1893</v>
      </c>
      <c r="B50" s="183">
        <v>1740</v>
      </c>
      <c r="C50" s="183"/>
      <c r="D50" s="132">
        <v>24357</v>
      </c>
      <c r="E50" s="148"/>
      <c r="F50" s="51">
        <v>126023.29200000002</v>
      </c>
      <c r="G50" s="96"/>
      <c r="H50" s="97">
        <f t="shared" si="3"/>
        <v>7.1437369134129822</v>
      </c>
      <c r="I50" s="97">
        <f t="shared" si="10"/>
        <v>2.425879167172063</v>
      </c>
      <c r="J50" s="97">
        <f t="shared" si="1"/>
        <v>4.9407114624505866</v>
      </c>
      <c r="K50" s="97">
        <v>-1.3157894736842117</v>
      </c>
      <c r="L50" s="96">
        <f t="shared" si="4"/>
        <v>1</v>
      </c>
      <c r="M50" s="96">
        <f t="shared" si="5"/>
        <v>0</v>
      </c>
      <c r="N50" s="96">
        <f t="shared" si="6"/>
        <v>0</v>
      </c>
      <c r="O50" s="96">
        <f t="shared" si="7"/>
        <v>0</v>
      </c>
      <c r="P50" s="97">
        <f t="shared" si="8"/>
        <v>4.9407114624505866</v>
      </c>
      <c r="Q50" s="97" t="str">
        <f t="shared" si="8"/>
        <v>n.a.</v>
      </c>
      <c r="R50" s="97" t="str">
        <f t="shared" si="8"/>
        <v>n.a.</v>
      </c>
      <c r="S50" s="97" t="str">
        <f t="shared" si="8"/>
        <v>n.a.</v>
      </c>
      <c r="T50" s="97">
        <f t="shared" si="9"/>
        <v>-1.3157894736842117</v>
      </c>
      <c r="U50" s="97" t="str">
        <f t="shared" si="9"/>
        <v>n.a.</v>
      </c>
      <c r="V50" s="97" t="str">
        <f t="shared" si="9"/>
        <v>n.a.</v>
      </c>
      <c r="W50" s="97" t="str">
        <f t="shared" si="9"/>
        <v>n.a.</v>
      </c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6"/>
      <c r="AK50" s="132"/>
      <c r="AL50" s="132"/>
      <c r="AM50" s="132"/>
      <c r="AN50" s="132"/>
    </row>
    <row r="51" spans="1:40">
      <c r="A51" s="103">
        <f t="shared" si="2"/>
        <v>1894</v>
      </c>
      <c r="B51" s="183">
        <v>1915</v>
      </c>
      <c r="C51" s="183"/>
      <c r="D51" s="132">
        <v>24361</v>
      </c>
      <c r="E51" s="148"/>
      <c r="F51" s="51">
        <v>129108.60799999999</v>
      </c>
      <c r="G51" s="96"/>
      <c r="H51" s="97">
        <f t="shared" si="3"/>
        <v>7.8609252493739996</v>
      </c>
      <c r="I51" s="97">
        <f t="shared" si="10"/>
        <v>2.0396734813400537</v>
      </c>
      <c r="J51" s="97">
        <f t="shared" si="1"/>
        <v>2.4482109227871751</v>
      </c>
      <c r="K51" s="97">
        <v>-1.3333333333333344</v>
      </c>
      <c r="L51" s="96">
        <f t="shared" si="4"/>
        <v>1</v>
      </c>
      <c r="M51" s="96">
        <f t="shared" si="5"/>
        <v>0</v>
      </c>
      <c r="N51" s="96">
        <f t="shared" si="6"/>
        <v>0</v>
      </c>
      <c r="O51" s="96">
        <f t="shared" si="7"/>
        <v>0</v>
      </c>
      <c r="P51" s="97">
        <f t="shared" si="8"/>
        <v>2.4482109227871751</v>
      </c>
      <c r="Q51" s="97" t="str">
        <f t="shared" si="8"/>
        <v>n.a.</v>
      </c>
      <c r="R51" s="97" t="str">
        <f t="shared" si="8"/>
        <v>n.a.</v>
      </c>
      <c r="S51" s="97" t="str">
        <f t="shared" si="8"/>
        <v>n.a.</v>
      </c>
      <c r="T51" s="97">
        <f t="shared" si="9"/>
        <v>-1.3333333333333344</v>
      </c>
      <c r="U51" s="97" t="str">
        <f t="shared" si="9"/>
        <v>n.a.</v>
      </c>
      <c r="V51" s="97" t="str">
        <f t="shared" si="9"/>
        <v>n.a.</v>
      </c>
      <c r="W51" s="97" t="str">
        <f t="shared" si="9"/>
        <v>n.a.</v>
      </c>
      <c r="X51" s="96"/>
      <c r="Y51" s="96"/>
      <c r="Z51" s="96"/>
      <c r="AA51" s="96"/>
      <c r="AB51" s="96"/>
      <c r="AC51" s="96"/>
      <c r="AD51" s="96"/>
      <c r="AE51" s="96"/>
      <c r="AF51" s="96"/>
      <c r="AG51" s="96"/>
      <c r="AH51" s="96"/>
      <c r="AI51" s="96"/>
      <c r="AJ51" s="96"/>
      <c r="AK51" s="132"/>
      <c r="AL51" s="132"/>
      <c r="AM51" s="132"/>
      <c r="AN51" s="132"/>
    </row>
    <row r="52" spans="1:40">
      <c r="A52" s="103">
        <f t="shared" si="2"/>
        <v>1895</v>
      </c>
      <c r="B52" s="183">
        <v>2081</v>
      </c>
      <c r="C52" s="183"/>
      <c r="D52" s="132">
        <v>25254</v>
      </c>
      <c r="E52" s="148"/>
      <c r="F52" s="51">
        <v>135279.24</v>
      </c>
      <c r="G52" s="96"/>
      <c r="H52" s="97">
        <f t="shared" si="3"/>
        <v>8.2402787677199658</v>
      </c>
      <c r="I52" s="97">
        <f t="shared" si="10"/>
        <v>1.237244812356515</v>
      </c>
      <c r="J52" s="97">
        <f t="shared" ref="J52:J115" si="11">100*(F52/F51-1)</f>
        <v>4.7794117647058876</v>
      </c>
      <c r="K52" s="97">
        <v>-1.3513513513513524</v>
      </c>
      <c r="L52" s="96">
        <f t="shared" si="4"/>
        <v>1</v>
      </c>
      <c r="M52" s="96">
        <f t="shared" si="5"/>
        <v>0</v>
      </c>
      <c r="N52" s="96">
        <f t="shared" si="6"/>
        <v>0</v>
      </c>
      <c r="O52" s="96">
        <f t="shared" si="7"/>
        <v>0</v>
      </c>
      <c r="P52" s="97">
        <f t="shared" si="8"/>
        <v>4.7794117647058876</v>
      </c>
      <c r="Q52" s="97" t="str">
        <f t="shared" si="8"/>
        <v>n.a.</v>
      </c>
      <c r="R52" s="97" t="str">
        <f t="shared" si="8"/>
        <v>n.a.</v>
      </c>
      <c r="S52" s="97" t="str">
        <f t="shared" si="8"/>
        <v>n.a.</v>
      </c>
      <c r="T52" s="97">
        <f t="shared" si="9"/>
        <v>-1.3513513513513524</v>
      </c>
      <c r="U52" s="97" t="str">
        <f t="shared" si="9"/>
        <v>n.a.</v>
      </c>
      <c r="V52" s="97" t="str">
        <f t="shared" si="9"/>
        <v>n.a.</v>
      </c>
      <c r="W52" s="97" t="str">
        <f t="shared" si="9"/>
        <v>n.a.</v>
      </c>
      <c r="X52" s="96"/>
      <c r="Y52" s="96"/>
      <c r="Z52" s="96"/>
      <c r="AA52" s="96"/>
      <c r="AB52" s="96"/>
      <c r="AC52" s="96"/>
      <c r="AD52" s="96"/>
      <c r="AE52" s="96"/>
      <c r="AF52" s="96"/>
      <c r="AG52" s="96"/>
      <c r="AH52" s="96"/>
      <c r="AI52" s="96"/>
      <c r="AJ52" s="96"/>
      <c r="AK52" s="132"/>
      <c r="AL52" s="132"/>
      <c r="AM52" s="132"/>
      <c r="AN52" s="132"/>
    </row>
    <row r="53" spans="1:40">
      <c r="A53" s="103">
        <f t="shared" si="2"/>
        <v>1896</v>
      </c>
      <c r="B53" s="183">
        <v>2125</v>
      </c>
      <c r="C53" s="183"/>
      <c r="D53" s="132">
        <v>26979</v>
      </c>
      <c r="E53" s="148"/>
      <c r="F53" s="51">
        <v>140025.88</v>
      </c>
      <c r="G53" s="96"/>
      <c r="H53" s="97">
        <f t="shared" si="3"/>
        <v>7.8764965343415252</v>
      </c>
      <c r="I53" s="97">
        <f t="shared" si="10"/>
        <v>0.73275962092854297</v>
      </c>
      <c r="J53" s="97">
        <f t="shared" si="11"/>
        <v>3.5087719298245723</v>
      </c>
      <c r="K53" s="97">
        <v>-1.3698630136986312</v>
      </c>
      <c r="L53" s="96">
        <f t="shared" si="4"/>
        <v>1</v>
      </c>
      <c r="M53" s="96">
        <f t="shared" si="5"/>
        <v>0</v>
      </c>
      <c r="N53" s="96">
        <f t="shared" si="6"/>
        <v>0</v>
      </c>
      <c r="O53" s="96">
        <f t="shared" si="7"/>
        <v>0</v>
      </c>
      <c r="P53" s="97">
        <f t="shared" si="8"/>
        <v>3.5087719298245723</v>
      </c>
      <c r="Q53" s="97" t="str">
        <f t="shared" si="8"/>
        <v>n.a.</v>
      </c>
      <c r="R53" s="97" t="str">
        <f t="shared" si="8"/>
        <v>n.a.</v>
      </c>
      <c r="S53" s="97" t="str">
        <f t="shared" si="8"/>
        <v>n.a.</v>
      </c>
      <c r="T53" s="97">
        <f t="shared" si="9"/>
        <v>-1.3698630136986312</v>
      </c>
      <c r="U53" s="97" t="str">
        <f t="shared" si="9"/>
        <v>n.a.</v>
      </c>
      <c r="V53" s="97" t="str">
        <f t="shared" si="9"/>
        <v>n.a.</v>
      </c>
      <c r="W53" s="97" t="str">
        <f t="shared" si="9"/>
        <v>n.a.</v>
      </c>
      <c r="X53" s="96"/>
      <c r="Y53" s="96"/>
      <c r="Z53" s="96"/>
      <c r="AA53" s="96"/>
      <c r="AB53" s="96"/>
      <c r="AC53" s="96"/>
      <c r="AD53" s="96"/>
      <c r="AE53" s="96"/>
      <c r="AF53" s="96"/>
      <c r="AG53" s="96"/>
      <c r="AH53" s="96"/>
      <c r="AI53" s="96"/>
      <c r="AJ53" s="96"/>
      <c r="AK53" s="132"/>
      <c r="AL53" s="132"/>
      <c r="AM53" s="132"/>
      <c r="AN53" s="132"/>
    </row>
    <row r="54" spans="1:40">
      <c r="A54" s="103">
        <f t="shared" si="2"/>
        <v>1897</v>
      </c>
      <c r="B54" s="183">
        <v>2141</v>
      </c>
      <c r="C54" s="183"/>
      <c r="D54" s="132">
        <v>28714</v>
      </c>
      <c r="E54" s="148"/>
      <c r="F54" s="51">
        <v>144060.524</v>
      </c>
      <c r="G54" s="96"/>
      <c r="H54" s="97">
        <f t="shared" si="3"/>
        <v>7.4562930974437558</v>
      </c>
      <c r="I54" s="97">
        <f t="shared" si="10"/>
        <v>-0.40463215193024382</v>
      </c>
      <c r="J54" s="97">
        <f t="shared" si="11"/>
        <v>2.8813559322033999</v>
      </c>
      <c r="K54" s="97">
        <v>2.7777777777777803</v>
      </c>
      <c r="L54" s="96">
        <f t="shared" si="4"/>
        <v>1</v>
      </c>
      <c r="M54" s="96">
        <f t="shared" si="5"/>
        <v>0</v>
      </c>
      <c r="N54" s="96">
        <f t="shared" si="6"/>
        <v>0</v>
      </c>
      <c r="O54" s="96">
        <f t="shared" si="7"/>
        <v>0</v>
      </c>
      <c r="P54" s="97">
        <f t="shared" si="8"/>
        <v>2.8813559322033999</v>
      </c>
      <c r="Q54" s="97" t="str">
        <f t="shared" si="8"/>
        <v>n.a.</v>
      </c>
      <c r="R54" s="97" t="str">
        <f t="shared" si="8"/>
        <v>n.a.</v>
      </c>
      <c r="S54" s="97" t="str">
        <f t="shared" si="8"/>
        <v>n.a.</v>
      </c>
      <c r="T54" s="97">
        <f t="shared" si="9"/>
        <v>2.7777777777777803</v>
      </c>
      <c r="U54" s="97" t="str">
        <f t="shared" si="9"/>
        <v>n.a.</v>
      </c>
      <c r="V54" s="97" t="str">
        <f t="shared" si="9"/>
        <v>n.a.</v>
      </c>
      <c r="W54" s="97" t="str">
        <f t="shared" si="9"/>
        <v>n.a.</v>
      </c>
      <c r="X54" s="96"/>
      <c r="Y54" s="96"/>
      <c r="Z54" s="96"/>
      <c r="AA54" s="96"/>
      <c r="AB54" s="96"/>
      <c r="AC54" s="96"/>
      <c r="AD54" s="96"/>
      <c r="AE54" s="96"/>
      <c r="AF54" s="96"/>
      <c r="AG54" s="96"/>
      <c r="AH54" s="96"/>
      <c r="AI54" s="96"/>
      <c r="AJ54" s="96"/>
      <c r="AK54" s="132"/>
      <c r="AL54" s="132"/>
      <c r="AM54" s="132"/>
      <c r="AN54" s="132"/>
    </row>
    <row r="55" spans="1:40">
      <c r="A55" s="103">
        <f t="shared" si="2"/>
        <v>1898</v>
      </c>
      <c r="B55" s="183">
        <v>2182</v>
      </c>
      <c r="C55" s="183"/>
      <c r="D55" s="132">
        <v>31028</v>
      </c>
      <c r="E55" s="148"/>
      <c r="F55" s="51">
        <v>150231.15599999999</v>
      </c>
      <c r="G55" s="96"/>
      <c r="H55" s="97">
        <f t="shared" si="3"/>
        <v>7.0323578703106868</v>
      </c>
      <c r="I55" s="97">
        <f t="shared" si="10"/>
        <v>-1.207920897409279</v>
      </c>
      <c r="J55" s="97">
        <f t="shared" si="11"/>
        <v>4.2833607907742932</v>
      </c>
      <c r="K55" s="97">
        <v>2.7027027027027049</v>
      </c>
      <c r="L55" s="96">
        <f t="shared" si="4"/>
        <v>1</v>
      </c>
      <c r="M55" s="96">
        <f t="shared" si="5"/>
        <v>0</v>
      </c>
      <c r="N55" s="96">
        <f t="shared" si="6"/>
        <v>0</v>
      </c>
      <c r="O55" s="96">
        <f t="shared" si="7"/>
        <v>0</v>
      </c>
      <c r="P55" s="97">
        <f t="shared" si="8"/>
        <v>4.2833607907742932</v>
      </c>
      <c r="Q55" s="97" t="str">
        <f t="shared" si="8"/>
        <v>n.a.</v>
      </c>
      <c r="R55" s="97" t="str">
        <f t="shared" si="8"/>
        <v>n.a.</v>
      </c>
      <c r="S55" s="97" t="str">
        <f t="shared" si="8"/>
        <v>n.a.</v>
      </c>
      <c r="T55" s="97">
        <f t="shared" si="9"/>
        <v>2.7027027027027049</v>
      </c>
      <c r="U55" s="97" t="str">
        <f t="shared" si="9"/>
        <v>n.a.</v>
      </c>
      <c r="V55" s="97" t="str">
        <f t="shared" si="9"/>
        <v>n.a.</v>
      </c>
      <c r="W55" s="97" t="str">
        <f t="shared" si="9"/>
        <v>n.a.</v>
      </c>
      <c r="X55" s="96"/>
      <c r="Y55" s="96"/>
      <c r="Z55" s="96"/>
      <c r="AA55" s="96"/>
      <c r="AB55" s="96"/>
      <c r="AC55" s="96"/>
      <c r="AD55" s="96"/>
      <c r="AE55" s="96"/>
      <c r="AF55" s="96"/>
      <c r="AG55" s="96"/>
      <c r="AH55" s="96"/>
      <c r="AI55" s="96"/>
      <c r="AJ55" s="96"/>
      <c r="AK55" s="132"/>
      <c r="AL55" s="132"/>
      <c r="AM55" s="132"/>
      <c r="AN55" s="132"/>
    </row>
    <row r="56" spans="1:40">
      <c r="A56" s="103">
        <f t="shared" si="2"/>
        <v>1899</v>
      </c>
      <c r="B56" s="183">
        <v>2297</v>
      </c>
      <c r="C56" s="183"/>
      <c r="D56" s="132">
        <v>31761</v>
      </c>
      <c r="E56" s="148"/>
      <c r="F56" s="51">
        <v>155689.79199999999</v>
      </c>
      <c r="G56" s="96"/>
      <c r="H56" s="97">
        <f t="shared" si="3"/>
        <v>7.2321400459683263</v>
      </c>
      <c r="I56" s="97">
        <f t="shared" si="10"/>
        <v>-0.64435648837319892</v>
      </c>
      <c r="J56" s="97">
        <f t="shared" si="11"/>
        <v>3.6334913112164191</v>
      </c>
      <c r="K56" s="97">
        <v>0</v>
      </c>
      <c r="L56" s="96">
        <f t="shared" si="4"/>
        <v>1</v>
      </c>
      <c r="M56" s="96">
        <f t="shared" si="5"/>
        <v>0</v>
      </c>
      <c r="N56" s="96">
        <f t="shared" si="6"/>
        <v>0</v>
      </c>
      <c r="O56" s="96">
        <f t="shared" si="7"/>
        <v>0</v>
      </c>
      <c r="P56" s="97">
        <f t="shared" si="8"/>
        <v>3.6334913112164191</v>
      </c>
      <c r="Q56" s="97" t="str">
        <f t="shared" si="8"/>
        <v>n.a.</v>
      </c>
      <c r="R56" s="97" t="str">
        <f t="shared" si="8"/>
        <v>n.a.</v>
      </c>
      <c r="S56" s="97" t="str">
        <f t="shared" si="8"/>
        <v>n.a.</v>
      </c>
      <c r="T56" s="97">
        <f t="shared" si="9"/>
        <v>0</v>
      </c>
      <c r="U56" s="97" t="str">
        <f t="shared" si="9"/>
        <v>n.a.</v>
      </c>
      <c r="V56" s="97" t="str">
        <f t="shared" si="9"/>
        <v>n.a.</v>
      </c>
      <c r="W56" s="97" t="str">
        <f t="shared" si="9"/>
        <v>n.a.</v>
      </c>
      <c r="X56" s="96"/>
      <c r="Y56" s="96"/>
      <c r="Z56" s="96"/>
      <c r="AA56" s="96"/>
      <c r="AB56" s="96"/>
      <c r="AC56" s="96"/>
      <c r="AD56" s="96"/>
      <c r="AE56" s="96"/>
      <c r="AF56" s="96"/>
      <c r="AG56" s="96"/>
      <c r="AH56" s="96"/>
      <c r="AI56" s="96"/>
      <c r="AJ56" s="96"/>
      <c r="AK56" s="132"/>
      <c r="AL56" s="132"/>
      <c r="AM56" s="132"/>
      <c r="AN56" s="132"/>
    </row>
    <row r="57" spans="1:40">
      <c r="A57" s="103">
        <f t="shared" si="2"/>
        <v>1900</v>
      </c>
      <c r="B57" s="183">
        <v>2298</v>
      </c>
      <c r="C57" s="183"/>
      <c r="D57" s="132">
        <v>32448</v>
      </c>
      <c r="E57" s="148"/>
      <c r="F57" s="51">
        <v>162335.08800000002</v>
      </c>
      <c r="G57" s="96"/>
      <c r="H57" s="97">
        <f t="shared" si="3"/>
        <v>7.0821005917159763</v>
      </c>
      <c r="I57" s="97">
        <f t="shared" si="10"/>
        <v>-0.37419250572777951</v>
      </c>
      <c r="J57" s="97">
        <f t="shared" si="11"/>
        <v>4.2682926829268553</v>
      </c>
      <c r="K57" s="97">
        <v>1.3157894736842117</v>
      </c>
      <c r="L57" s="96">
        <f t="shared" si="4"/>
        <v>1</v>
      </c>
      <c r="M57" s="96">
        <f t="shared" si="5"/>
        <v>0</v>
      </c>
      <c r="N57" s="96">
        <f t="shared" si="6"/>
        <v>0</v>
      </c>
      <c r="O57" s="96">
        <f t="shared" si="7"/>
        <v>0</v>
      </c>
      <c r="P57" s="97">
        <f t="shared" si="8"/>
        <v>4.2682926829268553</v>
      </c>
      <c r="Q57" s="97" t="str">
        <f t="shared" si="8"/>
        <v>n.a.</v>
      </c>
      <c r="R57" s="97" t="str">
        <f t="shared" si="8"/>
        <v>n.a.</v>
      </c>
      <c r="S57" s="97" t="str">
        <f t="shared" si="8"/>
        <v>n.a.</v>
      </c>
      <c r="T57" s="97">
        <f t="shared" si="9"/>
        <v>1.3157894736842117</v>
      </c>
      <c r="U57" s="97" t="str">
        <f t="shared" si="9"/>
        <v>n.a.</v>
      </c>
      <c r="V57" s="97" t="str">
        <f t="shared" si="9"/>
        <v>n.a.</v>
      </c>
      <c r="W57" s="97" t="str">
        <f t="shared" si="9"/>
        <v>n.a.</v>
      </c>
      <c r="X57" s="96"/>
      <c r="Y57" s="96"/>
      <c r="Z57" s="96"/>
      <c r="AA57" s="96"/>
      <c r="AB57" s="96"/>
      <c r="AC57" s="96"/>
      <c r="AD57" s="96"/>
      <c r="AE57" s="96"/>
      <c r="AF57" s="96"/>
      <c r="AG57" s="96"/>
      <c r="AH57" s="96"/>
      <c r="AI57" s="96"/>
      <c r="AJ57" s="96"/>
      <c r="AK57" s="132"/>
      <c r="AL57" s="132"/>
      <c r="AM57" s="132"/>
      <c r="AN57" s="132"/>
    </row>
    <row r="58" spans="1:40">
      <c r="A58" s="103">
        <f t="shared" si="2"/>
        <v>1901</v>
      </c>
      <c r="B58" s="183">
        <v>2395</v>
      </c>
      <c r="C58" s="183"/>
      <c r="D58" s="132">
        <v>31617</v>
      </c>
      <c r="E58" s="148"/>
      <c r="F58" s="51">
        <v>158537.77599999998</v>
      </c>
      <c r="G58" s="96"/>
      <c r="H58" s="97">
        <f t="shared" si="3"/>
        <v>7.5750387449789667</v>
      </c>
      <c r="I58" s="97">
        <f t="shared" si="10"/>
        <v>0.54268087466827986</v>
      </c>
      <c r="J58" s="97">
        <f t="shared" si="11"/>
        <v>-2.3391812865497297</v>
      </c>
      <c r="K58" s="97">
        <v>1.2987012987012998</v>
      </c>
      <c r="L58" s="96">
        <f t="shared" si="4"/>
        <v>1</v>
      </c>
      <c r="M58" s="96">
        <f t="shared" si="5"/>
        <v>0</v>
      </c>
      <c r="N58" s="96">
        <f t="shared" si="6"/>
        <v>0</v>
      </c>
      <c r="O58" s="96">
        <f t="shared" si="7"/>
        <v>0</v>
      </c>
      <c r="P58" s="97">
        <f t="shared" si="8"/>
        <v>-2.3391812865497297</v>
      </c>
      <c r="Q58" s="97" t="str">
        <f t="shared" si="8"/>
        <v>n.a.</v>
      </c>
      <c r="R58" s="97" t="str">
        <f t="shared" si="8"/>
        <v>n.a.</v>
      </c>
      <c r="S58" s="97" t="str">
        <f t="shared" si="8"/>
        <v>n.a.</v>
      </c>
      <c r="T58" s="97">
        <f t="shared" si="9"/>
        <v>1.2987012987012998</v>
      </c>
      <c r="U58" s="97" t="str">
        <f t="shared" si="9"/>
        <v>n.a.</v>
      </c>
      <c r="V58" s="97" t="str">
        <f t="shared" si="9"/>
        <v>n.a.</v>
      </c>
      <c r="W58" s="97" t="str">
        <f t="shared" si="9"/>
        <v>n.a.</v>
      </c>
      <c r="X58" s="96"/>
      <c r="Y58" s="96"/>
      <c r="Z58" s="96"/>
      <c r="AA58" s="96"/>
      <c r="AB58" s="96"/>
      <c r="AC58" s="96"/>
      <c r="AD58" s="96"/>
      <c r="AE58" s="96"/>
      <c r="AF58" s="96"/>
      <c r="AG58" s="96"/>
      <c r="AH58" s="96"/>
      <c r="AI58" s="96"/>
      <c r="AJ58" s="96"/>
      <c r="AK58" s="132"/>
      <c r="AL58" s="132"/>
      <c r="AM58" s="132"/>
      <c r="AN58" s="132"/>
    </row>
    <row r="59" spans="1:40">
      <c r="A59" s="103">
        <f t="shared" si="2"/>
        <v>1902</v>
      </c>
      <c r="B59" s="183">
        <v>2813</v>
      </c>
      <c r="C59" s="183"/>
      <c r="D59" s="132">
        <v>31928</v>
      </c>
      <c r="E59" s="148"/>
      <c r="F59" s="51">
        <v>162335.08800000002</v>
      </c>
      <c r="G59" s="96"/>
      <c r="H59" s="97">
        <f t="shared" si="3"/>
        <v>8.8104485091455782</v>
      </c>
      <c r="I59" s="97">
        <f t="shared" si="10"/>
        <v>1.5783084631772519</v>
      </c>
      <c r="J59" s="97">
        <f t="shared" si="11"/>
        <v>2.3952095808383422</v>
      </c>
      <c r="K59" s="97">
        <v>0</v>
      </c>
      <c r="L59" s="96">
        <f t="shared" si="4"/>
        <v>1</v>
      </c>
      <c r="M59" s="96">
        <f t="shared" si="5"/>
        <v>0</v>
      </c>
      <c r="N59" s="96">
        <f t="shared" si="6"/>
        <v>0</v>
      </c>
      <c r="O59" s="96">
        <f t="shared" si="7"/>
        <v>0</v>
      </c>
      <c r="P59" s="97">
        <f t="shared" si="8"/>
        <v>2.3952095808383422</v>
      </c>
      <c r="Q59" s="97" t="str">
        <f t="shared" si="8"/>
        <v>n.a.</v>
      </c>
      <c r="R59" s="97" t="str">
        <f t="shared" si="8"/>
        <v>n.a.</v>
      </c>
      <c r="S59" s="97" t="str">
        <f t="shared" si="8"/>
        <v>n.a.</v>
      </c>
      <c r="T59" s="97">
        <f t="shared" si="9"/>
        <v>0</v>
      </c>
      <c r="U59" s="97" t="str">
        <f t="shared" si="9"/>
        <v>n.a.</v>
      </c>
      <c r="V59" s="97" t="str">
        <f t="shared" si="9"/>
        <v>n.a.</v>
      </c>
      <c r="W59" s="97" t="str">
        <f t="shared" si="9"/>
        <v>n.a.</v>
      </c>
      <c r="X59" s="96"/>
      <c r="Y59" s="96"/>
      <c r="Z59" s="96"/>
      <c r="AA59" s="96"/>
      <c r="AB59" s="96"/>
      <c r="AC59" s="96"/>
      <c r="AD59" s="96"/>
      <c r="AE59" s="96"/>
      <c r="AF59" s="96"/>
      <c r="AG59" s="96"/>
      <c r="AH59" s="96"/>
      <c r="AI59" s="96"/>
      <c r="AJ59" s="96"/>
      <c r="AK59" s="132"/>
      <c r="AL59" s="132"/>
      <c r="AM59" s="132"/>
      <c r="AN59" s="132"/>
    </row>
    <row r="60" spans="1:40">
      <c r="A60" s="103">
        <f t="shared" si="2"/>
        <v>1903</v>
      </c>
      <c r="B60" s="183">
        <v>2813</v>
      </c>
      <c r="C60" s="183"/>
      <c r="D60" s="132">
        <v>34402</v>
      </c>
      <c r="E60" s="148"/>
      <c r="F60" s="51">
        <v>171353.70400000003</v>
      </c>
      <c r="G60" s="96"/>
      <c r="H60" s="97">
        <f t="shared" si="3"/>
        <v>8.176850183128888</v>
      </c>
      <c r="I60" s="97">
        <f t="shared" si="10"/>
        <v>1.0947495914129117</v>
      </c>
      <c r="J60" s="97">
        <f t="shared" si="11"/>
        <v>5.555555555555558</v>
      </c>
      <c r="K60" s="97">
        <v>0</v>
      </c>
      <c r="L60" s="96">
        <f t="shared" si="4"/>
        <v>1</v>
      </c>
      <c r="M60" s="96">
        <f t="shared" si="5"/>
        <v>0</v>
      </c>
      <c r="N60" s="96">
        <f t="shared" si="6"/>
        <v>0</v>
      </c>
      <c r="O60" s="96">
        <f t="shared" si="7"/>
        <v>0</v>
      </c>
      <c r="P60" s="97">
        <f t="shared" si="8"/>
        <v>5.555555555555558</v>
      </c>
      <c r="Q60" s="97" t="str">
        <f t="shared" si="8"/>
        <v>n.a.</v>
      </c>
      <c r="R60" s="97" t="str">
        <f t="shared" si="8"/>
        <v>n.a.</v>
      </c>
      <c r="S60" s="97" t="str">
        <f t="shared" si="8"/>
        <v>n.a.</v>
      </c>
      <c r="T60" s="97">
        <f t="shared" si="9"/>
        <v>0</v>
      </c>
      <c r="U60" s="97" t="str">
        <f t="shared" si="9"/>
        <v>n.a.</v>
      </c>
      <c r="V60" s="97" t="str">
        <f t="shared" si="9"/>
        <v>n.a.</v>
      </c>
      <c r="W60" s="97" t="str">
        <f t="shared" si="9"/>
        <v>n.a.</v>
      </c>
      <c r="X60" s="96"/>
      <c r="Y60" s="96"/>
      <c r="Z60" s="96"/>
      <c r="AA60" s="96"/>
      <c r="AB60" s="96"/>
      <c r="AC60" s="96"/>
      <c r="AD60" s="96"/>
      <c r="AE60" s="96"/>
      <c r="AF60" s="96"/>
      <c r="AG60" s="96"/>
      <c r="AH60" s="96"/>
      <c r="AI60" s="96"/>
      <c r="AJ60" s="96"/>
      <c r="AK60" s="132"/>
      <c r="AL60" s="132"/>
      <c r="AM60" s="132"/>
      <c r="AN60" s="132"/>
    </row>
    <row r="61" spans="1:40">
      <c r="A61" s="103">
        <f t="shared" si="2"/>
        <v>1904</v>
      </c>
      <c r="B61" s="183">
        <v>3103</v>
      </c>
      <c r="C61" s="183"/>
      <c r="D61" s="132">
        <v>36284</v>
      </c>
      <c r="E61" s="148"/>
      <c r="F61" s="51">
        <v>178236.33199999999</v>
      </c>
      <c r="G61" s="96"/>
      <c r="H61" s="97">
        <f t="shared" si="3"/>
        <v>8.5519788336456841</v>
      </c>
      <c r="I61" s="97">
        <f t="shared" si="10"/>
        <v>0.97694008866671744</v>
      </c>
      <c r="J61" s="97">
        <f t="shared" si="11"/>
        <v>4.0166204986149312</v>
      </c>
      <c r="K61" s="97">
        <v>1.2820512820512713</v>
      </c>
      <c r="L61" s="96">
        <f t="shared" si="4"/>
        <v>1</v>
      </c>
      <c r="M61" s="96">
        <f t="shared" si="5"/>
        <v>0</v>
      </c>
      <c r="N61" s="96">
        <f t="shared" si="6"/>
        <v>0</v>
      </c>
      <c r="O61" s="96">
        <f t="shared" si="7"/>
        <v>0</v>
      </c>
      <c r="P61" s="97">
        <f t="shared" si="8"/>
        <v>4.0166204986149312</v>
      </c>
      <c r="Q61" s="97" t="str">
        <f t="shared" si="8"/>
        <v>n.a.</v>
      </c>
      <c r="R61" s="97" t="str">
        <f t="shared" si="8"/>
        <v>n.a.</v>
      </c>
      <c r="S61" s="97" t="str">
        <f t="shared" si="8"/>
        <v>n.a.</v>
      </c>
      <c r="T61" s="97">
        <f t="shared" si="9"/>
        <v>1.2820512820512713</v>
      </c>
      <c r="U61" s="97" t="str">
        <f t="shared" si="9"/>
        <v>n.a.</v>
      </c>
      <c r="V61" s="97" t="str">
        <f t="shared" si="9"/>
        <v>n.a.</v>
      </c>
      <c r="W61" s="97" t="str">
        <f t="shared" si="9"/>
        <v>n.a.</v>
      </c>
      <c r="X61" s="96"/>
      <c r="Y61" s="96"/>
      <c r="Z61" s="96"/>
      <c r="AA61" s="96"/>
      <c r="AB61" s="96"/>
      <c r="AC61" s="96"/>
      <c r="AD61" s="96"/>
      <c r="AE61" s="96"/>
      <c r="AF61" s="96"/>
      <c r="AG61" s="96"/>
      <c r="AH61" s="96"/>
      <c r="AI61" s="96"/>
      <c r="AJ61" s="96"/>
      <c r="AK61" s="132"/>
      <c r="AL61" s="132"/>
      <c r="AM61" s="132"/>
      <c r="AN61" s="132"/>
    </row>
    <row r="62" spans="1:40">
      <c r="A62" s="103">
        <f t="shared" si="2"/>
        <v>1905</v>
      </c>
      <c r="B62" s="183">
        <v>3203</v>
      </c>
      <c r="C62" s="183"/>
      <c r="D62" s="132">
        <v>38878</v>
      </c>
      <c r="E62" s="148"/>
      <c r="F62" s="51">
        <v>182033.64400000003</v>
      </c>
      <c r="G62" s="96"/>
      <c r="H62" s="97">
        <f t="shared" si="3"/>
        <v>8.2385925201913679</v>
      </c>
      <c r="I62" s="97">
        <f t="shared" si="10"/>
        <v>-0.5718559889542103</v>
      </c>
      <c r="J62" s="97">
        <f t="shared" si="11"/>
        <v>2.1304926764314391</v>
      </c>
      <c r="K62" s="97">
        <v>3.7974683544303831</v>
      </c>
      <c r="L62" s="96">
        <f t="shared" si="4"/>
        <v>1</v>
      </c>
      <c r="M62" s="96">
        <f t="shared" si="5"/>
        <v>0</v>
      </c>
      <c r="N62" s="96">
        <f t="shared" si="6"/>
        <v>0</v>
      </c>
      <c r="O62" s="96">
        <f t="shared" si="7"/>
        <v>0</v>
      </c>
      <c r="P62" s="97">
        <f t="shared" si="8"/>
        <v>2.1304926764314391</v>
      </c>
      <c r="Q62" s="97" t="str">
        <f t="shared" si="8"/>
        <v>n.a.</v>
      </c>
      <c r="R62" s="97" t="str">
        <f t="shared" si="8"/>
        <v>n.a.</v>
      </c>
      <c r="S62" s="97" t="str">
        <f t="shared" si="8"/>
        <v>n.a.</v>
      </c>
      <c r="T62" s="97">
        <f t="shared" si="9"/>
        <v>3.7974683544303831</v>
      </c>
      <c r="U62" s="97" t="str">
        <f t="shared" si="9"/>
        <v>n.a.</v>
      </c>
      <c r="V62" s="97" t="str">
        <f t="shared" si="9"/>
        <v>n.a.</v>
      </c>
      <c r="W62" s="97" t="str">
        <f t="shared" si="9"/>
        <v>n.a.</v>
      </c>
      <c r="X62" s="96"/>
      <c r="Y62" s="96"/>
      <c r="Z62" s="96"/>
      <c r="AA62" s="96"/>
      <c r="AB62" s="96"/>
      <c r="AC62" s="96"/>
      <c r="AD62" s="96"/>
      <c r="AE62" s="96"/>
      <c r="AF62" s="96"/>
      <c r="AG62" s="96"/>
      <c r="AH62" s="96"/>
      <c r="AI62" s="96"/>
      <c r="AJ62" s="96"/>
      <c r="AK62" s="132"/>
      <c r="AL62" s="132"/>
      <c r="AM62" s="132"/>
      <c r="AN62" s="132"/>
    </row>
    <row r="63" spans="1:40">
      <c r="A63" s="103">
        <f t="shared" si="2"/>
        <v>1906</v>
      </c>
      <c r="B63" s="183">
        <v>3543</v>
      </c>
      <c r="C63" s="183"/>
      <c r="D63" s="132">
        <v>40643</v>
      </c>
      <c r="E63" s="148"/>
      <c r="F63" s="51">
        <v>187492.28</v>
      </c>
      <c r="G63" s="96"/>
      <c r="H63" s="97">
        <f t="shared" si="3"/>
        <v>8.7173683045050812</v>
      </c>
      <c r="I63" s="97">
        <f t="shared" si="10"/>
        <v>0.54051812137619315</v>
      </c>
      <c r="J63" s="97">
        <f t="shared" si="11"/>
        <v>2.9986962190351907</v>
      </c>
      <c r="K63" s="97">
        <v>6.0975609756097615</v>
      </c>
      <c r="L63" s="96">
        <f t="shared" si="4"/>
        <v>1</v>
      </c>
      <c r="M63" s="96">
        <f t="shared" si="5"/>
        <v>0</v>
      </c>
      <c r="N63" s="96">
        <f t="shared" si="6"/>
        <v>0</v>
      </c>
      <c r="O63" s="96">
        <f t="shared" si="7"/>
        <v>0</v>
      </c>
      <c r="P63" s="97">
        <f t="shared" si="8"/>
        <v>2.9986962190351907</v>
      </c>
      <c r="Q63" s="97" t="str">
        <f t="shared" si="8"/>
        <v>n.a.</v>
      </c>
      <c r="R63" s="97" t="str">
        <f t="shared" si="8"/>
        <v>n.a.</v>
      </c>
      <c r="S63" s="97" t="str">
        <f t="shared" si="8"/>
        <v>n.a.</v>
      </c>
      <c r="T63" s="97">
        <f t="shared" si="9"/>
        <v>6.0975609756097615</v>
      </c>
      <c r="U63" s="97" t="str">
        <f t="shared" si="9"/>
        <v>n.a.</v>
      </c>
      <c r="V63" s="97" t="str">
        <f t="shared" si="9"/>
        <v>n.a.</v>
      </c>
      <c r="W63" s="97" t="str">
        <f t="shared" si="9"/>
        <v>n.a.</v>
      </c>
      <c r="X63" s="96"/>
      <c r="Y63" s="96"/>
      <c r="Z63" s="96"/>
      <c r="AA63" s="96"/>
      <c r="AB63" s="96"/>
      <c r="AC63" s="96"/>
      <c r="AD63" s="96"/>
      <c r="AE63" s="96"/>
      <c r="AF63" s="96"/>
      <c r="AG63" s="96"/>
      <c r="AH63" s="96"/>
      <c r="AI63" s="96"/>
      <c r="AJ63" s="96"/>
      <c r="AK63" s="132"/>
      <c r="AL63" s="132"/>
      <c r="AM63" s="132"/>
      <c r="AN63" s="132"/>
    </row>
    <row r="64" spans="1:40">
      <c r="A64" s="103">
        <f t="shared" si="2"/>
        <v>1907</v>
      </c>
      <c r="B64" s="183">
        <v>4003</v>
      </c>
      <c r="C64" s="183"/>
      <c r="D64" s="132">
        <v>42976</v>
      </c>
      <c r="E64" s="148"/>
      <c r="F64" s="51">
        <v>195798.9</v>
      </c>
      <c r="G64" s="96"/>
      <c r="H64" s="97">
        <f t="shared" si="3"/>
        <v>9.3145011169024574</v>
      </c>
      <c r="I64" s="97">
        <f t="shared" si="10"/>
        <v>0.76252228325677329</v>
      </c>
      <c r="J64" s="97">
        <f t="shared" si="11"/>
        <v>4.4303797468354444</v>
      </c>
      <c r="K64" s="97">
        <v>1.1494252873563229</v>
      </c>
      <c r="L64" s="96">
        <f t="shared" si="4"/>
        <v>1</v>
      </c>
      <c r="M64" s="96">
        <f t="shared" si="5"/>
        <v>0</v>
      </c>
      <c r="N64" s="96">
        <f t="shared" si="6"/>
        <v>0</v>
      </c>
      <c r="O64" s="96">
        <f t="shared" si="7"/>
        <v>0</v>
      </c>
      <c r="P64" s="97">
        <f t="shared" si="8"/>
        <v>4.4303797468354444</v>
      </c>
      <c r="Q64" s="97" t="str">
        <f t="shared" si="8"/>
        <v>n.a.</v>
      </c>
      <c r="R64" s="97" t="str">
        <f t="shared" si="8"/>
        <v>n.a.</v>
      </c>
      <c r="S64" s="97" t="str">
        <f t="shared" si="8"/>
        <v>n.a.</v>
      </c>
      <c r="T64" s="97">
        <f t="shared" si="9"/>
        <v>1.1494252873563229</v>
      </c>
      <c r="U64" s="97" t="str">
        <f t="shared" si="9"/>
        <v>n.a.</v>
      </c>
      <c r="V64" s="97" t="str">
        <f t="shared" si="9"/>
        <v>n.a.</v>
      </c>
      <c r="W64" s="97" t="str">
        <f t="shared" si="9"/>
        <v>n.a.</v>
      </c>
      <c r="X64" s="96"/>
      <c r="Y64" s="96"/>
      <c r="Z64" s="96"/>
      <c r="AA64" s="96"/>
      <c r="AB64" s="96"/>
      <c r="AC64" s="96"/>
      <c r="AD64" s="96"/>
      <c r="AE64" s="96"/>
      <c r="AF64" s="96"/>
      <c r="AG64" s="96"/>
      <c r="AH64" s="96"/>
      <c r="AI64" s="96"/>
      <c r="AJ64" s="96"/>
      <c r="AK64" s="132"/>
      <c r="AL64" s="132"/>
      <c r="AM64" s="132"/>
      <c r="AN64" s="132"/>
    </row>
    <row r="65" spans="1:40">
      <c r="A65" s="103">
        <f t="shared" si="2"/>
        <v>1908</v>
      </c>
      <c r="B65" s="183">
        <v>4253</v>
      </c>
      <c r="C65" s="183"/>
      <c r="D65" s="132">
        <v>42441</v>
      </c>
      <c r="E65" s="148"/>
      <c r="F65" s="51">
        <v>199121.54800000001</v>
      </c>
      <c r="G65" s="96"/>
      <c r="H65" s="97">
        <f t="shared" si="3"/>
        <v>10.020970288164746</v>
      </c>
      <c r="I65" s="97">
        <f t="shared" si="10"/>
        <v>1.7823777679733777</v>
      </c>
      <c r="J65" s="97">
        <f t="shared" si="11"/>
        <v>1.6969696969697079</v>
      </c>
      <c r="K65" s="97">
        <v>0</v>
      </c>
      <c r="L65" s="96">
        <f t="shared" si="4"/>
        <v>1</v>
      </c>
      <c r="M65" s="96">
        <f t="shared" si="5"/>
        <v>0</v>
      </c>
      <c r="N65" s="96">
        <f t="shared" si="6"/>
        <v>0</v>
      </c>
      <c r="O65" s="96">
        <f t="shared" si="7"/>
        <v>0</v>
      </c>
      <c r="P65" s="97">
        <f t="shared" si="8"/>
        <v>1.6969696969697079</v>
      </c>
      <c r="Q65" s="97" t="str">
        <f t="shared" si="8"/>
        <v>n.a.</v>
      </c>
      <c r="R65" s="97" t="str">
        <f t="shared" si="8"/>
        <v>n.a.</v>
      </c>
      <c r="S65" s="97" t="str">
        <f t="shared" si="8"/>
        <v>n.a.</v>
      </c>
      <c r="T65" s="97">
        <f t="shared" si="9"/>
        <v>0</v>
      </c>
      <c r="U65" s="97" t="str">
        <f t="shared" si="9"/>
        <v>n.a.</v>
      </c>
      <c r="V65" s="97" t="str">
        <f t="shared" si="9"/>
        <v>n.a.</v>
      </c>
      <c r="W65" s="97" t="str">
        <f t="shared" si="9"/>
        <v>n.a.</v>
      </c>
      <c r="X65" s="96"/>
      <c r="Y65" s="96"/>
      <c r="Z65" s="96"/>
      <c r="AA65" s="96"/>
      <c r="AB65" s="96"/>
      <c r="AC65" s="96"/>
      <c r="AD65" s="96"/>
      <c r="AE65" s="96"/>
      <c r="AF65" s="96"/>
      <c r="AG65" s="96"/>
      <c r="AH65" s="96"/>
      <c r="AI65" s="96"/>
      <c r="AJ65" s="96"/>
      <c r="AK65" s="132"/>
      <c r="AL65" s="132"/>
      <c r="AM65" s="132"/>
      <c r="AN65" s="132"/>
    </row>
    <row r="66" spans="1:40">
      <c r="A66" s="103">
        <f t="shared" si="2"/>
        <v>1909</v>
      </c>
      <c r="B66" s="183">
        <v>4893</v>
      </c>
      <c r="C66" s="183"/>
      <c r="D66" s="132">
        <v>44358</v>
      </c>
      <c r="E66" s="148"/>
      <c r="F66" s="51">
        <v>203156.19199999998</v>
      </c>
      <c r="G66" s="96"/>
      <c r="H66" s="97">
        <f t="shared" si="3"/>
        <v>11.030704720681726</v>
      </c>
      <c r="I66" s="97">
        <f t="shared" si="10"/>
        <v>2.3133364161766448</v>
      </c>
      <c r="J66" s="97">
        <f t="shared" si="11"/>
        <v>2.0262216924910481</v>
      </c>
      <c r="K66" s="97">
        <v>2.2727272727272747</v>
      </c>
      <c r="L66" s="96">
        <f t="shared" si="4"/>
        <v>1</v>
      </c>
      <c r="M66" s="96">
        <f t="shared" si="5"/>
        <v>0</v>
      </c>
      <c r="N66" s="96">
        <f t="shared" si="6"/>
        <v>0</v>
      </c>
      <c r="O66" s="96">
        <f t="shared" si="7"/>
        <v>0</v>
      </c>
      <c r="P66" s="97">
        <f t="shared" si="8"/>
        <v>2.0262216924910481</v>
      </c>
      <c r="Q66" s="97" t="str">
        <f t="shared" si="8"/>
        <v>n.a.</v>
      </c>
      <c r="R66" s="97" t="str">
        <f t="shared" si="8"/>
        <v>n.a.</v>
      </c>
      <c r="S66" s="97" t="str">
        <f t="shared" si="8"/>
        <v>n.a.</v>
      </c>
      <c r="T66" s="97">
        <f t="shared" si="9"/>
        <v>2.2727272727272747</v>
      </c>
      <c r="U66" s="97" t="str">
        <f t="shared" si="9"/>
        <v>n.a.</v>
      </c>
      <c r="V66" s="97" t="str">
        <f t="shared" si="9"/>
        <v>n.a.</v>
      </c>
      <c r="W66" s="97" t="str">
        <f t="shared" si="9"/>
        <v>n.a.</v>
      </c>
      <c r="X66" s="96"/>
      <c r="Y66" s="96"/>
      <c r="Z66" s="96"/>
      <c r="AA66" s="96"/>
      <c r="AB66" s="96"/>
      <c r="AC66" s="96"/>
      <c r="AD66" s="96"/>
      <c r="AE66" s="96"/>
      <c r="AF66" s="96"/>
      <c r="AG66" s="96"/>
      <c r="AH66" s="96"/>
      <c r="AI66" s="96"/>
      <c r="AJ66" s="96"/>
      <c r="AK66" s="132"/>
      <c r="AL66" s="132"/>
      <c r="AM66" s="132"/>
      <c r="AN66" s="132"/>
    </row>
    <row r="67" spans="1:40">
      <c r="A67" s="103">
        <f t="shared" si="2"/>
        <v>1910</v>
      </c>
      <c r="B67" s="183">
        <v>4844</v>
      </c>
      <c r="C67" s="183"/>
      <c r="D67" s="132">
        <v>45785</v>
      </c>
      <c r="E67" s="148"/>
      <c r="F67" s="51">
        <v>210513.48400000003</v>
      </c>
      <c r="G67" s="96"/>
      <c r="H67" s="97">
        <f t="shared" si="3"/>
        <v>10.57988424156383</v>
      </c>
      <c r="I67" s="97">
        <f t="shared" si="10"/>
        <v>1.2653831246613727</v>
      </c>
      <c r="J67" s="97">
        <f t="shared" si="11"/>
        <v>3.6214953271028305</v>
      </c>
      <c r="K67" s="97">
        <v>2.2222222222222241</v>
      </c>
      <c r="L67" s="96">
        <f t="shared" si="4"/>
        <v>1</v>
      </c>
      <c r="M67" s="96">
        <f t="shared" si="5"/>
        <v>0</v>
      </c>
      <c r="N67" s="96">
        <f t="shared" si="6"/>
        <v>0</v>
      </c>
      <c r="O67" s="96">
        <f t="shared" si="7"/>
        <v>0</v>
      </c>
      <c r="P67" s="97">
        <f t="shared" si="8"/>
        <v>3.6214953271028305</v>
      </c>
      <c r="Q67" s="97" t="str">
        <f t="shared" si="8"/>
        <v>n.a.</v>
      </c>
      <c r="R67" s="97" t="str">
        <f t="shared" si="8"/>
        <v>n.a.</v>
      </c>
      <c r="S67" s="97" t="str">
        <f t="shared" si="8"/>
        <v>n.a.</v>
      </c>
      <c r="T67" s="97">
        <f t="shared" si="9"/>
        <v>2.2222222222222241</v>
      </c>
      <c r="U67" s="97" t="str">
        <f t="shared" si="9"/>
        <v>n.a.</v>
      </c>
      <c r="V67" s="97" t="str">
        <f t="shared" si="9"/>
        <v>n.a.</v>
      </c>
      <c r="W67" s="97" t="str">
        <f t="shared" si="9"/>
        <v>n.a.</v>
      </c>
      <c r="X67" s="96"/>
      <c r="Y67" s="96"/>
      <c r="Z67" s="96"/>
      <c r="AA67" s="96"/>
      <c r="AB67" s="96"/>
      <c r="AC67" s="96"/>
      <c r="AD67" s="96"/>
      <c r="AE67" s="96"/>
      <c r="AF67" s="96"/>
      <c r="AG67" s="96"/>
      <c r="AH67" s="96"/>
      <c r="AI67" s="96"/>
      <c r="AJ67" s="96"/>
      <c r="AK67" s="132"/>
      <c r="AL67" s="132"/>
      <c r="AM67" s="132"/>
      <c r="AN67" s="132"/>
    </row>
    <row r="68" spans="1:40">
      <c r="A68" s="103">
        <f t="shared" si="2"/>
        <v>1911</v>
      </c>
      <c r="B68" s="183">
        <v>4814</v>
      </c>
      <c r="C68" s="183"/>
      <c r="D68" s="132">
        <v>48106</v>
      </c>
      <c r="E68" s="148"/>
      <c r="F68" s="51">
        <v>217633.44400000002</v>
      </c>
      <c r="G68" s="96"/>
      <c r="H68" s="97">
        <f t="shared" si="3"/>
        <v>10.007067725439654</v>
      </c>
      <c r="I68" s="97">
        <f t="shared" si="10"/>
        <v>-1.3902562725091272E-2</v>
      </c>
      <c r="J68" s="97">
        <f t="shared" si="11"/>
        <v>3.382187147688831</v>
      </c>
      <c r="K68" s="97">
        <v>3.2608695652173738</v>
      </c>
      <c r="L68" s="96">
        <f t="shared" si="4"/>
        <v>1</v>
      </c>
      <c r="M68" s="96">
        <f t="shared" si="5"/>
        <v>0</v>
      </c>
      <c r="N68" s="96">
        <f t="shared" si="6"/>
        <v>0</v>
      </c>
      <c r="O68" s="96">
        <f t="shared" si="7"/>
        <v>0</v>
      </c>
      <c r="P68" s="97">
        <f t="shared" si="8"/>
        <v>3.382187147688831</v>
      </c>
      <c r="Q68" s="97" t="str">
        <f t="shared" si="8"/>
        <v>n.a.</v>
      </c>
      <c r="R68" s="97" t="str">
        <f t="shared" si="8"/>
        <v>n.a.</v>
      </c>
      <c r="S68" s="97" t="str">
        <f t="shared" si="8"/>
        <v>n.a.</v>
      </c>
      <c r="T68" s="97">
        <f t="shared" si="9"/>
        <v>3.2608695652173738</v>
      </c>
      <c r="U68" s="97" t="str">
        <f t="shared" si="9"/>
        <v>n.a.</v>
      </c>
      <c r="V68" s="97" t="str">
        <f t="shared" si="9"/>
        <v>n.a.</v>
      </c>
      <c r="W68" s="97" t="str">
        <f t="shared" si="9"/>
        <v>n.a.</v>
      </c>
      <c r="X68" s="96"/>
      <c r="Y68" s="96"/>
      <c r="Z68" s="96"/>
      <c r="AA68" s="96"/>
      <c r="AB68" s="96"/>
      <c r="AC68" s="96"/>
      <c r="AD68" s="96"/>
      <c r="AE68" s="96"/>
      <c r="AF68" s="96"/>
      <c r="AG68" s="96"/>
      <c r="AH68" s="96"/>
      <c r="AI68" s="96"/>
      <c r="AJ68" s="96"/>
      <c r="AK68" s="132"/>
      <c r="AL68" s="132"/>
      <c r="AM68" s="132"/>
      <c r="AN68" s="132"/>
    </row>
    <row r="69" spans="1:40">
      <c r="A69" s="103">
        <f t="shared" si="2"/>
        <v>1912</v>
      </c>
      <c r="B69" s="183">
        <v>4823</v>
      </c>
      <c r="C69" s="183"/>
      <c r="D69" s="132">
        <v>51563</v>
      </c>
      <c r="E69" s="148"/>
      <c r="F69" s="51">
        <v>227126.72400000002</v>
      </c>
      <c r="G69" s="96"/>
      <c r="H69" s="97">
        <f t="shared" si="3"/>
        <v>9.3536062680604317</v>
      </c>
      <c r="I69" s="97">
        <f t="shared" si="10"/>
        <v>-1.6770984526212942</v>
      </c>
      <c r="J69" s="97">
        <f t="shared" si="11"/>
        <v>4.3620501635768694</v>
      </c>
      <c r="K69" s="97">
        <v>5.2631578947368478</v>
      </c>
      <c r="L69" s="96">
        <f t="shared" si="4"/>
        <v>1</v>
      </c>
      <c r="M69" s="96">
        <f t="shared" si="5"/>
        <v>0</v>
      </c>
      <c r="N69" s="96">
        <f t="shared" si="6"/>
        <v>0</v>
      </c>
      <c r="O69" s="96">
        <f t="shared" si="7"/>
        <v>0</v>
      </c>
      <c r="P69" s="97">
        <f t="shared" si="8"/>
        <v>4.3620501635768694</v>
      </c>
      <c r="Q69" s="97" t="str">
        <f t="shared" si="8"/>
        <v>n.a.</v>
      </c>
      <c r="R69" s="97" t="str">
        <f t="shared" si="8"/>
        <v>n.a.</v>
      </c>
      <c r="S69" s="97" t="str">
        <f t="shared" si="8"/>
        <v>n.a.</v>
      </c>
      <c r="T69" s="97">
        <f t="shared" si="9"/>
        <v>5.2631578947368478</v>
      </c>
      <c r="U69" s="97" t="str">
        <f t="shared" si="9"/>
        <v>n.a.</v>
      </c>
      <c r="V69" s="97" t="str">
        <f t="shared" si="9"/>
        <v>n.a.</v>
      </c>
      <c r="W69" s="97" t="str">
        <f t="shared" si="9"/>
        <v>n.a.</v>
      </c>
      <c r="X69" s="96"/>
      <c r="Y69" s="96"/>
      <c r="Z69" s="96"/>
      <c r="AA69" s="96"/>
      <c r="AB69" s="96"/>
      <c r="AC69" s="96"/>
      <c r="AD69" s="96"/>
      <c r="AE69" s="96"/>
      <c r="AF69" s="96"/>
      <c r="AG69" s="96"/>
      <c r="AH69" s="96"/>
      <c r="AI69" s="96"/>
      <c r="AJ69" s="96"/>
      <c r="AK69" s="132"/>
      <c r="AL69" s="132"/>
      <c r="AM69" s="132"/>
      <c r="AN69" s="132"/>
    </row>
    <row r="70" spans="1:40">
      <c r="A70" s="103">
        <v>1913</v>
      </c>
      <c r="B70" s="183">
        <v>4802</v>
      </c>
      <c r="C70" s="183"/>
      <c r="D70" s="132">
        <v>52440</v>
      </c>
      <c r="E70" s="148"/>
      <c r="F70" s="51">
        <v>237332</v>
      </c>
      <c r="G70" s="96"/>
      <c r="H70" s="97">
        <f t="shared" si="3"/>
        <v>9.1571319603356223</v>
      </c>
      <c r="I70" s="97">
        <f t="shared" si="10"/>
        <v>-1.4227522812282078</v>
      </c>
      <c r="J70" s="97">
        <f t="shared" si="11"/>
        <v>4.4932079414838011</v>
      </c>
      <c r="K70" s="97">
        <v>-2.7999999999999878</v>
      </c>
      <c r="L70" s="96">
        <f t="shared" si="4"/>
        <v>1</v>
      </c>
      <c r="M70" s="96">
        <f t="shared" si="5"/>
        <v>0</v>
      </c>
      <c r="N70" s="96">
        <f t="shared" si="6"/>
        <v>0</v>
      </c>
      <c r="O70" s="96">
        <f t="shared" si="7"/>
        <v>0</v>
      </c>
      <c r="P70" s="97">
        <f t="shared" si="8"/>
        <v>4.4932079414838011</v>
      </c>
      <c r="Q70" s="97" t="str">
        <f t="shared" si="8"/>
        <v>n.a.</v>
      </c>
      <c r="R70" s="97" t="str">
        <f t="shared" si="8"/>
        <v>n.a.</v>
      </c>
      <c r="S70" s="97" t="str">
        <f t="shared" si="8"/>
        <v>n.a.</v>
      </c>
      <c r="T70" s="97">
        <f t="shared" si="9"/>
        <v>-2.7999999999999878</v>
      </c>
      <c r="U70" s="97" t="str">
        <f t="shared" si="9"/>
        <v>n.a.</v>
      </c>
      <c r="V70" s="97" t="str">
        <f t="shared" si="9"/>
        <v>n.a.</v>
      </c>
      <c r="W70" s="97" t="str">
        <f t="shared" si="9"/>
        <v>n.a.</v>
      </c>
      <c r="X70" s="96"/>
      <c r="Y70" s="96"/>
      <c r="Z70" s="96"/>
      <c r="AA70" s="96"/>
      <c r="AB70" s="96"/>
      <c r="AC70" s="96"/>
      <c r="AD70" s="96"/>
      <c r="AE70" s="96"/>
      <c r="AF70" s="96"/>
      <c r="AG70" s="96"/>
      <c r="AH70" s="96"/>
      <c r="AI70" s="96"/>
      <c r="AJ70" s="96"/>
      <c r="AK70" s="132"/>
      <c r="AL70" s="132"/>
      <c r="AM70" s="132"/>
      <c r="AN70" s="132"/>
    </row>
    <row r="71" spans="1:40">
      <c r="A71" s="103">
        <v>1914</v>
      </c>
      <c r="B71" s="5">
        <v>5157.8999999999996</v>
      </c>
      <c r="C71" s="5"/>
      <c r="D71" s="132"/>
      <c r="E71" s="148"/>
      <c r="F71" s="51">
        <v>202206.86400000003</v>
      </c>
      <c r="G71" s="96"/>
      <c r="H71" s="132"/>
      <c r="I71" s="132"/>
      <c r="J71" s="149">
        <f t="shared" si="11"/>
        <v>-14.79999999999999</v>
      </c>
      <c r="K71" s="149">
        <v>13.168724279835386</v>
      </c>
      <c r="L71" s="148">
        <f t="shared" si="4"/>
        <v>0</v>
      </c>
      <c r="M71" s="148">
        <f t="shared" si="5"/>
        <v>0</v>
      </c>
      <c r="N71" s="148">
        <f t="shared" si="6"/>
        <v>0</v>
      </c>
      <c r="O71" s="148">
        <f t="shared" si="7"/>
        <v>0</v>
      </c>
      <c r="P71" s="149" t="str">
        <f t="shared" si="8"/>
        <v>n.a.</v>
      </c>
      <c r="Q71" s="149" t="str">
        <f t="shared" si="8"/>
        <v>n.a.</v>
      </c>
      <c r="R71" s="149" t="str">
        <f t="shared" si="8"/>
        <v>n.a.</v>
      </c>
      <c r="S71" s="149" t="str">
        <f t="shared" si="8"/>
        <v>n.a.</v>
      </c>
      <c r="T71" s="149" t="str">
        <f t="shared" si="9"/>
        <v>n.a.</v>
      </c>
      <c r="U71" s="149" t="str">
        <f t="shared" si="9"/>
        <v>n.a.</v>
      </c>
      <c r="V71" s="149" t="str">
        <f t="shared" si="9"/>
        <v>n.a.</v>
      </c>
      <c r="W71" s="149" t="str">
        <f t="shared" si="9"/>
        <v>n.a.</v>
      </c>
      <c r="X71" s="148"/>
      <c r="Y71" s="148"/>
      <c r="Z71" s="148"/>
      <c r="AA71" s="148"/>
      <c r="AB71" s="148"/>
      <c r="AC71" s="148"/>
      <c r="AD71" s="148"/>
      <c r="AE71" s="148"/>
      <c r="AF71" s="148"/>
      <c r="AG71" s="148"/>
      <c r="AH71" s="148"/>
      <c r="AI71" s="148"/>
      <c r="AJ71" s="148"/>
      <c r="AK71" s="3"/>
      <c r="AL71" s="3"/>
      <c r="AM71" s="3"/>
      <c r="AN71" s="3"/>
    </row>
    <row r="72" spans="1:40">
      <c r="A72" s="103">
        <v>1915</v>
      </c>
      <c r="B72" s="4">
        <v>16954.900000000001</v>
      </c>
      <c r="C72" s="4"/>
      <c r="D72" s="132"/>
      <c r="E72" s="148"/>
      <c r="F72" s="51">
        <v>192001.58800000002</v>
      </c>
      <c r="G72" s="96"/>
      <c r="H72" s="132"/>
      <c r="I72" s="132"/>
      <c r="J72" s="149">
        <f t="shared" si="11"/>
        <v>-5.046948356807512</v>
      </c>
      <c r="K72" s="149">
        <v>36.606060606060595</v>
      </c>
      <c r="L72" s="148">
        <f t="shared" si="4"/>
        <v>0</v>
      </c>
      <c r="M72" s="148">
        <f t="shared" si="5"/>
        <v>0</v>
      </c>
      <c r="N72" s="148">
        <f t="shared" si="6"/>
        <v>0</v>
      </c>
      <c r="O72" s="148">
        <f t="shared" si="7"/>
        <v>0</v>
      </c>
      <c r="P72" s="149" t="str">
        <f t="shared" si="8"/>
        <v>n.a.</v>
      </c>
      <c r="Q72" s="149" t="str">
        <f t="shared" si="8"/>
        <v>n.a.</v>
      </c>
      <c r="R72" s="149" t="str">
        <f t="shared" si="8"/>
        <v>n.a.</v>
      </c>
      <c r="S72" s="149" t="str">
        <f t="shared" si="8"/>
        <v>n.a.</v>
      </c>
      <c r="T72" s="149" t="str">
        <f t="shared" si="9"/>
        <v>n.a.</v>
      </c>
      <c r="U72" s="149" t="str">
        <f t="shared" si="9"/>
        <v>n.a.</v>
      </c>
      <c r="V72" s="149" t="str">
        <f t="shared" si="9"/>
        <v>n.a.</v>
      </c>
      <c r="W72" s="149" t="str">
        <f t="shared" si="9"/>
        <v>n.a.</v>
      </c>
      <c r="X72" s="148"/>
      <c r="Y72" s="148"/>
      <c r="Z72" s="148"/>
      <c r="AA72" s="148"/>
      <c r="AB72" s="148"/>
      <c r="AC72" s="148"/>
      <c r="AD72" s="148"/>
      <c r="AE72" s="148"/>
      <c r="AF72" s="148"/>
      <c r="AG72" s="148"/>
      <c r="AH72" s="148"/>
      <c r="AI72" s="148"/>
      <c r="AJ72" s="148"/>
      <c r="AK72" s="3"/>
      <c r="AL72" s="3"/>
      <c r="AM72" s="3"/>
      <c r="AN72" s="3"/>
    </row>
    <row r="73" spans="1:40">
      <c r="A73" s="103">
        <v>1916</v>
      </c>
      <c r="B73" s="4">
        <v>39856.1</v>
      </c>
      <c r="C73" s="4"/>
      <c r="D73" s="132"/>
      <c r="E73" s="148"/>
      <c r="F73" s="51">
        <v>193900.24400000004</v>
      </c>
      <c r="G73" s="96"/>
      <c r="H73" s="132"/>
      <c r="I73" s="132"/>
      <c r="J73" s="149">
        <f t="shared" si="11"/>
        <v>0.98887515451175911</v>
      </c>
      <c r="K73" s="149">
        <v>35.270629991126896</v>
      </c>
      <c r="L73" s="148">
        <f t="shared" si="4"/>
        <v>0</v>
      </c>
      <c r="M73" s="148">
        <f t="shared" si="5"/>
        <v>0</v>
      </c>
      <c r="N73" s="148">
        <f t="shared" si="6"/>
        <v>0</v>
      </c>
      <c r="O73" s="148">
        <f t="shared" si="7"/>
        <v>0</v>
      </c>
      <c r="P73" s="149" t="str">
        <f t="shared" si="8"/>
        <v>n.a.</v>
      </c>
      <c r="Q73" s="149" t="str">
        <f t="shared" si="8"/>
        <v>n.a.</v>
      </c>
      <c r="R73" s="149" t="str">
        <f t="shared" si="8"/>
        <v>n.a.</v>
      </c>
      <c r="S73" s="149" t="str">
        <f t="shared" si="8"/>
        <v>n.a.</v>
      </c>
      <c r="T73" s="149" t="str">
        <f t="shared" si="9"/>
        <v>n.a.</v>
      </c>
      <c r="U73" s="149" t="str">
        <f t="shared" si="9"/>
        <v>n.a.</v>
      </c>
      <c r="V73" s="149" t="str">
        <f t="shared" si="9"/>
        <v>n.a.</v>
      </c>
      <c r="W73" s="149" t="str">
        <f t="shared" si="9"/>
        <v>n.a.</v>
      </c>
      <c r="X73" s="148"/>
      <c r="Y73" s="148"/>
      <c r="Z73" s="148"/>
      <c r="AA73" s="148"/>
      <c r="AB73" s="148"/>
      <c r="AC73" s="148"/>
      <c r="AD73" s="148"/>
      <c r="AE73" s="148"/>
      <c r="AF73" s="148"/>
      <c r="AG73" s="148"/>
      <c r="AH73" s="148"/>
      <c r="AI73" s="148"/>
      <c r="AJ73" s="148"/>
      <c r="AK73" s="3"/>
      <c r="AL73" s="3"/>
      <c r="AM73" s="3"/>
      <c r="AN73" s="3"/>
    </row>
    <row r="74" spans="1:40">
      <c r="A74" s="103">
        <v>1917</v>
      </c>
      <c r="B74" s="4">
        <v>69211.100000000006</v>
      </c>
      <c r="C74" s="4"/>
      <c r="D74" s="132"/>
      <c r="E74" s="148"/>
      <c r="F74" s="51">
        <v>194137.57599999997</v>
      </c>
      <c r="G74" s="96"/>
      <c r="H74" s="132"/>
      <c r="I74" s="132"/>
      <c r="J74" s="149">
        <f t="shared" si="11"/>
        <v>0.12239902080779519</v>
      </c>
      <c r="K74" s="149">
        <v>5.3132174483437167</v>
      </c>
      <c r="L74" s="148">
        <f t="shared" si="4"/>
        <v>0</v>
      </c>
      <c r="M74" s="148">
        <f t="shared" si="5"/>
        <v>0</v>
      </c>
      <c r="N74" s="148">
        <f t="shared" si="6"/>
        <v>0</v>
      </c>
      <c r="O74" s="148">
        <f t="shared" si="7"/>
        <v>0</v>
      </c>
      <c r="P74" s="149" t="str">
        <f t="shared" si="8"/>
        <v>n.a.</v>
      </c>
      <c r="Q74" s="149" t="str">
        <f t="shared" si="8"/>
        <v>n.a.</v>
      </c>
      <c r="R74" s="149" t="str">
        <f t="shared" si="8"/>
        <v>n.a.</v>
      </c>
      <c r="S74" s="149" t="str">
        <f t="shared" si="8"/>
        <v>n.a.</v>
      </c>
      <c r="T74" s="149" t="str">
        <f t="shared" si="9"/>
        <v>n.a.</v>
      </c>
      <c r="U74" s="149" t="str">
        <f t="shared" si="9"/>
        <v>n.a.</v>
      </c>
      <c r="V74" s="149" t="str">
        <f t="shared" si="9"/>
        <v>n.a.</v>
      </c>
      <c r="W74" s="149" t="str">
        <f t="shared" si="9"/>
        <v>n.a.</v>
      </c>
      <c r="X74" s="148"/>
      <c r="Y74" s="148"/>
      <c r="Z74" s="148"/>
      <c r="AA74" s="148"/>
      <c r="AB74" s="148"/>
      <c r="AC74" s="148"/>
      <c r="AD74" s="148"/>
      <c r="AE74" s="148"/>
      <c r="AF74" s="148"/>
      <c r="AG74" s="148"/>
      <c r="AH74" s="148"/>
      <c r="AI74" s="148"/>
      <c r="AJ74" s="148"/>
      <c r="AK74" s="3"/>
      <c r="AL74" s="3"/>
      <c r="AM74" s="3"/>
      <c r="AN74" s="3"/>
    </row>
    <row r="75" spans="1:40">
      <c r="A75" s="103">
        <v>1918</v>
      </c>
      <c r="B75" s="4">
        <v>105303.9</v>
      </c>
      <c r="C75" s="4"/>
      <c r="D75" s="132"/>
      <c r="E75" s="148"/>
      <c r="F75" s="51">
        <v>194612.24</v>
      </c>
      <c r="G75" s="96"/>
      <c r="H75" s="132"/>
      <c r="I75" s="132"/>
      <c r="J75" s="149">
        <f t="shared" si="11"/>
        <v>0.24449877750611915</v>
      </c>
      <c r="K75" s="149">
        <v>12.394892556835877</v>
      </c>
      <c r="L75" s="148">
        <f t="shared" si="4"/>
        <v>0</v>
      </c>
      <c r="M75" s="148">
        <f t="shared" si="5"/>
        <v>0</v>
      </c>
      <c r="N75" s="148">
        <f t="shared" si="6"/>
        <v>0</v>
      </c>
      <c r="O75" s="148">
        <f t="shared" si="7"/>
        <v>0</v>
      </c>
      <c r="P75" s="149" t="str">
        <f t="shared" si="8"/>
        <v>n.a.</v>
      </c>
      <c r="Q75" s="149" t="str">
        <f t="shared" si="8"/>
        <v>n.a.</v>
      </c>
      <c r="R75" s="149" t="str">
        <f t="shared" si="8"/>
        <v>n.a.</v>
      </c>
      <c r="S75" s="149" t="str">
        <f t="shared" si="8"/>
        <v>n.a.</v>
      </c>
      <c r="T75" s="149" t="str">
        <f t="shared" si="9"/>
        <v>n.a.</v>
      </c>
      <c r="U75" s="149" t="str">
        <f t="shared" si="9"/>
        <v>n.a.</v>
      </c>
      <c r="V75" s="149" t="str">
        <f t="shared" si="9"/>
        <v>n.a.</v>
      </c>
      <c r="W75" s="149" t="str">
        <f t="shared" si="9"/>
        <v>n.a.</v>
      </c>
      <c r="X75" s="148"/>
      <c r="Y75" s="148"/>
      <c r="Z75" s="148"/>
      <c r="AA75" s="148"/>
      <c r="AB75" s="148"/>
      <c r="AC75" s="148"/>
      <c r="AD75" s="148"/>
      <c r="AE75" s="148"/>
      <c r="AF75" s="148"/>
      <c r="AG75" s="148"/>
      <c r="AH75" s="148"/>
      <c r="AI75" s="148"/>
      <c r="AJ75" s="148"/>
      <c r="AK75" s="3"/>
      <c r="AL75" s="3"/>
      <c r="AM75" s="3"/>
      <c r="AN75" s="3"/>
    </row>
    <row r="76" spans="1:40">
      <c r="A76" s="103">
        <v>1919</v>
      </c>
      <c r="B76" s="4">
        <v>156452.4</v>
      </c>
      <c r="C76" s="4"/>
      <c r="D76" s="132"/>
      <c r="E76" s="148"/>
      <c r="F76" s="51">
        <v>156591</v>
      </c>
      <c r="G76" s="96"/>
      <c r="H76" s="132"/>
      <c r="I76" s="132"/>
      <c r="J76" s="149">
        <f t="shared" si="11"/>
        <v>-19.536921213177539</v>
      </c>
      <c r="K76" s="149">
        <v>82.044887780548635</v>
      </c>
      <c r="L76" s="148">
        <f t="shared" si="4"/>
        <v>0</v>
      </c>
      <c r="M76" s="148">
        <f t="shared" si="5"/>
        <v>0</v>
      </c>
      <c r="N76" s="148">
        <f t="shared" si="6"/>
        <v>0</v>
      </c>
      <c r="O76" s="148">
        <f t="shared" si="7"/>
        <v>0</v>
      </c>
      <c r="P76" s="149" t="str">
        <f t="shared" si="8"/>
        <v>n.a.</v>
      </c>
      <c r="Q76" s="149" t="str">
        <f t="shared" si="8"/>
        <v>n.a.</v>
      </c>
      <c r="R76" s="149" t="str">
        <f t="shared" si="8"/>
        <v>n.a.</v>
      </c>
      <c r="S76" s="149" t="str">
        <f t="shared" si="8"/>
        <v>n.a.</v>
      </c>
      <c r="T76" s="149" t="str">
        <f t="shared" si="9"/>
        <v>n.a.</v>
      </c>
      <c r="U76" s="149" t="str">
        <f t="shared" si="9"/>
        <v>n.a.</v>
      </c>
      <c r="V76" s="149" t="str">
        <f t="shared" si="9"/>
        <v>n.a.</v>
      </c>
      <c r="W76" s="149" t="str">
        <f t="shared" si="9"/>
        <v>n.a.</v>
      </c>
      <c r="X76" s="148"/>
      <c r="Y76" s="148"/>
      <c r="Z76" s="148"/>
      <c r="AA76" s="148"/>
      <c r="AB76" s="148"/>
      <c r="AC76" s="148"/>
      <c r="AD76" s="148"/>
      <c r="AE76" s="148"/>
      <c r="AF76" s="148"/>
      <c r="AG76" s="148"/>
      <c r="AH76" s="148"/>
      <c r="AI76" s="148"/>
      <c r="AJ76" s="148"/>
      <c r="AK76" s="3"/>
      <c r="AL76" s="3"/>
      <c r="AM76" s="3"/>
      <c r="AN76" s="3"/>
    </row>
    <row r="77" spans="1:40">
      <c r="A77" s="103">
        <v>1920</v>
      </c>
      <c r="B77" s="4">
        <v>220300</v>
      </c>
      <c r="C77" s="4"/>
      <c r="D77" s="132"/>
      <c r="E77" s="148"/>
      <c r="F77" s="51">
        <v>170235</v>
      </c>
      <c r="G77" s="96"/>
      <c r="H77" s="132"/>
      <c r="I77" s="132"/>
      <c r="J77" s="149">
        <f t="shared" si="11"/>
        <v>8.713144433588127</v>
      </c>
      <c r="K77" s="149">
        <v>76.255707762557051</v>
      </c>
      <c r="L77" s="148">
        <f t="shared" si="4"/>
        <v>0</v>
      </c>
      <c r="M77" s="148">
        <f t="shared" si="5"/>
        <v>0</v>
      </c>
      <c r="N77" s="148">
        <f t="shared" si="6"/>
        <v>0</v>
      </c>
      <c r="O77" s="148">
        <f t="shared" si="7"/>
        <v>0</v>
      </c>
      <c r="P77" s="149" t="str">
        <f t="shared" si="8"/>
        <v>n.a.</v>
      </c>
      <c r="Q77" s="149" t="str">
        <f t="shared" si="8"/>
        <v>n.a.</v>
      </c>
      <c r="R77" s="149" t="str">
        <f t="shared" si="8"/>
        <v>n.a.</v>
      </c>
      <c r="S77" s="149" t="str">
        <f t="shared" si="8"/>
        <v>n.a.</v>
      </c>
      <c r="T77" s="149" t="str">
        <f t="shared" si="9"/>
        <v>n.a.</v>
      </c>
      <c r="U77" s="149" t="str">
        <f t="shared" si="9"/>
        <v>n.a.</v>
      </c>
      <c r="V77" s="149" t="str">
        <f t="shared" si="9"/>
        <v>n.a.</v>
      </c>
      <c r="W77" s="149" t="str">
        <f t="shared" si="9"/>
        <v>n.a.</v>
      </c>
      <c r="X77" s="148"/>
      <c r="Y77" s="148"/>
      <c r="Z77" s="148"/>
      <c r="AA77" s="148"/>
      <c r="AB77" s="148"/>
      <c r="AC77" s="148"/>
      <c r="AD77" s="148"/>
      <c r="AE77" s="148"/>
      <c r="AF77" s="148"/>
      <c r="AG77" s="148"/>
      <c r="AH77" s="148"/>
      <c r="AI77" s="148"/>
      <c r="AJ77" s="148"/>
      <c r="AK77" s="3"/>
      <c r="AL77" s="3"/>
      <c r="AM77" s="3"/>
      <c r="AN77" s="3"/>
    </row>
    <row r="78" spans="1:40">
      <c r="A78" s="103">
        <v>1921</v>
      </c>
      <c r="B78" s="4">
        <v>281700</v>
      </c>
      <c r="C78" s="4"/>
      <c r="D78" s="132"/>
      <c r="E78" s="148"/>
      <c r="F78" s="51">
        <v>189511</v>
      </c>
      <c r="G78" s="96"/>
      <c r="H78" s="132"/>
      <c r="I78" s="132"/>
      <c r="J78" s="149">
        <f t="shared" si="11"/>
        <v>11.323170910799774</v>
      </c>
      <c r="K78" s="149">
        <v>66.493955094991378</v>
      </c>
      <c r="L78" s="148">
        <f t="shared" si="4"/>
        <v>0</v>
      </c>
      <c r="M78" s="148">
        <f t="shared" si="5"/>
        <v>0</v>
      </c>
      <c r="N78" s="148">
        <f t="shared" si="6"/>
        <v>0</v>
      </c>
      <c r="O78" s="148">
        <f t="shared" si="7"/>
        <v>0</v>
      </c>
      <c r="P78" s="149" t="str">
        <f t="shared" si="8"/>
        <v>n.a.</v>
      </c>
      <c r="Q78" s="149" t="str">
        <f t="shared" si="8"/>
        <v>n.a.</v>
      </c>
      <c r="R78" s="149" t="str">
        <f t="shared" si="8"/>
        <v>n.a.</v>
      </c>
      <c r="S78" s="149" t="str">
        <f t="shared" si="8"/>
        <v>n.a.</v>
      </c>
      <c r="T78" s="149" t="str">
        <f t="shared" si="9"/>
        <v>n.a.</v>
      </c>
      <c r="U78" s="149" t="str">
        <f t="shared" si="9"/>
        <v>n.a.</v>
      </c>
      <c r="V78" s="149" t="str">
        <f t="shared" si="9"/>
        <v>n.a.</v>
      </c>
      <c r="W78" s="149" t="str">
        <f t="shared" si="9"/>
        <v>n.a.</v>
      </c>
      <c r="X78" s="148"/>
      <c r="Y78" s="148"/>
      <c r="Z78" s="148"/>
      <c r="AA78" s="148"/>
      <c r="AB78" s="148"/>
      <c r="AC78" s="148"/>
      <c r="AD78" s="148"/>
      <c r="AE78" s="148"/>
      <c r="AF78" s="148"/>
      <c r="AG78" s="148"/>
      <c r="AH78" s="148"/>
      <c r="AI78" s="148"/>
      <c r="AJ78" s="148"/>
      <c r="AK78" s="3"/>
      <c r="AL78" s="3"/>
      <c r="AM78" s="3"/>
      <c r="AN78" s="3"/>
    </row>
    <row r="79" spans="1:40">
      <c r="A79" s="103">
        <v>1922</v>
      </c>
      <c r="B79" s="4">
        <v>362100</v>
      </c>
      <c r="C79" s="4"/>
      <c r="D79" s="132"/>
      <c r="E79" s="148"/>
      <c r="F79" s="51">
        <v>206188</v>
      </c>
      <c r="G79" s="96"/>
      <c r="H79" s="132"/>
      <c r="I79" s="132"/>
      <c r="J79" s="149">
        <f t="shared" si="11"/>
        <v>8.8000168855633767</v>
      </c>
      <c r="K79" s="149">
        <v>3453.2157676348552</v>
      </c>
      <c r="L79" s="148">
        <f t="shared" si="4"/>
        <v>0</v>
      </c>
      <c r="M79" s="148">
        <f t="shared" si="5"/>
        <v>0</v>
      </c>
      <c r="N79" s="148">
        <f t="shared" si="6"/>
        <v>0</v>
      </c>
      <c r="O79" s="148">
        <f t="shared" si="7"/>
        <v>0</v>
      </c>
      <c r="P79" s="149" t="str">
        <f t="shared" si="8"/>
        <v>n.a.</v>
      </c>
      <c r="Q79" s="149" t="str">
        <f t="shared" si="8"/>
        <v>n.a.</v>
      </c>
      <c r="R79" s="149" t="str">
        <f t="shared" si="8"/>
        <v>n.a.</v>
      </c>
      <c r="S79" s="149" t="str">
        <f t="shared" si="8"/>
        <v>n.a.</v>
      </c>
      <c r="T79" s="149" t="str">
        <f t="shared" si="9"/>
        <v>n.a.</v>
      </c>
      <c r="U79" s="149" t="str">
        <f t="shared" si="9"/>
        <v>n.a.</v>
      </c>
      <c r="V79" s="149" t="str">
        <f t="shared" si="9"/>
        <v>n.a.</v>
      </c>
      <c r="W79" s="149" t="str">
        <f t="shared" si="9"/>
        <v>n.a.</v>
      </c>
      <c r="X79" s="148"/>
      <c r="Y79" s="148"/>
      <c r="Z79" s="148"/>
      <c r="AA79" s="148"/>
      <c r="AB79" s="148"/>
      <c r="AC79" s="148"/>
      <c r="AD79" s="148"/>
      <c r="AE79" s="148"/>
      <c r="AF79" s="148"/>
      <c r="AG79" s="148"/>
      <c r="AH79" s="148"/>
      <c r="AI79" s="148"/>
      <c r="AJ79" s="148"/>
      <c r="AK79" s="3"/>
      <c r="AL79" s="3"/>
      <c r="AM79" s="3"/>
      <c r="AN79" s="3"/>
    </row>
    <row r="80" spans="1:40">
      <c r="A80" s="103">
        <v>1923</v>
      </c>
      <c r="B80" s="4">
        <v>17054600</v>
      </c>
      <c r="C80" s="4"/>
      <c r="D80" s="132"/>
      <c r="E80" s="148"/>
      <c r="F80" s="51">
        <v>171318</v>
      </c>
      <c r="G80" s="96"/>
      <c r="H80" s="132"/>
      <c r="I80" s="132"/>
      <c r="J80" s="149">
        <f t="shared" si="11"/>
        <v>-16.911750441344797</v>
      </c>
      <c r="K80" s="149">
        <v>22220194522.368843</v>
      </c>
      <c r="L80" s="148">
        <f t="shared" si="4"/>
        <v>0</v>
      </c>
      <c r="M80" s="148">
        <f t="shared" si="5"/>
        <v>0</v>
      </c>
      <c r="N80" s="148">
        <f t="shared" si="6"/>
        <v>0</v>
      </c>
      <c r="O80" s="148">
        <f t="shared" si="7"/>
        <v>0</v>
      </c>
      <c r="P80" s="149" t="str">
        <f t="shared" si="8"/>
        <v>n.a.</v>
      </c>
      <c r="Q80" s="149" t="str">
        <f t="shared" si="8"/>
        <v>n.a.</v>
      </c>
      <c r="R80" s="149" t="str">
        <f t="shared" si="8"/>
        <v>n.a.</v>
      </c>
      <c r="S80" s="149" t="str">
        <f t="shared" si="8"/>
        <v>n.a.</v>
      </c>
      <c r="T80" s="149" t="str">
        <f t="shared" si="9"/>
        <v>n.a.</v>
      </c>
      <c r="U80" s="149" t="str">
        <f t="shared" si="9"/>
        <v>n.a.</v>
      </c>
      <c r="V80" s="149" t="str">
        <f t="shared" si="9"/>
        <v>n.a.</v>
      </c>
      <c r="W80" s="149" t="str">
        <f t="shared" si="9"/>
        <v>n.a.</v>
      </c>
      <c r="X80" s="148"/>
      <c r="Y80" s="148"/>
      <c r="Z80" s="148"/>
      <c r="AA80" s="148"/>
      <c r="AB80" s="148"/>
      <c r="AC80" s="148"/>
      <c r="AD80" s="148"/>
      <c r="AE80" s="148"/>
      <c r="AF80" s="148"/>
      <c r="AG80" s="148"/>
      <c r="AH80" s="148"/>
      <c r="AI80" s="148"/>
      <c r="AJ80" s="148"/>
      <c r="AK80" s="3"/>
      <c r="AL80" s="3"/>
      <c r="AM80" s="3"/>
      <c r="AN80" s="3"/>
    </row>
    <row r="81" spans="1:40">
      <c r="A81" s="103">
        <v>1924</v>
      </c>
      <c r="B81" s="4">
        <v>2406.1</v>
      </c>
      <c r="C81" s="4"/>
      <c r="D81" s="132"/>
      <c r="E81" s="148"/>
      <c r="F81" s="51">
        <v>200557</v>
      </c>
      <c r="G81" s="96"/>
      <c r="H81" s="132"/>
      <c r="I81" s="132"/>
      <c r="J81" s="149">
        <f t="shared" si="11"/>
        <v>17.067091607420124</v>
      </c>
      <c r="K81" s="149">
        <v>18.12</v>
      </c>
      <c r="L81" s="148">
        <f t="shared" si="4"/>
        <v>0</v>
      </c>
      <c r="M81" s="148">
        <f t="shared" si="5"/>
        <v>0</v>
      </c>
      <c r="N81" s="148">
        <f t="shared" si="6"/>
        <v>0</v>
      </c>
      <c r="O81" s="148">
        <f t="shared" si="7"/>
        <v>0</v>
      </c>
      <c r="P81" s="149" t="str">
        <f t="shared" si="8"/>
        <v>n.a.</v>
      </c>
      <c r="Q81" s="149" t="str">
        <f t="shared" si="8"/>
        <v>n.a.</v>
      </c>
      <c r="R81" s="149" t="str">
        <f t="shared" si="8"/>
        <v>n.a.</v>
      </c>
      <c r="S81" s="149" t="str">
        <f t="shared" si="8"/>
        <v>n.a.</v>
      </c>
      <c r="T81" s="149" t="str">
        <f t="shared" si="9"/>
        <v>n.a.</v>
      </c>
      <c r="U81" s="149" t="str">
        <f t="shared" si="9"/>
        <v>n.a.</v>
      </c>
      <c r="V81" s="149" t="str">
        <f t="shared" si="9"/>
        <v>n.a.</v>
      </c>
      <c r="W81" s="149" t="str">
        <f t="shared" si="9"/>
        <v>n.a.</v>
      </c>
      <c r="X81" s="148"/>
      <c r="Y81" s="148"/>
      <c r="Z81" s="148"/>
      <c r="AA81" s="148"/>
      <c r="AB81" s="148"/>
      <c r="AC81" s="148"/>
      <c r="AD81" s="148"/>
      <c r="AE81" s="148"/>
      <c r="AF81" s="148"/>
      <c r="AG81" s="148"/>
      <c r="AH81" s="148"/>
      <c r="AI81" s="148"/>
      <c r="AJ81" s="148"/>
      <c r="AK81" s="3"/>
      <c r="AL81" s="3"/>
      <c r="AM81" s="3"/>
      <c r="AN81" s="3"/>
    </row>
    <row r="82" spans="1:40">
      <c r="A82" s="103">
        <v>1925</v>
      </c>
      <c r="B82" s="4">
        <v>2808.1</v>
      </c>
      <c r="C82" s="4"/>
      <c r="D82" s="132">
        <v>67346</v>
      </c>
      <c r="E82" s="148"/>
      <c r="F82" s="51">
        <v>223082</v>
      </c>
      <c r="G82" s="96"/>
      <c r="H82" s="97">
        <f t="shared" ref="H82:H95" si="12">100*B82/D82</f>
        <v>4.1696611528524334</v>
      </c>
      <c r="I82" s="132"/>
      <c r="J82" s="149">
        <f t="shared" si="11"/>
        <v>11.231221049377481</v>
      </c>
      <c r="K82" s="149">
        <v>4.2833543765191386</v>
      </c>
      <c r="L82" s="148">
        <f t="shared" si="4"/>
        <v>1</v>
      </c>
      <c r="M82" s="148">
        <f t="shared" si="5"/>
        <v>0</v>
      </c>
      <c r="N82" s="148">
        <f t="shared" si="6"/>
        <v>0</v>
      </c>
      <c r="O82" s="148">
        <f t="shared" si="7"/>
        <v>0</v>
      </c>
      <c r="P82" s="149">
        <f t="shared" si="8"/>
        <v>11.231221049377481</v>
      </c>
      <c r="Q82" s="149" t="str">
        <f t="shared" si="8"/>
        <v>n.a.</v>
      </c>
      <c r="R82" s="149" t="str">
        <f t="shared" si="8"/>
        <v>n.a.</v>
      </c>
      <c r="S82" s="149" t="str">
        <f t="shared" si="8"/>
        <v>n.a.</v>
      </c>
      <c r="T82" s="149">
        <f t="shared" si="9"/>
        <v>4.2833543765191386</v>
      </c>
      <c r="U82" s="149" t="str">
        <f t="shared" si="9"/>
        <v>n.a.</v>
      </c>
      <c r="V82" s="149" t="str">
        <f t="shared" si="9"/>
        <v>n.a.</v>
      </c>
      <c r="W82" s="149" t="str">
        <f t="shared" si="9"/>
        <v>n.a.</v>
      </c>
      <c r="X82" s="148"/>
      <c r="Y82" s="148"/>
      <c r="Z82" s="148"/>
      <c r="AA82" s="148"/>
      <c r="AB82" s="148"/>
      <c r="AC82" s="148"/>
      <c r="AD82" s="148"/>
      <c r="AE82" s="148"/>
      <c r="AF82" s="148"/>
      <c r="AG82" s="148"/>
      <c r="AH82" s="148"/>
      <c r="AI82" s="148"/>
      <c r="AJ82" s="148"/>
      <c r="AK82" s="3"/>
      <c r="AL82" s="3"/>
      <c r="AM82" s="3"/>
      <c r="AN82" s="3"/>
    </row>
    <row r="83" spans="1:40">
      <c r="A83" s="103">
        <v>1926</v>
      </c>
      <c r="B83" s="4">
        <v>7825.4</v>
      </c>
      <c r="C83" s="4"/>
      <c r="D83" s="132">
        <v>65472</v>
      </c>
      <c r="E83" s="148"/>
      <c r="F83" s="51">
        <v>229363</v>
      </c>
      <c r="G83" s="96"/>
      <c r="H83" s="97">
        <f t="shared" si="12"/>
        <v>11.95228494623656</v>
      </c>
      <c r="I83" s="132"/>
      <c r="J83" s="149">
        <f t="shared" si="11"/>
        <v>2.8155566114702157</v>
      </c>
      <c r="K83" s="149">
        <v>2.1953170835777907</v>
      </c>
      <c r="L83" s="148">
        <f t="shared" si="4"/>
        <v>1</v>
      </c>
      <c r="M83" s="148">
        <f t="shared" si="5"/>
        <v>0</v>
      </c>
      <c r="N83" s="148">
        <f t="shared" si="6"/>
        <v>0</v>
      </c>
      <c r="O83" s="148">
        <f t="shared" si="7"/>
        <v>0</v>
      </c>
      <c r="P83" s="149">
        <f t="shared" si="8"/>
        <v>2.8155566114702157</v>
      </c>
      <c r="Q83" s="149" t="str">
        <f t="shared" si="8"/>
        <v>n.a.</v>
      </c>
      <c r="R83" s="149" t="str">
        <f t="shared" si="8"/>
        <v>n.a.</v>
      </c>
      <c r="S83" s="149" t="str">
        <f t="shared" si="8"/>
        <v>n.a.</v>
      </c>
      <c r="T83" s="149">
        <f t="shared" si="9"/>
        <v>2.1953170835777907</v>
      </c>
      <c r="U83" s="149" t="str">
        <f t="shared" si="9"/>
        <v>n.a.</v>
      </c>
      <c r="V83" s="149" t="str">
        <f t="shared" si="9"/>
        <v>n.a.</v>
      </c>
      <c r="W83" s="149" t="str">
        <f t="shared" si="9"/>
        <v>n.a.</v>
      </c>
      <c r="X83" s="148"/>
      <c r="Y83" s="148"/>
      <c r="Z83" s="148"/>
      <c r="AA83" s="148"/>
      <c r="AB83" s="148"/>
      <c r="AC83" s="148"/>
      <c r="AD83" s="148"/>
      <c r="AE83" s="148"/>
      <c r="AF83" s="148"/>
      <c r="AG83" s="148"/>
      <c r="AH83" s="148"/>
      <c r="AI83" s="148"/>
      <c r="AJ83" s="148"/>
      <c r="AK83" s="3"/>
      <c r="AL83" s="3"/>
      <c r="AM83" s="3"/>
      <c r="AN83" s="3"/>
    </row>
    <row r="84" spans="1:40">
      <c r="A84" s="103">
        <v>1927</v>
      </c>
      <c r="B84" s="4">
        <v>8051.5</v>
      </c>
      <c r="C84" s="4"/>
      <c r="D84" s="132">
        <v>80466</v>
      </c>
      <c r="E84" s="148"/>
      <c r="F84" s="51">
        <v>252321</v>
      </c>
      <c r="G84" s="96"/>
      <c r="H84" s="97">
        <f t="shared" si="12"/>
        <v>10.006089528496508</v>
      </c>
      <c r="I84" s="132"/>
      <c r="J84" s="149">
        <f t="shared" si="11"/>
        <v>10.009460985424855</v>
      </c>
      <c r="K84" s="149">
        <v>4.8511006962203735</v>
      </c>
      <c r="L84" s="148">
        <f t="shared" si="4"/>
        <v>1</v>
      </c>
      <c r="M84" s="148">
        <f t="shared" si="5"/>
        <v>0</v>
      </c>
      <c r="N84" s="148">
        <f t="shared" si="6"/>
        <v>0</v>
      </c>
      <c r="O84" s="148">
        <f t="shared" si="7"/>
        <v>0</v>
      </c>
      <c r="P84" s="149">
        <f t="shared" si="8"/>
        <v>10.009460985424855</v>
      </c>
      <c r="Q84" s="149" t="str">
        <f t="shared" si="8"/>
        <v>n.a.</v>
      </c>
      <c r="R84" s="149" t="str">
        <f t="shared" si="8"/>
        <v>n.a.</v>
      </c>
      <c r="S84" s="149" t="str">
        <f t="shared" si="8"/>
        <v>n.a.</v>
      </c>
      <c r="T84" s="149">
        <f t="shared" si="9"/>
        <v>4.8511006962203735</v>
      </c>
      <c r="U84" s="149" t="str">
        <f t="shared" si="9"/>
        <v>n.a.</v>
      </c>
      <c r="V84" s="149" t="str">
        <f t="shared" si="9"/>
        <v>n.a.</v>
      </c>
      <c r="W84" s="149" t="str">
        <f t="shared" si="9"/>
        <v>n.a.</v>
      </c>
      <c r="X84" s="148"/>
      <c r="Y84" s="148"/>
      <c r="Z84" s="148"/>
      <c r="AA84" s="148"/>
      <c r="AB84" s="148"/>
      <c r="AC84" s="148"/>
      <c r="AD84" s="148"/>
      <c r="AE84" s="148"/>
      <c r="AF84" s="148"/>
      <c r="AG84" s="148"/>
      <c r="AH84" s="148"/>
      <c r="AI84" s="148"/>
      <c r="AJ84" s="148"/>
      <c r="AK84" s="3"/>
      <c r="AL84" s="3"/>
      <c r="AM84" s="3"/>
      <c r="AN84" s="3"/>
    </row>
    <row r="85" spans="1:40">
      <c r="A85" s="103">
        <v>1928</v>
      </c>
      <c r="B85" s="4">
        <v>7830.8</v>
      </c>
      <c r="C85" s="4"/>
      <c r="D85" s="132">
        <v>83964</v>
      </c>
      <c r="E85" s="148"/>
      <c r="F85" s="51">
        <v>263367</v>
      </c>
      <c r="G85" s="96"/>
      <c r="H85" s="97">
        <f t="shared" si="12"/>
        <v>9.3263779715116009</v>
      </c>
      <c r="I85" s="97">
        <f t="shared" si="10"/>
        <v>5.1567168186591674</v>
      </c>
      <c r="J85" s="97">
        <f t="shared" si="11"/>
        <v>4.3777569048949472</v>
      </c>
      <c r="K85" s="97">
        <v>0.9253313821235345</v>
      </c>
      <c r="L85" s="96">
        <f t="shared" si="4"/>
        <v>1</v>
      </c>
      <c r="M85" s="96">
        <f t="shared" si="5"/>
        <v>0</v>
      </c>
      <c r="N85" s="96">
        <f t="shared" si="6"/>
        <v>0</v>
      </c>
      <c r="O85" s="96">
        <f t="shared" si="7"/>
        <v>0</v>
      </c>
      <c r="P85" s="97">
        <f t="shared" si="8"/>
        <v>4.3777569048949472</v>
      </c>
      <c r="Q85" s="97" t="str">
        <f t="shared" si="8"/>
        <v>n.a.</v>
      </c>
      <c r="R85" s="97" t="str">
        <f t="shared" si="8"/>
        <v>n.a.</v>
      </c>
      <c r="S85" s="97" t="str">
        <f t="shared" si="8"/>
        <v>n.a.</v>
      </c>
      <c r="T85" s="97">
        <f t="shared" si="9"/>
        <v>0.9253313821235345</v>
      </c>
      <c r="U85" s="97" t="str">
        <f t="shared" si="9"/>
        <v>n.a.</v>
      </c>
      <c r="V85" s="97" t="str">
        <f t="shared" si="9"/>
        <v>n.a.</v>
      </c>
      <c r="W85" s="97" t="str">
        <f t="shared" si="9"/>
        <v>n.a.</v>
      </c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6"/>
      <c r="AK85" s="132"/>
      <c r="AL85" s="132"/>
      <c r="AM85" s="132"/>
      <c r="AN85" s="132"/>
    </row>
    <row r="86" spans="1:40">
      <c r="A86" s="103">
        <v>1929</v>
      </c>
      <c r="B86" s="4">
        <v>8971.7000000000007</v>
      </c>
      <c r="C86" s="4"/>
      <c r="D86" s="132">
        <v>79491</v>
      </c>
      <c r="E86" s="148"/>
      <c r="F86" s="51">
        <v>262284</v>
      </c>
      <c r="G86" s="96"/>
      <c r="H86" s="97">
        <f t="shared" si="12"/>
        <v>11.286434942320517</v>
      </c>
      <c r="I86" s="97">
        <f t="shared" si="10"/>
        <v>-0.66585000391604332</v>
      </c>
      <c r="J86" s="97">
        <f t="shared" si="11"/>
        <v>-0.41121324995159192</v>
      </c>
      <c r="K86" s="97">
        <v>-6.5594791872168962E-2</v>
      </c>
      <c r="L86" s="96">
        <f t="shared" si="4"/>
        <v>1</v>
      </c>
      <c r="M86" s="96">
        <f t="shared" si="5"/>
        <v>0</v>
      </c>
      <c r="N86" s="96">
        <f t="shared" si="6"/>
        <v>0</v>
      </c>
      <c r="O86" s="96">
        <f t="shared" si="7"/>
        <v>0</v>
      </c>
      <c r="P86" s="97">
        <f t="shared" si="8"/>
        <v>-0.41121324995159192</v>
      </c>
      <c r="Q86" s="97" t="str">
        <f t="shared" si="8"/>
        <v>n.a.</v>
      </c>
      <c r="R86" s="97" t="str">
        <f t="shared" si="8"/>
        <v>n.a.</v>
      </c>
      <c r="S86" s="97" t="str">
        <f t="shared" si="8"/>
        <v>n.a.</v>
      </c>
      <c r="T86" s="97">
        <f t="shared" si="9"/>
        <v>-6.5594791872168962E-2</v>
      </c>
      <c r="U86" s="97" t="str">
        <f t="shared" si="9"/>
        <v>n.a.</v>
      </c>
      <c r="V86" s="97" t="str">
        <f t="shared" si="9"/>
        <v>n.a.</v>
      </c>
      <c r="W86" s="97" t="str">
        <f t="shared" si="9"/>
        <v>n.a.</v>
      </c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6"/>
      <c r="AK86" s="132"/>
      <c r="AL86" s="132"/>
      <c r="AM86" s="132"/>
      <c r="AN86" s="132"/>
    </row>
    <row r="87" spans="1:40">
      <c r="A87" s="103">
        <v>1930</v>
      </c>
      <c r="B87" s="4">
        <v>10375.1</v>
      </c>
      <c r="C87" s="4"/>
      <c r="D87" s="132">
        <v>71862</v>
      </c>
      <c r="E87" s="148"/>
      <c r="F87" s="51">
        <v>258602</v>
      </c>
      <c r="G87" s="96"/>
      <c r="H87" s="97">
        <f t="shared" si="12"/>
        <v>14.437533049455901</v>
      </c>
      <c r="I87" s="97">
        <f t="shared" si="10"/>
        <v>4.4314435209593928</v>
      </c>
      <c r="J87" s="97">
        <f t="shared" si="11"/>
        <v>-1.4038218114715395</v>
      </c>
      <c r="K87" s="97">
        <v>-7.208318733436311</v>
      </c>
      <c r="L87" s="96">
        <f t="shared" si="4"/>
        <v>1</v>
      </c>
      <c r="M87" s="96">
        <f t="shared" si="5"/>
        <v>0</v>
      </c>
      <c r="N87" s="96">
        <f t="shared" si="6"/>
        <v>0</v>
      </c>
      <c r="O87" s="96">
        <f t="shared" si="7"/>
        <v>0</v>
      </c>
      <c r="P87" s="97">
        <f t="shared" si="8"/>
        <v>-1.4038218114715395</v>
      </c>
      <c r="Q87" s="97" t="str">
        <f t="shared" si="8"/>
        <v>n.a.</v>
      </c>
      <c r="R87" s="97" t="str">
        <f t="shared" si="8"/>
        <v>n.a.</v>
      </c>
      <c r="S87" s="97" t="str">
        <f t="shared" si="8"/>
        <v>n.a.</v>
      </c>
      <c r="T87" s="97">
        <f t="shared" si="9"/>
        <v>-7.208318733436311</v>
      </c>
      <c r="U87" s="97" t="str">
        <f t="shared" si="9"/>
        <v>n.a.</v>
      </c>
      <c r="V87" s="97" t="str">
        <f t="shared" si="9"/>
        <v>n.a.</v>
      </c>
      <c r="W87" s="97" t="str">
        <f t="shared" si="9"/>
        <v>n.a.</v>
      </c>
      <c r="X87" s="96"/>
      <c r="Y87" s="96"/>
      <c r="Z87" s="96"/>
      <c r="AA87" s="96"/>
      <c r="AB87" s="96"/>
      <c r="AC87" s="96"/>
      <c r="AD87" s="96"/>
      <c r="AE87" s="96"/>
      <c r="AF87" s="96"/>
      <c r="AG87" s="96"/>
      <c r="AH87" s="96"/>
      <c r="AI87" s="96"/>
      <c r="AJ87" s="96"/>
      <c r="AK87" s="132"/>
      <c r="AL87" s="132"/>
      <c r="AM87" s="132"/>
      <c r="AN87" s="132"/>
    </row>
    <row r="88" spans="1:40">
      <c r="A88" s="103">
        <v>1931</v>
      </c>
      <c r="B88" s="4">
        <v>12089.6</v>
      </c>
      <c r="C88" s="4"/>
      <c r="D88" s="132">
        <v>58484</v>
      </c>
      <c r="E88" s="148"/>
      <c r="F88" s="51">
        <v>238893</v>
      </c>
      <c r="G88" s="96"/>
      <c r="H88" s="97">
        <f t="shared" si="12"/>
        <v>20.671636686957118</v>
      </c>
      <c r="I88" s="97">
        <f t="shared" si="10"/>
        <v>11.345258715445517</v>
      </c>
      <c r="J88" s="97">
        <f t="shared" si="11"/>
        <v>-7.6213641039125761</v>
      </c>
      <c r="K88" s="97">
        <v>-7.627339499311252</v>
      </c>
      <c r="L88" s="96">
        <f t="shared" si="4"/>
        <v>1</v>
      </c>
      <c r="M88" s="96">
        <f t="shared" si="5"/>
        <v>0</v>
      </c>
      <c r="N88" s="96">
        <f t="shared" si="6"/>
        <v>0</v>
      </c>
      <c r="O88" s="96">
        <f t="shared" si="7"/>
        <v>0</v>
      </c>
      <c r="P88" s="97">
        <f t="shared" si="8"/>
        <v>-7.6213641039125761</v>
      </c>
      <c r="Q88" s="97" t="str">
        <f t="shared" si="8"/>
        <v>n.a.</v>
      </c>
      <c r="R88" s="97" t="str">
        <f t="shared" si="8"/>
        <v>n.a.</v>
      </c>
      <c r="S88" s="97" t="str">
        <f t="shared" si="8"/>
        <v>n.a.</v>
      </c>
      <c r="T88" s="97">
        <f t="shared" si="9"/>
        <v>-7.627339499311252</v>
      </c>
      <c r="U88" s="97" t="str">
        <f t="shared" si="9"/>
        <v>n.a.</v>
      </c>
      <c r="V88" s="97" t="str">
        <f t="shared" si="9"/>
        <v>n.a.</v>
      </c>
      <c r="W88" s="97" t="str">
        <f t="shared" si="9"/>
        <v>n.a.</v>
      </c>
      <c r="X88" s="96"/>
      <c r="Y88" s="96"/>
      <c r="Z88" s="96"/>
      <c r="AA88" s="96"/>
      <c r="AB88" s="96"/>
      <c r="AC88" s="96"/>
      <c r="AD88" s="96"/>
      <c r="AE88" s="96"/>
      <c r="AF88" s="96"/>
      <c r="AG88" s="96"/>
      <c r="AH88" s="96"/>
      <c r="AI88" s="96"/>
      <c r="AJ88" s="96"/>
      <c r="AK88" s="132"/>
      <c r="AL88" s="132"/>
      <c r="AM88" s="132"/>
      <c r="AN88" s="132"/>
    </row>
    <row r="89" spans="1:40">
      <c r="A89" s="103">
        <v>1932</v>
      </c>
      <c r="B89" s="4">
        <v>12137.3</v>
      </c>
      <c r="C89" s="4"/>
      <c r="D89" s="132">
        <v>50782</v>
      </c>
      <c r="E89" s="148"/>
      <c r="F89" s="51">
        <v>220916</v>
      </c>
      <c r="G89" s="96"/>
      <c r="H89" s="97">
        <f t="shared" si="12"/>
        <v>23.900791619077626</v>
      </c>
      <c r="I89" s="97">
        <f t="shared" si="10"/>
        <v>12.61435667675711</v>
      </c>
      <c r="J89" s="97">
        <f t="shared" si="11"/>
        <v>-7.5251263117797507</v>
      </c>
      <c r="K89" s="97">
        <v>-9.6326577614002673</v>
      </c>
      <c r="L89" s="96">
        <f t="shared" si="4"/>
        <v>1</v>
      </c>
      <c r="M89" s="96">
        <f t="shared" si="5"/>
        <v>0</v>
      </c>
      <c r="N89" s="96">
        <f t="shared" si="6"/>
        <v>0</v>
      </c>
      <c r="O89" s="96">
        <f t="shared" si="7"/>
        <v>0</v>
      </c>
      <c r="P89" s="97">
        <f t="shared" si="8"/>
        <v>-7.5251263117797507</v>
      </c>
      <c r="Q89" s="97" t="str">
        <f t="shared" si="8"/>
        <v>n.a.</v>
      </c>
      <c r="R89" s="97" t="str">
        <f t="shared" si="8"/>
        <v>n.a.</v>
      </c>
      <c r="S89" s="97" t="str">
        <f t="shared" si="8"/>
        <v>n.a.</v>
      </c>
      <c r="T89" s="97">
        <f t="shared" si="9"/>
        <v>-9.6326577614002673</v>
      </c>
      <c r="U89" s="97" t="str">
        <f t="shared" si="9"/>
        <v>n.a.</v>
      </c>
      <c r="V89" s="97" t="str">
        <f t="shared" si="9"/>
        <v>n.a.</v>
      </c>
      <c r="W89" s="97" t="str">
        <f t="shared" si="9"/>
        <v>n.a.</v>
      </c>
      <c r="X89" s="96"/>
      <c r="Y89" s="96"/>
      <c r="Z89" s="96"/>
      <c r="AA89" s="96"/>
      <c r="AB89" s="96"/>
      <c r="AC89" s="96"/>
      <c r="AD89" s="96"/>
      <c r="AE89" s="96"/>
      <c r="AF89" s="96"/>
      <c r="AG89" s="96"/>
      <c r="AH89" s="96"/>
      <c r="AI89" s="96"/>
      <c r="AJ89" s="96"/>
      <c r="AK89" s="132"/>
      <c r="AL89" s="132"/>
      <c r="AM89" s="132"/>
      <c r="AN89" s="132"/>
    </row>
    <row r="90" spans="1:40">
      <c r="A90" s="103">
        <v>1933</v>
      </c>
      <c r="B90" s="4">
        <v>12803.3</v>
      </c>
      <c r="C90" s="4"/>
      <c r="D90" s="132">
        <v>56764</v>
      </c>
      <c r="E90" s="148"/>
      <c r="F90" s="51">
        <v>234778</v>
      </c>
      <c r="G90" s="96"/>
      <c r="H90" s="97">
        <f t="shared" si="12"/>
        <v>22.55531675005285</v>
      </c>
      <c r="I90" s="97">
        <f t="shared" si="10"/>
        <v>8.1177837005969486</v>
      </c>
      <c r="J90" s="97">
        <f t="shared" si="11"/>
        <v>6.2747831755056271</v>
      </c>
      <c r="K90" s="97">
        <v>2.0305829882128053</v>
      </c>
      <c r="L90" s="96">
        <f t="shared" si="4"/>
        <v>1</v>
      </c>
      <c r="M90" s="96">
        <f t="shared" si="5"/>
        <v>0</v>
      </c>
      <c r="N90" s="96">
        <f t="shared" si="6"/>
        <v>0</v>
      </c>
      <c r="O90" s="96">
        <f t="shared" si="7"/>
        <v>0</v>
      </c>
      <c r="P90" s="97">
        <f t="shared" si="8"/>
        <v>6.2747831755056271</v>
      </c>
      <c r="Q90" s="97" t="str">
        <f t="shared" si="8"/>
        <v>n.a.</v>
      </c>
      <c r="R90" s="97" t="str">
        <f t="shared" si="8"/>
        <v>n.a.</v>
      </c>
      <c r="S90" s="97" t="str">
        <f t="shared" si="8"/>
        <v>n.a.</v>
      </c>
      <c r="T90" s="97">
        <f t="shared" si="9"/>
        <v>2.0305829882128053</v>
      </c>
      <c r="U90" s="97" t="str">
        <f t="shared" si="9"/>
        <v>n.a.</v>
      </c>
      <c r="V90" s="97" t="str">
        <f t="shared" si="9"/>
        <v>n.a.</v>
      </c>
      <c r="W90" s="97" t="str">
        <f t="shared" si="9"/>
        <v>n.a.</v>
      </c>
      <c r="X90" s="96"/>
      <c r="Y90" s="96"/>
      <c r="Z90" s="96"/>
      <c r="AA90" s="96"/>
      <c r="AB90" s="96"/>
      <c r="AC90" s="96"/>
      <c r="AD90" s="96"/>
      <c r="AE90" s="96"/>
      <c r="AF90" s="96"/>
      <c r="AG90" s="96"/>
      <c r="AH90" s="96"/>
      <c r="AI90" s="96"/>
      <c r="AJ90" s="96"/>
      <c r="AK90" s="132"/>
      <c r="AL90" s="132"/>
      <c r="AM90" s="132"/>
      <c r="AN90" s="132"/>
    </row>
    <row r="91" spans="1:40">
      <c r="A91" s="103">
        <v>1934</v>
      </c>
      <c r="B91" s="4">
        <v>14369.5</v>
      </c>
      <c r="C91" s="4"/>
      <c r="D91" s="132">
        <v>64604</v>
      </c>
      <c r="E91" s="148"/>
      <c r="F91" s="51">
        <v>256220</v>
      </c>
      <c r="G91" s="96"/>
      <c r="H91" s="97">
        <f t="shared" si="12"/>
        <v>22.242430809237817</v>
      </c>
      <c r="I91" s="97">
        <f t="shared" si="10"/>
        <v>1.5707941222806987</v>
      </c>
      <c r="J91" s="97">
        <f t="shared" si="11"/>
        <v>9.1328829788140276</v>
      </c>
      <c r="K91" s="97">
        <v>1.3263643005676315</v>
      </c>
      <c r="L91" s="96">
        <f t="shared" si="4"/>
        <v>1</v>
      </c>
      <c r="M91" s="96">
        <f t="shared" si="5"/>
        <v>0</v>
      </c>
      <c r="N91" s="96">
        <f t="shared" si="6"/>
        <v>0</v>
      </c>
      <c r="O91" s="96">
        <f t="shared" si="7"/>
        <v>0</v>
      </c>
      <c r="P91" s="97">
        <f t="shared" si="8"/>
        <v>9.1328829788140276</v>
      </c>
      <c r="Q91" s="97" t="str">
        <f t="shared" si="8"/>
        <v>n.a.</v>
      </c>
      <c r="R91" s="97" t="str">
        <f t="shared" si="8"/>
        <v>n.a.</v>
      </c>
      <c r="S91" s="97" t="str">
        <f t="shared" si="8"/>
        <v>n.a.</v>
      </c>
      <c r="T91" s="97">
        <f t="shared" si="9"/>
        <v>1.3263643005676315</v>
      </c>
      <c r="U91" s="97" t="str">
        <f t="shared" si="9"/>
        <v>n.a.</v>
      </c>
      <c r="V91" s="97" t="str">
        <f t="shared" si="9"/>
        <v>n.a.</v>
      </c>
      <c r="W91" s="97" t="str">
        <f t="shared" si="9"/>
        <v>n.a.</v>
      </c>
      <c r="X91" s="96"/>
      <c r="Y91" s="96"/>
      <c r="Z91" s="96"/>
      <c r="AA91" s="96"/>
      <c r="AB91" s="96"/>
      <c r="AC91" s="96"/>
      <c r="AD91" s="96"/>
      <c r="AE91" s="96"/>
      <c r="AF91" s="96"/>
      <c r="AG91" s="96"/>
      <c r="AH91" s="96"/>
      <c r="AI91" s="96"/>
      <c r="AJ91" s="96"/>
      <c r="AK91" s="132"/>
      <c r="AL91" s="132"/>
      <c r="AM91" s="132"/>
      <c r="AN91" s="132"/>
    </row>
    <row r="92" spans="1:40">
      <c r="A92" s="103">
        <v>1935</v>
      </c>
      <c r="B92" s="4">
        <v>14252.2</v>
      </c>
      <c r="C92" s="4"/>
      <c r="D92" s="132">
        <v>72015</v>
      </c>
      <c r="E92" s="148"/>
      <c r="F92" s="51">
        <v>275496</v>
      </c>
      <c r="G92" s="96"/>
      <c r="H92" s="97">
        <f t="shared" si="12"/>
        <v>19.790599180726236</v>
      </c>
      <c r="I92" s="97">
        <f t="shared" si="10"/>
        <v>-4.1101924383513904</v>
      </c>
      <c r="J92" s="97">
        <f t="shared" si="11"/>
        <v>7.5232222308953212</v>
      </c>
      <c r="K92" s="97">
        <v>0.98236791342344465</v>
      </c>
      <c r="L92" s="96">
        <f t="shared" si="4"/>
        <v>1</v>
      </c>
      <c r="M92" s="96">
        <f t="shared" si="5"/>
        <v>0</v>
      </c>
      <c r="N92" s="96">
        <f t="shared" si="6"/>
        <v>0</v>
      </c>
      <c r="O92" s="96">
        <f t="shared" si="7"/>
        <v>0</v>
      </c>
      <c r="P92" s="97">
        <f t="shared" si="8"/>
        <v>7.5232222308953212</v>
      </c>
      <c r="Q92" s="97" t="str">
        <f t="shared" si="8"/>
        <v>n.a.</v>
      </c>
      <c r="R92" s="97" t="str">
        <f t="shared" si="8"/>
        <v>n.a.</v>
      </c>
      <c r="S92" s="97" t="str">
        <f t="shared" si="8"/>
        <v>n.a.</v>
      </c>
      <c r="T92" s="97">
        <f t="shared" si="9"/>
        <v>0.98236791342344465</v>
      </c>
      <c r="U92" s="97" t="str">
        <f t="shared" si="9"/>
        <v>n.a.</v>
      </c>
      <c r="V92" s="97" t="str">
        <f t="shared" si="9"/>
        <v>n.a.</v>
      </c>
      <c r="W92" s="97" t="str">
        <f t="shared" si="9"/>
        <v>n.a.</v>
      </c>
      <c r="X92" s="96"/>
      <c r="Y92" s="96"/>
      <c r="Z92" s="96"/>
      <c r="AA92" s="96"/>
      <c r="AB92" s="96"/>
      <c r="AC92" s="96"/>
      <c r="AD92" s="96"/>
      <c r="AE92" s="96"/>
      <c r="AF92" s="96"/>
      <c r="AG92" s="96"/>
      <c r="AH92" s="96"/>
      <c r="AI92" s="96"/>
      <c r="AJ92" s="96"/>
      <c r="AK92" s="132"/>
      <c r="AL92" s="132"/>
      <c r="AM92" s="132"/>
      <c r="AN92" s="132"/>
    </row>
    <row r="93" spans="1:40">
      <c r="A93" s="103">
        <v>1936</v>
      </c>
      <c r="B93" s="4">
        <v>15737.3</v>
      </c>
      <c r="C93" s="4"/>
      <c r="D93" s="132">
        <v>78941</v>
      </c>
      <c r="E93" s="148"/>
      <c r="F93" s="51">
        <v>299753</v>
      </c>
      <c r="G93" s="96"/>
      <c r="H93" s="97">
        <f t="shared" si="12"/>
        <v>19.93552146539821</v>
      </c>
      <c r="I93" s="97">
        <f t="shared" si="10"/>
        <v>-2.6197952846546393</v>
      </c>
      <c r="J93" s="97">
        <f t="shared" si="11"/>
        <v>8.8048465313470992</v>
      </c>
      <c r="K93" s="97">
        <v>0.72930334747184156</v>
      </c>
      <c r="L93" s="96">
        <f t="shared" si="4"/>
        <v>1</v>
      </c>
      <c r="M93" s="96">
        <f t="shared" si="5"/>
        <v>0</v>
      </c>
      <c r="N93" s="96">
        <f t="shared" si="6"/>
        <v>0</v>
      </c>
      <c r="O93" s="96">
        <f t="shared" si="7"/>
        <v>0</v>
      </c>
      <c r="P93" s="97">
        <f t="shared" si="8"/>
        <v>8.8048465313470992</v>
      </c>
      <c r="Q93" s="97" t="str">
        <f t="shared" si="8"/>
        <v>n.a.</v>
      </c>
      <c r="R93" s="97" t="str">
        <f t="shared" si="8"/>
        <v>n.a.</v>
      </c>
      <c r="S93" s="97" t="str">
        <f t="shared" si="8"/>
        <v>n.a.</v>
      </c>
      <c r="T93" s="97">
        <f t="shared" si="9"/>
        <v>0.72930334747184156</v>
      </c>
      <c r="U93" s="97" t="str">
        <f t="shared" si="9"/>
        <v>n.a.</v>
      </c>
      <c r="V93" s="97" t="str">
        <f t="shared" si="9"/>
        <v>n.a.</v>
      </c>
      <c r="W93" s="97" t="str">
        <f t="shared" si="9"/>
        <v>n.a.</v>
      </c>
      <c r="X93" s="96"/>
      <c r="Y93" s="96"/>
      <c r="Z93" s="96"/>
      <c r="AA93" s="96"/>
      <c r="AB93" s="96"/>
      <c r="AC93" s="96"/>
      <c r="AD93" s="96"/>
      <c r="AE93" s="96"/>
      <c r="AF93" s="96"/>
      <c r="AG93" s="96"/>
      <c r="AH93" s="96"/>
      <c r="AI93" s="96"/>
      <c r="AJ93" s="96"/>
      <c r="AK93" s="132"/>
      <c r="AL93" s="132"/>
      <c r="AM93" s="132"/>
      <c r="AN93" s="132"/>
    </row>
    <row r="94" spans="1:40">
      <c r="A94" s="103">
        <v>1937</v>
      </c>
      <c r="B94" s="4">
        <v>16995</v>
      </c>
      <c r="C94" s="4"/>
      <c r="D94" s="132">
        <v>87862</v>
      </c>
      <c r="E94" s="148"/>
      <c r="F94" s="51">
        <v>317783</v>
      </c>
      <c r="G94" s="96"/>
      <c r="H94" s="97">
        <f t="shared" si="12"/>
        <v>19.342833079146843</v>
      </c>
      <c r="I94" s="97">
        <f t="shared" si="10"/>
        <v>-2.8995977300909743</v>
      </c>
      <c r="J94" s="97">
        <f t="shared" si="11"/>
        <v>6.0149523107358327</v>
      </c>
      <c r="K94" s="97">
        <v>0.3714026052711254</v>
      </c>
      <c r="L94" s="96">
        <f t="shared" si="4"/>
        <v>1</v>
      </c>
      <c r="M94" s="96">
        <f t="shared" si="5"/>
        <v>0</v>
      </c>
      <c r="N94" s="96">
        <f t="shared" si="6"/>
        <v>0</v>
      </c>
      <c r="O94" s="96">
        <f t="shared" si="7"/>
        <v>0</v>
      </c>
      <c r="P94" s="97">
        <f t="shared" si="8"/>
        <v>6.0149523107358327</v>
      </c>
      <c r="Q94" s="97" t="str">
        <f t="shared" si="8"/>
        <v>n.a.</v>
      </c>
      <c r="R94" s="97" t="str">
        <f t="shared" si="8"/>
        <v>n.a.</v>
      </c>
      <c r="S94" s="97" t="str">
        <f t="shared" si="8"/>
        <v>n.a.</v>
      </c>
      <c r="T94" s="97">
        <f t="shared" si="9"/>
        <v>0.3714026052711254</v>
      </c>
      <c r="U94" s="97" t="str">
        <f t="shared" si="9"/>
        <v>n.a.</v>
      </c>
      <c r="V94" s="97" t="str">
        <f t="shared" si="9"/>
        <v>n.a.</v>
      </c>
      <c r="W94" s="97" t="str">
        <f t="shared" si="9"/>
        <v>n.a.</v>
      </c>
      <c r="X94" s="96"/>
      <c r="Y94" s="96"/>
      <c r="Z94" s="96"/>
      <c r="AA94" s="96"/>
      <c r="AB94" s="96"/>
      <c r="AC94" s="96"/>
      <c r="AD94" s="96"/>
      <c r="AE94" s="96"/>
      <c r="AF94" s="96"/>
      <c r="AG94" s="96"/>
      <c r="AH94" s="96"/>
      <c r="AI94" s="96"/>
      <c r="AJ94" s="96"/>
      <c r="AK94" s="132"/>
      <c r="AL94" s="132"/>
      <c r="AM94" s="132"/>
      <c r="AN94" s="132"/>
    </row>
    <row r="95" spans="1:40">
      <c r="A95" s="103">
        <v>1938</v>
      </c>
      <c r="B95" s="4">
        <v>19700.2</v>
      </c>
      <c r="C95" s="4"/>
      <c r="D95" s="132">
        <v>97990</v>
      </c>
      <c r="E95" s="148"/>
      <c r="F95" s="51">
        <v>342351</v>
      </c>
      <c r="G95" s="96"/>
      <c r="H95" s="97">
        <f t="shared" si="12"/>
        <v>20.104296356771098</v>
      </c>
      <c r="I95" s="97">
        <f t="shared" si="10"/>
        <v>0.31369717604486169</v>
      </c>
      <c r="J95" s="97">
        <f t="shared" si="11"/>
        <v>7.7310617622717404</v>
      </c>
      <c r="K95" s="97">
        <v>0.49377350404134429</v>
      </c>
      <c r="L95" s="96">
        <f t="shared" si="4"/>
        <v>1</v>
      </c>
      <c r="M95" s="96">
        <f t="shared" si="5"/>
        <v>0</v>
      </c>
      <c r="N95" s="96">
        <f t="shared" si="6"/>
        <v>0</v>
      </c>
      <c r="O95" s="96">
        <f t="shared" si="7"/>
        <v>0</v>
      </c>
      <c r="P95" s="97">
        <f t="shared" si="8"/>
        <v>7.7310617622717404</v>
      </c>
      <c r="Q95" s="97" t="str">
        <f t="shared" si="8"/>
        <v>n.a.</v>
      </c>
      <c r="R95" s="97" t="str">
        <f t="shared" si="8"/>
        <v>n.a.</v>
      </c>
      <c r="S95" s="97" t="str">
        <f t="shared" si="8"/>
        <v>n.a.</v>
      </c>
      <c r="T95" s="97">
        <f t="shared" si="9"/>
        <v>0.49377350404134429</v>
      </c>
      <c r="U95" s="97" t="str">
        <f t="shared" si="9"/>
        <v>n.a.</v>
      </c>
      <c r="V95" s="97" t="str">
        <f t="shared" si="9"/>
        <v>n.a.</v>
      </c>
      <c r="W95" s="97" t="str">
        <f t="shared" si="9"/>
        <v>n.a.</v>
      </c>
      <c r="X95" s="96"/>
      <c r="Y95" s="96"/>
      <c r="Z95" s="96"/>
      <c r="AA95" s="96"/>
      <c r="AB95" s="96"/>
      <c r="AC95" s="96"/>
      <c r="AD95" s="96"/>
      <c r="AE95" s="96"/>
      <c r="AF95" s="96"/>
      <c r="AG95" s="96"/>
      <c r="AH95" s="96"/>
      <c r="AI95" s="96"/>
      <c r="AJ95" s="96"/>
      <c r="AK95" s="132"/>
      <c r="AL95" s="132"/>
      <c r="AM95" s="132"/>
      <c r="AN95" s="132"/>
    </row>
    <row r="96" spans="1:40">
      <c r="A96" s="103">
        <v>1939</v>
      </c>
      <c r="B96" s="4">
        <v>30846.6</v>
      </c>
      <c r="C96" s="4"/>
      <c r="D96" s="132"/>
      <c r="E96" s="148"/>
      <c r="F96" s="51">
        <v>374577</v>
      </c>
      <c r="G96" s="96"/>
      <c r="H96" s="132"/>
      <c r="I96" s="132"/>
      <c r="J96" s="149">
        <f t="shared" si="11"/>
        <v>9.413146157014296</v>
      </c>
      <c r="K96" s="149">
        <v>0.860158216252907</v>
      </c>
      <c r="L96" s="148">
        <f t="shared" si="4"/>
        <v>0</v>
      </c>
      <c r="M96" s="148">
        <f t="shared" si="5"/>
        <v>0</v>
      </c>
      <c r="N96" s="148">
        <f t="shared" si="6"/>
        <v>0</v>
      </c>
      <c r="O96" s="148">
        <f t="shared" si="7"/>
        <v>0</v>
      </c>
      <c r="P96" s="149" t="str">
        <f t="shared" si="8"/>
        <v>n.a.</v>
      </c>
      <c r="Q96" s="149" t="str">
        <f t="shared" si="8"/>
        <v>n.a.</v>
      </c>
      <c r="R96" s="149" t="str">
        <f t="shared" si="8"/>
        <v>n.a.</v>
      </c>
      <c r="S96" s="149" t="str">
        <f t="shared" si="8"/>
        <v>n.a.</v>
      </c>
      <c r="T96" s="149" t="str">
        <f t="shared" si="9"/>
        <v>n.a.</v>
      </c>
      <c r="U96" s="149" t="str">
        <f t="shared" si="9"/>
        <v>n.a.</v>
      </c>
      <c r="V96" s="149" t="str">
        <f t="shared" si="9"/>
        <v>n.a.</v>
      </c>
      <c r="W96" s="149" t="str">
        <f t="shared" si="9"/>
        <v>n.a.</v>
      </c>
      <c r="X96" s="148"/>
      <c r="Y96" s="148"/>
      <c r="Z96" s="148"/>
      <c r="AA96" s="148"/>
      <c r="AB96" s="148"/>
      <c r="AC96" s="148"/>
      <c r="AD96" s="148"/>
      <c r="AE96" s="148"/>
      <c r="AF96" s="148"/>
      <c r="AG96" s="148"/>
      <c r="AH96" s="148"/>
      <c r="AI96" s="148"/>
      <c r="AJ96" s="148"/>
      <c r="AK96" s="3"/>
      <c r="AL96" s="3"/>
      <c r="AM96" s="3"/>
      <c r="AN96" s="3"/>
    </row>
    <row r="97" spans="1:40">
      <c r="A97" s="103">
        <v>1940</v>
      </c>
      <c r="B97" s="4">
        <v>52059.6</v>
      </c>
      <c r="C97" s="4"/>
      <c r="D97" s="170"/>
      <c r="E97" s="96"/>
      <c r="F97" s="51">
        <v>377284</v>
      </c>
      <c r="G97" s="96"/>
      <c r="H97" s="132"/>
      <c r="I97" s="132"/>
      <c r="J97" s="149">
        <f t="shared" si="11"/>
        <v>0.72268185179549249</v>
      </c>
      <c r="K97" s="148">
        <v>3.4106948241053465</v>
      </c>
      <c r="L97" s="148">
        <f t="shared" si="4"/>
        <v>0</v>
      </c>
      <c r="M97" s="148">
        <f t="shared" si="5"/>
        <v>0</v>
      </c>
      <c r="N97" s="148">
        <f t="shared" si="6"/>
        <v>0</v>
      </c>
      <c r="O97" s="148">
        <f t="shared" si="7"/>
        <v>0</v>
      </c>
      <c r="P97" s="149" t="str">
        <f t="shared" si="8"/>
        <v>n.a.</v>
      </c>
      <c r="Q97" s="149" t="str">
        <f t="shared" si="8"/>
        <v>n.a.</v>
      </c>
      <c r="R97" s="149" t="str">
        <f t="shared" si="8"/>
        <v>n.a.</v>
      </c>
      <c r="S97" s="149" t="str">
        <f t="shared" si="8"/>
        <v>n.a.</v>
      </c>
      <c r="T97" s="149" t="str">
        <f t="shared" si="9"/>
        <v>n.a.</v>
      </c>
      <c r="U97" s="149" t="str">
        <f t="shared" si="9"/>
        <v>n.a.</v>
      </c>
      <c r="V97" s="149" t="str">
        <f t="shared" si="9"/>
        <v>n.a.</v>
      </c>
      <c r="W97" s="149" t="str">
        <f t="shared" si="9"/>
        <v>n.a.</v>
      </c>
      <c r="X97" s="148"/>
      <c r="Y97" s="148"/>
      <c r="Z97" s="148"/>
      <c r="AA97" s="148"/>
      <c r="AB97" s="148"/>
      <c r="AC97" s="148"/>
      <c r="AD97" s="148"/>
      <c r="AE97" s="148"/>
      <c r="AF97" s="148"/>
      <c r="AG97" s="148"/>
      <c r="AH97" s="148"/>
      <c r="AI97" s="148"/>
      <c r="AJ97" s="148"/>
      <c r="AK97" s="3"/>
      <c r="AL97" s="3"/>
      <c r="AM97" s="3"/>
      <c r="AN97" s="3"/>
    </row>
    <row r="98" spans="1:40">
      <c r="A98" s="103">
        <v>1941</v>
      </c>
      <c r="B98" s="4">
        <v>89648.9</v>
      </c>
      <c r="C98" s="4"/>
      <c r="D98" s="170"/>
      <c r="E98" s="96"/>
      <c r="F98" s="51">
        <v>401174</v>
      </c>
      <c r="G98" s="96"/>
      <c r="H98" s="132"/>
      <c r="I98" s="132"/>
      <c r="J98" s="149">
        <f t="shared" si="11"/>
        <v>6.3320999565314118</v>
      </c>
      <c r="K98" s="148">
        <v>1.7662980879981531</v>
      </c>
      <c r="L98" s="148">
        <f t="shared" si="4"/>
        <v>0</v>
      </c>
      <c r="M98" s="148">
        <f t="shared" si="5"/>
        <v>0</v>
      </c>
      <c r="N98" s="148">
        <f t="shared" si="6"/>
        <v>0</v>
      </c>
      <c r="O98" s="148">
        <f t="shared" si="7"/>
        <v>0</v>
      </c>
      <c r="P98" s="149" t="str">
        <f t="shared" si="8"/>
        <v>n.a.</v>
      </c>
      <c r="Q98" s="149" t="str">
        <f t="shared" si="8"/>
        <v>n.a.</v>
      </c>
      <c r="R98" s="149" t="str">
        <f t="shared" si="8"/>
        <v>n.a.</v>
      </c>
      <c r="S98" s="149" t="str">
        <f t="shared" si="8"/>
        <v>n.a.</v>
      </c>
      <c r="T98" s="149" t="str">
        <f t="shared" si="9"/>
        <v>n.a.</v>
      </c>
      <c r="U98" s="149" t="str">
        <f t="shared" si="9"/>
        <v>n.a.</v>
      </c>
      <c r="V98" s="149" t="str">
        <f t="shared" si="9"/>
        <v>n.a.</v>
      </c>
      <c r="W98" s="149" t="str">
        <f t="shared" si="9"/>
        <v>n.a.</v>
      </c>
      <c r="X98" s="148"/>
      <c r="Y98" s="148"/>
      <c r="Z98" s="148"/>
      <c r="AA98" s="148"/>
      <c r="AB98" s="148"/>
      <c r="AC98" s="148"/>
      <c r="AD98" s="148"/>
      <c r="AE98" s="148"/>
      <c r="AF98" s="148"/>
      <c r="AG98" s="148"/>
      <c r="AH98" s="148"/>
      <c r="AI98" s="148"/>
      <c r="AJ98" s="148"/>
      <c r="AK98" s="3"/>
      <c r="AL98" s="3"/>
      <c r="AM98" s="3"/>
      <c r="AN98" s="3"/>
    </row>
    <row r="99" spans="1:40">
      <c r="A99" s="103">
        <v>1942</v>
      </c>
      <c r="B99" s="4">
        <v>142026.4</v>
      </c>
      <c r="C99" s="4"/>
      <c r="D99" s="170"/>
      <c r="E99" s="96"/>
      <c r="F99" s="51">
        <v>406582</v>
      </c>
      <c r="G99" s="96"/>
      <c r="H99" s="132"/>
      <c r="I99" s="132"/>
      <c r="J99" s="149">
        <f t="shared" si="11"/>
        <v>1.3480434923499596</v>
      </c>
      <c r="K99" s="148">
        <v>2.0836752364083009</v>
      </c>
      <c r="L99" s="148">
        <f t="shared" si="4"/>
        <v>0</v>
      </c>
      <c r="M99" s="148">
        <f t="shared" si="5"/>
        <v>0</v>
      </c>
      <c r="N99" s="148">
        <f t="shared" si="6"/>
        <v>0</v>
      </c>
      <c r="O99" s="148">
        <f t="shared" si="7"/>
        <v>0</v>
      </c>
      <c r="P99" s="149" t="str">
        <f t="shared" si="8"/>
        <v>n.a.</v>
      </c>
      <c r="Q99" s="149" t="str">
        <f t="shared" si="8"/>
        <v>n.a.</v>
      </c>
      <c r="R99" s="149" t="str">
        <f t="shared" si="8"/>
        <v>n.a.</v>
      </c>
      <c r="S99" s="149" t="str">
        <f t="shared" si="8"/>
        <v>n.a.</v>
      </c>
      <c r="T99" s="149" t="str">
        <f t="shared" si="9"/>
        <v>n.a.</v>
      </c>
      <c r="U99" s="149" t="str">
        <f t="shared" si="9"/>
        <v>n.a.</v>
      </c>
      <c r="V99" s="149" t="str">
        <f t="shared" si="9"/>
        <v>n.a.</v>
      </c>
      <c r="W99" s="149" t="str">
        <f t="shared" si="9"/>
        <v>n.a.</v>
      </c>
      <c r="X99" s="148"/>
      <c r="Y99" s="148"/>
      <c r="Z99" s="148"/>
      <c r="AA99" s="148"/>
      <c r="AB99" s="148"/>
      <c r="AC99" s="148"/>
      <c r="AD99" s="148"/>
      <c r="AE99" s="148"/>
      <c r="AF99" s="148"/>
      <c r="AG99" s="148"/>
      <c r="AH99" s="148"/>
      <c r="AI99" s="148"/>
      <c r="AJ99" s="148"/>
      <c r="AK99" s="3"/>
      <c r="AL99" s="3"/>
      <c r="AM99" s="3"/>
      <c r="AN99" s="3"/>
    </row>
    <row r="100" spans="1:40">
      <c r="A100" s="103">
        <v>1943</v>
      </c>
      <c r="B100" s="4">
        <v>197621.4</v>
      </c>
      <c r="C100" s="4"/>
      <c r="D100" s="170"/>
      <c r="E100" s="96"/>
      <c r="F100" s="51">
        <v>414696</v>
      </c>
      <c r="G100" s="96"/>
      <c r="H100" s="132"/>
      <c r="I100" s="132"/>
      <c r="J100" s="149">
        <f t="shared" si="11"/>
        <v>1.9956613917979649</v>
      </c>
      <c r="K100" s="148">
        <v>1.9275011225739909</v>
      </c>
      <c r="L100" s="148">
        <f t="shared" si="4"/>
        <v>0</v>
      </c>
      <c r="M100" s="148">
        <f t="shared" si="5"/>
        <v>0</v>
      </c>
      <c r="N100" s="148">
        <f t="shared" si="6"/>
        <v>0</v>
      </c>
      <c r="O100" s="148">
        <f t="shared" si="7"/>
        <v>0</v>
      </c>
      <c r="P100" s="149" t="str">
        <f t="shared" si="8"/>
        <v>n.a.</v>
      </c>
      <c r="Q100" s="149" t="str">
        <f t="shared" si="8"/>
        <v>n.a.</v>
      </c>
      <c r="R100" s="149" t="str">
        <f t="shared" si="8"/>
        <v>n.a.</v>
      </c>
      <c r="S100" s="149" t="str">
        <f t="shared" si="8"/>
        <v>n.a.</v>
      </c>
      <c r="T100" s="149" t="str">
        <f t="shared" si="9"/>
        <v>n.a.</v>
      </c>
      <c r="U100" s="149" t="str">
        <f t="shared" si="9"/>
        <v>n.a.</v>
      </c>
      <c r="V100" s="149" t="str">
        <f t="shared" si="9"/>
        <v>n.a.</v>
      </c>
      <c r="W100" s="149" t="str">
        <f t="shared" si="9"/>
        <v>n.a.</v>
      </c>
      <c r="X100" s="148"/>
      <c r="Y100" s="148"/>
      <c r="Z100" s="148"/>
      <c r="AA100" s="148"/>
      <c r="AB100" s="148"/>
      <c r="AC100" s="148"/>
      <c r="AD100" s="148"/>
      <c r="AE100" s="148"/>
      <c r="AF100" s="148"/>
      <c r="AG100" s="148"/>
      <c r="AH100" s="148"/>
      <c r="AI100" s="148"/>
      <c r="AJ100" s="148"/>
      <c r="AK100" s="3"/>
      <c r="AL100" s="3"/>
      <c r="AM100" s="3"/>
      <c r="AN100" s="3"/>
    </row>
    <row r="101" spans="1:40">
      <c r="A101" s="103">
        <v>1944</v>
      </c>
      <c r="B101" s="4">
        <v>275226.7</v>
      </c>
      <c r="C101" s="4"/>
      <c r="D101" s="170"/>
      <c r="E101" s="96"/>
      <c r="F101" s="51">
        <v>425041</v>
      </c>
      <c r="G101" s="96"/>
      <c r="H101" s="132"/>
      <c r="I101" s="132"/>
      <c r="J101" s="149">
        <f t="shared" si="11"/>
        <v>2.4945984528425669</v>
      </c>
      <c r="K101" s="148">
        <v>1.8905072172125348</v>
      </c>
      <c r="L101" s="148">
        <f t="shared" si="4"/>
        <v>0</v>
      </c>
      <c r="M101" s="148">
        <f t="shared" si="5"/>
        <v>0</v>
      </c>
      <c r="N101" s="148">
        <f t="shared" si="6"/>
        <v>0</v>
      </c>
      <c r="O101" s="148">
        <f t="shared" si="7"/>
        <v>0</v>
      </c>
      <c r="P101" s="149" t="str">
        <f t="shared" si="8"/>
        <v>n.a.</v>
      </c>
      <c r="Q101" s="149" t="str">
        <f t="shared" si="8"/>
        <v>n.a.</v>
      </c>
      <c r="R101" s="149" t="str">
        <f t="shared" si="8"/>
        <v>n.a.</v>
      </c>
      <c r="S101" s="149" t="str">
        <f t="shared" ref="S101:S164" si="13">IF(O101=1,$J101,"n.a.")</f>
        <v>n.a.</v>
      </c>
      <c r="T101" s="149" t="str">
        <f t="shared" si="9"/>
        <v>n.a.</v>
      </c>
      <c r="U101" s="149" t="str">
        <f t="shared" si="9"/>
        <v>n.a.</v>
      </c>
      <c r="V101" s="149" t="str">
        <f t="shared" si="9"/>
        <v>n.a.</v>
      </c>
      <c r="W101" s="149" t="str">
        <f t="shared" ref="W101:W164" si="14">IF(O101=1,$K101,"n.a.")</f>
        <v>n.a.</v>
      </c>
      <c r="X101" s="148"/>
      <c r="Y101" s="148"/>
      <c r="Z101" s="148"/>
      <c r="AA101" s="148"/>
      <c r="AB101" s="148"/>
      <c r="AC101" s="148"/>
      <c r="AD101" s="148"/>
      <c r="AE101" s="148"/>
      <c r="AF101" s="148"/>
      <c r="AG101" s="148"/>
      <c r="AH101" s="148"/>
      <c r="AI101" s="148"/>
      <c r="AJ101" s="148"/>
      <c r="AK101" s="3"/>
      <c r="AL101" s="3"/>
      <c r="AM101" s="3"/>
      <c r="AN101" s="3"/>
    </row>
    <row r="102" spans="1:40">
      <c r="A102" s="103">
        <v>1945</v>
      </c>
      <c r="B102" s="4">
        <v>323614.90000000002</v>
      </c>
      <c r="C102" s="4"/>
      <c r="D102" s="170"/>
      <c r="E102" s="96"/>
      <c r="F102" s="51">
        <v>302457</v>
      </c>
      <c r="G102" s="96"/>
      <c r="H102" s="132"/>
      <c r="I102" s="132"/>
      <c r="J102" s="149">
        <f t="shared" si="11"/>
        <v>-28.840511856503259</v>
      </c>
      <c r="K102" s="148">
        <v>4.677541608395325</v>
      </c>
      <c r="L102" s="148">
        <f t="shared" ref="L102:L165" si="15">IF(AND(H102&gt;0,H102&lt;30),1,0)</f>
        <v>0</v>
      </c>
      <c r="M102" s="148">
        <f t="shared" ref="M102:M165" si="16">IF(AND($H102&gt;30,$H102&lt;60),1,0)</f>
        <v>0</v>
      </c>
      <c r="N102" s="148">
        <f t="shared" ref="N102:N165" si="17">IF(AND($H102&gt;60,$H102&lt;90),1,0)</f>
        <v>0</v>
      </c>
      <c r="O102" s="148">
        <f t="shared" ref="O102:O165" si="18">IF($H102&gt;90,1,0)</f>
        <v>0</v>
      </c>
      <c r="P102" s="149" t="str">
        <f t="shared" ref="P102:S165" si="19">IF(L102=1,$J102,"n.a.")</f>
        <v>n.a.</v>
      </c>
      <c r="Q102" s="149" t="str">
        <f t="shared" si="19"/>
        <v>n.a.</v>
      </c>
      <c r="R102" s="149" t="str">
        <f t="shared" si="19"/>
        <v>n.a.</v>
      </c>
      <c r="S102" s="149" t="str">
        <f t="shared" si="13"/>
        <v>n.a.</v>
      </c>
      <c r="T102" s="149" t="str">
        <f t="shared" ref="T102:W165" si="20">IF(L102=1,$K102,"n.a.")</f>
        <v>n.a.</v>
      </c>
      <c r="U102" s="149" t="str">
        <f t="shared" si="20"/>
        <v>n.a.</v>
      </c>
      <c r="V102" s="149" t="str">
        <f t="shared" si="20"/>
        <v>n.a.</v>
      </c>
      <c r="W102" s="149" t="str">
        <f t="shared" si="14"/>
        <v>n.a.</v>
      </c>
      <c r="X102" s="148"/>
      <c r="Y102" s="148"/>
      <c r="Z102" s="148"/>
      <c r="AA102" s="148"/>
      <c r="AB102" s="148"/>
      <c r="AC102" s="148"/>
      <c r="AD102" s="148"/>
      <c r="AE102" s="148"/>
      <c r="AF102" s="148"/>
      <c r="AG102" s="148"/>
      <c r="AH102" s="148"/>
      <c r="AI102" s="148"/>
      <c r="AJ102" s="148"/>
      <c r="AK102" s="3"/>
      <c r="AL102" s="3"/>
      <c r="AM102" s="3"/>
      <c r="AN102" s="3"/>
    </row>
    <row r="103" spans="1:40">
      <c r="A103" s="103">
        <v>1946</v>
      </c>
      <c r="B103" s="132"/>
      <c r="C103" s="132"/>
      <c r="D103" s="132"/>
      <c r="E103" s="148"/>
      <c r="F103" s="51">
        <v>143381</v>
      </c>
      <c r="G103" s="96"/>
      <c r="H103" s="132"/>
      <c r="I103" s="132"/>
      <c r="J103" s="149">
        <f t="shared" si="11"/>
        <v>-52.594583692888577</v>
      </c>
      <c r="K103" s="148">
        <v>10.291425511843148</v>
      </c>
      <c r="L103" s="148">
        <f t="shared" si="15"/>
        <v>0</v>
      </c>
      <c r="M103" s="148">
        <f t="shared" si="16"/>
        <v>0</v>
      </c>
      <c r="N103" s="148">
        <f t="shared" si="17"/>
        <v>0</v>
      </c>
      <c r="O103" s="148">
        <f t="shared" si="18"/>
        <v>0</v>
      </c>
      <c r="P103" s="149" t="str">
        <f t="shared" si="19"/>
        <v>n.a.</v>
      </c>
      <c r="Q103" s="149" t="str">
        <f t="shared" si="19"/>
        <v>n.a.</v>
      </c>
      <c r="R103" s="149" t="str">
        <f t="shared" si="19"/>
        <v>n.a.</v>
      </c>
      <c r="S103" s="149" t="str">
        <f t="shared" si="13"/>
        <v>n.a.</v>
      </c>
      <c r="T103" s="149" t="str">
        <f t="shared" si="20"/>
        <v>n.a.</v>
      </c>
      <c r="U103" s="149" t="str">
        <f t="shared" si="20"/>
        <v>n.a.</v>
      </c>
      <c r="V103" s="149" t="str">
        <f t="shared" si="20"/>
        <v>n.a.</v>
      </c>
      <c r="W103" s="149" t="str">
        <f t="shared" si="14"/>
        <v>n.a.</v>
      </c>
      <c r="X103" s="148"/>
      <c r="Y103" s="148"/>
      <c r="Z103" s="148"/>
      <c r="AA103" s="148"/>
      <c r="AB103" s="148"/>
      <c r="AC103" s="148"/>
      <c r="AD103" s="148"/>
      <c r="AE103" s="148"/>
      <c r="AF103" s="148"/>
      <c r="AG103" s="148"/>
      <c r="AH103" s="148"/>
      <c r="AI103" s="148"/>
      <c r="AJ103" s="148"/>
      <c r="AK103" s="3"/>
      <c r="AL103" s="3"/>
      <c r="AM103" s="3"/>
      <c r="AN103" s="3"/>
    </row>
    <row r="104" spans="1:40">
      <c r="A104" s="103">
        <v>1947</v>
      </c>
      <c r="B104" s="132"/>
      <c r="C104" s="132"/>
      <c r="D104" s="132"/>
      <c r="E104" s="148"/>
      <c r="F104" s="51">
        <v>161011</v>
      </c>
      <c r="G104" s="96"/>
      <c r="H104" s="132"/>
      <c r="I104" s="132"/>
      <c r="J104" s="149">
        <f t="shared" si="11"/>
        <v>12.295910894748951</v>
      </c>
      <c r="K104" s="149">
        <v>2.7625331157212418</v>
      </c>
      <c r="L104" s="148">
        <f t="shared" si="15"/>
        <v>0</v>
      </c>
      <c r="M104" s="148">
        <f t="shared" si="16"/>
        <v>0</v>
      </c>
      <c r="N104" s="148">
        <f t="shared" si="17"/>
        <v>0</v>
      </c>
      <c r="O104" s="148">
        <f t="shared" si="18"/>
        <v>0</v>
      </c>
      <c r="P104" s="149" t="str">
        <f t="shared" si="19"/>
        <v>n.a.</v>
      </c>
      <c r="Q104" s="149" t="str">
        <f t="shared" si="19"/>
        <v>n.a.</v>
      </c>
      <c r="R104" s="149" t="str">
        <f t="shared" si="19"/>
        <v>n.a.</v>
      </c>
      <c r="S104" s="149" t="str">
        <f t="shared" si="13"/>
        <v>n.a.</v>
      </c>
      <c r="T104" s="149" t="str">
        <f t="shared" si="20"/>
        <v>n.a.</v>
      </c>
      <c r="U104" s="149" t="str">
        <f t="shared" si="20"/>
        <v>n.a.</v>
      </c>
      <c r="V104" s="149" t="str">
        <f t="shared" si="20"/>
        <v>n.a.</v>
      </c>
      <c r="W104" s="149" t="str">
        <f t="shared" si="14"/>
        <v>n.a.</v>
      </c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3"/>
      <c r="AL104" s="3"/>
      <c r="AM104" s="3"/>
      <c r="AN104" s="3"/>
    </row>
    <row r="105" spans="1:40">
      <c r="A105" s="103">
        <f t="shared" ref="A105:A165" si="21">A104+1</f>
        <v>1948</v>
      </c>
      <c r="B105" s="132"/>
      <c r="C105" s="132"/>
      <c r="D105" s="132"/>
      <c r="E105" s="148"/>
      <c r="F105" s="51">
        <v>190695</v>
      </c>
      <c r="G105" s="96"/>
      <c r="H105" s="132"/>
      <c r="I105" s="132"/>
      <c r="J105" s="149">
        <f t="shared" si="11"/>
        <v>18.436007477749961</v>
      </c>
      <c r="K105" s="149">
        <v>19.268700902538455</v>
      </c>
      <c r="L105" s="148">
        <f t="shared" si="15"/>
        <v>0</v>
      </c>
      <c r="M105" s="148">
        <f t="shared" si="16"/>
        <v>0</v>
      </c>
      <c r="N105" s="148">
        <f t="shared" si="17"/>
        <v>0</v>
      </c>
      <c r="O105" s="148">
        <f t="shared" si="18"/>
        <v>0</v>
      </c>
      <c r="P105" s="149" t="str">
        <f t="shared" si="19"/>
        <v>n.a.</v>
      </c>
      <c r="Q105" s="149" t="str">
        <f t="shared" si="19"/>
        <v>n.a.</v>
      </c>
      <c r="R105" s="149" t="str">
        <f t="shared" si="19"/>
        <v>n.a.</v>
      </c>
      <c r="S105" s="149" t="str">
        <f t="shared" si="13"/>
        <v>n.a.</v>
      </c>
      <c r="T105" s="149" t="str">
        <f t="shared" si="20"/>
        <v>n.a.</v>
      </c>
      <c r="U105" s="149" t="str">
        <f t="shared" si="20"/>
        <v>n.a.</v>
      </c>
      <c r="V105" s="149" t="str">
        <f t="shared" si="20"/>
        <v>n.a.</v>
      </c>
      <c r="W105" s="149" t="str">
        <f t="shared" si="14"/>
        <v>n.a.</v>
      </c>
      <c r="X105" s="148"/>
      <c r="Y105" s="148"/>
      <c r="Z105" s="148"/>
      <c r="AA105" s="148"/>
      <c r="AB105" s="148"/>
      <c r="AC105" s="148"/>
      <c r="AD105" s="148"/>
      <c r="AE105" s="148"/>
      <c r="AF105" s="148"/>
      <c r="AG105" s="148"/>
      <c r="AH105" s="148"/>
      <c r="AI105" s="148"/>
      <c r="AJ105" s="148"/>
      <c r="AK105" s="3"/>
      <c r="AL105" s="3"/>
      <c r="AM105" s="3"/>
      <c r="AN105" s="3"/>
    </row>
    <row r="106" spans="1:40">
      <c r="A106" s="103">
        <f t="shared" si="21"/>
        <v>1949</v>
      </c>
      <c r="B106" s="96">
        <v>4987</v>
      </c>
      <c r="C106" s="96"/>
      <c r="D106" s="132"/>
      <c r="E106" s="132"/>
      <c r="F106" s="51">
        <v>223178</v>
      </c>
      <c r="G106" s="96"/>
      <c r="H106" s="132"/>
      <c r="I106" s="132"/>
      <c r="J106" s="149">
        <f t="shared" si="11"/>
        <v>17.034007184247102</v>
      </c>
      <c r="K106" s="149">
        <v>-7.142884087985542</v>
      </c>
      <c r="L106" s="148">
        <f t="shared" si="15"/>
        <v>0</v>
      </c>
      <c r="M106" s="148">
        <f t="shared" si="16"/>
        <v>0</v>
      </c>
      <c r="N106" s="148">
        <f t="shared" si="17"/>
        <v>0</v>
      </c>
      <c r="O106" s="148">
        <f t="shared" si="18"/>
        <v>0</v>
      </c>
      <c r="P106" s="149" t="str">
        <f t="shared" si="19"/>
        <v>n.a.</v>
      </c>
      <c r="Q106" s="149" t="str">
        <f t="shared" si="19"/>
        <v>n.a.</v>
      </c>
      <c r="R106" s="149" t="str">
        <f t="shared" si="19"/>
        <v>n.a.</v>
      </c>
      <c r="S106" s="149" t="str">
        <f t="shared" si="13"/>
        <v>n.a.</v>
      </c>
      <c r="T106" s="149" t="str">
        <f t="shared" si="20"/>
        <v>n.a.</v>
      </c>
      <c r="U106" s="149" t="str">
        <f t="shared" si="20"/>
        <v>n.a.</v>
      </c>
      <c r="V106" s="149" t="str">
        <f t="shared" si="20"/>
        <v>n.a.</v>
      </c>
      <c r="W106" s="149" t="str">
        <f t="shared" si="14"/>
        <v>n.a.</v>
      </c>
      <c r="X106" s="148"/>
      <c r="Y106" s="148"/>
      <c r="Z106" s="148"/>
      <c r="AA106" s="148"/>
      <c r="AB106" s="148"/>
      <c r="AC106" s="148"/>
      <c r="AD106" s="148"/>
      <c r="AE106" s="148"/>
      <c r="AF106" s="148"/>
      <c r="AG106" s="148"/>
      <c r="AH106" s="148"/>
      <c r="AI106" s="148"/>
      <c r="AJ106" s="148"/>
      <c r="AK106" s="3"/>
      <c r="AL106" s="3"/>
      <c r="AM106" s="3"/>
      <c r="AN106" s="3"/>
    </row>
    <row r="107" spans="1:40">
      <c r="A107" s="103">
        <f t="shared" si="21"/>
        <v>1950</v>
      </c>
      <c r="B107" s="96">
        <v>6134</v>
      </c>
      <c r="C107" s="184">
        <v>3.4</v>
      </c>
      <c r="D107" s="132"/>
      <c r="E107" s="132"/>
      <c r="F107" s="51">
        <v>265354</v>
      </c>
      <c r="G107" s="96"/>
      <c r="H107" s="132"/>
      <c r="I107" s="132"/>
      <c r="J107" s="149">
        <f t="shared" si="11"/>
        <v>18.897920045882664</v>
      </c>
      <c r="K107" s="149">
        <v>-3.2049042469348525</v>
      </c>
      <c r="L107" s="148">
        <f t="shared" si="15"/>
        <v>0</v>
      </c>
      <c r="M107" s="148">
        <f t="shared" si="16"/>
        <v>0</v>
      </c>
      <c r="N107" s="148">
        <f t="shared" si="17"/>
        <v>0</v>
      </c>
      <c r="O107" s="148">
        <f t="shared" si="18"/>
        <v>0</v>
      </c>
      <c r="P107" s="149" t="str">
        <f t="shared" si="19"/>
        <v>n.a.</v>
      </c>
      <c r="Q107" s="149" t="str">
        <f t="shared" si="19"/>
        <v>n.a.</v>
      </c>
      <c r="R107" s="149" t="str">
        <f t="shared" si="19"/>
        <v>n.a.</v>
      </c>
      <c r="S107" s="149" t="str">
        <f t="shared" si="13"/>
        <v>n.a.</v>
      </c>
      <c r="T107" s="149" t="str">
        <f t="shared" si="20"/>
        <v>n.a.</v>
      </c>
      <c r="U107" s="149" t="str">
        <f t="shared" si="20"/>
        <v>n.a.</v>
      </c>
      <c r="V107" s="149" t="str">
        <f t="shared" si="20"/>
        <v>n.a.</v>
      </c>
      <c r="W107" s="149" t="str">
        <f t="shared" si="14"/>
        <v>n.a.</v>
      </c>
      <c r="X107" s="148"/>
      <c r="Y107" s="148"/>
      <c r="Z107" s="148"/>
      <c r="AA107" s="148"/>
      <c r="AB107" s="148"/>
      <c r="AC107" s="148"/>
      <c r="AD107" s="148"/>
      <c r="AE107" s="148"/>
      <c r="AF107" s="148"/>
      <c r="AG107" s="148"/>
      <c r="AH107" s="148"/>
      <c r="AI107" s="148"/>
      <c r="AJ107" s="148"/>
      <c r="AK107" s="3"/>
      <c r="AL107" s="3"/>
      <c r="AM107" s="3"/>
      <c r="AN107" s="3"/>
    </row>
    <row r="108" spans="1:40">
      <c r="A108" s="103">
        <f t="shared" si="21"/>
        <v>1951</v>
      </c>
      <c r="B108" s="96">
        <v>7225</v>
      </c>
      <c r="C108" s="184">
        <v>3.7</v>
      </c>
      <c r="D108" s="185">
        <v>119500</v>
      </c>
      <c r="E108" s="148">
        <v>61.099379802948107</v>
      </c>
      <c r="F108" s="51">
        <v>289679</v>
      </c>
      <c r="G108" s="96"/>
      <c r="H108" s="97">
        <f>100*C108/E108</f>
        <v>6.0557079497907953</v>
      </c>
      <c r="I108" s="132"/>
      <c r="J108" s="149">
        <f t="shared" si="11"/>
        <v>9.1669995553110173</v>
      </c>
      <c r="K108" s="149">
        <v>12.743373974356286</v>
      </c>
      <c r="L108" s="148">
        <f t="shared" si="15"/>
        <v>1</v>
      </c>
      <c r="M108" s="148">
        <f t="shared" si="16"/>
        <v>0</v>
      </c>
      <c r="N108" s="148">
        <f t="shared" si="17"/>
        <v>0</v>
      </c>
      <c r="O108" s="148">
        <f t="shared" si="18"/>
        <v>0</v>
      </c>
      <c r="P108" s="149">
        <f t="shared" si="19"/>
        <v>9.1669995553110173</v>
      </c>
      <c r="Q108" s="149" t="str">
        <f t="shared" si="19"/>
        <v>n.a.</v>
      </c>
      <c r="R108" s="149" t="str">
        <f t="shared" si="19"/>
        <v>n.a.</v>
      </c>
      <c r="S108" s="149" t="str">
        <f t="shared" si="13"/>
        <v>n.a.</v>
      </c>
      <c r="T108" s="149">
        <f t="shared" si="20"/>
        <v>12.743373974356286</v>
      </c>
      <c r="U108" s="149" t="str">
        <f t="shared" si="20"/>
        <v>n.a.</v>
      </c>
      <c r="V108" s="149" t="str">
        <f t="shared" si="20"/>
        <v>n.a.</v>
      </c>
      <c r="W108" s="149" t="str">
        <f t="shared" si="14"/>
        <v>n.a.</v>
      </c>
      <c r="X108" s="148"/>
      <c r="Y108" s="148"/>
      <c r="Z108" s="148"/>
      <c r="AA108" s="148"/>
      <c r="AB108" s="148"/>
      <c r="AC108" s="148"/>
      <c r="AD108" s="148"/>
      <c r="AE108" s="148"/>
      <c r="AF108" s="148"/>
      <c r="AG108" s="148"/>
      <c r="AH108" s="148"/>
      <c r="AI108" s="148"/>
      <c r="AJ108" s="148"/>
      <c r="AK108" s="3"/>
      <c r="AL108" s="3"/>
      <c r="AM108" s="3"/>
      <c r="AN108" s="3"/>
    </row>
    <row r="109" spans="1:40">
      <c r="A109" s="103">
        <f t="shared" si="21"/>
        <v>1952</v>
      </c>
      <c r="B109" s="96">
        <v>8688</v>
      </c>
      <c r="C109" s="184">
        <v>4.4000000000000004</v>
      </c>
      <c r="D109" s="185">
        <v>136500</v>
      </c>
      <c r="E109" s="148">
        <v>69.791341783283826</v>
      </c>
      <c r="F109" s="51">
        <v>314794</v>
      </c>
      <c r="G109" s="96"/>
      <c r="H109" s="97">
        <f t="shared" ref="H109:H166" si="22">100*C109/E109</f>
        <v>6.3045069597069601</v>
      </c>
      <c r="I109" s="107">
        <f t="shared" ref="I109:I166" si="23">H109-H106</f>
        <v>6.3045069597069601</v>
      </c>
      <c r="J109" s="97">
        <f t="shared" si="11"/>
        <v>8.6699415559981841</v>
      </c>
      <c r="K109" s="97">
        <v>4.7619756689548352</v>
      </c>
      <c r="L109" s="96">
        <f t="shared" si="15"/>
        <v>1</v>
      </c>
      <c r="M109" s="96">
        <f t="shared" si="16"/>
        <v>0</v>
      </c>
      <c r="N109" s="96">
        <f t="shared" si="17"/>
        <v>0</v>
      </c>
      <c r="O109" s="96">
        <f t="shared" si="18"/>
        <v>0</v>
      </c>
      <c r="P109" s="97">
        <f t="shared" si="19"/>
        <v>8.6699415559981841</v>
      </c>
      <c r="Q109" s="97" t="str">
        <f t="shared" si="19"/>
        <v>n.a.</v>
      </c>
      <c r="R109" s="97" t="str">
        <f t="shared" si="19"/>
        <v>n.a.</v>
      </c>
      <c r="S109" s="97" t="str">
        <f t="shared" si="13"/>
        <v>n.a.</v>
      </c>
      <c r="T109" s="97">
        <f t="shared" si="20"/>
        <v>4.7619756689548352</v>
      </c>
      <c r="U109" s="97" t="str">
        <f t="shared" si="20"/>
        <v>n.a.</v>
      </c>
      <c r="V109" s="97" t="str">
        <f t="shared" si="20"/>
        <v>n.a.</v>
      </c>
      <c r="W109" s="97" t="str">
        <f t="shared" si="14"/>
        <v>n.a.</v>
      </c>
      <c r="X109" s="96"/>
      <c r="Y109" s="96"/>
      <c r="Z109" s="96"/>
      <c r="AA109" s="96"/>
      <c r="AB109" s="96"/>
      <c r="AC109" s="96"/>
      <c r="AD109" s="96"/>
      <c r="AE109" s="96"/>
      <c r="AF109" s="96"/>
      <c r="AG109" s="96"/>
      <c r="AH109" s="96"/>
      <c r="AI109" s="96"/>
      <c r="AJ109" s="96"/>
      <c r="AK109" s="132"/>
      <c r="AL109" s="132"/>
      <c r="AM109" s="132"/>
      <c r="AN109" s="132"/>
    </row>
    <row r="110" spans="1:40">
      <c r="A110" s="103">
        <f t="shared" si="21"/>
        <v>1953</v>
      </c>
      <c r="B110" s="96">
        <v>10844</v>
      </c>
      <c r="C110" s="184">
        <v>5.5</v>
      </c>
      <c r="D110" s="185">
        <v>147000</v>
      </c>
      <c r="E110" s="148">
        <v>75.159906535844115</v>
      </c>
      <c r="F110" s="51">
        <v>341150</v>
      </c>
      <c r="G110" s="96"/>
      <c r="H110" s="97">
        <f t="shared" si="22"/>
        <v>7.3177312925170073</v>
      </c>
      <c r="I110" s="97">
        <f t="shared" si="23"/>
        <v>7.3177312925170073</v>
      </c>
      <c r="J110" s="97">
        <f t="shared" si="11"/>
        <v>8.3724594496718439</v>
      </c>
      <c r="K110" s="97">
        <v>-2.7272404235661942</v>
      </c>
      <c r="L110" s="96">
        <f t="shared" si="15"/>
        <v>1</v>
      </c>
      <c r="M110" s="96">
        <f t="shared" si="16"/>
        <v>0</v>
      </c>
      <c r="N110" s="96">
        <f t="shared" si="17"/>
        <v>0</v>
      </c>
      <c r="O110" s="96">
        <f t="shared" si="18"/>
        <v>0</v>
      </c>
      <c r="P110" s="97">
        <f t="shared" si="19"/>
        <v>8.3724594496718439</v>
      </c>
      <c r="Q110" s="97" t="str">
        <f t="shared" si="19"/>
        <v>n.a.</v>
      </c>
      <c r="R110" s="97" t="str">
        <f t="shared" si="19"/>
        <v>n.a.</v>
      </c>
      <c r="S110" s="97" t="str">
        <f t="shared" si="13"/>
        <v>n.a.</v>
      </c>
      <c r="T110" s="97">
        <f t="shared" si="20"/>
        <v>-2.7272404235661942</v>
      </c>
      <c r="U110" s="97" t="str">
        <f t="shared" si="20"/>
        <v>n.a.</v>
      </c>
      <c r="V110" s="97" t="str">
        <f t="shared" si="20"/>
        <v>n.a.</v>
      </c>
      <c r="W110" s="97" t="str">
        <f t="shared" si="14"/>
        <v>n.a.</v>
      </c>
      <c r="X110" s="96"/>
      <c r="Y110" s="96"/>
      <c r="Z110" s="96"/>
      <c r="AA110" s="96"/>
      <c r="AB110" s="96"/>
      <c r="AC110" s="96"/>
      <c r="AD110" s="96"/>
      <c r="AE110" s="96"/>
      <c r="AF110" s="96"/>
      <c r="AG110" s="96"/>
      <c r="AH110" s="96"/>
      <c r="AI110" s="96"/>
      <c r="AJ110" s="96"/>
      <c r="AK110" s="132"/>
      <c r="AL110" s="132"/>
      <c r="AM110" s="132"/>
      <c r="AN110" s="132"/>
    </row>
    <row r="111" spans="1:40">
      <c r="A111" s="103">
        <f t="shared" si="21"/>
        <v>1954</v>
      </c>
      <c r="B111" s="96">
        <v>17777</v>
      </c>
      <c r="C111" s="184">
        <v>9.1</v>
      </c>
      <c r="D111" s="185">
        <v>158200</v>
      </c>
      <c r="E111" s="148">
        <v>80.886375605241767</v>
      </c>
      <c r="F111" s="51">
        <v>366584</v>
      </c>
      <c r="G111" s="96"/>
      <c r="H111" s="97">
        <f t="shared" si="22"/>
        <v>11.250349557522124</v>
      </c>
      <c r="I111" s="97">
        <f t="shared" si="23"/>
        <v>5.1946416077313291</v>
      </c>
      <c r="J111" s="97">
        <f t="shared" si="11"/>
        <v>7.4553715374468643</v>
      </c>
      <c r="K111" s="97">
        <v>2.8037041772452405</v>
      </c>
      <c r="L111" s="96">
        <f t="shared" si="15"/>
        <v>1</v>
      </c>
      <c r="M111" s="96">
        <f t="shared" si="16"/>
        <v>0</v>
      </c>
      <c r="N111" s="96">
        <f t="shared" si="17"/>
        <v>0</v>
      </c>
      <c r="O111" s="96">
        <f t="shared" si="18"/>
        <v>0</v>
      </c>
      <c r="P111" s="97">
        <f t="shared" si="19"/>
        <v>7.4553715374468643</v>
      </c>
      <c r="Q111" s="97" t="str">
        <f t="shared" si="19"/>
        <v>n.a.</v>
      </c>
      <c r="R111" s="97" t="str">
        <f t="shared" si="19"/>
        <v>n.a.</v>
      </c>
      <c r="S111" s="97" t="str">
        <f t="shared" si="13"/>
        <v>n.a.</v>
      </c>
      <c r="T111" s="97">
        <f t="shared" si="20"/>
        <v>2.8037041772452405</v>
      </c>
      <c r="U111" s="97" t="str">
        <f t="shared" si="20"/>
        <v>n.a.</v>
      </c>
      <c r="V111" s="97" t="str">
        <f t="shared" si="20"/>
        <v>n.a.</v>
      </c>
      <c r="W111" s="97" t="str">
        <f t="shared" si="14"/>
        <v>n.a.</v>
      </c>
      <c r="X111" s="96"/>
      <c r="Y111" s="96"/>
      <c r="Z111" s="96"/>
      <c r="AA111" s="96"/>
      <c r="AB111" s="96"/>
      <c r="AC111" s="96"/>
      <c r="AD111" s="96"/>
      <c r="AE111" s="96"/>
      <c r="AF111" s="96"/>
      <c r="AG111" s="96"/>
      <c r="AH111" s="96"/>
      <c r="AI111" s="96"/>
      <c r="AJ111" s="96"/>
      <c r="AK111" s="132"/>
      <c r="AL111" s="132"/>
      <c r="AM111" s="132"/>
      <c r="AN111" s="132"/>
    </row>
    <row r="112" spans="1:40">
      <c r="A112" s="103">
        <f t="shared" si="21"/>
        <v>1955</v>
      </c>
      <c r="B112" s="96">
        <v>20131</v>
      </c>
      <c r="C112" s="184">
        <v>10.3</v>
      </c>
      <c r="D112" s="185">
        <v>180800</v>
      </c>
      <c r="E112" s="148">
        <v>92.441572120276305</v>
      </c>
      <c r="F112" s="51">
        <v>406922</v>
      </c>
      <c r="G112" s="96"/>
      <c r="H112" s="97">
        <f t="shared" si="22"/>
        <v>11.142173119469026</v>
      </c>
      <c r="I112" s="97">
        <f t="shared" si="23"/>
        <v>4.8376661597620663</v>
      </c>
      <c r="J112" s="97">
        <f t="shared" si="11"/>
        <v>11.003753573532936</v>
      </c>
      <c r="K112" s="97">
        <v>1.3428327766327921</v>
      </c>
      <c r="L112" s="96">
        <f t="shared" si="15"/>
        <v>1</v>
      </c>
      <c r="M112" s="96">
        <f t="shared" si="16"/>
        <v>0</v>
      </c>
      <c r="N112" s="96">
        <f t="shared" si="17"/>
        <v>0</v>
      </c>
      <c r="O112" s="96">
        <f t="shared" si="18"/>
        <v>0</v>
      </c>
      <c r="P112" s="97">
        <f t="shared" si="19"/>
        <v>11.003753573532936</v>
      </c>
      <c r="Q112" s="97" t="str">
        <f t="shared" si="19"/>
        <v>n.a.</v>
      </c>
      <c r="R112" s="97" t="str">
        <f t="shared" si="19"/>
        <v>n.a.</v>
      </c>
      <c r="S112" s="97" t="str">
        <f t="shared" si="13"/>
        <v>n.a.</v>
      </c>
      <c r="T112" s="97">
        <f t="shared" si="20"/>
        <v>1.3428327766327921</v>
      </c>
      <c r="U112" s="97" t="str">
        <f t="shared" si="20"/>
        <v>n.a.</v>
      </c>
      <c r="V112" s="97" t="str">
        <f t="shared" si="20"/>
        <v>n.a.</v>
      </c>
      <c r="W112" s="97" t="str">
        <f t="shared" si="14"/>
        <v>n.a.</v>
      </c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6"/>
      <c r="AK112" s="132"/>
      <c r="AL112" s="132"/>
      <c r="AM112" s="132"/>
      <c r="AN112" s="132"/>
    </row>
    <row r="113" spans="1:40">
      <c r="A113" s="103">
        <f t="shared" si="21"/>
        <v>1956</v>
      </c>
      <c r="B113" s="96">
        <v>19886</v>
      </c>
      <c r="C113" s="184">
        <v>10.199999999999999</v>
      </c>
      <c r="D113" s="185">
        <v>199000</v>
      </c>
      <c r="E113" s="148">
        <v>101.74708435804749</v>
      </c>
      <c r="F113" s="51">
        <v>436086</v>
      </c>
      <c r="G113" s="96"/>
      <c r="H113" s="97">
        <f t="shared" si="22"/>
        <v>10.024857286432159</v>
      </c>
      <c r="I113" s="97">
        <f t="shared" si="23"/>
        <v>2.7071259939151515</v>
      </c>
      <c r="J113" s="97">
        <f t="shared" si="11"/>
        <v>7.1669754891600768</v>
      </c>
      <c r="K113" s="97">
        <v>1.6374531467501594</v>
      </c>
      <c r="L113" s="96">
        <f t="shared" si="15"/>
        <v>1</v>
      </c>
      <c r="M113" s="96">
        <f t="shared" si="16"/>
        <v>0</v>
      </c>
      <c r="N113" s="96">
        <f t="shared" si="17"/>
        <v>0</v>
      </c>
      <c r="O113" s="96">
        <f t="shared" si="18"/>
        <v>0</v>
      </c>
      <c r="P113" s="97">
        <f t="shared" si="19"/>
        <v>7.1669754891600768</v>
      </c>
      <c r="Q113" s="97" t="str">
        <f t="shared" si="19"/>
        <v>n.a.</v>
      </c>
      <c r="R113" s="97" t="str">
        <f t="shared" si="19"/>
        <v>n.a.</v>
      </c>
      <c r="S113" s="97" t="str">
        <f t="shared" si="13"/>
        <v>n.a.</v>
      </c>
      <c r="T113" s="97">
        <f t="shared" si="20"/>
        <v>1.6374531467501594</v>
      </c>
      <c r="U113" s="97" t="str">
        <f t="shared" si="20"/>
        <v>n.a.</v>
      </c>
      <c r="V113" s="97" t="str">
        <f t="shared" si="20"/>
        <v>n.a.</v>
      </c>
      <c r="W113" s="97" t="str">
        <f t="shared" si="14"/>
        <v>n.a.</v>
      </c>
      <c r="X113" s="96"/>
      <c r="Y113" s="96"/>
      <c r="Z113" s="96"/>
      <c r="AA113" s="96"/>
      <c r="AB113" s="96"/>
      <c r="AC113" s="96"/>
      <c r="AD113" s="96"/>
      <c r="AE113" s="96"/>
      <c r="AF113" s="96"/>
      <c r="AG113" s="96"/>
      <c r="AH113" s="96"/>
      <c r="AI113" s="96"/>
      <c r="AJ113" s="96"/>
      <c r="AK113" s="132"/>
      <c r="AL113" s="132"/>
      <c r="AM113" s="132"/>
      <c r="AN113" s="132"/>
    </row>
    <row r="114" spans="1:40">
      <c r="A114" s="103">
        <f t="shared" si="21"/>
        <v>1957</v>
      </c>
      <c r="B114" s="96">
        <v>22278</v>
      </c>
      <c r="C114" s="184">
        <v>10.1</v>
      </c>
      <c r="D114" s="185">
        <v>216400</v>
      </c>
      <c r="E114" s="148">
        <v>110.64356309086169</v>
      </c>
      <c r="F114" s="51">
        <v>461071</v>
      </c>
      <c r="G114" s="96"/>
      <c r="H114" s="97">
        <f t="shared" si="22"/>
        <v>9.1284117375231038</v>
      </c>
      <c r="I114" s="97">
        <f t="shared" si="23"/>
        <v>-2.1219378199990206</v>
      </c>
      <c r="J114" s="97">
        <f t="shared" si="11"/>
        <v>5.729374481180316</v>
      </c>
      <c r="K114" s="97">
        <v>2.1309626072467314</v>
      </c>
      <c r="L114" s="96">
        <f t="shared" si="15"/>
        <v>1</v>
      </c>
      <c r="M114" s="96">
        <f t="shared" si="16"/>
        <v>0</v>
      </c>
      <c r="N114" s="96">
        <f t="shared" si="17"/>
        <v>0</v>
      </c>
      <c r="O114" s="96">
        <f t="shared" si="18"/>
        <v>0</v>
      </c>
      <c r="P114" s="97">
        <f t="shared" si="19"/>
        <v>5.729374481180316</v>
      </c>
      <c r="Q114" s="97" t="str">
        <f t="shared" si="19"/>
        <v>n.a.</v>
      </c>
      <c r="R114" s="97" t="str">
        <f t="shared" si="19"/>
        <v>n.a.</v>
      </c>
      <c r="S114" s="97" t="str">
        <f t="shared" si="13"/>
        <v>n.a.</v>
      </c>
      <c r="T114" s="97">
        <f t="shared" si="20"/>
        <v>2.1309626072467314</v>
      </c>
      <c r="U114" s="97" t="str">
        <f t="shared" si="20"/>
        <v>n.a.</v>
      </c>
      <c r="V114" s="97" t="str">
        <f t="shared" si="20"/>
        <v>n.a.</v>
      </c>
      <c r="W114" s="97" t="str">
        <f t="shared" si="14"/>
        <v>n.a.</v>
      </c>
      <c r="X114" s="96"/>
      <c r="Y114" s="96"/>
      <c r="Z114" s="96"/>
      <c r="AA114" s="96"/>
      <c r="AB114" s="96"/>
      <c r="AC114" s="96"/>
      <c r="AD114" s="96"/>
      <c r="AE114" s="96"/>
      <c r="AF114" s="96"/>
      <c r="AG114" s="96"/>
      <c r="AH114" s="96"/>
      <c r="AI114" s="96"/>
      <c r="AJ114" s="96"/>
      <c r="AK114" s="132"/>
      <c r="AL114" s="132"/>
      <c r="AM114" s="132"/>
      <c r="AN114" s="132"/>
    </row>
    <row r="115" spans="1:40">
      <c r="A115" s="103">
        <f t="shared" si="21"/>
        <v>1958</v>
      </c>
      <c r="B115" s="96">
        <v>21436</v>
      </c>
      <c r="C115" s="184">
        <v>11</v>
      </c>
      <c r="D115" s="185">
        <v>231200</v>
      </c>
      <c r="E115" s="148">
        <v>118.21068293256572</v>
      </c>
      <c r="F115" s="51">
        <v>481599</v>
      </c>
      <c r="G115" s="96"/>
      <c r="H115" s="97">
        <f t="shared" si="22"/>
        <v>9.3054195501730099</v>
      </c>
      <c r="I115" s="97">
        <f t="shared" si="23"/>
        <v>-1.8367535692960164</v>
      </c>
      <c r="J115" s="97">
        <f t="shared" si="11"/>
        <v>4.452242713161314</v>
      </c>
      <c r="K115" s="97">
        <v>1.096451227174156</v>
      </c>
      <c r="L115" s="96">
        <f t="shared" si="15"/>
        <v>1</v>
      </c>
      <c r="M115" s="96">
        <f t="shared" si="16"/>
        <v>0</v>
      </c>
      <c r="N115" s="96">
        <f t="shared" si="17"/>
        <v>0</v>
      </c>
      <c r="O115" s="96">
        <f t="shared" si="18"/>
        <v>0</v>
      </c>
      <c r="P115" s="97">
        <f t="shared" si="19"/>
        <v>4.452242713161314</v>
      </c>
      <c r="Q115" s="97" t="str">
        <f t="shared" si="19"/>
        <v>n.a.</v>
      </c>
      <c r="R115" s="97" t="str">
        <f t="shared" si="19"/>
        <v>n.a.</v>
      </c>
      <c r="S115" s="97" t="str">
        <f t="shared" si="13"/>
        <v>n.a.</v>
      </c>
      <c r="T115" s="97">
        <f t="shared" si="20"/>
        <v>1.096451227174156</v>
      </c>
      <c r="U115" s="97" t="str">
        <f t="shared" si="20"/>
        <v>n.a.</v>
      </c>
      <c r="V115" s="97" t="str">
        <f t="shared" si="20"/>
        <v>n.a.</v>
      </c>
      <c r="W115" s="97" t="str">
        <f t="shared" si="14"/>
        <v>n.a.</v>
      </c>
      <c r="X115" s="96"/>
      <c r="Y115" s="96"/>
      <c r="Z115" s="96"/>
      <c r="AA115" s="96"/>
      <c r="AB115" s="96"/>
      <c r="AC115" s="96"/>
      <c r="AD115" s="96"/>
      <c r="AE115" s="96"/>
      <c r="AF115" s="96"/>
      <c r="AG115" s="96"/>
      <c r="AH115" s="96"/>
      <c r="AI115" s="96"/>
      <c r="AJ115" s="96"/>
      <c r="AK115" s="132"/>
      <c r="AL115" s="132"/>
      <c r="AM115" s="132"/>
      <c r="AN115" s="132"/>
    </row>
    <row r="116" spans="1:40">
      <c r="A116" s="103">
        <f t="shared" si="21"/>
        <v>1959</v>
      </c>
      <c r="B116" s="96">
        <v>22250</v>
      </c>
      <c r="C116" s="184">
        <v>11.4</v>
      </c>
      <c r="D116" s="185">
        <v>250400</v>
      </c>
      <c r="E116" s="148">
        <v>128.02748705153311</v>
      </c>
      <c r="F116" s="51">
        <v>516821</v>
      </c>
      <c r="G116" s="96"/>
      <c r="H116" s="97">
        <f t="shared" si="22"/>
        <v>8.9043378594249205</v>
      </c>
      <c r="I116" s="97">
        <f t="shared" si="23"/>
        <v>-1.1205194270072383</v>
      </c>
      <c r="J116" s="97">
        <f t="shared" ref="J116:J137" si="24">100*(F116/F115-1)</f>
        <v>7.3135533919298057</v>
      </c>
      <c r="K116" s="97">
        <v>2.1691191211258465</v>
      </c>
      <c r="L116" s="96">
        <f t="shared" si="15"/>
        <v>1</v>
      </c>
      <c r="M116" s="96">
        <f t="shared" si="16"/>
        <v>0</v>
      </c>
      <c r="N116" s="96">
        <f t="shared" si="17"/>
        <v>0</v>
      </c>
      <c r="O116" s="96">
        <f t="shared" si="18"/>
        <v>0</v>
      </c>
      <c r="P116" s="97">
        <f t="shared" si="19"/>
        <v>7.3135533919298057</v>
      </c>
      <c r="Q116" s="97" t="str">
        <f t="shared" si="19"/>
        <v>n.a.</v>
      </c>
      <c r="R116" s="97" t="str">
        <f t="shared" si="19"/>
        <v>n.a.</v>
      </c>
      <c r="S116" s="97" t="str">
        <f t="shared" si="13"/>
        <v>n.a.</v>
      </c>
      <c r="T116" s="97">
        <f t="shared" si="20"/>
        <v>2.1691191211258465</v>
      </c>
      <c r="U116" s="97" t="str">
        <f t="shared" si="20"/>
        <v>n.a.</v>
      </c>
      <c r="V116" s="97" t="str">
        <f t="shared" si="20"/>
        <v>n.a.</v>
      </c>
      <c r="W116" s="97" t="str">
        <f t="shared" si="14"/>
        <v>n.a.</v>
      </c>
      <c r="X116" s="96"/>
      <c r="Y116" s="96"/>
      <c r="Z116" s="96"/>
      <c r="AA116" s="96"/>
      <c r="AB116" s="96"/>
      <c r="AC116" s="96"/>
      <c r="AD116" s="96"/>
      <c r="AE116" s="96"/>
      <c r="AF116" s="96"/>
      <c r="AG116" s="96"/>
      <c r="AH116" s="96"/>
      <c r="AI116" s="96"/>
      <c r="AJ116" s="96"/>
      <c r="AK116" s="132"/>
      <c r="AL116" s="132"/>
      <c r="AM116" s="132"/>
      <c r="AN116" s="132"/>
    </row>
    <row r="117" spans="1:40">
      <c r="A117" s="103">
        <f t="shared" si="21"/>
        <v>1960</v>
      </c>
      <c r="B117" s="96">
        <v>45148</v>
      </c>
      <c r="C117" s="184">
        <v>13.4</v>
      </c>
      <c r="D117" s="185">
        <v>302500</v>
      </c>
      <c r="E117" s="148">
        <v>154.6657940618561</v>
      </c>
      <c r="F117" s="51">
        <v>558482</v>
      </c>
      <c r="G117" s="96"/>
      <c r="H117" s="97">
        <f t="shared" si="22"/>
        <v>8.6638419834710731</v>
      </c>
      <c r="I117" s="97">
        <f t="shared" si="23"/>
        <v>-0.4645697540520306</v>
      </c>
      <c r="J117" s="97">
        <f t="shared" si="24"/>
        <v>8.061011452707989</v>
      </c>
      <c r="K117" s="97">
        <v>0.84929231091228541</v>
      </c>
      <c r="L117" s="96">
        <f t="shared" si="15"/>
        <v>1</v>
      </c>
      <c r="M117" s="96">
        <f t="shared" si="16"/>
        <v>0</v>
      </c>
      <c r="N117" s="96">
        <f t="shared" si="17"/>
        <v>0</v>
      </c>
      <c r="O117" s="96">
        <f t="shared" si="18"/>
        <v>0</v>
      </c>
      <c r="P117" s="97">
        <f t="shared" si="19"/>
        <v>8.061011452707989</v>
      </c>
      <c r="Q117" s="97" t="str">
        <f t="shared" si="19"/>
        <v>n.a.</v>
      </c>
      <c r="R117" s="97" t="str">
        <f t="shared" si="19"/>
        <v>n.a.</v>
      </c>
      <c r="S117" s="97" t="str">
        <f t="shared" si="13"/>
        <v>n.a.</v>
      </c>
      <c r="T117" s="97">
        <f t="shared" si="20"/>
        <v>0.84929231091228541</v>
      </c>
      <c r="U117" s="97" t="str">
        <f t="shared" si="20"/>
        <v>n.a.</v>
      </c>
      <c r="V117" s="97" t="str">
        <f t="shared" si="20"/>
        <v>n.a.</v>
      </c>
      <c r="W117" s="97" t="str">
        <f t="shared" si="14"/>
        <v>n.a.</v>
      </c>
      <c r="X117" s="96"/>
      <c r="Y117" s="96"/>
      <c r="Z117" s="96"/>
      <c r="AA117" s="96"/>
      <c r="AB117" s="96"/>
      <c r="AC117" s="96"/>
      <c r="AD117" s="96"/>
      <c r="AE117" s="96"/>
      <c r="AF117" s="96"/>
      <c r="AG117" s="96"/>
      <c r="AH117" s="96"/>
      <c r="AI117" s="96"/>
      <c r="AJ117" s="96"/>
      <c r="AK117" s="132"/>
      <c r="AL117" s="132"/>
      <c r="AM117" s="132"/>
      <c r="AN117" s="132"/>
    </row>
    <row r="118" spans="1:40">
      <c r="A118" s="103">
        <f t="shared" si="21"/>
        <v>1961</v>
      </c>
      <c r="B118" s="96">
        <v>49037</v>
      </c>
      <c r="C118" s="184">
        <v>16</v>
      </c>
      <c r="D118" s="185">
        <v>331600</v>
      </c>
      <c r="E118" s="148">
        <v>169.54438780466606</v>
      </c>
      <c r="F118" s="51">
        <v>581487</v>
      </c>
      <c r="G118" s="96"/>
      <c r="H118" s="97">
        <f t="shared" si="22"/>
        <v>9.4370566948130268</v>
      </c>
      <c r="I118" s="97">
        <f t="shared" si="23"/>
        <v>0.13163714464001686</v>
      </c>
      <c r="J118" s="97">
        <f t="shared" si="24"/>
        <v>4.119201693161112</v>
      </c>
      <c r="K118" s="97">
        <v>2.7368741913412227</v>
      </c>
      <c r="L118" s="96">
        <f t="shared" si="15"/>
        <v>1</v>
      </c>
      <c r="M118" s="96">
        <f t="shared" si="16"/>
        <v>0</v>
      </c>
      <c r="N118" s="96">
        <f t="shared" si="17"/>
        <v>0</v>
      </c>
      <c r="O118" s="96">
        <f t="shared" si="18"/>
        <v>0</v>
      </c>
      <c r="P118" s="97">
        <f t="shared" si="19"/>
        <v>4.119201693161112</v>
      </c>
      <c r="Q118" s="97" t="str">
        <f t="shared" si="19"/>
        <v>n.a.</v>
      </c>
      <c r="R118" s="97" t="str">
        <f t="shared" si="19"/>
        <v>n.a.</v>
      </c>
      <c r="S118" s="97" t="str">
        <f t="shared" si="13"/>
        <v>n.a.</v>
      </c>
      <c r="T118" s="97">
        <f t="shared" si="20"/>
        <v>2.7368741913412227</v>
      </c>
      <c r="U118" s="97" t="str">
        <f t="shared" si="20"/>
        <v>n.a.</v>
      </c>
      <c r="V118" s="97" t="str">
        <f t="shared" si="20"/>
        <v>n.a.</v>
      </c>
      <c r="W118" s="97" t="str">
        <f t="shared" si="14"/>
        <v>n.a.</v>
      </c>
      <c r="X118" s="96"/>
      <c r="Y118" s="96"/>
      <c r="Z118" s="96"/>
      <c r="AA118" s="96"/>
      <c r="AB118" s="96"/>
      <c r="AC118" s="96"/>
      <c r="AD118" s="96"/>
      <c r="AE118" s="96"/>
      <c r="AF118" s="96"/>
      <c r="AG118" s="96"/>
      <c r="AH118" s="96"/>
      <c r="AI118" s="96"/>
      <c r="AJ118" s="96"/>
      <c r="AK118" s="132"/>
      <c r="AL118" s="132"/>
      <c r="AM118" s="132"/>
      <c r="AN118" s="132"/>
    </row>
    <row r="119" spans="1:40">
      <c r="A119" s="103">
        <f t="shared" si="21"/>
        <v>1962</v>
      </c>
      <c r="B119" s="96">
        <v>48667</v>
      </c>
      <c r="C119" s="184">
        <v>15.4</v>
      </c>
      <c r="D119" s="185">
        <v>360800</v>
      </c>
      <c r="E119" s="148">
        <v>184.47411073559564</v>
      </c>
      <c r="F119" s="51">
        <v>606292</v>
      </c>
      <c r="G119" s="96"/>
      <c r="H119" s="97">
        <f t="shared" si="22"/>
        <v>8.3480548780487798</v>
      </c>
      <c r="I119" s="97">
        <f t="shared" si="23"/>
        <v>-0.55628298137614074</v>
      </c>
      <c r="J119" s="97">
        <f t="shared" si="24"/>
        <v>4.2657875412519974</v>
      </c>
      <c r="K119" s="97">
        <v>2.8688123577666973</v>
      </c>
      <c r="L119" s="96">
        <f t="shared" si="15"/>
        <v>1</v>
      </c>
      <c r="M119" s="96">
        <f t="shared" si="16"/>
        <v>0</v>
      </c>
      <c r="N119" s="96">
        <f t="shared" si="17"/>
        <v>0</v>
      </c>
      <c r="O119" s="96">
        <f t="shared" si="18"/>
        <v>0</v>
      </c>
      <c r="P119" s="97">
        <f t="shared" si="19"/>
        <v>4.2657875412519974</v>
      </c>
      <c r="Q119" s="97" t="str">
        <f t="shared" si="19"/>
        <v>n.a.</v>
      </c>
      <c r="R119" s="97" t="str">
        <f t="shared" si="19"/>
        <v>n.a.</v>
      </c>
      <c r="S119" s="97" t="str">
        <f t="shared" si="13"/>
        <v>n.a.</v>
      </c>
      <c r="T119" s="97">
        <f t="shared" si="20"/>
        <v>2.8688123577666973</v>
      </c>
      <c r="U119" s="97" t="str">
        <f t="shared" si="20"/>
        <v>n.a.</v>
      </c>
      <c r="V119" s="97" t="str">
        <f t="shared" si="20"/>
        <v>n.a.</v>
      </c>
      <c r="W119" s="97" t="str">
        <f t="shared" si="14"/>
        <v>n.a.</v>
      </c>
      <c r="X119" s="96"/>
      <c r="Y119" s="96"/>
      <c r="Z119" s="96"/>
      <c r="AA119" s="96"/>
      <c r="AB119" s="96"/>
      <c r="AC119" s="96"/>
      <c r="AD119" s="96"/>
      <c r="AE119" s="96"/>
      <c r="AF119" s="96"/>
      <c r="AG119" s="96"/>
      <c r="AH119" s="96"/>
      <c r="AI119" s="96"/>
      <c r="AJ119" s="96"/>
      <c r="AK119" s="132"/>
      <c r="AL119" s="132"/>
      <c r="AM119" s="132"/>
      <c r="AN119" s="132"/>
    </row>
    <row r="120" spans="1:40">
      <c r="A120" s="103">
        <f t="shared" si="21"/>
        <v>1963</v>
      </c>
      <c r="B120" s="96">
        <v>52233</v>
      </c>
      <c r="C120" s="184">
        <v>16.399999999999999</v>
      </c>
      <c r="D120" s="185">
        <v>382800</v>
      </c>
      <c r="E120" s="148">
        <v>195.72253212191245</v>
      </c>
      <c r="F120" s="51">
        <v>623382</v>
      </c>
      <c r="G120" s="96"/>
      <c r="H120" s="97">
        <f t="shared" si="22"/>
        <v>8.3792089864158807</v>
      </c>
      <c r="I120" s="97">
        <f t="shared" si="23"/>
        <v>-0.2846329970551924</v>
      </c>
      <c r="J120" s="97">
        <f t="shared" si="24"/>
        <v>2.8187737921661515</v>
      </c>
      <c r="K120" s="97">
        <v>3.3865177502991513</v>
      </c>
      <c r="L120" s="96">
        <f t="shared" si="15"/>
        <v>1</v>
      </c>
      <c r="M120" s="96">
        <f t="shared" si="16"/>
        <v>0</v>
      </c>
      <c r="N120" s="96">
        <f t="shared" si="17"/>
        <v>0</v>
      </c>
      <c r="O120" s="96">
        <f t="shared" si="18"/>
        <v>0</v>
      </c>
      <c r="P120" s="97">
        <f t="shared" si="19"/>
        <v>2.8187737921661515</v>
      </c>
      <c r="Q120" s="97" t="str">
        <f t="shared" si="19"/>
        <v>n.a.</v>
      </c>
      <c r="R120" s="97" t="str">
        <f t="shared" si="19"/>
        <v>n.a.</v>
      </c>
      <c r="S120" s="97" t="str">
        <f t="shared" si="13"/>
        <v>n.a.</v>
      </c>
      <c r="T120" s="97">
        <f t="shared" si="20"/>
        <v>3.3865177502991513</v>
      </c>
      <c r="U120" s="97" t="str">
        <f t="shared" si="20"/>
        <v>n.a.</v>
      </c>
      <c r="V120" s="97" t="str">
        <f t="shared" si="20"/>
        <v>n.a.</v>
      </c>
      <c r="W120" s="97" t="str">
        <f t="shared" si="14"/>
        <v>n.a.</v>
      </c>
      <c r="X120" s="96"/>
      <c r="Y120" s="96"/>
      <c r="Z120" s="96"/>
      <c r="AA120" s="96"/>
      <c r="AB120" s="96"/>
      <c r="AC120" s="96"/>
      <c r="AD120" s="96"/>
      <c r="AE120" s="96"/>
      <c r="AF120" s="96"/>
      <c r="AG120" s="96"/>
      <c r="AH120" s="96"/>
      <c r="AI120" s="96"/>
      <c r="AJ120" s="96"/>
      <c r="AK120" s="132"/>
      <c r="AL120" s="132"/>
      <c r="AM120" s="132"/>
      <c r="AN120" s="132"/>
    </row>
    <row r="121" spans="1:40">
      <c r="A121" s="103">
        <f t="shared" si="21"/>
        <v>1964</v>
      </c>
      <c r="B121" s="96">
        <v>55684</v>
      </c>
      <c r="C121" s="184">
        <v>17.5</v>
      </c>
      <c r="D121" s="185">
        <v>419800</v>
      </c>
      <c r="E121" s="148">
        <v>214.64033172617252</v>
      </c>
      <c r="F121" s="51">
        <v>661273</v>
      </c>
      <c r="G121" s="96"/>
      <c r="H121" s="97">
        <f t="shared" si="22"/>
        <v>8.1531741305383516</v>
      </c>
      <c r="I121" s="97">
        <f t="shared" si="23"/>
        <v>-1.2838825642746752</v>
      </c>
      <c r="J121" s="97">
        <f t="shared" si="24"/>
        <v>6.0782954913680465</v>
      </c>
      <c r="K121" s="97">
        <v>2.1193244041347805</v>
      </c>
      <c r="L121" s="96">
        <f t="shared" si="15"/>
        <v>1</v>
      </c>
      <c r="M121" s="96">
        <f t="shared" si="16"/>
        <v>0</v>
      </c>
      <c r="N121" s="96">
        <f t="shared" si="17"/>
        <v>0</v>
      </c>
      <c r="O121" s="96">
        <f t="shared" si="18"/>
        <v>0</v>
      </c>
      <c r="P121" s="97">
        <f t="shared" si="19"/>
        <v>6.0782954913680465</v>
      </c>
      <c r="Q121" s="97" t="str">
        <f t="shared" si="19"/>
        <v>n.a.</v>
      </c>
      <c r="R121" s="97" t="str">
        <f t="shared" si="19"/>
        <v>n.a.</v>
      </c>
      <c r="S121" s="97" t="str">
        <f t="shared" si="13"/>
        <v>n.a.</v>
      </c>
      <c r="T121" s="97">
        <f t="shared" si="20"/>
        <v>2.1193244041347805</v>
      </c>
      <c r="U121" s="97" t="str">
        <f t="shared" si="20"/>
        <v>n.a.</v>
      </c>
      <c r="V121" s="97" t="str">
        <f t="shared" si="20"/>
        <v>n.a.</v>
      </c>
      <c r="W121" s="97" t="str">
        <f t="shared" si="14"/>
        <v>n.a.</v>
      </c>
      <c r="X121" s="96"/>
      <c r="Y121" s="96"/>
      <c r="Z121" s="96"/>
      <c r="AA121" s="96"/>
      <c r="AB121" s="96"/>
      <c r="AC121" s="96"/>
      <c r="AD121" s="96"/>
      <c r="AE121" s="96"/>
      <c r="AF121" s="96"/>
      <c r="AG121" s="96"/>
      <c r="AH121" s="96"/>
      <c r="AI121" s="96"/>
      <c r="AJ121" s="96"/>
      <c r="AK121" s="132"/>
      <c r="AL121" s="132"/>
      <c r="AM121" s="132"/>
      <c r="AN121" s="132"/>
    </row>
    <row r="122" spans="1:40">
      <c r="A122" s="103">
        <f t="shared" si="21"/>
        <v>1965</v>
      </c>
      <c r="B122" s="174">
        <v>61095</v>
      </c>
      <c r="C122" s="184">
        <v>17.899999999999999</v>
      </c>
      <c r="D122" s="185">
        <v>458200</v>
      </c>
      <c r="E122" s="148">
        <v>234.27393996410731</v>
      </c>
      <c r="F122" s="51">
        <v>694798</v>
      </c>
      <c r="G122" s="96"/>
      <c r="H122" s="97">
        <f t="shared" si="22"/>
        <v>7.6406278917503263</v>
      </c>
      <c r="I122" s="97">
        <f t="shared" si="23"/>
        <v>-0.70742698629845346</v>
      </c>
      <c r="J122" s="97">
        <f t="shared" si="24"/>
        <v>5.0697669495049613</v>
      </c>
      <c r="K122" s="97">
        <v>3.9623584664388138</v>
      </c>
      <c r="L122" s="96">
        <f t="shared" si="15"/>
        <v>1</v>
      </c>
      <c r="M122" s="96">
        <f t="shared" si="16"/>
        <v>0</v>
      </c>
      <c r="N122" s="96">
        <f t="shared" si="17"/>
        <v>0</v>
      </c>
      <c r="O122" s="96">
        <f t="shared" si="18"/>
        <v>0</v>
      </c>
      <c r="P122" s="97">
        <f t="shared" si="19"/>
        <v>5.0697669495049613</v>
      </c>
      <c r="Q122" s="97" t="str">
        <f t="shared" si="19"/>
        <v>n.a.</v>
      </c>
      <c r="R122" s="97" t="str">
        <f t="shared" si="19"/>
        <v>n.a.</v>
      </c>
      <c r="S122" s="97" t="str">
        <f t="shared" si="13"/>
        <v>n.a.</v>
      </c>
      <c r="T122" s="97">
        <f t="shared" si="20"/>
        <v>3.9623584664388138</v>
      </c>
      <c r="U122" s="97" t="str">
        <f t="shared" si="20"/>
        <v>n.a.</v>
      </c>
      <c r="V122" s="97" t="str">
        <f t="shared" si="20"/>
        <v>n.a.</v>
      </c>
      <c r="W122" s="97" t="str">
        <f t="shared" si="14"/>
        <v>n.a.</v>
      </c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6"/>
      <c r="AK122" s="132"/>
      <c r="AL122" s="132"/>
      <c r="AM122" s="132"/>
      <c r="AN122" s="132"/>
    </row>
    <row r="123" spans="1:40">
      <c r="A123" s="103">
        <f t="shared" si="21"/>
        <v>1966</v>
      </c>
      <c r="B123" s="96">
        <v>64117</v>
      </c>
      <c r="C123" s="184">
        <v>19.5</v>
      </c>
      <c r="D123" s="185">
        <v>487700</v>
      </c>
      <c r="E123" s="148">
        <v>249.35705045939577</v>
      </c>
      <c r="F123" s="51">
        <v>715393</v>
      </c>
      <c r="G123" s="96"/>
      <c r="H123" s="97">
        <f t="shared" si="22"/>
        <v>7.8201117490260401</v>
      </c>
      <c r="I123" s="97">
        <f t="shared" si="23"/>
        <v>-0.55909723738984063</v>
      </c>
      <c r="J123" s="97">
        <f t="shared" si="24"/>
        <v>2.9641708813209044</v>
      </c>
      <c r="K123" s="97">
        <v>2.9036514388267949</v>
      </c>
      <c r="L123" s="96">
        <f t="shared" si="15"/>
        <v>1</v>
      </c>
      <c r="M123" s="96">
        <f t="shared" si="16"/>
        <v>0</v>
      </c>
      <c r="N123" s="96">
        <f t="shared" si="17"/>
        <v>0</v>
      </c>
      <c r="O123" s="96">
        <f t="shared" si="18"/>
        <v>0</v>
      </c>
      <c r="P123" s="97">
        <f t="shared" si="19"/>
        <v>2.9641708813209044</v>
      </c>
      <c r="Q123" s="97" t="str">
        <f t="shared" si="19"/>
        <v>n.a.</v>
      </c>
      <c r="R123" s="97" t="str">
        <f t="shared" si="19"/>
        <v>n.a.</v>
      </c>
      <c r="S123" s="97" t="str">
        <f t="shared" si="13"/>
        <v>n.a.</v>
      </c>
      <c r="T123" s="97">
        <f t="shared" si="20"/>
        <v>2.9036514388267949</v>
      </c>
      <c r="U123" s="97" t="str">
        <f t="shared" si="20"/>
        <v>n.a.</v>
      </c>
      <c r="V123" s="97" t="str">
        <f t="shared" si="20"/>
        <v>n.a.</v>
      </c>
      <c r="W123" s="97" t="str">
        <f t="shared" si="14"/>
        <v>n.a.</v>
      </c>
      <c r="X123" s="96"/>
      <c r="Y123" s="96"/>
      <c r="Z123" s="96"/>
      <c r="AA123" s="96"/>
      <c r="AB123" s="96"/>
      <c r="AC123" s="96"/>
      <c r="AD123" s="96"/>
      <c r="AE123" s="96"/>
      <c r="AF123" s="96"/>
      <c r="AG123" s="96"/>
      <c r="AH123" s="96"/>
      <c r="AI123" s="96"/>
      <c r="AJ123" s="96"/>
      <c r="AK123" s="132"/>
      <c r="AL123" s="132"/>
      <c r="AM123" s="132"/>
      <c r="AN123" s="132"/>
    </row>
    <row r="124" spans="1:40">
      <c r="A124" s="103">
        <f t="shared" si="21"/>
        <v>1967</v>
      </c>
      <c r="B124" s="96">
        <v>76739</v>
      </c>
      <c r="C124" s="184">
        <v>23.7</v>
      </c>
      <c r="D124" s="185">
        <v>494200</v>
      </c>
      <c r="E124" s="148">
        <v>252.68044768717118</v>
      </c>
      <c r="F124" s="51">
        <v>717610</v>
      </c>
      <c r="G124" s="96"/>
      <c r="H124" s="97">
        <f t="shared" si="22"/>
        <v>9.3794356535815453</v>
      </c>
      <c r="I124" s="97">
        <f t="shared" si="23"/>
        <v>1.2262615230431937</v>
      </c>
      <c r="J124" s="97">
        <f t="shared" si="24"/>
        <v>0.30989959364993158</v>
      </c>
      <c r="K124" s="97">
        <v>0.5291910819893042</v>
      </c>
      <c r="L124" s="96">
        <f t="shared" si="15"/>
        <v>1</v>
      </c>
      <c r="M124" s="96">
        <f t="shared" si="16"/>
        <v>0</v>
      </c>
      <c r="N124" s="96">
        <f t="shared" si="17"/>
        <v>0</v>
      </c>
      <c r="O124" s="96">
        <f t="shared" si="18"/>
        <v>0</v>
      </c>
      <c r="P124" s="97">
        <f t="shared" si="19"/>
        <v>0.30989959364993158</v>
      </c>
      <c r="Q124" s="97" t="str">
        <f t="shared" si="19"/>
        <v>n.a.</v>
      </c>
      <c r="R124" s="97" t="str">
        <f t="shared" si="19"/>
        <v>n.a.</v>
      </c>
      <c r="S124" s="97" t="str">
        <f t="shared" si="13"/>
        <v>n.a.</v>
      </c>
      <c r="T124" s="97">
        <f t="shared" si="20"/>
        <v>0.5291910819893042</v>
      </c>
      <c r="U124" s="97" t="str">
        <f t="shared" si="20"/>
        <v>n.a.</v>
      </c>
      <c r="V124" s="97" t="str">
        <f t="shared" si="20"/>
        <v>n.a.</v>
      </c>
      <c r="W124" s="97" t="str">
        <f t="shared" si="14"/>
        <v>n.a.</v>
      </c>
      <c r="X124" s="96"/>
      <c r="Y124" s="96"/>
      <c r="Z124" s="96"/>
      <c r="AA124" s="96"/>
      <c r="AB124" s="96"/>
      <c r="AC124" s="96"/>
      <c r="AD124" s="96"/>
      <c r="AE124" s="96"/>
      <c r="AF124" s="96"/>
      <c r="AG124" s="96"/>
      <c r="AH124" s="96"/>
      <c r="AI124" s="96"/>
      <c r="AJ124" s="96"/>
      <c r="AK124" s="132"/>
      <c r="AL124" s="132"/>
      <c r="AM124" s="132"/>
      <c r="AN124" s="132"/>
    </row>
    <row r="125" spans="1:40">
      <c r="A125" s="103">
        <f t="shared" si="21"/>
        <v>1968</v>
      </c>
      <c r="B125" s="96">
        <v>82791</v>
      </c>
      <c r="C125" s="184">
        <v>25.9</v>
      </c>
      <c r="D125" s="185">
        <v>533600</v>
      </c>
      <c r="E125" s="148">
        <v>272.8253478063022</v>
      </c>
      <c r="F125" s="51">
        <v>755463</v>
      </c>
      <c r="G125" s="96"/>
      <c r="H125" s="97">
        <f t="shared" si="22"/>
        <v>9.4932528110944521</v>
      </c>
      <c r="I125" s="97">
        <f t="shared" si="23"/>
        <v>1.8526249193441258</v>
      </c>
      <c r="J125" s="97">
        <f t="shared" si="24"/>
        <v>5.2748707515224202</v>
      </c>
      <c r="K125" s="97">
        <v>2.2807297254206818</v>
      </c>
      <c r="L125" s="96">
        <f t="shared" si="15"/>
        <v>1</v>
      </c>
      <c r="M125" s="96">
        <f t="shared" si="16"/>
        <v>0</v>
      </c>
      <c r="N125" s="96">
        <f t="shared" si="17"/>
        <v>0</v>
      </c>
      <c r="O125" s="96">
        <f t="shared" si="18"/>
        <v>0</v>
      </c>
      <c r="P125" s="97">
        <f t="shared" si="19"/>
        <v>5.2748707515224202</v>
      </c>
      <c r="Q125" s="97" t="str">
        <f t="shared" si="19"/>
        <v>n.a.</v>
      </c>
      <c r="R125" s="97" t="str">
        <f t="shared" si="19"/>
        <v>n.a.</v>
      </c>
      <c r="S125" s="97" t="str">
        <f t="shared" si="13"/>
        <v>n.a.</v>
      </c>
      <c r="T125" s="97">
        <f t="shared" si="20"/>
        <v>2.2807297254206818</v>
      </c>
      <c r="U125" s="97" t="str">
        <f t="shared" si="20"/>
        <v>n.a.</v>
      </c>
      <c r="V125" s="97" t="str">
        <f t="shared" si="20"/>
        <v>n.a.</v>
      </c>
      <c r="W125" s="97" t="str">
        <f t="shared" si="14"/>
        <v>n.a.</v>
      </c>
      <c r="X125" s="96"/>
      <c r="Y125" s="96"/>
      <c r="Z125" s="96"/>
      <c r="AA125" s="96"/>
      <c r="AB125" s="96"/>
      <c r="AC125" s="96"/>
      <c r="AD125" s="96"/>
      <c r="AE125" s="96"/>
      <c r="AF125" s="96"/>
      <c r="AG125" s="96"/>
      <c r="AH125" s="96"/>
      <c r="AI125" s="96"/>
      <c r="AJ125" s="96"/>
      <c r="AK125" s="132"/>
      <c r="AL125" s="132"/>
      <c r="AM125" s="132"/>
      <c r="AN125" s="132"/>
    </row>
    <row r="126" spans="1:40">
      <c r="A126" s="103">
        <f t="shared" si="21"/>
        <v>1969</v>
      </c>
      <c r="B126" s="96">
        <v>81273</v>
      </c>
      <c r="C126" s="184">
        <v>25.7</v>
      </c>
      <c r="D126" s="185">
        <v>597600</v>
      </c>
      <c r="E126" s="148">
        <v>305.54802820286017</v>
      </c>
      <c r="F126" s="51">
        <v>805410</v>
      </c>
      <c r="G126" s="96"/>
      <c r="H126" s="97">
        <f t="shared" si="22"/>
        <v>8.4111162985274426</v>
      </c>
      <c r="I126" s="97">
        <f t="shared" si="23"/>
        <v>0.59100454950140247</v>
      </c>
      <c r="J126" s="97">
        <f t="shared" si="24"/>
        <v>6.6114422546173612</v>
      </c>
      <c r="K126" s="97">
        <v>2.0584046901296436</v>
      </c>
      <c r="L126" s="96">
        <f t="shared" si="15"/>
        <v>1</v>
      </c>
      <c r="M126" s="96">
        <f t="shared" si="16"/>
        <v>0</v>
      </c>
      <c r="N126" s="96">
        <f t="shared" si="17"/>
        <v>0</v>
      </c>
      <c r="O126" s="96">
        <f t="shared" si="18"/>
        <v>0</v>
      </c>
      <c r="P126" s="97">
        <f t="shared" si="19"/>
        <v>6.6114422546173612</v>
      </c>
      <c r="Q126" s="97" t="str">
        <f t="shared" si="19"/>
        <v>n.a.</v>
      </c>
      <c r="R126" s="97" t="str">
        <f t="shared" si="19"/>
        <v>n.a.</v>
      </c>
      <c r="S126" s="97" t="str">
        <f t="shared" si="13"/>
        <v>n.a.</v>
      </c>
      <c r="T126" s="97">
        <f t="shared" si="20"/>
        <v>2.0584046901296436</v>
      </c>
      <c r="U126" s="97" t="str">
        <f t="shared" si="20"/>
        <v>n.a.</v>
      </c>
      <c r="V126" s="97" t="str">
        <f t="shared" si="20"/>
        <v>n.a.</v>
      </c>
      <c r="W126" s="97" t="str">
        <f t="shared" si="14"/>
        <v>n.a.</v>
      </c>
      <c r="X126" s="96"/>
      <c r="Y126" s="96"/>
      <c r="Z126" s="96"/>
      <c r="AA126" s="96"/>
      <c r="AB126" s="96"/>
      <c r="AC126" s="96"/>
      <c r="AD126" s="96"/>
      <c r="AE126" s="96"/>
      <c r="AF126" s="96"/>
      <c r="AG126" s="96"/>
      <c r="AH126" s="96"/>
      <c r="AI126" s="96"/>
      <c r="AJ126" s="96"/>
      <c r="AK126" s="132"/>
      <c r="AL126" s="132"/>
      <c r="AM126" s="132"/>
      <c r="AN126" s="132"/>
    </row>
    <row r="127" spans="1:40">
      <c r="A127" s="103">
        <f t="shared" si="21"/>
        <v>1970</v>
      </c>
      <c r="B127" s="96">
        <v>85540</v>
      </c>
      <c r="C127" s="184">
        <v>24.4</v>
      </c>
      <c r="D127" s="185">
        <v>705272</v>
      </c>
      <c r="E127" s="148">
        <v>360.59984763501944</v>
      </c>
      <c r="F127" s="51">
        <v>843103</v>
      </c>
      <c r="G127" s="96"/>
      <c r="H127" s="97">
        <f t="shared" si="22"/>
        <v>6.7665031363785877</v>
      </c>
      <c r="I127" s="97">
        <f t="shared" si="23"/>
        <v>-2.6129325172029576</v>
      </c>
      <c r="J127" s="97">
        <f t="shared" si="24"/>
        <v>4.6799766578512703</v>
      </c>
      <c r="K127" s="97">
        <v>4.0335190324317693</v>
      </c>
      <c r="L127" s="96">
        <f t="shared" si="15"/>
        <v>1</v>
      </c>
      <c r="M127" s="96">
        <f t="shared" si="16"/>
        <v>0</v>
      </c>
      <c r="N127" s="96">
        <f t="shared" si="17"/>
        <v>0</v>
      </c>
      <c r="O127" s="96">
        <f t="shared" si="18"/>
        <v>0</v>
      </c>
      <c r="P127" s="97">
        <f t="shared" si="19"/>
        <v>4.6799766578512703</v>
      </c>
      <c r="Q127" s="97" t="str">
        <f t="shared" si="19"/>
        <v>n.a.</v>
      </c>
      <c r="R127" s="97" t="str">
        <f t="shared" si="19"/>
        <v>n.a.</v>
      </c>
      <c r="S127" s="97" t="str">
        <f t="shared" si="13"/>
        <v>n.a.</v>
      </c>
      <c r="T127" s="97">
        <f t="shared" si="20"/>
        <v>4.0335190324317693</v>
      </c>
      <c r="U127" s="97" t="str">
        <f t="shared" si="20"/>
        <v>n.a.</v>
      </c>
      <c r="V127" s="97" t="str">
        <f t="shared" si="20"/>
        <v>n.a.</v>
      </c>
      <c r="W127" s="97" t="str">
        <f t="shared" si="14"/>
        <v>n.a.</v>
      </c>
      <c r="X127" s="96"/>
      <c r="Y127" s="96"/>
      <c r="Z127" s="96"/>
      <c r="AA127" s="96"/>
      <c r="AB127" s="96"/>
      <c r="AC127" s="96"/>
      <c r="AD127" s="96"/>
      <c r="AE127" s="96"/>
      <c r="AF127" s="96"/>
      <c r="AG127" s="96"/>
      <c r="AH127" s="96"/>
      <c r="AI127" s="96"/>
      <c r="AJ127" s="96"/>
      <c r="AK127" s="132"/>
      <c r="AL127" s="132"/>
      <c r="AM127" s="132"/>
      <c r="AN127" s="132"/>
    </row>
    <row r="128" spans="1:40">
      <c r="A128" s="103">
        <f t="shared" si="21"/>
        <v>1971</v>
      </c>
      <c r="B128" s="96">
        <v>92483</v>
      </c>
      <c r="C128" s="184">
        <v>25.5</v>
      </c>
      <c r="D128" s="185">
        <v>782801</v>
      </c>
      <c r="E128" s="148">
        <v>400.23979589228105</v>
      </c>
      <c r="F128" s="51">
        <v>867917</v>
      </c>
      <c r="G128" s="96"/>
      <c r="H128" s="97">
        <f t="shared" si="22"/>
        <v>6.3711805426922039</v>
      </c>
      <c r="I128" s="97">
        <f t="shared" si="23"/>
        <v>-3.1220722684022482</v>
      </c>
      <c r="J128" s="97">
        <f t="shared" si="24"/>
        <v>2.9431753890094114</v>
      </c>
      <c r="K128" s="97">
        <v>5.4925858924176696</v>
      </c>
      <c r="L128" s="96">
        <f t="shared" si="15"/>
        <v>1</v>
      </c>
      <c r="M128" s="96">
        <f t="shared" si="16"/>
        <v>0</v>
      </c>
      <c r="N128" s="96">
        <f t="shared" si="17"/>
        <v>0</v>
      </c>
      <c r="O128" s="96">
        <f t="shared" si="18"/>
        <v>0</v>
      </c>
      <c r="P128" s="97">
        <f t="shared" si="19"/>
        <v>2.9431753890094114</v>
      </c>
      <c r="Q128" s="97" t="str">
        <f t="shared" si="19"/>
        <v>n.a.</v>
      </c>
      <c r="R128" s="97" t="str">
        <f t="shared" si="19"/>
        <v>n.a.</v>
      </c>
      <c r="S128" s="97" t="str">
        <f t="shared" si="13"/>
        <v>n.a.</v>
      </c>
      <c r="T128" s="97">
        <f t="shared" si="20"/>
        <v>5.4925858924176696</v>
      </c>
      <c r="U128" s="97" t="str">
        <f t="shared" si="20"/>
        <v>n.a.</v>
      </c>
      <c r="V128" s="97" t="str">
        <f t="shared" si="20"/>
        <v>n.a.</v>
      </c>
      <c r="W128" s="97" t="str">
        <f t="shared" si="14"/>
        <v>n.a.</v>
      </c>
      <c r="X128" s="96"/>
      <c r="Y128" s="96"/>
      <c r="Z128" s="96"/>
      <c r="AA128" s="96"/>
      <c r="AB128" s="96"/>
      <c r="AC128" s="96"/>
      <c r="AD128" s="96"/>
      <c r="AE128" s="96"/>
      <c r="AF128" s="96"/>
      <c r="AG128" s="96"/>
      <c r="AH128" s="96"/>
      <c r="AI128" s="96"/>
      <c r="AJ128" s="96"/>
      <c r="AK128" s="132"/>
      <c r="AL128" s="132"/>
      <c r="AM128" s="132"/>
      <c r="AN128" s="132"/>
    </row>
    <row r="129" spans="1:40">
      <c r="A129" s="103">
        <f t="shared" si="21"/>
        <v>1972</v>
      </c>
      <c r="B129" s="96">
        <v>99556</v>
      </c>
      <c r="C129" s="184">
        <v>27.9</v>
      </c>
      <c r="D129" s="185">
        <v>853466</v>
      </c>
      <c r="E129" s="148">
        <v>436.3702366770118</v>
      </c>
      <c r="F129" s="51">
        <v>903739</v>
      </c>
      <c r="G129" s="96"/>
      <c r="H129" s="97">
        <f t="shared" si="22"/>
        <v>6.3936532914023525</v>
      </c>
      <c r="I129" s="97">
        <f t="shared" si="23"/>
        <v>-2.0174630071250901</v>
      </c>
      <c r="J129" s="97">
        <f t="shared" si="24"/>
        <v>4.1273531916070416</v>
      </c>
      <c r="K129" s="97">
        <v>6.4320119261597215</v>
      </c>
      <c r="L129" s="96">
        <f t="shared" si="15"/>
        <v>1</v>
      </c>
      <c r="M129" s="96">
        <f t="shared" si="16"/>
        <v>0</v>
      </c>
      <c r="N129" s="96">
        <f t="shared" si="17"/>
        <v>0</v>
      </c>
      <c r="O129" s="96">
        <f t="shared" si="18"/>
        <v>0</v>
      </c>
      <c r="P129" s="97">
        <f t="shared" si="19"/>
        <v>4.1273531916070416</v>
      </c>
      <c r="Q129" s="97" t="str">
        <f t="shared" si="19"/>
        <v>n.a.</v>
      </c>
      <c r="R129" s="97" t="str">
        <f t="shared" si="19"/>
        <v>n.a.</v>
      </c>
      <c r="S129" s="97" t="str">
        <f t="shared" si="13"/>
        <v>n.a.</v>
      </c>
      <c r="T129" s="97">
        <f t="shared" si="20"/>
        <v>6.4320119261597215</v>
      </c>
      <c r="U129" s="97" t="str">
        <f t="shared" si="20"/>
        <v>n.a.</v>
      </c>
      <c r="V129" s="97" t="str">
        <f t="shared" si="20"/>
        <v>n.a.</v>
      </c>
      <c r="W129" s="97" t="str">
        <f t="shared" si="14"/>
        <v>n.a.</v>
      </c>
      <c r="X129" s="96"/>
      <c r="Y129" s="96"/>
      <c r="Z129" s="96"/>
      <c r="AA129" s="96"/>
      <c r="AB129" s="96"/>
      <c r="AC129" s="96"/>
      <c r="AD129" s="96"/>
      <c r="AE129" s="96"/>
      <c r="AF129" s="96"/>
      <c r="AG129" s="96"/>
      <c r="AH129" s="96"/>
      <c r="AI129" s="96"/>
      <c r="AJ129" s="96"/>
      <c r="AK129" s="132"/>
      <c r="AL129" s="132"/>
      <c r="AM129" s="132"/>
      <c r="AN129" s="132"/>
    </row>
    <row r="130" spans="1:40">
      <c r="A130" s="103">
        <f t="shared" si="21"/>
        <v>1973</v>
      </c>
      <c r="B130" s="96">
        <v>106320</v>
      </c>
      <c r="C130" s="184">
        <v>29.2</v>
      </c>
      <c r="D130" s="185">
        <v>950572</v>
      </c>
      <c r="E130" s="148">
        <v>486.01974609245178</v>
      </c>
      <c r="F130" s="51">
        <v>944755</v>
      </c>
      <c r="G130" s="96"/>
      <c r="H130" s="97">
        <f t="shared" si="22"/>
        <v>6.0079863492718069</v>
      </c>
      <c r="I130" s="97">
        <f t="shared" si="23"/>
        <v>-0.75851678710678083</v>
      </c>
      <c r="J130" s="97">
        <f t="shared" si="24"/>
        <v>4.5384784766398178</v>
      </c>
      <c r="K130" s="97">
        <v>7.7697746060592641</v>
      </c>
      <c r="L130" s="96">
        <f t="shared" si="15"/>
        <v>1</v>
      </c>
      <c r="M130" s="96">
        <f t="shared" si="16"/>
        <v>0</v>
      </c>
      <c r="N130" s="96">
        <f t="shared" si="17"/>
        <v>0</v>
      </c>
      <c r="O130" s="96">
        <f t="shared" si="18"/>
        <v>0</v>
      </c>
      <c r="P130" s="97">
        <f t="shared" si="19"/>
        <v>4.5384784766398178</v>
      </c>
      <c r="Q130" s="97" t="str">
        <f t="shared" si="19"/>
        <v>n.a.</v>
      </c>
      <c r="R130" s="97" t="str">
        <f t="shared" si="19"/>
        <v>n.a.</v>
      </c>
      <c r="S130" s="97" t="str">
        <f t="shared" si="13"/>
        <v>n.a.</v>
      </c>
      <c r="T130" s="97">
        <f t="shared" si="20"/>
        <v>7.7697746060592641</v>
      </c>
      <c r="U130" s="97" t="str">
        <f t="shared" si="20"/>
        <v>n.a.</v>
      </c>
      <c r="V130" s="97" t="str">
        <f t="shared" si="20"/>
        <v>n.a.</v>
      </c>
      <c r="W130" s="97" t="str">
        <f t="shared" si="14"/>
        <v>n.a.</v>
      </c>
      <c r="X130" s="96"/>
      <c r="Y130" s="96"/>
      <c r="Z130" s="96"/>
      <c r="AA130" s="96"/>
      <c r="AB130" s="96"/>
      <c r="AC130" s="96"/>
      <c r="AD130" s="96"/>
      <c r="AE130" s="96"/>
      <c r="AF130" s="96"/>
      <c r="AG130" s="96"/>
      <c r="AH130" s="96"/>
      <c r="AI130" s="96"/>
      <c r="AJ130" s="96"/>
      <c r="AK130" s="132"/>
      <c r="AL130" s="132"/>
      <c r="AM130" s="132"/>
      <c r="AN130" s="132"/>
    </row>
    <row r="131" spans="1:40">
      <c r="A131" s="103">
        <f t="shared" si="21"/>
        <v>1974</v>
      </c>
      <c r="B131" s="96">
        <v>124444</v>
      </c>
      <c r="C131" s="184">
        <v>35.5</v>
      </c>
      <c r="D131" s="185">
        <v>1028810</v>
      </c>
      <c r="E131" s="148">
        <v>526.02220029348155</v>
      </c>
      <c r="F131" s="51">
        <v>952571</v>
      </c>
      <c r="G131" s="96"/>
      <c r="H131" s="97">
        <f t="shared" si="22"/>
        <v>6.748764592101554</v>
      </c>
      <c r="I131" s="97">
        <f t="shared" si="23"/>
        <v>0.37758404940935009</v>
      </c>
      <c r="J131" s="97">
        <f t="shared" si="24"/>
        <v>0.82730443342453608</v>
      </c>
      <c r="K131" s="97">
        <v>5.7408671761250893</v>
      </c>
      <c r="L131" s="96">
        <f t="shared" si="15"/>
        <v>1</v>
      </c>
      <c r="M131" s="96">
        <f t="shared" si="16"/>
        <v>0</v>
      </c>
      <c r="N131" s="96">
        <f t="shared" si="17"/>
        <v>0</v>
      </c>
      <c r="O131" s="96">
        <f t="shared" si="18"/>
        <v>0</v>
      </c>
      <c r="P131" s="97">
        <f t="shared" si="19"/>
        <v>0.82730443342453608</v>
      </c>
      <c r="Q131" s="97" t="str">
        <f t="shared" si="19"/>
        <v>n.a.</v>
      </c>
      <c r="R131" s="97" t="str">
        <f t="shared" si="19"/>
        <v>n.a.</v>
      </c>
      <c r="S131" s="97" t="str">
        <f t="shared" si="13"/>
        <v>n.a.</v>
      </c>
      <c r="T131" s="97">
        <f t="shared" si="20"/>
        <v>5.7408671761250893</v>
      </c>
      <c r="U131" s="97" t="str">
        <f t="shared" si="20"/>
        <v>n.a.</v>
      </c>
      <c r="V131" s="97" t="str">
        <f t="shared" si="20"/>
        <v>n.a.</v>
      </c>
      <c r="W131" s="97" t="str">
        <f t="shared" si="14"/>
        <v>n.a.</v>
      </c>
      <c r="X131" s="96"/>
      <c r="Y131" s="96"/>
      <c r="Z131" s="96"/>
      <c r="AA131" s="96"/>
      <c r="AB131" s="96"/>
      <c r="AC131" s="96"/>
      <c r="AD131" s="96"/>
      <c r="AE131" s="96"/>
      <c r="AF131" s="96"/>
      <c r="AG131" s="96"/>
      <c r="AH131" s="96"/>
      <c r="AI131" s="96"/>
      <c r="AJ131" s="96"/>
      <c r="AK131" s="132"/>
      <c r="AL131" s="132"/>
      <c r="AM131" s="132"/>
      <c r="AN131" s="132"/>
    </row>
    <row r="132" spans="1:40">
      <c r="A132" s="103">
        <f t="shared" si="21"/>
        <v>1975</v>
      </c>
      <c r="B132" s="96">
        <v>180273</v>
      </c>
      <c r="C132" s="184">
        <v>54.8</v>
      </c>
      <c r="D132" s="185">
        <v>1077680</v>
      </c>
      <c r="E132" s="148">
        <v>551.00903452754073</v>
      </c>
      <c r="F132" s="51">
        <v>947383</v>
      </c>
      <c r="G132" s="96"/>
      <c r="H132" s="97">
        <f t="shared" si="22"/>
        <v>9.9453904684136294</v>
      </c>
      <c r="I132" s="97">
        <f t="shared" si="23"/>
        <v>3.5517371770112769</v>
      </c>
      <c r="J132" s="97">
        <f t="shared" si="24"/>
        <v>-0.54463131882033222</v>
      </c>
      <c r="K132" s="97">
        <v>5.4293793661413012</v>
      </c>
      <c r="L132" s="96">
        <f t="shared" si="15"/>
        <v>1</v>
      </c>
      <c r="M132" s="96">
        <f t="shared" si="16"/>
        <v>0</v>
      </c>
      <c r="N132" s="96">
        <f t="shared" si="17"/>
        <v>0</v>
      </c>
      <c r="O132" s="96">
        <f t="shared" si="18"/>
        <v>0</v>
      </c>
      <c r="P132" s="97">
        <f t="shared" si="19"/>
        <v>-0.54463131882033222</v>
      </c>
      <c r="Q132" s="97" t="str">
        <f t="shared" si="19"/>
        <v>n.a.</v>
      </c>
      <c r="R132" s="97" t="str">
        <f t="shared" si="19"/>
        <v>n.a.</v>
      </c>
      <c r="S132" s="97" t="str">
        <f t="shared" si="13"/>
        <v>n.a.</v>
      </c>
      <c r="T132" s="97">
        <f t="shared" si="20"/>
        <v>5.4293793661413012</v>
      </c>
      <c r="U132" s="97" t="str">
        <f t="shared" si="20"/>
        <v>n.a.</v>
      </c>
      <c r="V132" s="97" t="str">
        <f t="shared" si="20"/>
        <v>n.a.</v>
      </c>
      <c r="W132" s="97" t="str">
        <f t="shared" si="14"/>
        <v>n.a.</v>
      </c>
      <c r="X132" s="96"/>
      <c r="Y132" s="96"/>
      <c r="Z132" s="96"/>
      <c r="AA132" s="96"/>
      <c r="AB132" s="96"/>
      <c r="AC132" s="96"/>
      <c r="AD132" s="96"/>
      <c r="AE132" s="96"/>
      <c r="AF132" s="96"/>
      <c r="AG132" s="96"/>
      <c r="AH132" s="96"/>
      <c r="AI132" s="96"/>
      <c r="AJ132" s="96"/>
      <c r="AK132" s="132"/>
      <c r="AL132" s="132"/>
      <c r="AM132" s="132"/>
      <c r="AN132" s="132"/>
    </row>
    <row r="133" spans="1:40">
      <c r="A133" s="103">
        <f t="shared" si="21"/>
        <v>1976</v>
      </c>
      <c r="B133" s="96">
        <v>128900</v>
      </c>
      <c r="C133" s="184">
        <v>64.099999999999994</v>
      </c>
      <c r="D133" s="185">
        <v>1168410</v>
      </c>
      <c r="E133" s="148">
        <v>597.39854690847369</v>
      </c>
      <c r="F133" s="51">
        <v>993132</v>
      </c>
      <c r="G133" s="96"/>
      <c r="H133" s="97">
        <f t="shared" si="22"/>
        <v>10.729855358992133</v>
      </c>
      <c r="I133" s="97">
        <f t="shared" si="23"/>
        <v>4.7218690097203257</v>
      </c>
      <c r="J133" s="97">
        <f t="shared" si="24"/>
        <v>4.8289867983698276</v>
      </c>
      <c r="K133" s="97">
        <v>3.7125923029103549</v>
      </c>
      <c r="L133" s="96">
        <f t="shared" si="15"/>
        <v>1</v>
      </c>
      <c r="M133" s="96">
        <f t="shared" si="16"/>
        <v>0</v>
      </c>
      <c r="N133" s="96">
        <f t="shared" si="17"/>
        <v>0</v>
      </c>
      <c r="O133" s="96">
        <f t="shared" si="18"/>
        <v>0</v>
      </c>
      <c r="P133" s="97">
        <f t="shared" si="19"/>
        <v>4.8289867983698276</v>
      </c>
      <c r="Q133" s="97" t="str">
        <f t="shared" si="19"/>
        <v>n.a.</v>
      </c>
      <c r="R133" s="97" t="str">
        <f t="shared" si="19"/>
        <v>n.a.</v>
      </c>
      <c r="S133" s="97" t="str">
        <f t="shared" si="13"/>
        <v>n.a.</v>
      </c>
      <c r="T133" s="97">
        <f t="shared" si="20"/>
        <v>3.7125923029103549</v>
      </c>
      <c r="U133" s="97" t="str">
        <f t="shared" si="20"/>
        <v>n.a.</v>
      </c>
      <c r="V133" s="97" t="str">
        <f t="shared" si="20"/>
        <v>n.a.</v>
      </c>
      <c r="W133" s="97" t="str">
        <f t="shared" si="14"/>
        <v>n.a.</v>
      </c>
      <c r="X133" s="96"/>
      <c r="Y133" s="96"/>
      <c r="Z133" s="96"/>
      <c r="AA133" s="96"/>
      <c r="AB133" s="96"/>
      <c r="AC133" s="96"/>
      <c r="AD133" s="96"/>
      <c r="AE133" s="96"/>
      <c r="AF133" s="96"/>
      <c r="AG133" s="96"/>
      <c r="AH133" s="96"/>
      <c r="AI133" s="96"/>
      <c r="AJ133" s="96"/>
      <c r="AK133" s="132"/>
      <c r="AL133" s="132"/>
      <c r="AM133" s="132"/>
      <c r="AN133" s="132"/>
    </row>
    <row r="134" spans="1:40">
      <c r="A134" s="103">
        <f t="shared" si="21"/>
        <v>1977</v>
      </c>
      <c r="B134" s="96">
        <v>153500</v>
      </c>
      <c r="C134" s="184">
        <v>75.599999999999994</v>
      </c>
      <c r="D134" s="185">
        <v>1244960</v>
      </c>
      <c r="E134" s="148">
        <v>636.53794041404421</v>
      </c>
      <c r="F134" s="51">
        <v>1021710</v>
      </c>
      <c r="G134" s="96"/>
      <c r="H134" s="97">
        <f t="shared" si="22"/>
        <v>11.876746883434004</v>
      </c>
      <c r="I134" s="97">
        <f t="shared" si="23"/>
        <v>5.12798229133245</v>
      </c>
      <c r="J134" s="97">
        <f t="shared" si="24"/>
        <v>2.8775631033941096</v>
      </c>
      <c r="K134" s="97">
        <v>3.46425909819343</v>
      </c>
      <c r="L134" s="96">
        <f t="shared" si="15"/>
        <v>1</v>
      </c>
      <c r="M134" s="96">
        <f t="shared" si="16"/>
        <v>0</v>
      </c>
      <c r="N134" s="96">
        <f t="shared" si="17"/>
        <v>0</v>
      </c>
      <c r="O134" s="96">
        <f t="shared" si="18"/>
        <v>0</v>
      </c>
      <c r="P134" s="97">
        <f t="shared" si="19"/>
        <v>2.8775631033941096</v>
      </c>
      <c r="Q134" s="97" t="str">
        <f t="shared" si="19"/>
        <v>n.a.</v>
      </c>
      <c r="R134" s="97" t="str">
        <f t="shared" si="19"/>
        <v>n.a.</v>
      </c>
      <c r="S134" s="97" t="str">
        <f t="shared" si="13"/>
        <v>n.a.</v>
      </c>
      <c r="T134" s="97">
        <f t="shared" si="20"/>
        <v>3.46425909819343</v>
      </c>
      <c r="U134" s="97" t="str">
        <f t="shared" si="20"/>
        <v>n.a.</v>
      </c>
      <c r="V134" s="97" t="str">
        <f t="shared" si="20"/>
        <v>n.a.</v>
      </c>
      <c r="W134" s="97" t="str">
        <f t="shared" si="14"/>
        <v>n.a.</v>
      </c>
      <c r="X134" s="96"/>
      <c r="Y134" s="96"/>
      <c r="Z134" s="96"/>
      <c r="AA134" s="96"/>
      <c r="AB134" s="96"/>
      <c r="AC134" s="96"/>
      <c r="AD134" s="96"/>
      <c r="AE134" s="96"/>
      <c r="AF134" s="96"/>
      <c r="AG134" s="96"/>
      <c r="AH134" s="96"/>
      <c r="AI134" s="96"/>
      <c r="AJ134" s="96"/>
      <c r="AK134" s="132"/>
      <c r="AL134" s="132"/>
      <c r="AM134" s="132"/>
      <c r="AN134" s="132"/>
    </row>
    <row r="135" spans="1:40">
      <c r="A135" s="103">
        <f t="shared" si="21"/>
        <v>1978</v>
      </c>
      <c r="B135" s="96">
        <v>179900</v>
      </c>
      <c r="C135" s="184">
        <v>90.1</v>
      </c>
      <c r="D135" s="185">
        <v>1327890</v>
      </c>
      <c r="E135" s="148">
        <v>678.93937612164666</v>
      </c>
      <c r="F135" s="51">
        <v>1050404</v>
      </c>
      <c r="G135" s="96"/>
      <c r="H135" s="97">
        <f t="shared" si="22"/>
        <v>13.270698853067646</v>
      </c>
      <c r="I135" s="97">
        <f t="shared" si="23"/>
        <v>3.3253083846540168</v>
      </c>
      <c r="J135" s="97">
        <f t="shared" si="24"/>
        <v>2.8084290062738049</v>
      </c>
      <c r="K135" s="97">
        <v>2.4553724918515258</v>
      </c>
      <c r="L135" s="96">
        <f t="shared" si="15"/>
        <v>1</v>
      </c>
      <c r="M135" s="96">
        <f t="shared" si="16"/>
        <v>0</v>
      </c>
      <c r="N135" s="96">
        <f t="shared" si="17"/>
        <v>0</v>
      </c>
      <c r="O135" s="96">
        <f t="shared" si="18"/>
        <v>0</v>
      </c>
      <c r="P135" s="97">
        <f t="shared" si="19"/>
        <v>2.8084290062738049</v>
      </c>
      <c r="Q135" s="97" t="str">
        <f t="shared" si="19"/>
        <v>n.a.</v>
      </c>
      <c r="R135" s="97" t="str">
        <f t="shared" si="19"/>
        <v>n.a.</v>
      </c>
      <c r="S135" s="97" t="str">
        <f t="shared" si="13"/>
        <v>n.a.</v>
      </c>
      <c r="T135" s="97">
        <f t="shared" si="20"/>
        <v>2.4553724918515258</v>
      </c>
      <c r="U135" s="97" t="str">
        <f t="shared" si="20"/>
        <v>n.a.</v>
      </c>
      <c r="V135" s="97" t="str">
        <f t="shared" si="20"/>
        <v>n.a.</v>
      </c>
      <c r="W135" s="97" t="str">
        <f t="shared" si="14"/>
        <v>n.a.</v>
      </c>
      <c r="X135" s="96"/>
      <c r="Y135" s="96"/>
      <c r="Z135" s="96"/>
      <c r="AA135" s="96"/>
      <c r="AB135" s="96"/>
      <c r="AC135" s="96"/>
      <c r="AD135" s="96"/>
      <c r="AE135" s="96"/>
      <c r="AF135" s="96"/>
      <c r="AG135" s="96"/>
      <c r="AH135" s="96"/>
      <c r="AI135" s="96"/>
      <c r="AJ135" s="96"/>
      <c r="AK135" s="132"/>
      <c r="AL135" s="132"/>
      <c r="AM135" s="132"/>
      <c r="AN135" s="132"/>
    </row>
    <row r="136" spans="1:40">
      <c r="A136" s="103">
        <f t="shared" si="21"/>
        <v>1979</v>
      </c>
      <c r="B136" s="96">
        <v>205600</v>
      </c>
      <c r="C136" s="184">
        <v>103</v>
      </c>
      <c r="D136" s="185">
        <v>1442170</v>
      </c>
      <c r="E136" s="148">
        <v>737.36981230475044</v>
      </c>
      <c r="F136" s="51">
        <v>1092615</v>
      </c>
      <c r="G136" s="96"/>
      <c r="H136" s="97">
        <f t="shared" si="22"/>
        <v>13.968567505911231</v>
      </c>
      <c r="I136" s="97">
        <f t="shared" si="23"/>
        <v>3.2387121469190987</v>
      </c>
      <c r="J136" s="97">
        <f t="shared" si="24"/>
        <v>4.0185490535070256</v>
      </c>
      <c r="K136" s="97">
        <v>5.4465953116427013</v>
      </c>
      <c r="L136" s="96">
        <f t="shared" si="15"/>
        <v>1</v>
      </c>
      <c r="M136" s="96">
        <f t="shared" si="16"/>
        <v>0</v>
      </c>
      <c r="N136" s="96">
        <f t="shared" si="17"/>
        <v>0</v>
      </c>
      <c r="O136" s="96">
        <f t="shared" si="18"/>
        <v>0</v>
      </c>
      <c r="P136" s="97">
        <f t="shared" si="19"/>
        <v>4.0185490535070256</v>
      </c>
      <c r="Q136" s="97" t="str">
        <f t="shared" si="19"/>
        <v>n.a.</v>
      </c>
      <c r="R136" s="97" t="str">
        <f t="shared" si="19"/>
        <v>n.a.</v>
      </c>
      <c r="S136" s="97" t="str">
        <f t="shared" si="13"/>
        <v>n.a.</v>
      </c>
      <c r="T136" s="97">
        <f t="shared" si="20"/>
        <v>5.4465953116427013</v>
      </c>
      <c r="U136" s="97" t="str">
        <f t="shared" si="20"/>
        <v>n.a.</v>
      </c>
      <c r="V136" s="97" t="str">
        <f t="shared" si="20"/>
        <v>n.a.</v>
      </c>
      <c r="W136" s="97" t="str">
        <f t="shared" si="14"/>
        <v>n.a.</v>
      </c>
      <c r="X136" s="96"/>
      <c r="Y136" s="96"/>
      <c r="Z136" s="96"/>
      <c r="AA136" s="96"/>
      <c r="AB136" s="96"/>
      <c r="AC136" s="96"/>
      <c r="AD136" s="96"/>
      <c r="AE136" s="96"/>
      <c r="AF136" s="96"/>
      <c r="AG136" s="96"/>
      <c r="AH136" s="96"/>
      <c r="AI136" s="96"/>
      <c r="AJ136" s="96"/>
      <c r="AK136" s="132"/>
      <c r="AL136" s="132"/>
      <c r="AM136" s="132"/>
      <c r="AN136" s="132"/>
    </row>
    <row r="137" spans="1:40">
      <c r="A137" s="103">
        <f t="shared" si="21"/>
        <v>1980</v>
      </c>
      <c r="B137" s="96">
        <v>233200</v>
      </c>
      <c r="C137" s="184">
        <v>117.6</v>
      </c>
      <c r="D137" s="185">
        <v>1542210</v>
      </c>
      <c r="E137" s="148">
        <v>788.51945209962014</v>
      </c>
      <c r="F137" s="51">
        <v>1105099</v>
      </c>
      <c r="G137" s="186">
        <v>1339.99</v>
      </c>
      <c r="H137" s="149">
        <f t="shared" si="22"/>
        <v>14.914026494446281</v>
      </c>
      <c r="I137" s="149">
        <f t="shared" si="23"/>
        <v>3.0372796110122771</v>
      </c>
      <c r="J137" s="149">
        <f t="shared" si="24"/>
        <v>1.1425799572585049</v>
      </c>
      <c r="K137" s="149">
        <v>5.4470000000000001</v>
      </c>
      <c r="L137" s="148">
        <f t="shared" si="15"/>
        <v>1</v>
      </c>
      <c r="M137" s="148">
        <f t="shared" si="16"/>
        <v>0</v>
      </c>
      <c r="N137" s="148">
        <f t="shared" si="17"/>
        <v>0</v>
      </c>
      <c r="O137" s="148">
        <f t="shared" si="18"/>
        <v>0</v>
      </c>
      <c r="P137" s="149">
        <f t="shared" si="19"/>
        <v>1.1425799572585049</v>
      </c>
      <c r="Q137" s="149" t="str">
        <f t="shared" si="19"/>
        <v>n.a.</v>
      </c>
      <c r="R137" s="149" t="str">
        <f t="shared" si="19"/>
        <v>n.a.</v>
      </c>
      <c r="S137" s="149" t="str">
        <f t="shared" si="13"/>
        <v>n.a.</v>
      </c>
      <c r="T137" s="149">
        <f t="shared" si="20"/>
        <v>5.4470000000000001</v>
      </c>
      <c r="U137" s="149" t="str">
        <f t="shared" si="20"/>
        <v>n.a.</v>
      </c>
      <c r="V137" s="149" t="str">
        <f t="shared" si="20"/>
        <v>n.a.</v>
      </c>
      <c r="W137" s="149" t="str">
        <f t="shared" si="14"/>
        <v>n.a.</v>
      </c>
      <c r="X137" s="148"/>
      <c r="Y137" s="148"/>
      <c r="Z137" s="148"/>
      <c r="AA137" s="148"/>
      <c r="AB137" s="148"/>
      <c r="AC137" s="148"/>
      <c r="AD137" s="148"/>
      <c r="AE137" s="148"/>
      <c r="AF137" s="148"/>
      <c r="AG137" s="148"/>
      <c r="AH137" s="148"/>
      <c r="AI137" s="148"/>
      <c r="AJ137" s="148"/>
      <c r="AK137" s="3"/>
      <c r="AL137" s="3"/>
      <c r="AM137" s="3"/>
      <c r="AN137" s="3"/>
    </row>
    <row r="138" spans="1:40">
      <c r="A138" s="103">
        <f t="shared" si="21"/>
        <v>1981</v>
      </c>
      <c r="B138" s="96">
        <v>275100</v>
      </c>
      <c r="C138" s="184">
        <v>137.5</v>
      </c>
      <c r="D138" s="185">
        <v>1615100</v>
      </c>
      <c r="E138" s="148">
        <v>825.7875173200124</v>
      </c>
      <c r="F138" s="51">
        <v>1109276</v>
      </c>
      <c r="G138" s="186">
        <v>1341.4680000000001</v>
      </c>
      <c r="H138" s="149">
        <f t="shared" si="22"/>
        <v>16.650772397993933</v>
      </c>
      <c r="I138" s="149">
        <f t="shared" si="23"/>
        <v>3.3800735449262866</v>
      </c>
      <c r="J138" s="149">
        <f>100*(G138/G137-1)</f>
        <v>0.11029933059203412</v>
      </c>
      <c r="K138" s="149">
        <v>6.3239999999999998</v>
      </c>
      <c r="L138" s="148">
        <f t="shared" si="15"/>
        <v>1</v>
      </c>
      <c r="M138" s="148">
        <f t="shared" si="16"/>
        <v>0</v>
      </c>
      <c r="N138" s="148">
        <f t="shared" si="17"/>
        <v>0</v>
      </c>
      <c r="O138" s="148">
        <f t="shared" si="18"/>
        <v>0</v>
      </c>
      <c r="P138" s="149">
        <f t="shared" si="19"/>
        <v>0.11029933059203412</v>
      </c>
      <c r="Q138" s="149" t="str">
        <f t="shared" si="19"/>
        <v>n.a.</v>
      </c>
      <c r="R138" s="149" t="str">
        <f t="shared" si="19"/>
        <v>n.a.</v>
      </c>
      <c r="S138" s="149" t="str">
        <f t="shared" si="13"/>
        <v>n.a.</v>
      </c>
      <c r="T138" s="149">
        <f t="shared" si="20"/>
        <v>6.3239999999999998</v>
      </c>
      <c r="U138" s="149" t="str">
        <f t="shared" si="20"/>
        <v>n.a.</v>
      </c>
      <c r="V138" s="149" t="str">
        <f t="shared" si="20"/>
        <v>n.a.</v>
      </c>
      <c r="W138" s="149" t="str">
        <f t="shared" si="14"/>
        <v>n.a.</v>
      </c>
      <c r="X138" s="148"/>
      <c r="Y138" s="148"/>
      <c r="Z138" s="148"/>
      <c r="AA138" s="148"/>
      <c r="AB138" s="148"/>
      <c r="AC138" s="148"/>
      <c r="AD138" s="148"/>
      <c r="AE138" s="148"/>
      <c r="AF138" s="148"/>
      <c r="AG138" s="148"/>
      <c r="AH138" s="148"/>
      <c r="AI138" s="148"/>
      <c r="AJ138" s="148"/>
      <c r="AK138" s="3"/>
      <c r="AL138" s="3"/>
      <c r="AM138" s="3"/>
      <c r="AN138" s="3"/>
    </row>
    <row r="139" spans="1:40">
      <c r="A139" s="103">
        <f t="shared" si="21"/>
        <v>1982</v>
      </c>
      <c r="B139" s="96">
        <v>311700</v>
      </c>
      <c r="C139" s="184">
        <v>157.69999999999999</v>
      </c>
      <c r="D139" s="185">
        <v>1682420</v>
      </c>
      <c r="E139" s="148">
        <v>860.20768676214198</v>
      </c>
      <c r="F139" s="51">
        <v>1099799</v>
      </c>
      <c r="G139" s="186">
        <v>1330.895</v>
      </c>
      <c r="H139" s="149">
        <f t="shared" si="22"/>
        <v>18.332782004493524</v>
      </c>
      <c r="I139" s="149">
        <f t="shared" si="23"/>
        <v>4.3642144985822924</v>
      </c>
      <c r="J139" s="149">
        <f t="shared" ref="J139:J166" si="25">100*(G139/G138-1)</f>
        <v>-0.78816639681305034</v>
      </c>
      <c r="K139" s="149">
        <v>5.2560000000000002</v>
      </c>
      <c r="L139" s="148">
        <f t="shared" si="15"/>
        <v>1</v>
      </c>
      <c r="M139" s="148">
        <f t="shared" si="16"/>
        <v>0</v>
      </c>
      <c r="N139" s="148">
        <f t="shared" si="17"/>
        <v>0</v>
      </c>
      <c r="O139" s="148">
        <f t="shared" si="18"/>
        <v>0</v>
      </c>
      <c r="P139" s="149">
        <f t="shared" si="19"/>
        <v>-0.78816639681305034</v>
      </c>
      <c r="Q139" s="149" t="str">
        <f t="shared" si="19"/>
        <v>n.a.</v>
      </c>
      <c r="R139" s="149" t="str">
        <f t="shared" si="19"/>
        <v>n.a.</v>
      </c>
      <c r="S139" s="149" t="str">
        <f t="shared" si="13"/>
        <v>n.a.</v>
      </c>
      <c r="T139" s="149">
        <f t="shared" si="20"/>
        <v>5.2560000000000002</v>
      </c>
      <c r="U139" s="149" t="str">
        <f t="shared" si="20"/>
        <v>n.a.</v>
      </c>
      <c r="V139" s="149" t="str">
        <f t="shared" si="20"/>
        <v>n.a.</v>
      </c>
      <c r="W139" s="149" t="str">
        <f t="shared" si="14"/>
        <v>n.a.</v>
      </c>
      <c r="X139" s="148"/>
      <c r="Y139" s="148"/>
      <c r="Z139" s="148"/>
      <c r="AA139" s="148"/>
      <c r="AB139" s="148"/>
      <c r="AC139" s="148"/>
      <c r="AD139" s="148"/>
      <c r="AE139" s="148"/>
      <c r="AF139" s="148"/>
      <c r="AG139" s="148"/>
      <c r="AH139" s="148"/>
      <c r="AI139" s="148"/>
      <c r="AJ139" s="148"/>
      <c r="AK139" s="3"/>
      <c r="AL139" s="3"/>
      <c r="AM139" s="3"/>
      <c r="AN139" s="3"/>
    </row>
    <row r="140" spans="1:40">
      <c r="A140" s="103">
        <f t="shared" si="21"/>
        <v>1983</v>
      </c>
      <c r="B140" s="96">
        <v>344400</v>
      </c>
      <c r="C140" s="184">
        <v>174.7</v>
      </c>
      <c r="D140" s="185">
        <v>1756860</v>
      </c>
      <c r="E140" s="148">
        <v>898.26825439838842</v>
      </c>
      <c r="F140" s="51">
        <v>1119394</v>
      </c>
      <c r="G140" s="186">
        <v>1351.586</v>
      </c>
      <c r="H140" s="149">
        <f t="shared" si="22"/>
        <v>19.448533235431395</v>
      </c>
      <c r="I140" s="149">
        <f t="shared" si="23"/>
        <v>4.5345067409851136</v>
      </c>
      <c r="J140" s="149">
        <f t="shared" si="25"/>
        <v>1.5546680992865713</v>
      </c>
      <c r="K140" s="149">
        <v>3.2839999999999998</v>
      </c>
      <c r="L140" s="148">
        <f t="shared" si="15"/>
        <v>1</v>
      </c>
      <c r="M140" s="148">
        <f t="shared" si="16"/>
        <v>0</v>
      </c>
      <c r="N140" s="148">
        <f t="shared" si="17"/>
        <v>0</v>
      </c>
      <c r="O140" s="148">
        <f t="shared" si="18"/>
        <v>0</v>
      </c>
      <c r="P140" s="149">
        <f t="shared" si="19"/>
        <v>1.5546680992865713</v>
      </c>
      <c r="Q140" s="149" t="str">
        <f t="shared" si="19"/>
        <v>n.a.</v>
      </c>
      <c r="R140" s="149" t="str">
        <f t="shared" si="19"/>
        <v>n.a.</v>
      </c>
      <c r="S140" s="149" t="str">
        <f t="shared" si="13"/>
        <v>n.a.</v>
      </c>
      <c r="T140" s="149">
        <f t="shared" si="20"/>
        <v>3.2839999999999998</v>
      </c>
      <c r="U140" s="149" t="str">
        <f t="shared" si="20"/>
        <v>n.a.</v>
      </c>
      <c r="V140" s="149" t="str">
        <f t="shared" si="20"/>
        <v>n.a.</v>
      </c>
      <c r="W140" s="149" t="str">
        <f t="shared" si="14"/>
        <v>n.a.</v>
      </c>
      <c r="X140" s="148"/>
      <c r="Y140" s="148"/>
      <c r="Z140" s="148"/>
      <c r="AA140" s="148"/>
      <c r="AB140" s="148"/>
      <c r="AC140" s="148"/>
      <c r="AD140" s="148"/>
      <c r="AE140" s="148"/>
      <c r="AF140" s="148"/>
      <c r="AG140" s="148"/>
      <c r="AH140" s="148"/>
      <c r="AI140" s="148"/>
      <c r="AJ140" s="148"/>
      <c r="AK140" s="3"/>
      <c r="AL140" s="3"/>
      <c r="AM140" s="3"/>
      <c r="AN140" s="3"/>
    </row>
    <row r="141" spans="1:40">
      <c r="A141" s="103">
        <f t="shared" si="21"/>
        <v>1984</v>
      </c>
      <c r="B141" s="132"/>
      <c r="C141" s="184">
        <v>186.9</v>
      </c>
      <c r="D141" s="185">
        <v>1842390</v>
      </c>
      <c r="E141" s="148">
        <v>941.999048997101</v>
      </c>
      <c r="F141" s="51">
        <v>1150951</v>
      </c>
      <c r="G141" s="186">
        <v>1389.7829999999999</v>
      </c>
      <c r="H141" s="149">
        <f t="shared" si="22"/>
        <v>19.840784361617246</v>
      </c>
      <c r="I141" s="149">
        <f t="shared" si="23"/>
        <v>3.1900119636233129</v>
      </c>
      <c r="J141" s="149">
        <f t="shared" si="25"/>
        <v>2.8260872782050139</v>
      </c>
      <c r="K141" s="149">
        <v>2.3959999999999999</v>
      </c>
      <c r="L141" s="148">
        <f t="shared" si="15"/>
        <v>1</v>
      </c>
      <c r="M141" s="148">
        <f t="shared" si="16"/>
        <v>0</v>
      </c>
      <c r="N141" s="148">
        <f t="shared" si="17"/>
        <v>0</v>
      </c>
      <c r="O141" s="148">
        <f t="shared" si="18"/>
        <v>0</v>
      </c>
      <c r="P141" s="149">
        <f t="shared" si="19"/>
        <v>2.8260872782050139</v>
      </c>
      <c r="Q141" s="149" t="str">
        <f t="shared" si="19"/>
        <v>n.a.</v>
      </c>
      <c r="R141" s="149" t="str">
        <f t="shared" si="19"/>
        <v>n.a.</v>
      </c>
      <c r="S141" s="149" t="str">
        <f t="shared" si="13"/>
        <v>n.a.</v>
      </c>
      <c r="T141" s="149">
        <f t="shared" si="20"/>
        <v>2.3959999999999999</v>
      </c>
      <c r="U141" s="149" t="str">
        <f t="shared" si="20"/>
        <v>n.a.</v>
      </c>
      <c r="V141" s="149" t="str">
        <f t="shared" si="20"/>
        <v>n.a.</v>
      </c>
      <c r="W141" s="149" t="str">
        <f t="shared" si="14"/>
        <v>n.a.</v>
      </c>
      <c r="X141" s="148"/>
      <c r="Y141" s="148"/>
      <c r="Z141" s="148"/>
      <c r="AA141" s="148"/>
      <c r="AB141" s="148"/>
      <c r="AC141" s="148"/>
      <c r="AD141" s="148"/>
      <c r="AE141" s="148"/>
      <c r="AF141" s="148"/>
      <c r="AG141" s="148"/>
      <c r="AH141" s="148"/>
      <c r="AI141" s="148"/>
      <c r="AJ141" s="148"/>
      <c r="AK141" s="3"/>
      <c r="AL141" s="3"/>
      <c r="AM141" s="3"/>
      <c r="AN141" s="3"/>
    </row>
    <row r="142" spans="1:40">
      <c r="A142" s="103">
        <f t="shared" si="21"/>
        <v>1985</v>
      </c>
      <c r="B142" s="132"/>
      <c r="C142" s="184">
        <v>200.6</v>
      </c>
      <c r="D142" s="185">
        <v>1925340</v>
      </c>
      <c r="E142" s="148">
        <v>984.41071054232725</v>
      </c>
      <c r="F142" s="51">
        <v>1176131</v>
      </c>
      <c r="G142" s="186">
        <v>1420.251</v>
      </c>
      <c r="H142" s="149">
        <f t="shared" si="22"/>
        <v>20.377673449884178</v>
      </c>
      <c r="I142" s="149">
        <f t="shared" si="23"/>
        <v>2.0448914453906539</v>
      </c>
      <c r="J142" s="149">
        <f t="shared" si="25"/>
        <v>2.1922846948048802</v>
      </c>
      <c r="K142" s="149">
        <v>2.0840000000000001</v>
      </c>
      <c r="L142" s="148">
        <f t="shared" si="15"/>
        <v>1</v>
      </c>
      <c r="M142" s="148">
        <f t="shared" si="16"/>
        <v>0</v>
      </c>
      <c r="N142" s="148">
        <f t="shared" si="17"/>
        <v>0</v>
      </c>
      <c r="O142" s="148">
        <f t="shared" si="18"/>
        <v>0</v>
      </c>
      <c r="P142" s="149">
        <f t="shared" si="19"/>
        <v>2.1922846948048802</v>
      </c>
      <c r="Q142" s="149" t="str">
        <f t="shared" si="19"/>
        <v>n.a.</v>
      </c>
      <c r="R142" s="149" t="str">
        <f t="shared" si="19"/>
        <v>n.a.</v>
      </c>
      <c r="S142" s="149" t="str">
        <f t="shared" si="13"/>
        <v>n.a.</v>
      </c>
      <c r="T142" s="149">
        <f t="shared" si="20"/>
        <v>2.0840000000000001</v>
      </c>
      <c r="U142" s="149" t="str">
        <f t="shared" si="20"/>
        <v>n.a.</v>
      </c>
      <c r="V142" s="149" t="str">
        <f t="shared" si="20"/>
        <v>n.a.</v>
      </c>
      <c r="W142" s="149" t="str">
        <f t="shared" si="14"/>
        <v>n.a.</v>
      </c>
      <c r="X142" s="148"/>
      <c r="Y142" s="148"/>
      <c r="Z142" s="148"/>
      <c r="AA142" s="148"/>
      <c r="AB142" s="148"/>
      <c r="AC142" s="148"/>
      <c r="AD142" s="148"/>
      <c r="AE142" s="148"/>
      <c r="AF142" s="148"/>
      <c r="AG142" s="148"/>
      <c r="AH142" s="148"/>
      <c r="AI142" s="148"/>
      <c r="AJ142" s="148"/>
      <c r="AK142" s="3"/>
      <c r="AL142" s="3"/>
      <c r="AM142" s="3"/>
      <c r="AN142" s="3"/>
    </row>
    <row r="143" spans="1:40">
      <c r="A143" s="103">
        <f t="shared" si="21"/>
        <v>1986</v>
      </c>
      <c r="B143" s="132"/>
      <c r="C143" s="184">
        <v>211.4</v>
      </c>
      <c r="D143" s="185">
        <v>2028450</v>
      </c>
      <c r="E143" s="148">
        <v>1037.1300164124693</v>
      </c>
      <c r="F143" s="51">
        <v>1202151</v>
      </c>
      <c r="G143" s="186">
        <v>1454.5830000000001</v>
      </c>
      <c r="H143" s="149">
        <f t="shared" si="22"/>
        <v>20.38317247159161</v>
      </c>
      <c r="I143" s="149">
        <f t="shared" si="23"/>
        <v>0.9346392361602156</v>
      </c>
      <c r="J143" s="149">
        <f t="shared" si="25"/>
        <v>2.4173191921709636</v>
      </c>
      <c r="K143" s="149">
        <v>-0.125</v>
      </c>
      <c r="L143" s="148">
        <f t="shared" si="15"/>
        <v>1</v>
      </c>
      <c r="M143" s="148">
        <f t="shared" si="16"/>
        <v>0</v>
      </c>
      <c r="N143" s="148">
        <f t="shared" si="17"/>
        <v>0</v>
      </c>
      <c r="O143" s="148">
        <f t="shared" si="18"/>
        <v>0</v>
      </c>
      <c r="P143" s="149">
        <f t="shared" si="19"/>
        <v>2.4173191921709636</v>
      </c>
      <c r="Q143" s="149" t="str">
        <f t="shared" si="19"/>
        <v>n.a.</v>
      </c>
      <c r="R143" s="149" t="str">
        <f t="shared" si="19"/>
        <v>n.a.</v>
      </c>
      <c r="S143" s="149" t="str">
        <f t="shared" si="13"/>
        <v>n.a.</v>
      </c>
      <c r="T143" s="149">
        <f t="shared" si="20"/>
        <v>-0.125</v>
      </c>
      <c r="U143" s="149" t="str">
        <f t="shared" si="20"/>
        <v>n.a.</v>
      </c>
      <c r="V143" s="149" t="str">
        <f t="shared" si="20"/>
        <v>n.a.</v>
      </c>
      <c r="W143" s="149" t="str">
        <f t="shared" si="14"/>
        <v>n.a.</v>
      </c>
      <c r="X143" s="148"/>
      <c r="Y143" s="148"/>
      <c r="Z143" s="148"/>
      <c r="AA143" s="148"/>
      <c r="AB143" s="148"/>
      <c r="AC143" s="148"/>
      <c r="AD143" s="148"/>
      <c r="AE143" s="148"/>
      <c r="AF143" s="148"/>
      <c r="AG143" s="148"/>
      <c r="AH143" s="148"/>
      <c r="AI143" s="148"/>
      <c r="AJ143" s="148"/>
      <c r="AK143" s="3"/>
      <c r="AL143" s="3"/>
      <c r="AM143" s="3"/>
      <c r="AN143" s="3"/>
    </row>
    <row r="144" spans="1:40">
      <c r="A144" s="103">
        <f t="shared" si="21"/>
        <v>1987</v>
      </c>
      <c r="B144" s="132"/>
      <c r="C144" s="184">
        <v>225.2</v>
      </c>
      <c r="D144" s="185">
        <v>2083210</v>
      </c>
      <c r="E144" s="148">
        <v>1065.1283598267744</v>
      </c>
      <c r="F144" s="51">
        <v>1220284</v>
      </c>
      <c r="G144" s="186">
        <v>1475.9559999999999</v>
      </c>
      <c r="H144" s="149">
        <f t="shared" si="22"/>
        <v>21.142991633104678</v>
      </c>
      <c r="I144" s="149">
        <f t="shared" si="23"/>
        <v>1.3022072714874326</v>
      </c>
      <c r="J144" s="149">
        <f t="shared" si="25"/>
        <v>1.4693558222528269</v>
      </c>
      <c r="K144" s="149">
        <v>0.24199999999999999</v>
      </c>
      <c r="L144" s="148">
        <f t="shared" si="15"/>
        <v>1</v>
      </c>
      <c r="M144" s="148">
        <f t="shared" si="16"/>
        <v>0</v>
      </c>
      <c r="N144" s="148">
        <f t="shared" si="17"/>
        <v>0</v>
      </c>
      <c r="O144" s="148">
        <f t="shared" si="18"/>
        <v>0</v>
      </c>
      <c r="P144" s="149">
        <f t="shared" si="19"/>
        <v>1.4693558222528269</v>
      </c>
      <c r="Q144" s="149" t="str">
        <f t="shared" si="19"/>
        <v>n.a.</v>
      </c>
      <c r="R144" s="149" t="str">
        <f t="shared" si="19"/>
        <v>n.a.</v>
      </c>
      <c r="S144" s="149" t="str">
        <f t="shared" si="13"/>
        <v>n.a.</v>
      </c>
      <c r="T144" s="149">
        <f t="shared" si="20"/>
        <v>0.24199999999999999</v>
      </c>
      <c r="U144" s="149" t="str">
        <f t="shared" si="20"/>
        <v>n.a.</v>
      </c>
      <c r="V144" s="149" t="str">
        <f t="shared" si="20"/>
        <v>n.a.</v>
      </c>
      <c r="W144" s="149" t="str">
        <f t="shared" si="14"/>
        <v>n.a.</v>
      </c>
      <c r="X144" s="148"/>
      <c r="Y144" s="148"/>
      <c r="Z144" s="148"/>
      <c r="AA144" s="148"/>
      <c r="AB144" s="148"/>
      <c r="AC144" s="148"/>
      <c r="AD144" s="148"/>
      <c r="AE144" s="148"/>
      <c r="AF144" s="148"/>
      <c r="AG144" s="148"/>
      <c r="AH144" s="148"/>
      <c r="AI144" s="148"/>
      <c r="AJ144" s="148"/>
      <c r="AK144" s="3"/>
      <c r="AL144" s="3"/>
      <c r="AM144" s="3"/>
      <c r="AN144" s="3"/>
    </row>
    <row r="145" spans="1:40">
      <c r="A145" s="103">
        <f t="shared" si="21"/>
        <v>1988</v>
      </c>
      <c r="B145" s="132"/>
      <c r="C145" s="184">
        <v>242.9</v>
      </c>
      <c r="D145" s="185">
        <v>2196960</v>
      </c>
      <c r="E145" s="148">
        <v>1123.2878113128443</v>
      </c>
      <c r="F145" s="51">
        <v>1260983</v>
      </c>
      <c r="G145" s="186">
        <v>1531.0920000000001</v>
      </c>
      <c r="H145" s="149">
        <f t="shared" si="22"/>
        <v>21.624021693612992</v>
      </c>
      <c r="I145" s="149">
        <f t="shared" si="23"/>
        <v>1.2463482437288143</v>
      </c>
      <c r="J145" s="149">
        <f t="shared" si="25"/>
        <v>3.7356127147421869</v>
      </c>
      <c r="K145" s="149">
        <v>1.274</v>
      </c>
      <c r="L145" s="148">
        <f t="shared" si="15"/>
        <v>1</v>
      </c>
      <c r="M145" s="148">
        <f t="shared" si="16"/>
        <v>0</v>
      </c>
      <c r="N145" s="148">
        <f t="shared" si="17"/>
        <v>0</v>
      </c>
      <c r="O145" s="148">
        <f t="shared" si="18"/>
        <v>0</v>
      </c>
      <c r="P145" s="149">
        <f t="shared" si="19"/>
        <v>3.7356127147421869</v>
      </c>
      <c r="Q145" s="149" t="str">
        <f t="shared" si="19"/>
        <v>n.a.</v>
      </c>
      <c r="R145" s="149" t="str">
        <f t="shared" si="19"/>
        <v>n.a.</v>
      </c>
      <c r="S145" s="149" t="str">
        <f t="shared" si="13"/>
        <v>n.a.</v>
      </c>
      <c r="T145" s="149">
        <f t="shared" si="20"/>
        <v>1.274</v>
      </c>
      <c r="U145" s="149" t="str">
        <f t="shared" si="20"/>
        <v>n.a.</v>
      </c>
      <c r="V145" s="149" t="str">
        <f t="shared" si="20"/>
        <v>n.a.</v>
      </c>
      <c r="W145" s="149" t="str">
        <f t="shared" si="14"/>
        <v>n.a.</v>
      </c>
      <c r="X145" s="148"/>
      <c r="Y145" s="148"/>
      <c r="Z145" s="148"/>
      <c r="AA145" s="148"/>
      <c r="AB145" s="148"/>
      <c r="AC145" s="148"/>
      <c r="AD145" s="148"/>
      <c r="AE145" s="148"/>
      <c r="AF145" s="148"/>
      <c r="AG145" s="148"/>
      <c r="AH145" s="148"/>
      <c r="AI145" s="148"/>
      <c r="AJ145" s="148"/>
      <c r="AK145" s="3"/>
      <c r="AL145" s="3"/>
      <c r="AM145" s="3"/>
      <c r="AN145" s="3"/>
    </row>
    <row r="146" spans="1:40">
      <c r="A146" s="103">
        <f t="shared" si="21"/>
        <v>1989</v>
      </c>
      <c r="B146" s="132"/>
      <c r="C146" s="184">
        <v>250.8</v>
      </c>
      <c r="D146" s="185">
        <v>2348290</v>
      </c>
      <c r="E146" s="148">
        <v>1200.661611694268</v>
      </c>
      <c r="F146" s="51">
        <v>1302212</v>
      </c>
      <c r="G146" s="186">
        <v>1591.0039999999999</v>
      </c>
      <c r="H146" s="149">
        <f t="shared" si="22"/>
        <v>20.888483279322397</v>
      </c>
      <c r="I146" s="149">
        <f t="shared" si="23"/>
        <v>0.50531080773078685</v>
      </c>
      <c r="J146" s="149">
        <f t="shared" si="25"/>
        <v>3.9130241683713152</v>
      </c>
      <c r="K146" s="149">
        <v>2.778</v>
      </c>
      <c r="L146" s="148">
        <f t="shared" si="15"/>
        <v>1</v>
      </c>
      <c r="M146" s="148">
        <f t="shared" si="16"/>
        <v>0</v>
      </c>
      <c r="N146" s="148">
        <f t="shared" si="17"/>
        <v>0</v>
      </c>
      <c r="O146" s="148">
        <f t="shared" si="18"/>
        <v>0</v>
      </c>
      <c r="P146" s="149">
        <f t="shared" si="19"/>
        <v>3.9130241683713152</v>
      </c>
      <c r="Q146" s="149" t="str">
        <f t="shared" si="19"/>
        <v>n.a.</v>
      </c>
      <c r="R146" s="149" t="str">
        <f t="shared" si="19"/>
        <v>n.a.</v>
      </c>
      <c r="S146" s="149" t="str">
        <f t="shared" si="13"/>
        <v>n.a.</v>
      </c>
      <c r="T146" s="149">
        <f t="shared" si="20"/>
        <v>2.778</v>
      </c>
      <c r="U146" s="149" t="str">
        <f t="shared" si="20"/>
        <v>n.a.</v>
      </c>
      <c r="V146" s="149" t="str">
        <f t="shared" si="20"/>
        <v>n.a.</v>
      </c>
      <c r="W146" s="149" t="str">
        <f t="shared" si="14"/>
        <v>n.a.</v>
      </c>
      <c r="X146" s="148"/>
      <c r="Y146" s="148"/>
      <c r="Z146" s="148"/>
      <c r="AA146" s="148"/>
      <c r="AB146" s="148"/>
      <c r="AC146" s="148"/>
      <c r="AD146" s="148"/>
      <c r="AE146" s="148"/>
      <c r="AF146" s="148"/>
      <c r="AG146" s="148"/>
      <c r="AH146" s="148"/>
      <c r="AI146" s="148"/>
      <c r="AJ146" s="148"/>
      <c r="AK146" s="3"/>
      <c r="AL146" s="3"/>
      <c r="AM146" s="3"/>
      <c r="AN146" s="3"/>
    </row>
    <row r="147" spans="1:40">
      <c r="A147" s="103">
        <f t="shared" si="21"/>
        <v>1990</v>
      </c>
      <c r="B147" s="132"/>
      <c r="C147" s="184">
        <v>277.2</v>
      </c>
      <c r="D147" s="185">
        <v>2555640</v>
      </c>
      <c r="E147" s="148">
        <v>1306.6779832603038</v>
      </c>
      <c r="F147" s="51">
        <v>1264438</v>
      </c>
      <c r="G147" s="186">
        <v>1682.0640000000001</v>
      </c>
      <c r="H147" s="149">
        <f t="shared" si="22"/>
        <v>21.214101986195239</v>
      </c>
      <c r="I147" s="149">
        <f t="shared" si="23"/>
        <v>7.1110353090560352E-2</v>
      </c>
      <c r="J147" s="149">
        <f t="shared" si="25"/>
        <v>5.7234299850911885</v>
      </c>
      <c r="K147" s="149">
        <v>2.6869999999999998</v>
      </c>
      <c r="L147" s="148">
        <f t="shared" si="15"/>
        <v>1</v>
      </c>
      <c r="M147" s="148">
        <f t="shared" si="16"/>
        <v>0</v>
      </c>
      <c r="N147" s="148">
        <f t="shared" si="17"/>
        <v>0</v>
      </c>
      <c r="O147" s="148">
        <f t="shared" si="18"/>
        <v>0</v>
      </c>
      <c r="P147" s="149">
        <f t="shared" si="19"/>
        <v>5.7234299850911885</v>
      </c>
      <c r="Q147" s="149" t="str">
        <f t="shared" si="19"/>
        <v>n.a.</v>
      </c>
      <c r="R147" s="149" t="str">
        <f t="shared" si="19"/>
        <v>n.a.</v>
      </c>
      <c r="S147" s="149" t="str">
        <f t="shared" si="13"/>
        <v>n.a.</v>
      </c>
      <c r="T147" s="149">
        <f t="shared" si="20"/>
        <v>2.6869999999999998</v>
      </c>
      <c r="U147" s="149" t="str">
        <f t="shared" si="20"/>
        <v>n.a.</v>
      </c>
      <c r="V147" s="149" t="str">
        <f t="shared" si="20"/>
        <v>n.a.</v>
      </c>
      <c r="W147" s="149" t="str">
        <f t="shared" si="14"/>
        <v>n.a.</v>
      </c>
      <c r="X147" s="148"/>
      <c r="Y147" s="148"/>
      <c r="Z147" s="148"/>
      <c r="AA147" s="148"/>
      <c r="AB147" s="148"/>
      <c r="AC147" s="148"/>
      <c r="AD147" s="148"/>
      <c r="AE147" s="148"/>
      <c r="AF147" s="148"/>
      <c r="AG147" s="148"/>
      <c r="AH147" s="148"/>
      <c r="AI147" s="148"/>
      <c r="AJ147" s="148"/>
      <c r="AK147" s="3"/>
      <c r="AL147" s="3"/>
      <c r="AM147" s="3"/>
      <c r="AN147" s="3"/>
    </row>
    <row r="148" spans="1:40">
      <c r="A148" s="103">
        <f t="shared" si="21"/>
        <v>1991</v>
      </c>
      <c r="B148" s="132"/>
      <c r="C148" s="184">
        <v>299.60000000000002</v>
      </c>
      <c r="D148" s="185">
        <v>3001420</v>
      </c>
      <c r="E148" s="148">
        <v>1534.6016780599541</v>
      </c>
      <c r="F148" s="52">
        <v>1331699.5502456571</v>
      </c>
      <c r="G148" s="186">
        <v>1766.3589999999999</v>
      </c>
      <c r="H148" s="149">
        <f t="shared" si="22"/>
        <v>19.522981388809299</v>
      </c>
      <c r="I148" s="149">
        <f t="shared" si="23"/>
        <v>-2.1010403048036927</v>
      </c>
      <c r="J148" s="149">
        <f t="shared" si="25"/>
        <v>5.0114026576872028</v>
      </c>
      <c r="K148" s="149">
        <v>3.4740000000000002</v>
      </c>
      <c r="L148" s="148">
        <f t="shared" si="15"/>
        <v>1</v>
      </c>
      <c r="M148" s="148">
        <f t="shared" si="16"/>
        <v>0</v>
      </c>
      <c r="N148" s="148">
        <f t="shared" si="17"/>
        <v>0</v>
      </c>
      <c r="O148" s="148">
        <f t="shared" si="18"/>
        <v>0</v>
      </c>
      <c r="P148" s="149">
        <f t="shared" si="19"/>
        <v>5.0114026576872028</v>
      </c>
      <c r="Q148" s="149" t="str">
        <f t="shared" si="19"/>
        <v>n.a.</v>
      </c>
      <c r="R148" s="149" t="str">
        <f t="shared" si="19"/>
        <v>n.a.</v>
      </c>
      <c r="S148" s="149" t="str">
        <f t="shared" si="13"/>
        <v>n.a.</v>
      </c>
      <c r="T148" s="149">
        <f t="shared" si="20"/>
        <v>3.4740000000000002</v>
      </c>
      <c r="U148" s="149" t="str">
        <f t="shared" si="20"/>
        <v>n.a.</v>
      </c>
      <c r="V148" s="149" t="str">
        <f t="shared" si="20"/>
        <v>n.a.</v>
      </c>
      <c r="W148" s="149" t="str">
        <f t="shared" si="14"/>
        <v>n.a.</v>
      </c>
      <c r="X148" s="148"/>
      <c r="Y148" s="148"/>
      <c r="Z148" s="148"/>
      <c r="AA148" s="148"/>
      <c r="AB148" s="148"/>
      <c r="AC148" s="148"/>
      <c r="AD148" s="148"/>
      <c r="AE148" s="148"/>
      <c r="AF148" s="148"/>
      <c r="AG148" s="148"/>
      <c r="AH148" s="148"/>
      <c r="AI148" s="148"/>
      <c r="AJ148" s="148"/>
      <c r="AK148" s="3"/>
      <c r="AL148" s="3"/>
      <c r="AM148" s="3"/>
      <c r="AN148" s="3"/>
    </row>
    <row r="149" spans="1:40">
      <c r="A149" s="103">
        <f t="shared" si="21"/>
        <v>1992</v>
      </c>
      <c r="B149" s="132"/>
      <c r="C149" s="184">
        <v>310.2</v>
      </c>
      <c r="D149" s="185">
        <v>3220510</v>
      </c>
      <c r="E149" s="148">
        <v>1646.6206163112338</v>
      </c>
      <c r="F149" s="52">
        <v>1361341.409962934</v>
      </c>
      <c r="G149" s="186">
        <v>1807.088</v>
      </c>
      <c r="H149" s="149">
        <f t="shared" si="22"/>
        <v>18.838583516275371</v>
      </c>
      <c r="I149" s="149">
        <f t="shared" si="23"/>
        <v>-2.0498997630470264</v>
      </c>
      <c r="J149" s="149">
        <f t="shared" si="25"/>
        <v>2.3058166544853043</v>
      </c>
      <c r="K149" s="149">
        <v>5.0460000000000003</v>
      </c>
      <c r="L149" s="148">
        <f t="shared" si="15"/>
        <v>1</v>
      </c>
      <c r="M149" s="148">
        <f t="shared" si="16"/>
        <v>0</v>
      </c>
      <c r="N149" s="148">
        <f t="shared" si="17"/>
        <v>0</v>
      </c>
      <c r="O149" s="148">
        <f t="shared" si="18"/>
        <v>0</v>
      </c>
      <c r="P149" s="149">
        <f t="shared" si="19"/>
        <v>2.3058166544853043</v>
      </c>
      <c r="Q149" s="149" t="str">
        <f t="shared" si="19"/>
        <v>n.a.</v>
      </c>
      <c r="R149" s="149" t="str">
        <f t="shared" si="19"/>
        <v>n.a.</v>
      </c>
      <c r="S149" s="149" t="str">
        <f t="shared" si="13"/>
        <v>n.a.</v>
      </c>
      <c r="T149" s="149">
        <f t="shared" si="20"/>
        <v>5.0460000000000003</v>
      </c>
      <c r="U149" s="149" t="str">
        <f t="shared" si="20"/>
        <v>n.a.</v>
      </c>
      <c r="V149" s="149" t="str">
        <f t="shared" si="20"/>
        <v>n.a.</v>
      </c>
      <c r="W149" s="149" t="str">
        <f t="shared" si="14"/>
        <v>n.a.</v>
      </c>
      <c r="X149" s="148"/>
      <c r="Y149" s="148"/>
      <c r="Z149" s="148"/>
      <c r="AA149" s="148"/>
      <c r="AB149" s="148"/>
      <c r="AC149" s="148"/>
      <c r="AD149" s="148"/>
      <c r="AE149" s="148"/>
      <c r="AF149" s="148"/>
      <c r="AG149" s="148"/>
      <c r="AH149" s="148"/>
      <c r="AI149" s="148"/>
      <c r="AJ149" s="148"/>
      <c r="AK149" s="3"/>
      <c r="AL149" s="3"/>
      <c r="AM149" s="3"/>
      <c r="AN149" s="3"/>
    </row>
    <row r="150" spans="1:40">
      <c r="A150" s="103">
        <f t="shared" si="21"/>
        <v>1993</v>
      </c>
      <c r="B150" s="132"/>
      <c r="C150" s="184">
        <v>350.4</v>
      </c>
      <c r="D150" s="185">
        <v>3313900</v>
      </c>
      <c r="E150" s="148">
        <v>1694.3701650961484</v>
      </c>
      <c r="F150" s="52">
        <v>1350420.7248039371</v>
      </c>
      <c r="G150" s="186">
        <v>1792.8340000000001</v>
      </c>
      <c r="H150" s="149">
        <f t="shared" si="22"/>
        <v>20.680250822293974</v>
      </c>
      <c r="I150" s="149">
        <f t="shared" si="23"/>
        <v>-0.53385116390126441</v>
      </c>
      <c r="J150" s="149">
        <f t="shared" si="25"/>
        <v>-0.78878283736043553</v>
      </c>
      <c r="K150" s="149">
        <v>4.476</v>
      </c>
      <c r="L150" s="148">
        <f t="shared" si="15"/>
        <v>1</v>
      </c>
      <c r="M150" s="148">
        <f t="shared" si="16"/>
        <v>0</v>
      </c>
      <c r="N150" s="148">
        <f t="shared" si="17"/>
        <v>0</v>
      </c>
      <c r="O150" s="148">
        <f t="shared" si="18"/>
        <v>0</v>
      </c>
      <c r="P150" s="149">
        <f t="shared" si="19"/>
        <v>-0.78878283736043553</v>
      </c>
      <c r="Q150" s="149" t="str">
        <f t="shared" si="19"/>
        <v>n.a.</v>
      </c>
      <c r="R150" s="149" t="str">
        <f t="shared" si="19"/>
        <v>n.a.</v>
      </c>
      <c r="S150" s="149" t="str">
        <f t="shared" si="13"/>
        <v>n.a.</v>
      </c>
      <c r="T150" s="149">
        <f t="shared" si="20"/>
        <v>4.476</v>
      </c>
      <c r="U150" s="149" t="str">
        <f t="shared" si="20"/>
        <v>n.a.</v>
      </c>
      <c r="V150" s="149" t="str">
        <f t="shared" si="20"/>
        <v>n.a.</v>
      </c>
      <c r="W150" s="149" t="str">
        <f t="shared" si="14"/>
        <v>n.a.</v>
      </c>
      <c r="X150" s="148"/>
      <c r="Y150" s="148"/>
      <c r="Z150" s="148"/>
      <c r="AA150" s="148"/>
      <c r="AB150" s="148"/>
      <c r="AC150" s="148"/>
      <c r="AD150" s="148"/>
      <c r="AE150" s="148"/>
      <c r="AF150" s="148"/>
      <c r="AG150" s="148"/>
      <c r="AH150" s="148"/>
      <c r="AI150" s="148"/>
      <c r="AJ150" s="148"/>
      <c r="AK150" s="3"/>
      <c r="AL150" s="3"/>
      <c r="AM150" s="3"/>
      <c r="AN150" s="3"/>
    </row>
    <row r="151" spans="1:40">
      <c r="A151" s="103">
        <f t="shared" si="21"/>
        <v>1994</v>
      </c>
      <c r="B151" s="132"/>
      <c r="C151" s="184">
        <v>364.3</v>
      </c>
      <c r="D151" s="185">
        <v>3482900</v>
      </c>
      <c r="E151" s="148">
        <v>1780.7784930183095</v>
      </c>
      <c r="F151" s="52">
        <v>1386302.9760406406</v>
      </c>
      <c r="G151" s="186">
        <v>1839.915</v>
      </c>
      <c r="H151" s="149">
        <f t="shared" si="22"/>
        <v>20.457344999856439</v>
      </c>
      <c r="I151" s="149">
        <f t="shared" si="23"/>
        <v>0.93436361104713939</v>
      </c>
      <c r="J151" s="149">
        <f t="shared" si="25"/>
        <v>2.6260657707294577</v>
      </c>
      <c r="K151" s="149">
        <v>2.7170000000000001</v>
      </c>
      <c r="L151" s="148">
        <f t="shared" si="15"/>
        <v>1</v>
      </c>
      <c r="M151" s="148">
        <f t="shared" si="16"/>
        <v>0</v>
      </c>
      <c r="N151" s="148">
        <f t="shared" si="17"/>
        <v>0</v>
      </c>
      <c r="O151" s="148">
        <f t="shared" si="18"/>
        <v>0</v>
      </c>
      <c r="P151" s="149">
        <f t="shared" si="19"/>
        <v>2.6260657707294577</v>
      </c>
      <c r="Q151" s="149" t="str">
        <f t="shared" si="19"/>
        <v>n.a.</v>
      </c>
      <c r="R151" s="149" t="str">
        <f t="shared" si="19"/>
        <v>n.a.</v>
      </c>
      <c r="S151" s="149" t="str">
        <f t="shared" si="13"/>
        <v>n.a.</v>
      </c>
      <c r="T151" s="149">
        <f t="shared" si="20"/>
        <v>2.7170000000000001</v>
      </c>
      <c r="U151" s="149" t="str">
        <f t="shared" si="20"/>
        <v>n.a.</v>
      </c>
      <c r="V151" s="149" t="str">
        <f t="shared" si="20"/>
        <v>n.a.</v>
      </c>
      <c r="W151" s="149" t="str">
        <f t="shared" si="14"/>
        <v>n.a.</v>
      </c>
      <c r="X151" s="148"/>
      <c r="Y151" s="148"/>
      <c r="Z151" s="148"/>
      <c r="AA151" s="148"/>
      <c r="AB151" s="148"/>
      <c r="AC151" s="148"/>
      <c r="AD151" s="148"/>
      <c r="AE151" s="148"/>
      <c r="AF151" s="148"/>
      <c r="AG151" s="148"/>
      <c r="AH151" s="148"/>
      <c r="AI151" s="148"/>
      <c r="AJ151" s="148"/>
      <c r="AK151" s="3"/>
      <c r="AL151" s="3"/>
      <c r="AM151" s="3"/>
      <c r="AN151" s="3"/>
    </row>
    <row r="152" spans="1:40">
      <c r="A152" s="103">
        <f t="shared" si="21"/>
        <v>1995</v>
      </c>
      <c r="B152" s="132"/>
      <c r="C152" s="184">
        <v>385.7</v>
      </c>
      <c r="D152" s="185">
        <v>3615250</v>
      </c>
      <c r="E152" s="148">
        <v>1848.447973494629</v>
      </c>
      <c r="F152" s="52">
        <v>1412512.6204222329</v>
      </c>
      <c r="G152" s="186">
        <v>1873.759</v>
      </c>
      <c r="H152" s="149">
        <f t="shared" si="22"/>
        <v>20.866153958924002</v>
      </c>
      <c r="I152" s="149">
        <f t="shared" si="23"/>
        <v>2.0275704426486314</v>
      </c>
      <c r="J152" s="149">
        <f t="shared" si="25"/>
        <v>1.8394327998847881</v>
      </c>
      <c r="K152" s="149">
        <v>1.7290000000000001</v>
      </c>
      <c r="L152" s="148">
        <f t="shared" si="15"/>
        <v>1</v>
      </c>
      <c r="M152" s="148">
        <f t="shared" si="16"/>
        <v>0</v>
      </c>
      <c r="N152" s="148">
        <f t="shared" si="17"/>
        <v>0</v>
      </c>
      <c r="O152" s="148">
        <f t="shared" si="18"/>
        <v>0</v>
      </c>
      <c r="P152" s="149">
        <f t="shared" si="19"/>
        <v>1.8394327998847881</v>
      </c>
      <c r="Q152" s="149" t="str">
        <f t="shared" si="19"/>
        <v>n.a.</v>
      </c>
      <c r="R152" s="149" t="str">
        <f t="shared" si="19"/>
        <v>n.a.</v>
      </c>
      <c r="S152" s="149" t="str">
        <f t="shared" si="13"/>
        <v>n.a.</v>
      </c>
      <c r="T152" s="149">
        <f t="shared" si="20"/>
        <v>1.7290000000000001</v>
      </c>
      <c r="U152" s="149" t="str">
        <f t="shared" si="20"/>
        <v>n.a.</v>
      </c>
      <c r="V152" s="149" t="str">
        <f t="shared" si="20"/>
        <v>n.a.</v>
      </c>
      <c r="W152" s="149" t="str">
        <f t="shared" si="14"/>
        <v>n.a.</v>
      </c>
      <c r="X152" s="148"/>
      <c r="Y152" s="148"/>
      <c r="Z152" s="148"/>
      <c r="AA152" s="148"/>
      <c r="AB152" s="148"/>
      <c r="AC152" s="148"/>
      <c r="AD152" s="148"/>
      <c r="AE152" s="148"/>
      <c r="AF152" s="148"/>
      <c r="AG152" s="148"/>
      <c r="AH152" s="148"/>
      <c r="AI152" s="148"/>
      <c r="AJ152" s="148"/>
      <c r="AK152" s="3"/>
      <c r="AL152" s="3"/>
      <c r="AM152" s="3"/>
      <c r="AN152" s="3"/>
    </row>
    <row r="153" spans="1:40">
      <c r="A153" s="103">
        <f t="shared" si="21"/>
        <v>1996</v>
      </c>
      <c r="B153" s="132"/>
      <c r="C153" s="184">
        <v>426</v>
      </c>
      <c r="D153" s="185">
        <v>3669490</v>
      </c>
      <c r="E153" s="148">
        <v>1876.1804451307116</v>
      </c>
      <c r="F153" s="52">
        <v>1426553.5013409429</v>
      </c>
      <c r="G153" s="186">
        <v>1891.5889999999999</v>
      </c>
      <c r="H153" s="149">
        <f t="shared" si="22"/>
        <v>22.705705152487131</v>
      </c>
      <c r="I153" s="149">
        <f t="shared" si="23"/>
        <v>2.0254543301931562</v>
      </c>
      <c r="J153" s="149">
        <f t="shared" si="25"/>
        <v>0.95156314125774966</v>
      </c>
      <c r="K153" s="149">
        <v>1.1930000000000001</v>
      </c>
      <c r="L153" s="148">
        <f t="shared" si="15"/>
        <v>1</v>
      </c>
      <c r="M153" s="148">
        <f t="shared" si="16"/>
        <v>0</v>
      </c>
      <c r="N153" s="148">
        <f t="shared" si="17"/>
        <v>0</v>
      </c>
      <c r="O153" s="148">
        <f t="shared" si="18"/>
        <v>0</v>
      </c>
      <c r="P153" s="149">
        <f t="shared" si="19"/>
        <v>0.95156314125774966</v>
      </c>
      <c r="Q153" s="149" t="str">
        <f t="shared" si="19"/>
        <v>n.a.</v>
      </c>
      <c r="R153" s="149" t="str">
        <f t="shared" si="19"/>
        <v>n.a.</v>
      </c>
      <c r="S153" s="149" t="str">
        <f t="shared" si="13"/>
        <v>n.a.</v>
      </c>
      <c r="T153" s="149">
        <f t="shared" si="20"/>
        <v>1.1930000000000001</v>
      </c>
      <c r="U153" s="149" t="str">
        <f t="shared" si="20"/>
        <v>n.a.</v>
      </c>
      <c r="V153" s="149" t="str">
        <f t="shared" si="20"/>
        <v>n.a.</v>
      </c>
      <c r="W153" s="149" t="str">
        <f t="shared" si="14"/>
        <v>n.a.</v>
      </c>
      <c r="X153" s="148"/>
      <c r="Y153" s="148"/>
      <c r="Z153" s="148"/>
      <c r="AA153" s="148"/>
      <c r="AB153" s="148"/>
      <c r="AC153" s="148"/>
      <c r="AD153" s="148"/>
      <c r="AE153" s="148"/>
      <c r="AF153" s="148"/>
      <c r="AG153" s="148"/>
      <c r="AH153" s="148"/>
      <c r="AI153" s="148"/>
      <c r="AJ153" s="148"/>
      <c r="AK153" s="3"/>
      <c r="AL153" s="3"/>
      <c r="AM153" s="3"/>
      <c r="AN153" s="3"/>
    </row>
    <row r="154" spans="1:40">
      <c r="A154" s="103">
        <f t="shared" si="21"/>
        <v>1997</v>
      </c>
      <c r="B154" s="132"/>
      <c r="C154" s="184">
        <v>459.7</v>
      </c>
      <c r="D154" s="185">
        <v>3746550</v>
      </c>
      <c r="E154" s="148">
        <v>1915.5805974956925</v>
      </c>
      <c r="F154" s="52">
        <v>1452295.1541791328</v>
      </c>
      <c r="G154" s="186">
        <v>1923.973</v>
      </c>
      <c r="H154" s="149">
        <f t="shared" si="22"/>
        <v>23.997946137112809</v>
      </c>
      <c r="I154" s="149">
        <f t="shared" si="23"/>
        <v>3.5406011372563704</v>
      </c>
      <c r="J154" s="149">
        <f t="shared" si="25"/>
        <v>1.7119998054545782</v>
      </c>
      <c r="K154" s="149">
        <v>1.5329999999999999</v>
      </c>
      <c r="L154" s="148">
        <f t="shared" si="15"/>
        <v>1</v>
      </c>
      <c r="M154" s="148">
        <f t="shared" si="16"/>
        <v>0</v>
      </c>
      <c r="N154" s="148">
        <f t="shared" si="17"/>
        <v>0</v>
      </c>
      <c r="O154" s="148">
        <f t="shared" si="18"/>
        <v>0</v>
      </c>
      <c r="P154" s="149">
        <f t="shared" si="19"/>
        <v>1.7119998054545782</v>
      </c>
      <c r="Q154" s="149" t="str">
        <f t="shared" si="19"/>
        <v>n.a.</v>
      </c>
      <c r="R154" s="149" t="str">
        <f t="shared" si="19"/>
        <v>n.a.</v>
      </c>
      <c r="S154" s="149" t="str">
        <f t="shared" si="13"/>
        <v>n.a.</v>
      </c>
      <c r="T154" s="149">
        <f t="shared" si="20"/>
        <v>1.5329999999999999</v>
      </c>
      <c r="U154" s="149" t="str">
        <f t="shared" si="20"/>
        <v>n.a.</v>
      </c>
      <c r="V154" s="149" t="str">
        <f t="shared" si="20"/>
        <v>n.a.</v>
      </c>
      <c r="W154" s="149" t="str">
        <f t="shared" si="14"/>
        <v>n.a.</v>
      </c>
      <c r="X154" s="148"/>
      <c r="Y154" s="148"/>
      <c r="Z154" s="148"/>
      <c r="AA154" s="148"/>
      <c r="AB154" s="148"/>
      <c r="AC154" s="148"/>
      <c r="AD154" s="148"/>
      <c r="AE154" s="148"/>
      <c r="AF154" s="148"/>
      <c r="AG154" s="148"/>
      <c r="AH154" s="148"/>
      <c r="AI154" s="148"/>
      <c r="AJ154" s="148"/>
      <c r="AK154" s="3"/>
      <c r="AL154" s="3"/>
      <c r="AM154" s="3"/>
      <c r="AN154" s="3"/>
    </row>
    <row r="155" spans="1:40">
      <c r="A155" s="103">
        <f t="shared" si="21"/>
        <v>1998</v>
      </c>
      <c r="B155" s="132"/>
      <c r="C155" s="184">
        <v>488</v>
      </c>
      <c r="D155" s="185">
        <v>3843950</v>
      </c>
      <c r="E155" s="148">
        <v>1965.380426724204</v>
      </c>
      <c r="F155" s="52">
        <v>1478795</v>
      </c>
      <c r="G155" s="186">
        <v>1962.0170000000001</v>
      </c>
      <c r="H155" s="149">
        <f t="shared" si="22"/>
        <v>24.829798514548838</v>
      </c>
      <c r="I155" s="149">
        <f t="shared" si="23"/>
        <v>3.9636445556248354</v>
      </c>
      <c r="J155" s="149">
        <f t="shared" si="25"/>
        <v>1.9773666262468348</v>
      </c>
      <c r="K155" s="149">
        <v>0.60199999999999998</v>
      </c>
      <c r="L155" s="148">
        <f t="shared" si="15"/>
        <v>1</v>
      </c>
      <c r="M155" s="148">
        <f t="shared" si="16"/>
        <v>0</v>
      </c>
      <c r="N155" s="148">
        <f t="shared" si="17"/>
        <v>0</v>
      </c>
      <c r="O155" s="148">
        <f t="shared" si="18"/>
        <v>0</v>
      </c>
      <c r="P155" s="149">
        <f t="shared" si="19"/>
        <v>1.9773666262468348</v>
      </c>
      <c r="Q155" s="149" t="str">
        <f t="shared" si="19"/>
        <v>n.a.</v>
      </c>
      <c r="R155" s="149" t="str">
        <f t="shared" si="19"/>
        <v>n.a.</v>
      </c>
      <c r="S155" s="149" t="str">
        <f t="shared" si="13"/>
        <v>n.a.</v>
      </c>
      <c r="T155" s="149">
        <f t="shared" si="20"/>
        <v>0.60199999999999998</v>
      </c>
      <c r="U155" s="149" t="str">
        <f t="shared" si="20"/>
        <v>n.a.</v>
      </c>
      <c r="V155" s="149" t="str">
        <f t="shared" si="20"/>
        <v>n.a.</v>
      </c>
      <c r="W155" s="149" t="str">
        <f t="shared" si="14"/>
        <v>n.a.</v>
      </c>
      <c r="X155" s="148"/>
      <c r="Y155" s="148"/>
      <c r="Z155" s="148"/>
      <c r="AA155" s="148"/>
      <c r="AB155" s="148"/>
      <c r="AC155" s="148"/>
      <c r="AD155" s="148"/>
      <c r="AE155" s="148"/>
      <c r="AF155" s="148"/>
      <c r="AG155" s="148"/>
      <c r="AH155" s="148"/>
      <c r="AI155" s="148"/>
      <c r="AJ155" s="148"/>
      <c r="AK155" s="3"/>
      <c r="AL155" s="3"/>
      <c r="AM155" s="3"/>
      <c r="AN155" s="3"/>
    </row>
    <row r="156" spans="1:40">
      <c r="A156" s="103">
        <f t="shared" si="21"/>
        <v>1999</v>
      </c>
      <c r="B156" s="132"/>
      <c r="C156" s="184">
        <v>708.3</v>
      </c>
      <c r="D156" s="185">
        <v>3935130</v>
      </c>
      <c r="E156" s="148">
        <v>2012.0000204516753</v>
      </c>
      <c r="F156" s="52">
        <v>1508538</v>
      </c>
      <c r="G156" s="186">
        <v>1999.9169999999999</v>
      </c>
      <c r="H156" s="149">
        <f t="shared" si="22"/>
        <v>35.203776978143033</v>
      </c>
      <c r="I156" s="149">
        <f t="shared" si="23"/>
        <v>12.498071825655902</v>
      </c>
      <c r="J156" s="149">
        <f t="shared" si="25"/>
        <v>1.9316856072093103</v>
      </c>
      <c r="K156" s="149">
        <v>0.63500000000000001</v>
      </c>
      <c r="L156" s="148">
        <f t="shared" si="15"/>
        <v>0</v>
      </c>
      <c r="M156" s="148">
        <f t="shared" si="16"/>
        <v>1</v>
      </c>
      <c r="N156" s="148">
        <f t="shared" si="17"/>
        <v>0</v>
      </c>
      <c r="O156" s="148">
        <f t="shared" si="18"/>
        <v>0</v>
      </c>
      <c r="P156" s="149" t="str">
        <f t="shared" si="19"/>
        <v>n.a.</v>
      </c>
      <c r="Q156" s="149">
        <f t="shared" si="19"/>
        <v>1.9316856072093103</v>
      </c>
      <c r="R156" s="149" t="str">
        <f t="shared" si="19"/>
        <v>n.a.</v>
      </c>
      <c r="S156" s="149" t="str">
        <f t="shared" si="13"/>
        <v>n.a.</v>
      </c>
      <c r="T156" s="149" t="str">
        <f t="shared" si="20"/>
        <v>n.a.</v>
      </c>
      <c r="U156" s="149">
        <f t="shared" si="20"/>
        <v>0.63500000000000001</v>
      </c>
      <c r="V156" s="149" t="str">
        <f t="shared" si="20"/>
        <v>n.a.</v>
      </c>
      <c r="W156" s="149" t="str">
        <f t="shared" si="14"/>
        <v>n.a.</v>
      </c>
      <c r="X156" s="148"/>
      <c r="Y156" s="148"/>
      <c r="Z156" s="148"/>
      <c r="AA156" s="148"/>
      <c r="AB156" s="148"/>
      <c r="AC156" s="148"/>
      <c r="AD156" s="148"/>
      <c r="AE156" s="148"/>
      <c r="AF156" s="148"/>
      <c r="AG156" s="148"/>
      <c r="AH156" s="148"/>
      <c r="AI156" s="148"/>
      <c r="AJ156" s="148"/>
      <c r="AK156" s="3"/>
      <c r="AL156" s="3"/>
      <c r="AM156" s="3"/>
      <c r="AN156" s="3"/>
    </row>
    <row r="157" spans="1:40">
      <c r="A157" s="103">
        <f t="shared" si="21"/>
        <v>2000</v>
      </c>
      <c r="B157" s="132"/>
      <c r="C157" s="184">
        <v>715.6</v>
      </c>
      <c r="D157" s="185">
        <v>4033900</v>
      </c>
      <c r="E157" s="148">
        <v>2062.5003195574259</v>
      </c>
      <c r="F157" s="52">
        <v>1556928</v>
      </c>
      <c r="G157" s="186">
        <v>2064.4</v>
      </c>
      <c r="H157" s="149">
        <f t="shared" si="22"/>
        <v>34.695752200104117</v>
      </c>
      <c r="I157" s="149">
        <f t="shared" si="23"/>
        <v>10.697806062991308</v>
      </c>
      <c r="J157" s="149">
        <f t="shared" si="25"/>
        <v>3.2242838077780389</v>
      </c>
      <c r="K157" s="149">
        <v>1.4</v>
      </c>
      <c r="L157" s="148">
        <f t="shared" si="15"/>
        <v>0</v>
      </c>
      <c r="M157" s="148">
        <f t="shared" si="16"/>
        <v>1</v>
      </c>
      <c r="N157" s="148">
        <f t="shared" si="17"/>
        <v>0</v>
      </c>
      <c r="O157" s="148">
        <f t="shared" si="18"/>
        <v>0</v>
      </c>
      <c r="P157" s="149" t="str">
        <f t="shared" si="19"/>
        <v>n.a.</v>
      </c>
      <c r="Q157" s="149">
        <f t="shared" si="19"/>
        <v>3.2242838077780389</v>
      </c>
      <c r="R157" s="149" t="str">
        <f t="shared" si="19"/>
        <v>n.a.</v>
      </c>
      <c r="S157" s="149" t="str">
        <f t="shared" si="13"/>
        <v>n.a.</v>
      </c>
      <c r="T157" s="149" t="str">
        <f t="shared" si="20"/>
        <v>n.a.</v>
      </c>
      <c r="U157" s="149">
        <f t="shared" si="20"/>
        <v>1.4</v>
      </c>
      <c r="V157" s="149" t="str">
        <f t="shared" si="20"/>
        <v>n.a.</v>
      </c>
      <c r="W157" s="149" t="str">
        <f t="shared" si="14"/>
        <v>n.a.</v>
      </c>
      <c r="X157" s="148"/>
      <c r="Y157" s="148"/>
      <c r="Z157" s="148"/>
      <c r="AA157" s="148"/>
      <c r="AB157" s="148"/>
      <c r="AC157" s="148"/>
      <c r="AD157" s="148"/>
      <c r="AE157" s="148"/>
      <c r="AF157" s="148"/>
      <c r="AG157" s="148"/>
      <c r="AH157" s="148"/>
      <c r="AI157" s="148"/>
      <c r="AJ157" s="148"/>
      <c r="AK157" s="3"/>
      <c r="AL157" s="3"/>
      <c r="AM157" s="3"/>
      <c r="AN157" s="3"/>
    </row>
    <row r="158" spans="1:40">
      <c r="A158" s="103">
        <f t="shared" si="21"/>
        <v>2001</v>
      </c>
      <c r="B158" s="132"/>
      <c r="C158" s="187">
        <v>697.3</v>
      </c>
      <c r="D158" s="185">
        <v>4132980</v>
      </c>
      <c r="E158" s="148">
        <v>2113.1591191463467</v>
      </c>
      <c r="F158" s="52">
        <v>1576223</v>
      </c>
      <c r="G158" s="186">
        <v>2088.1570000000002</v>
      </c>
      <c r="H158" s="149">
        <f t="shared" si="22"/>
        <v>32.997988352230117</v>
      </c>
      <c r="I158" s="149">
        <f t="shared" si="23"/>
        <v>8.1681898376812789</v>
      </c>
      <c r="J158" s="149">
        <f t="shared" si="25"/>
        <v>1.1507944196861075</v>
      </c>
      <c r="K158" s="149">
        <v>1.9039999999999999</v>
      </c>
      <c r="L158" s="148">
        <f t="shared" si="15"/>
        <v>0</v>
      </c>
      <c r="M158" s="148">
        <f t="shared" si="16"/>
        <v>1</v>
      </c>
      <c r="N158" s="148">
        <f t="shared" si="17"/>
        <v>0</v>
      </c>
      <c r="O158" s="148">
        <f t="shared" si="18"/>
        <v>0</v>
      </c>
      <c r="P158" s="149" t="str">
        <f t="shared" si="19"/>
        <v>n.a.</v>
      </c>
      <c r="Q158" s="149">
        <f t="shared" si="19"/>
        <v>1.1507944196861075</v>
      </c>
      <c r="R158" s="149" t="str">
        <f t="shared" si="19"/>
        <v>n.a.</v>
      </c>
      <c r="S158" s="149" t="str">
        <f t="shared" si="13"/>
        <v>n.a.</v>
      </c>
      <c r="T158" s="149" t="str">
        <f t="shared" si="20"/>
        <v>n.a.</v>
      </c>
      <c r="U158" s="149">
        <f t="shared" si="20"/>
        <v>1.9039999999999999</v>
      </c>
      <c r="V158" s="149" t="str">
        <f t="shared" si="20"/>
        <v>n.a.</v>
      </c>
      <c r="W158" s="149" t="str">
        <f t="shared" si="14"/>
        <v>n.a.</v>
      </c>
      <c r="X158" s="148"/>
      <c r="Y158" s="148"/>
      <c r="Z158" s="148"/>
      <c r="AA158" s="148"/>
      <c r="AB158" s="148"/>
      <c r="AC158" s="148"/>
      <c r="AD158" s="148"/>
      <c r="AE158" s="148"/>
      <c r="AF158" s="148"/>
      <c r="AG158" s="148"/>
      <c r="AH158" s="148"/>
      <c r="AI158" s="148"/>
      <c r="AJ158" s="148"/>
      <c r="AK158" s="3"/>
      <c r="AL158" s="3"/>
      <c r="AM158" s="3"/>
      <c r="AN158" s="3"/>
    </row>
    <row r="159" spans="1:40">
      <c r="A159" s="103">
        <f t="shared" si="21"/>
        <v>2002</v>
      </c>
      <c r="B159" s="132"/>
      <c r="C159" s="187">
        <v>719.4</v>
      </c>
      <c r="D159" s="185">
        <v>4191700</v>
      </c>
      <c r="E159" s="148">
        <v>2143.182178410189</v>
      </c>
      <c r="F159" s="52">
        <v>1576223</v>
      </c>
      <c r="G159" s="186">
        <v>2088.288</v>
      </c>
      <c r="H159" s="149">
        <f t="shared" si="22"/>
        <v>33.566908461960544</v>
      </c>
      <c r="I159" s="149">
        <f t="shared" si="23"/>
        <v>-1.6368685161824885</v>
      </c>
      <c r="J159" s="149">
        <f t="shared" si="25"/>
        <v>6.2734746477222103E-3</v>
      </c>
      <c r="K159" s="149">
        <v>1.355</v>
      </c>
      <c r="L159" s="148">
        <f t="shared" si="15"/>
        <v>0</v>
      </c>
      <c r="M159" s="148">
        <f t="shared" si="16"/>
        <v>1</v>
      </c>
      <c r="N159" s="148">
        <f t="shared" si="17"/>
        <v>0</v>
      </c>
      <c r="O159" s="148">
        <f t="shared" si="18"/>
        <v>0</v>
      </c>
      <c r="P159" s="149" t="str">
        <f t="shared" si="19"/>
        <v>n.a.</v>
      </c>
      <c r="Q159" s="149">
        <f t="shared" si="19"/>
        <v>6.2734746477222103E-3</v>
      </c>
      <c r="R159" s="149" t="str">
        <f t="shared" si="19"/>
        <v>n.a.</v>
      </c>
      <c r="S159" s="149" t="str">
        <f t="shared" si="13"/>
        <v>n.a.</v>
      </c>
      <c r="T159" s="149" t="str">
        <f t="shared" si="20"/>
        <v>n.a.</v>
      </c>
      <c r="U159" s="149">
        <f t="shared" si="20"/>
        <v>1.355</v>
      </c>
      <c r="V159" s="149" t="str">
        <f t="shared" si="20"/>
        <v>n.a.</v>
      </c>
      <c r="W159" s="149" t="str">
        <f t="shared" si="14"/>
        <v>n.a.</v>
      </c>
      <c r="X159" s="148"/>
      <c r="Y159" s="148"/>
      <c r="Z159" s="148"/>
      <c r="AA159" s="148"/>
      <c r="AB159" s="148"/>
      <c r="AC159" s="148"/>
      <c r="AD159" s="148"/>
      <c r="AE159" s="148"/>
      <c r="AF159" s="148"/>
      <c r="AG159" s="148"/>
      <c r="AH159" s="148"/>
      <c r="AI159" s="148"/>
      <c r="AJ159" s="148"/>
      <c r="AK159" s="3"/>
      <c r="AL159" s="3"/>
      <c r="AM159" s="3"/>
      <c r="AN159" s="3"/>
    </row>
    <row r="160" spans="1:40">
      <c r="A160" s="103">
        <f t="shared" si="21"/>
        <v>2003</v>
      </c>
      <c r="B160" s="132"/>
      <c r="C160" s="187">
        <v>767.71299999999997</v>
      </c>
      <c r="D160" s="185">
        <v>4232020</v>
      </c>
      <c r="E160" s="148">
        <v>2163.7974670600206</v>
      </c>
      <c r="F160" s="52">
        <v>1572784</v>
      </c>
      <c r="G160" s="186">
        <v>2083.4609999999998</v>
      </c>
      <c r="H160" s="149">
        <f t="shared" si="22"/>
        <v>35.479891796116277</v>
      </c>
      <c r="I160" s="149">
        <f t="shared" si="23"/>
        <v>0.78413959601216021</v>
      </c>
      <c r="J160" s="149">
        <f t="shared" si="25"/>
        <v>-0.23114627867422133</v>
      </c>
      <c r="K160" s="149">
        <v>1.0309999999999999</v>
      </c>
      <c r="L160" s="148">
        <f t="shared" si="15"/>
        <v>0</v>
      </c>
      <c r="M160" s="148">
        <f t="shared" si="16"/>
        <v>1</v>
      </c>
      <c r="N160" s="148">
        <f t="shared" si="17"/>
        <v>0</v>
      </c>
      <c r="O160" s="148">
        <f t="shared" si="18"/>
        <v>0</v>
      </c>
      <c r="P160" s="149" t="str">
        <f t="shared" si="19"/>
        <v>n.a.</v>
      </c>
      <c r="Q160" s="149">
        <f t="shared" si="19"/>
        <v>-0.23114627867422133</v>
      </c>
      <c r="R160" s="149" t="str">
        <f t="shared" si="19"/>
        <v>n.a.</v>
      </c>
      <c r="S160" s="149" t="str">
        <f t="shared" si="13"/>
        <v>n.a.</v>
      </c>
      <c r="T160" s="149" t="str">
        <f t="shared" si="20"/>
        <v>n.a.</v>
      </c>
      <c r="U160" s="149">
        <f t="shared" si="20"/>
        <v>1.0309999999999999</v>
      </c>
      <c r="V160" s="149" t="str">
        <f t="shared" si="20"/>
        <v>n.a.</v>
      </c>
      <c r="W160" s="149" t="str">
        <f t="shared" si="14"/>
        <v>n.a.</v>
      </c>
      <c r="X160" s="148"/>
      <c r="Y160" s="148"/>
      <c r="Z160" s="148"/>
      <c r="AA160" s="148"/>
      <c r="AB160" s="148"/>
      <c r="AC160" s="148"/>
      <c r="AD160" s="148"/>
      <c r="AE160" s="148"/>
      <c r="AF160" s="148"/>
      <c r="AG160" s="148"/>
      <c r="AH160" s="148"/>
      <c r="AI160" s="148"/>
      <c r="AJ160" s="148"/>
      <c r="AK160" s="3"/>
      <c r="AL160" s="3"/>
      <c r="AM160" s="3"/>
      <c r="AN160" s="3"/>
    </row>
    <row r="161" spans="1:40">
      <c r="A161" s="103">
        <f t="shared" si="21"/>
        <v>2004</v>
      </c>
      <c r="B161" s="132"/>
      <c r="C161" s="187">
        <v>812.12300000000005</v>
      </c>
      <c r="D161" s="185">
        <v>4324140</v>
      </c>
      <c r="E161" s="148">
        <v>2210.8976751558166</v>
      </c>
      <c r="F161" s="52">
        <v>1589449</v>
      </c>
      <c r="G161" s="186">
        <v>2107.9670000000001</v>
      </c>
      <c r="H161" s="149">
        <f t="shared" si="22"/>
        <v>36.732726671430612</v>
      </c>
      <c r="I161" s="149">
        <f t="shared" si="23"/>
        <v>3.7347383192004955</v>
      </c>
      <c r="J161" s="149">
        <f t="shared" si="25"/>
        <v>1.176215921488355</v>
      </c>
      <c r="K161" s="149">
        <v>1.79</v>
      </c>
      <c r="L161" s="148">
        <f t="shared" si="15"/>
        <v>0</v>
      </c>
      <c r="M161" s="148">
        <f t="shared" si="16"/>
        <v>1</v>
      </c>
      <c r="N161" s="148">
        <f t="shared" si="17"/>
        <v>0</v>
      </c>
      <c r="O161" s="148">
        <f t="shared" si="18"/>
        <v>0</v>
      </c>
      <c r="P161" s="149" t="str">
        <f t="shared" si="19"/>
        <v>n.a.</v>
      </c>
      <c r="Q161" s="149">
        <f t="shared" si="19"/>
        <v>1.176215921488355</v>
      </c>
      <c r="R161" s="149" t="str">
        <f t="shared" si="19"/>
        <v>n.a.</v>
      </c>
      <c r="S161" s="149" t="str">
        <f t="shared" si="13"/>
        <v>n.a.</v>
      </c>
      <c r="T161" s="149" t="str">
        <f t="shared" si="20"/>
        <v>n.a.</v>
      </c>
      <c r="U161" s="149">
        <f t="shared" si="20"/>
        <v>1.79</v>
      </c>
      <c r="V161" s="149" t="str">
        <f t="shared" si="20"/>
        <v>n.a.</v>
      </c>
      <c r="W161" s="149" t="str">
        <f t="shared" si="14"/>
        <v>n.a.</v>
      </c>
      <c r="X161" s="148"/>
      <c r="Y161" s="148"/>
      <c r="Z161" s="148"/>
      <c r="AA161" s="148"/>
      <c r="AB161" s="148"/>
      <c r="AC161" s="148"/>
      <c r="AD161" s="148"/>
      <c r="AE161" s="148"/>
      <c r="AF161" s="148"/>
      <c r="AG161" s="148"/>
      <c r="AH161" s="148"/>
      <c r="AI161" s="148"/>
      <c r="AJ161" s="148"/>
      <c r="AK161" s="3"/>
      <c r="AL161" s="3"/>
      <c r="AM161" s="3"/>
      <c r="AN161" s="3"/>
    </row>
    <row r="162" spans="1:40">
      <c r="A162" s="103">
        <f t="shared" si="21"/>
        <v>2005</v>
      </c>
      <c r="B162" s="132"/>
      <c r="C162" s="187">
        <v>886.25400000000002</v>
      </c>
      <c r="D162" s="185">
        <v>4387320</v>
      </c>
      <c r="E162" s="148">
        <v>2243.2010962097934</v>
      </c>
      <c r="F162" s="52">
        <v>1601942</v>
      </c>
      <c r="G162" s="186">
        <v>2123.3989999999999</v>
      </c>
      <c r="H162" s="149">
        <f t="shared" si="22"/>
        <v>39.508450735756682</v>
      </c>
      <c r="I162" s="149">
        <f t="shared" si="23"/>
        <v>5.9415422737961379</v>
      </c>
      <c r="J162" s="149">
        <f t="shared" si="25"/>
        <v>0.7320797716472649</v>
      </c>
      <c r="K162" s="149">
        <v>1.92</v>
      </c>
      <c r="L162" s="148">
        <f t="shared" si="15"/>
        <v>0</v>
      </c>
      <c r="M162" s="148">
        <f t="shared" si="16"/>
        <v>1</v>
      </c>
      <c r="N162" s="148">
        <f t="shared" si="17"/>
        <v>0</v>
      </c>
      <c r="O162" s="148">
        <f t="shared" si="18"/>
        <v>0</v>
      </c>
      <c r="P162" s="149" t="str">
        <f t="shared" si="19"/>
        <v>n.a.</v>
      </c>
      <c r="Q162" s="149">
        <f t="shared" si="19"/>
        <v>0.7320797716472649</v>
      </c>
      <c r="R162" s="149" t="str">
        <f t="shared" si="19"/>
        <v>n.a.</v>
      </c>
      <c r="S162" s="149" t="str">
        <f t="shared" si="13"/>
        <v>n.a.</v>
      </c>
      <c r="T162" s="149" t="str">
        <f t="shared" si="20"/>
        <v>n.a.</v>
      </c>
      <c r="U162" s="149">
        <f t="shared" si="20"/>
        <v>1.92</v>
      </c>
      <c r="V162" s="149" t="str">
        <f t="shared" si="20"/>
        <v>n.a.</v>
      </c>
      <c r="W162" s="149" t="str">
        <f t="shared" si="14"/>
        <v>n.a.</v>
      </c>
      <c r="X162" s="148"/>
      <c r="Y162" s="148"/>
      <c r="Z162" s="148"/>
      <c r="AA162" s="148"/>
      <c r="AB162" s="148"/>
      <c r="AC162" s="148"/>
      <c r="AD162" s="148"/>
      <c r="AE162" s="148"/>
      <c r="AF162" s="148"/>
      <c r="AG162" s="148"/>
      <c r="AH162" s="148"/>
      <c r="AI162" s="148"/>
      <c r="AJ162" s="148"/>
      <c r="AK162" s="3"/>
      <c r="AL162" s="3"/>
      <c r="AM162" s="3"/>
      <c r="AN162" s="3"/>
    </row>
    <row r="163" spans="1:40">
      <c r="A163" s="103">
        <f t="shared" si="21"/>
        <v>2006</v>
      </c>
      <c r="B163" s="132"/>
      <c r="C163" s="187">
        <v>918.91099999999994</v>
      </c>
      <c r="D163" s="185">
        <v>4540460</v>
      </c>
      <c r="E163" s="148">
        <v>2321.5003348961823</v>
      </c>
      <c r="F163" s="52">
        <v>1647840</v>
      </c>
      <c r="G163" s="186">
        <v>2190.8359999999998</v>
      </c>
      <c r="H163" s="149">
        <f t="shared" si="22"/>
        <v>39.582634824004614</v>
      </c>
      <c r="I163" s="149">
        <f t="shared" si="23"/>
        <v>4.1027430278883372</v>
      </c>
      <c r="J163" s="149">
        <f t="shared" si="25"/>
        <v>3.1758986417531387</v>
      </c>
      <c r="K163" s="149">
        <v>1.784</v>
      </c>
      <c r="L163" s="148">
        <f t="shared" si="15"/>
        <v>0</v>
      </c>
      <c r="M163" s="148">
        <f t="shared" si="16"/>
        <v>1</v>
      </c>
      <c r="N163" s="148">
        <f t="shared" si="17"/>
        <v>0</v>
      </c>
      <c r="O163" s="148">
        <f t="shared" si="18"/>
        <v>0</v>
      </c>
      <c r="P163" s="149" t="str">
        <f t="shared" si="19"/>
        <v>n.a.</v>
      </c>
      <c r="Q163" s="149">
        <f t="shared" si="19"/>
        <v>3.1758986417531387</v>
      </c>
      <c r="R163" s="149" t="str">
        <f t="shared" si="19"/>
        <v>n.a.</v>
      </c>
      <c r="S163" s="149" t="str">
        <f t="shared" si="13"/>
        <v>n.a.</v>
      </c>
      <c r="T163" s="149" t="str">
        <f t="shared" si="20"/>
        <v>n.a.</v>
      </c>
      <c r="U163" s="149">
        <f t="shared" si="20"/>
        <v>1.784</v>
      </c>
      <c r="V163" s="149" t="str">
        <f t="shared" si="20"/>
        <v>n.a.</v>
      </c>
      <c r="W163" s="149" t="str">
        <f t="shared" si="14"/>
        <v>n.a.</v>
      </c>
      <c r="X163" s="148"/>
      <c r="Y163" s="148"/>
      <c r="Z163" s="148"/>
      <c r="AA163" s="148"/>
      <c r="AB163" s="148"/>
      <c r="AC163" s="148"/>
      <c r="AD163" s="148"/>
      <c r="AE163" s="148"/>
      <c r="AF163" s="148"/>
      <c r="AG163" s="148"/>
      <c r="AH163" s="148"/>
      <c r="AI163" s="148"/>
      <c r="AJ163" s="148"/>
      <c r="AK163" s="3"/>
      <c r="AL163" s="3"/>
      <c r="AM163" s="3"/>
      <c r="AN163" s="3"/>
    </row>
    <row r="164" spans="1:40">
      <c r="A164" s="103">
        <f t="shared" si="21"/>
        <v>2007</v>
      </c>
      <c r="B164" s="132"/>
      <c r="C164" s="187">
        <v>939.98800000000006</v>
      </c>
      <c r="D164" s="185">
        <v>4738780</v>
      </c>
      <c r="E164" s="148">
        <v>2428.1999999999998</v>
      </c>
      <c r="F164" s="148"/>
      <c r="G164" s="188">
        <v>2245.9679999999998</v>
      </c>
      <c r="H164" s="97">
        <f t="shared" si="22"/>
        <v>38.711308788402938</v>
      </c>
      <c r="I164" s="97">
        <f t="shared" si="23"/>
        <v>1.9785821169723263</v>
      </c>
      <c r="J164" s="97">
        <f t="shared" si="25"/>
        <v>2.5164822926042829</v>
      </c>
      <c r="K164" s="97">
        <v>2.2759999999999998</v>
      </c>
      <c r="L164" s="96">
        <f t="shared" si="15"/>
        <v>0</v>
      </c>
      <c r="M164" s="96">
        <f t="shared" si="16"/>
        <v>1</v>
      </c>
      <c r="N164" s="96">
        <f t="shared" si="17"/>
        <v>0</v>
      </c>
      <c r="O164" s="96">
        <f t="shared" si="18"/>
        <v>0</v>
      </c>
      <c r="P164" s="97" t="str">
        <f t="shared" si="19"/>
        <v>n.a.</v>
      </c>
      <c r="Q164" s="97">
        <f t="shared" si="19"/>
        <v>2.5164822926042829</v>
      </c>
      <c r="R164" s="97" t="str">
        <f t="shared" si="19"/>
        <v>n.a.</v>
      </c>
      <c r="S164" s="97" t="str">
        <f t="shared" si="13"/>
        <v>n.a.</v>
      </c>
      <c r="T164" s="97" t="str">
        <f t="shared" si="20"/>
        <v>n.a.</v>
      </c>
      <c r="U164" s="97">
        <f t="shared" si="20"/>
        <v>2.2759999999999998</v>
      </c>
      <c r="V164" s="97" t="str">
        <f t="shared" si="20"/>
        <v>n.a.</v>
      </c>
      <c r="W164" s="97" t="str">
        <f t="shared" si="14"/>
        <v>n.a.</v>
      </c>
      <c r="X164" s="96"/>
      <c r="Y164" s="96"/>
      <c r="Z164" s="96"/>
      <c r="AA164" s="96"/>
      <c r="AB164" s="96"/>
      <c r="AC164" s="96"/>
      <c r="AD164" s="96"/>
      <c r="AE164" s="96"/>
      <c r="AF164" s="96"/>
      <c r="AG164" s="96"/>
      <c r="AH164" s="96"/>
      <c r="AI164" s="96"/>
      <c r="AJ164" s="96"/>
      <c r="AK164" s="132"/>
      <c r="AL164" s="132"/>
      <c r="AM164" s="132"/>
      <c r="AN164" s="132"/>
    </row>
    <row r="165" spans="1:40">
      <c r="A165" s="103">
        <f t="shared" si="21"/>
        <v>2008</v>
      </c>
      <c r="B165" s="132"/>
      <c r="C165" s="187">
        <v>966.197</v>
      </c>
      <c r="D165" s="185">
        <v>4866140</v>
      </c>
      <c r="E165" s="148">
        <v>2495.8000000000002</v>
      </c>
      <c r="F165" s="148"/>
      <c r="G165" s="188">
        <v>2274</v>
      </c>
      <c r="H165" s="97">
        <f t="shared" si="22"/>
        <v>38.712917701738917</v>
      </c>
      <c r="I165" s="97">
        <f t="shared" si="23"/>
        <v>-0.79553303401776532</v>
      </c>
      <c r="J165" s="97">
        <f t="shared" si="25"/>
        <v>1.2481032677224224</v>
      </c>
      <c r="K165" s="97">
        <v>2.754</v>
      </c>
      <c r="L165" s="96">
        <f t="shared" si="15"/>
        <v>0</v>
      </c>
      <c r="M165" s="96">
        <f t="shared" si="16"/>
        <v>1</v>
      </c>
      <c r="N165" s="96">
        <f t="shared" si="17"/>
        <v>0</v>
      </c>
      <c r="O165" s="96">
        <f t="shared" si="18"/>
        <v>0</v>
      </c>
      <c r="P165" s="97" t="str">
        <f t="shared" si="19"/>
        <v>n.a.</v>
      </c>
      <c r="Q165" s="97">
        <f t="shared" si="19"/>
        <v>1.2481032677224224</v>
      </c>
      <c r="R165" s="97" t="str">
        <f t="shared" si="19"/>
        <v>n.a.</v>
      </c>
      <c r="S165" s="97" t="str">
        <f t="shared" si="19"/>
        <v>n.a.</v>
      </c>
      <c r="T165" s="97" t="str">
        <f t="shared" si="20"/>
        <v>n.a.</v>
      </c>
      <c r="U165" s="97">
        <f t="shared" si="20"/>
        <v>2.754</v>
      </c>
      <c r="V165" s="97" t="str">
        <f t="shared" si="20"/>
        <v>n.a.</v>
      </c>
      <c r="W165" s="97" t="str">
        <f t="shared" si="20"/>
        <v>n.a.</v>
      </c>
      <c r="X165" s="96"/>
      <c r="Y165" s="96"/>
      <c r="Z165" s="96"/>
      <c r="AA165" s="96"/>
      <c r="AB165" s="96"/>
      <c r="AC165" s="96"/>
      <c r="AD165" s="96"/>
      <c r="AE165" s="96"/>
      <c r="AF165" s="96"/>
      <c r="AG165" s="96"/>
      <c r="AH165" s="96"/>
      <c r="AI165" s="96"/>
      <c r="AJ165" s="96"/>
      <c r="AK165" s="132"/>
      <c r="AL165" s="132"/>
      <c r="AM165" s="132"/>
      <c r="AN165" s="132"/>
    </row>
    <row r="166" spans="1:40">
      <c r="A166" s="103">
        <v>2009</v>
      </c>
      <c r="B166" s="132"/>
      <c r="C166" s="187">
        <v>1029.953</v>
      </c>
      <c r="D166" s="185" t="s">
        <v>7</v>
      </c>
      <c r="E166" s="148">
        <v>2355.86</v>
      </c>
      <c r="F166" s="148"/>
      <c r="G166" s="188">
        <v>2153.5500000000002</v>
      </c>
      <c r="H166" s="97">
        <f t="shared" si="22"/>
        <v>43.718769366600732</v>
      </c>
      <c r="I166" s="97">
        <f t="shared" si="23"/>
        <v>4.1361345425961176</v>
      </c>
      <c r="J166" s="97">
        <f t="shared" si="25"/>
        <v>-5.2968337730870623</v>
      </c>
      <c r="K166" s="97">
        <v>0.13500000000000001</v>
      </c>
      <c r="L166" s="96">
        <f>IF(AND(H166&gt;0,H166&lt;30),1,0)</f>
        <v>0</v>
      </c>
      <c r="M166" s="96">
        <f>IF(AND($H166&gt;30,$H166&lt;60),1,0)</f>
        <v>1</v>
      </c>
      <c r="N166" s="96">
        <f>IF(AND($H166&gt;60,$H166&lt;90),1,0)</f>
        <v>0</v>
      </c>
      <c r="O166" s="96">
        <f>IF($H166&gt;90,1,0)</f>
        <v>0</v>
      </c>
      <c r="P166" s="97" t="str">
        <f>IF(L166=1,$J166,"n.a.")</f>
        <v>n.a.</v>
      </c>
      <c r="Q166" s="97">
        <f>IF(M166=1,$J166,"n.a.")</f>
        <v>-5.2968337730870623</v>
      </c>
      <c r="R166" s="97" t="str">
        <f>IF(N166=1,$J166,"n.a.")</f>
        <v>n.a.</v>
      </c>
      <c r="S166" s="97" t="str">
        <f>IF(O166=1,$J166,"n.a.")</f>
        <v>n.a.</v>
      </c>
      <c r="T166" s="97" t="str">
        <f>IF(L166=1,$K166,"n.a.")</f>
        <v>n.a.</v>
      </c>
      <c r="U166" s="97">
        <f>IF(M166=1,$K166,"n.a.")</f>
        <v>0.13500000000000001</v>
      </c>
      <c r="V166" s="97" t="str">
        <f>IF(N166=1,$K166,"n.a.")</f>
        <v>n.a.</v>
      </c>
      <c r="W166" s="97" t="str">
        <f>IF(O166=1,$K166,"n.a.")</f>
        <v>n.a.</v>
      </c>
      <c r="X166" s="96"/>
      <c r="Y166" s="96"/>
      <c r="Z166" s="96"/>
      <c r="AA166" s="96"/>
      <c r="AB166" s="96"/>
      <c r="AC166" s="96"/>
      <c r="AD166" s="96"/>
      <c r="AE166" s="96"/>
      <c r="AF166" s="96"/>
      <c r="AG166" s="96"/>
      <c r="AH166" s="96"/>
      <c r="AI166" s="96"/>
      <c r="AJ166" s="96"/>
      <c r="AK166" s="132"/>
      <c r="AL166" s="132"/>
      <c r="AM166" s="132"/>
      <c r="AN166" s="132"/>
    </row>
    <row r="167" spans="1:40">
      <c r="A167" s="103">
        <v>2010</v>
      </c>
      <c r="B167" s="96"/>
      <c r="C167" s="4"/>
      <c r="D167" s="185"/>
      <c r="E167" s="148"/>
      <c r="F167" s="148"/>
      <c r="G167" s="188" t="s">
        <v>7</v>
      </c>
      <c r="H167" s="96"/>
      <c r="I167" s="96"/>
      <c r="J167" s="97" t="s">
        <v>7</v>
      </c>
      <c r="K167" s="96">
        <v>0.183</v>
      </c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  <c r="AB167" s="96"/>
      <c r="AC167" s="96"/>
      <c r="AD167" s="96"/>
      <c r="AE167" s="96"/>
      <c r="AF167" s="96"/>
      <c r="AG167" s="96"/>
      <c r="AH167" s="96"/>
      <c r="AI167" s="96"/>
      <c r="AJ167" s="96"/>
      <c r="AK167" s="132"/>
      <c r="AL167" s="132"/>
      <c r="AM167" s="132"/>
      <c r="AN167" s="132"/>
    </row>
    <row r="168" spans="1:40">
      <c r="A168" s="115" t="s">
        <v>27</v>
      </c>
      <c r="B168" s="96"/>
      <c r="C168" s="4"/>
      <c r="D168" s="185"/>
      <c r="E168" s="148"/>
      <c r="F168" s="148"/>
      <c r="G168" s="148"/>
      <c r="H168" s="148"/>
      <c r="I168" s="148"/>
      <c r="J168" s="148" t="s">
        <v>31</v>
      </c>
      <c r="K168" s="148"/>
      <c r="L168" s="148">
        <f>SUM(L37:L166)</f>
        <v>96</v>
      </c>
      <c r="M168" s="148">
        <f>SUM(M37:M166)</f>
        <v>11</v>
      </c>
      <c r="N168" s="148">
        <f>SUM(N37:N166)</f>
        <v>0</v>
      </c>
      <c r="O168" s="148">
        <f>SUM(O37:O166)</f>
        <v>0</v>
      </c>
      <c r="P168" s="149">
        <f>AVERAGE(P37:P166)</f>
        <v>3.5920823547989014</v>
      </c>
      <c r="Q168" s="149">
        <f>AVERAGE(Q37:Q166)</f>
        <v>0.87580337752503257</v>
      </c>
      <c r="R168" s="149" t="s">
        <v>6</v>
      </c>
      <c r="S168" s="149" t="s">
        <v>6</v>
      </c>
      <c r="T168" s="149">
        <f>AVERAGE(T37:T166)</f>
        <v>1.8431922311692988</v>
      </c>
      <c r="U168" s="149">
        <f>AVERAGE(U37:U166)</f>
        <v>1.5440000000000003</v>
      </c>
      <c r="V168" s="149" t="s">
        <v>6</v>
      </c>
      <c r="W168" s="149" t="s">
        <v>6</v>
      </c>
      <c r="X168" s="148"/>
      <c r="Y168" s="148"/>
      <c r="Z168" s="148"/>
      <c r="AA168" s="148"/>
      <c r="AB168" s="148"/>
      <c r="AC168" s="148"/>
      <c r="AD168" s="148"/>
      <c r="AE168" s="148"/>
      <c r="AF168" s="148"/>
      <c r="AG168" s="148"/>
      <c r="AH168" s="148"/>
      <c r="AI168" s="148"/>
      <c r="AJ168" s="148"/>
      <c r="AK168" s="3"/>
      <c r="AL168" s="3"/>
      <c r="AM168" s="3"/>
      <c r="AN168" s="3"/>
    </row>
    <row r="169" spans="1:40">
      <c r="A169" s="115" t="s">
        <v>28</v>
      </c>
      <c r="B169" s="96"/>
      <c r="C169" s="4"/>
      <c r="D169" s="185"/>
      <c r="E169" s="148"/>
      <c r="F169" s="148"/>
      <c r="G169" s="148"/>
      <c r="H169" s="148"/>
      <c r="I169" s="148"/>
      <c r="J169" s="148"/>
      <c r="K169" s="148"/>
      <c r="L169" s="148"/>
      <c r="M169" s="148"/>
      <c r="N169" s="148"/>
      <c r="O169" s="148"/>
      <c r="P169" s="149">
        <f>MEDIAN(P37:P166)</f>
        <v>3.6274933191596248</v>
      </c>
      <c r="Q169" s="149">
        <f>MEDIAN(Q37:Q166)</f>
        <v>1.176215921488355</v>
      </c>
      <c r="R169" s="149" t="s">
        <v>6</v>
      </c>
      <c r="S169" s="149" t="s">
        <v>6</v>
      </c>
      <c r="T169" s="149">
        <f>MEDIAN(T37:T166)</f>
        <v>2.1251435056907559</v>
      </c>
      <c r="U169" s="149">
        <f>MEDIAN(U37:U166)</f>
        <v>1.784</v>
      </c>
      <c r="V169" s="149" t="s">
        <v>6</v>
      </c>
      <c r="W169" s="149" t="s">
        <v>6</v>
      </c>
      <c r="X169" s="148"/>
      <c r="Y169" s="148"/>
      <c r="Z169" s="148"/>
      <c r="AA169" s="148"/>
      <c r="AB169" s="148"/>
      <c r="AC169" s="148"/>
      <c r="AD169" s="148"/>
      <c r="AE169" s="148"/>
      <c r="AF169" s="148"/>
      <c r="AG169" s="148"/>
      <c r="AH169" s="148"/>
      <c r="AI169" s="148"/>
      <c r="AJ169" s="148"/>
      <c r="AK169" s="3"/>
      <c r="AL169" s="3"/>
      <c r="AM169" s="3"/>
      <c r="AN169" s="3"/>
    </row>
    <row r="170" spans="1:40">
      <c r="A170" s="115" t="s">
        <v>25</v>
      </c>
      <c r="B170" s="96"/>
      <c r="C170" s="189"/>
      <c r="D170" s="35"/>
      <c r="E170" s="96"/>
      <c r="F170" s="96"/>
      <c r="G170" s="96"/>
      <c r="H170" s="96"/>
      <c r="I170" s="96"/>
      <c r="J170" s="96"/>
      <c r="K170" s="96"/>
      <c r="L170" s="96">
        <f>SUM(L103:L166)</f>
        <v>48</v>
      </c>
      <c r="M170" s="96">
        <f>SUM(M103:M166)</f>
        <v>11</v>
      </c>
      <c r="N170" s="96">
        <f>SUM(N103:N166)</f>
        <v>0</v>
      </c>
      <c r="O170" s="96">
        <f>SUM(O103:O166)</f>
        <v>0</v>
      </c>
      <c r="P170" s="97">
        <f>AVERAGE(P103:P166)</f>
        <v>3.8737590917555771</v>
      </c>
      <c r="Q170" s="97">
        <f>AVERAGE(Q103:Q166)</f>
        <v>0.87580337752503257</v>
      </c>
      <c r="R170" s="97" t="s">
        <v>6</v>
      </c>
      <c r="S170" s="97" t="s">
        <v>6</v>
      </c>
      <c r="T170" s="97">
        <f>AVERAGE(T103:T166)</f>
        <v>3.1676613728565015</v>
      </c>
      <c r="U170" s="97">
        <f>AVERAGE(U103:U166)</f>
        <v>1.5440000000000003</v>
      </c>
      <c r="V170" s="97" t="s">
        <v>6</v>
      </c>
      <c r="W170" s="97" t="s">
        <v>6</v>
      </c>
      <c r="X170" s="96"/>
      <c r="Y170" s="96"/>
      <c r="Z170" s="96"/>
      <c r="AA170" s="96"/>
      <c r="AB170" s="96"/>
      <c r="AC170" s="96"/>
      <c r="AD170" s="96"/>
      <c r="AE170" s="96"/>
      <c r="AF170" s="96"/>
      <c r="AG170" s="96"/>
      <c r="AH170" s="96"/>
      <c r="AI170" s="96"/>
      <c r="AJ170" s="96"/>
      <c r="AK170" s="132"/>
      <c r="AL170" s="132"/>
      <c r="AM170" s="132"/>
      <c r="AN170" s="132"/>
    </row>
    <row r="171" spans="1:40">
      <c r="A171" s="115" t="s">
        <v>26</v>
      </c>
      <c r="B171" s="96"/>
      <c r="C171" s="4"/>
      <c r="D171" s="185"/>
      <c r="E171" s="148"/>
      <c r="F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9">
        <f>MEDIAN(P103:P166)</f>
        <v>3.824318441556751</v>
      </c>
      <c r="Q171" s="149">
        <f>MEDIAN(Q103:Q166)</f>
        <v>1.176215921488355</v>
      </c>
      <c r="R171" s="149" t="s">
        <v>6</v>
      </c>
      <c r="S171" s="149" t="s">
        <v>6</v>
      </c>
      <c r="T171" s="149">
        <f>MEDIAN(T103:T166)</f>
        <v>2.7574370956706113</v>
      </c>
      <c r="U171" s="149">
        <f>MEDIAN(U103:U166)</f>
        <v>1.784</v>
      </c>
      <c r="V171" s="149" t="s">
        <v>6</v>
      </c>
      <c r="W171" s="149" t="s">
        <v>6</v>
      </c>
      <c r="X171" s="148"/>
      <c r="Y171" s="148"/>
      <c r="Z171" s="148"/>
      <c r="AA171" s="148"/>
      <c r="AB171" s="148"/>
      <c r="AC171" s="148"/>
      <c r="AD171" s="148"/>
      <c r="AE171" s="148"/>
      <c r="AF171" s="148"/>
      <c r="AG171" s="148"/>
      <c r="AH171" s="148"/>
      <c r="AI171" s="148"/>
      <c r="AJ171" s="148"/>
      <c r="AK171" s="3"/>
      <c r="AL171" s="3"/>
      <c r="AM171" s="3"/>
      <c r="AN171" s="3"/>
    </row>
    <row r="172" spans="1:40">
      <c r="A172" s="96"/>
      <c r="B172" s="96"/>
      <c r="C172" s="4"/>
      <c r="D172" s="185"/>
      <c r="E172" s="148"/>
      <c r="F172" s="148"/>
      <c r="G172" s="148"/>
      <c r="H172" s="148"/>
      <c r="I172" s="148"/>
      <c r="J172" s="148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148"/>
      <c r="Y172" s="148"/>
      <c r="Z172" s="148"/>
      <c r="AA172" s="148"/>
      <c r="AB172" s="148"/>
      <c r="AC172" s="148"/>
      <c r="AD172" s="148"/>
      <c r="AE172" s="148"/>
      <c r="AF172" s="148"/>
      <c r="AG172" s="148"/>
      <c r="AH172" s="148"/>
      <c r="AI172" s="148"/>
      <c r="AJ172" s="148"/>
      <c r="AK172" s="3"/>
      <c r="AL172" s="3"/>
      <c r="AM172" s="3"/>
      <c r="AN172" s="3"/>
    </row>
    <row r="173" spans="1:40">
      <c r="A173" s="96"/>
      <c r="B173" s="96"/>
      <c r="C173" s="4"/>
      <c r="D173" s="185"/>
      <c r="E173" s="148"/>
      <c r="F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  <c r="AB173" s="148"/>
      <c r="AC173" s="148"/>
      <c r="AD173" s="148"/>
      <c r="AE173" s="148"/>
      <c r="AF173" s="148"/>
      <c r="AG173" s="148"/>
      <c r="AH173" s="148"/>
      <c r="AI173" s="148"/>
      <c r="AJ173" s="148"/>
      <c r="AK173" s="3"/>
      <c r="AL173" s="3"/>
      <c r="AM173" s="3"/>
      <c r="AN173" s="3"/>
    </row>
    <row r="174" spans="1:40">
      <c r="A174" s="96"/>
      <c r="B174" s="96"/>
      <c r="C174" s="4"/>
      <c r="D174" s="185"/>
      <c r="E174" s="148"/>
      <c r="F174" s="148"/>
      <c r="G174" s="148"/>
      <c r="H174" s="148"/>
      <c r="I174" s="148"/>
      <c r="J174" s="148"/>
      <c r="K174" s="148"/>
      <c r="L174" s="148"/>
      <c r="M174" s="148"/>
      <c r="N174" s="148"/>
      <c r="O174" s="148"/>
      <c r="P174" s="148"/>
      <c r="Q174" s="148"/>
      <c r="R174" s="148"/>
      <c r="S174" s="148"/>
      <c r="T174" s="148"/>
      <c r="U174" s="148"/>
      <c r="V174" s="148"/>
      <c r="W174" s="148"/>
      <c r="X174" s="148"/>
      <c r="Y174" s="148"/>
      <c r="Z174" s="148"/>
      <c r="AA174" s="148"/>
      <c r="AB174" s="148"/>
      <c r="AC174" s="148"/>
      <c r="AD174" s="148"/>
      <c r="AE174" s="148"/>
      <c r="AF174" s="148"/>
      <c r="AG174" s="148"/>
      <c r="AH174" s="148"/>
      <c r="AI174" s="148"/>
      <c r="AJ174" s="148"/>
      <c r="AK174" s="3"/>
      <c r="AL174" s="3"/>
      <c r="AM174" s="3"/>
      <c r="AN174" s="3"/>
    </row>
    <row r="175" spans="1:40">
      <c r="A175" s="96"/>
      <c r="B175" s="96"/>
      <c r="C175" s="4"/>
      <c r="D175" s="185"/>
      <c r="E175" s="148"/>
      <c r="F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  <c r="AB175" s="148"/>
      <c r="AC175" s="148"/>
      <c r="AD175" s="148"/>
      <c r="AE175" s="148"/>
      <c r="AF175" s="148"/>
      <c r="AG175" s="148"/>
      <c r="AH175" s="148"/>
      <c r="AI175" s="148"/>
      <c r="AJ175" s="148"/>
      <c r="AK175" s="3"/>
      <c r="AL175" s="3"/>
      <c r="AM175" s="3"/>
      <c r="AN175" s="3"/>
    </row>
    <row r="176" spans="1:40">
      <c r="A176" s="96"/>
      <c r="B176" s="96"/>
      <c r="C176" s="4"/>
      <c r="D176" s="185"/>
      <c r="E176" s="148"/>
      <c r="F176" s="148"/>
      <c r="G176" s="148"/>
      <c r="H176" s="148"/>
      <c r="I176" s="148"/>
      <c r="J176" s="148"/>
      <c r="K176" s="148"/>
      <c r="L176" s="148"/>
      <c r="M176" s="148"/>
      <c r="N176" s="148"/>
      <c r="O176" s="148"/>
      <c r="P176" s="148"/>
      <c r="Q176" s="148"/>
      <c r="R176" s="148"/>
      <c r="S176" s="148"/>
      <c r="T176" s="148"/>
      <c r="U176" s="148"/>
      <c r="V176" s="148"/>
      <c r="W176" s="148"/>
      <c r="X176" s="148"/>
      <c r="Y176" s="148"/>
      <c r="Z176" s="148"/>
      <c r="AA176" s="148"/>
      <c r="AB176" s="148"/>
      <c r="AC176" s="148"/>
      <c r="AD176" s="148"/>
      <c r="AE176" s="148"/>
      <c r="AF176" s="148"/>
      <c r="AG176" s="148"/>
      <c r="AH176" s="148"/>
      <c r="AI176" s="148"/>
      <c r="AJ176" s="148"/>
      <c r="AK176" s="3"/>
      <c r="AL176" s="3"/>
      <c r="AM176" s="3"/>
      <c r="AN176" s="3"/>
    </row>
    <row r="177" spans="1:40">
      <c r="A177" s="96"/>
      <c r="B177" s="96"/>
      <c r="C177" s="4"/>
      <c r="D177" s="185"/>
      <c r="E177" s="148"/>
      <c r="F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  <c r="AB177" s="148"/>
      <c r="AC177" s="148"/>
      <c r="AD177" s="148"/>
      <c r="AE177" s="148"/>
      <c r="AF177" s="148"/>
      <c r="AG177" s="148"/>
      <c r="AH177" s="148"/>
      <c r="AI177" s="148"/>
      <c r="AJ177" s="148"/>
      <c r="AK177" s="3"/>
      <c r="AL177" s="3"/>
      <c r="AM177" s="3"/>
      <c r="AN177" s="3"/>
    </row>
    <row r="178" spans="1:40">
      <c r="A178" s="96"/>
      <c r="B178" s="96"/>
      <c r="C178" s="4"/>
      <c r="D178" s="185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8"/>
      <c r="T178" s="148"/>
      <c r="U178" s="148"/>
      <c r="V178" s="148"/>
      <c r="W178" s="148"/>
      <c r="X178" s="148"/>
      <c r="Y178" s="148"/>
      <c r="Z178" s="148"/>
      <c r="AA178" s="148"/>
      <c r="AB178" s="148"/>
      <c r="AC178" s="148"/>
      <c r="AD178" s="148"/>
      <c r="AE178" s="148"/>
      <c r="AF178" s="148"/>
      <c r="AG178" s="148"/>
      <c r="AH178" s="148"/>
      <c r="AI178" s="148"/>
      <c r="AJ178" s="148"/>
      <c r="AK178" s="3"/>
      <c r="AL178" s="3"/>
      <c r="AM178" s="3"/>
      <c r="AN178" s="3"/>
    </row>
    <row r="179" spans="1:40">
      <c r="A179" s="96"/>
      <c r="B179" s="96"/>
      <c r="C179" s="4"/>
      <c r="D179" s="185"/>
      <c r="E179" s="148"/>
      <c r="F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  <c r="AB179" s="148"/>
      <c r="AC179" s="148"/>
      <c r="AD179" s="148"/>
      <c r="AE179" s="148"/>
      <c r="AF179" s="148"/>
      <c r="AG179" s="148"/>
      <c r="AH179" s="148"/>
      <c r="AI179" s="148"/>
      <c r="AJ179" s="148"/>
      <c r="AK179" s="3"/>
      <c r="AL179" s="3"/>
      <c r="AM179" s="3"/>
      <c r="AN179" s="3"/>
    </row>
    <row r="180" spans="1:40">
      <c r="A180" s="96"/>
      <c r="B180" s="96"/>
      <c r="C180" s="4"/>
      <c r="D180" s="185"/>
      <c r="E180" s="148"/>
      <c r="F180" s="148"/>
      <c r="G180" s="148"/>
      <c r="H180" s="148"/>
      <c r="I180" s="148"/>
      <c r="J180" s="148"/>
      <c r="K180" s="148"/>
      <c r="L180" s="148"/>
      <c r="M180" s="148"/>
      <c r="N180" s="148"/>
      <c r="O180" s="148"/>
      <c r="P180" s="148"/>
      <c r="Q180" s="148"/>
      <c r="R180" s="148"/>
      <c r="S180" s="148"/>
      <c r="T180" s="148"/>
      <c r="U180" s="148"/>
      <c r="V180" s="148"/>
      <c r="W180" s="148"/>
      <c r="X180" s="148"/>
      <c r="Y180" s="148"/>
      <c r="Z180" s="148"/>
      <c r="AA180" s="148"/>
      <c r="AB180" s="148"/>
      <c r="AC180" s="148"/>
      <c r="AD180" s="148"/>
      <c r="AE180" s="148"/>
      <c r="AF180" s="148"/>
      <c r="AG180" s="148"/>
      <c r="AH180" s="148"/>
      <c r="AI180" s="148"/>
      <c r="AJ180" s="148"/>
      <c r="AK180" s="3"/>
      <c r="AL180" s="3"/>
      <c r="AM180" s="3"/>
      <c r="AN180" s="3"/>
    </row>
    <row r="181" spans="1:40">
      <c r="A181" s="96"/>
      <c r="B181" s="96"/>
      <c r="C181" s="4"/>
      <c r="D181" s="185"/>
      <c r="E181" s="148"/>
      <c r="F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  <c r="AB181" s="148"/>
      <c r="AC181" s="148"/>
      <c r="AD181" s="148"/>
      <c r="AE181" s="148"/>
      <c r="AF181" s="148"/>
      <c r="AG181" s="148"/>
      <c r="AH181" s="148"/>
      <c r="AI181" s="148"/>
      <c r="AJ181" s="148"/>
      <c r="AK181" s="3"/>
      <c r="AL181" s="3"/>
      <c r="AM181" s="3"/>
      <c r="AN181" s="3"/>
    </row>
    <row r="182" spans="1:40">
      <c r="A182" s="96"/>
      <c r="B182" s="96"/>
      <c r="C182" s="4"/>
      <c r="D182" s="185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8"/>
      <c r="T182" s="148"/>
      <c r="U182" s="148"/>
      <c r="V182" s="148"/>
      <c r="W182" s="148"/>
      <c r="X182" s="148"/>
      <c r="Y182" s="148"/>
      <c r="Z182" s="148"/>
      <c r="AA182" s="148"/>
      <c r="AB182" s="148"/>
      <c r="AC182" s="148"/>
      <c r="AD182" s="148"/>
      <c r="AE182" s="148"/>
      <c r="AF182" s="148"/>
      <c r="AG182" s="148"/>
      <c r="AH182" s="148"/>
      <c r="AI182" s="148"/>
      <c r="AJ182" s="148"/>
      <c r="AK182" s="3"/>
      <c r="AL182" s="3"/>
      <c r="AM182" s="3"/>
      <c r="AN182" s="3"/>
    </row>
    <row r="183" spans="1:40">
      <c r="A183" s="96"/>
      <c r="B183" s="96"/>
      <c r="C183" s="4"/>
      <c r="D183" s="185"/>
      <c r="E183" s="148"/>
      <c r="F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  <c r="AB183" s="148"/>
      <c r="AC183" s="148"/>
      <c r="AD183" s="148"/>
      <c r="AE183" s="148"/>
      <c r="AF183" s="148"/>
      <c r="AG183" s="148"/>
      <c r="AH183" s="148"/>
      <c r="AI183" s="148"/>
      <c r="AJ183" s="148"/>
      <c r="AK183" s="3"/>
      <c r="AL183" s="3"/>
      <c r="AM183" s="3"/>
      <c r="AN183" s="3"/>
    </row>
    <row r="184" spans="1:40">
      <c r="A184" s="96"/>
      <c r="B184" s="96"/>
      <c r="C184" s="4"/>
      <c r="D184" s="185"/>
      <c r="E184" s="148"/>
      <c r="F184" s="148"/>
      <c r="G184" s="148"/>
      <c r="H184" s="148"/>
      <c r="I184" s="148"/>
      <c r="J184" s="148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148"/>
      <c r="Y184" s="148"/>
      <c r="Z184" s="148"/>
      <c r="AA184" s="148"/>
      <c r="AB184" s="148"/>
      <c r="AC184" s="148"/>
      <c r="AD184" s="148"/>
      <c r="AE184" s="148"/>
      <c r="AF184" s="148"/>
      <c r="AG184" s="148"/>
      <c r="AH184" s="148"/>
      <c r="AI184" s="148"/>
      <c r="AJ184" s="148"/>
      <c r="AK184" s="3"/>
      <c r="AL184" s="3"/>
      <c r="AM184" s="3"/>
      <c r="AN184" s="3"/>
    </row>
    <row r="185" spans="1:40">
      <c r="A185" s="96"/>
      <c r="B185" s="96"/>
      <c r="C185" s="4"/>
      <c r="D185" s="185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  <c r="AB185" s="148"/>
      <c r="AC185" s="148"/>
      <c r="AD185" s="148"/>
      <c r="AE185" s="148"/>
      <c r="AF185" s="148"/>
      <c r="AG185" s="148"/>
      <c r="AH185" s="148"/>
      <c r="AI185" s="148"/>
      <c r="AJ185" s="148"/>
      <c r="AK185" s="3"/>
      <c r="AL185" s="3"/>
      <c r="AM185" s="3"/>
      <c r="AN185" s="3"/>
    </row>
    <row r="186" spans="1:40">
      <c r="A186" s="96"/>
      <c r="B186" s="96"/>
      <c r="C186" s="4"/>
      <c r="D186" s="185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148"/>
      <c r="Y186" s="148"/>
      <c r="Z186" s="148"/>
      <c r="AA186" s="148"/>
      <c r="AB186" s="148"/>
      <c r="AC186" s="148"/>
      <c r="AD186" s="148"/>
      <c r="AE186" s="148"/>
      <c r="AF186" s="148"/>
      <c r="AG186" s="148"/>
      <c r="AH186" s="148"/>
      <c r="AI186" s="148"/>
      <c r="AJ186" s="148"/>
      <c r="AK186" s="3"/>
      <c r="AL186" s="3"/>
      <c r="AM186" s="3"/>
      <c r="AN186" s="3"/>
    </row>
    <row r="187" spans="1:40">
      <c r="A187" s="96"/>
      <c r="B187" s="96"/>
      <c r="C187" s="4"/>
      <c r="D187" s="185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  <c r="AB187" s="148"/>
      <c r="AC187" s="148"/>
      <c r="AD187" s="148"/>
      <c r="AE187" s="148"/>
      <c r="AF187" s="148"/>
      <c r="AG187" s="148"/>
      <c r="AH187" s="148"/>
      <c r="AI187" s="148"/>
      <c r="AJ187" s="148"/>
      <c r="AK187" s="3"/>
      <c r="AL187" s="3"/>
      <c r="AM187" s="3"/>
      <c r="AN187" s="3"/>
    </row>
    <row r="188" spans="1:40">
      <c r="A188" s="96"/>
      <c r="B188" s="96"/>
      <c r="C188" s="4"/>
      <c r="D188" s="185"/>
      <c r="E188" s="148"/>
      <c r="F188" s="148"/>
      <c r="G188" s="148"/>
      <c r="H188" s="148"/>
      <c r="I188" s="148"/>
      <c r="J188" s="148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148"/>
      <c r="Y188" s="148"/>
      <c r="Z188" s="148"/>
      <c r="AA188" s="148"/>
      <c r="AB188" s="148"/>
      <c r="AC188" s="148"/>
      <c r="AD188" s="148"/>
      <c r="AE188" s="148"/>
      <c r="AF188" s="148"/>
      <c r="AG188" s="148"/>
      <c r="AH188" s="148"/>
      <c r="AI188" s="148"/>
      <c r="AJ188" s="148"/>
      <c r="AK188" s="3"/>
      <c r="AL188" s="3"/>
      <c r="AM188" s="3"/>
      <c r="AN188" s="3"/>
    </row>
    <row r="189" spans="1:40">
      <c r="A189" s="96"/>
      <c r="B189" s="96"/>
      <c r="C189" s="4"/>
      <c r="D189" s="185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  <c r="AB189" s="148"/>
      <c r="AC189" s="148"/>
      <c r="AD189" s="148"/>
      <c r="AE189" s="148"/>
      <c r="AF189" s="148"/>
      <c r="AG189" s="148"/>
      <c r="AH189" s="148"/>
      <c r="AI189" s="148"/>
      <c r="AJ189" s="148"/>
      <c r="AK189" s="3"/>
      <c r="AL189" s="3"/>
      <c r="AM189" s="3"/>
      <c r="AN189" s="3"/>
    </row>
    <row r="190" spans="1:40">
      <c r="A190" s="96"/>
      <c r="B190" s="96"/>
      <c r="C190" s="4"/>
      <c r="D190" s="185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148"/>
      <c r="Y190" s="148"/>
      <c r="Z190" s="148"/>
      <c r="AA190" s="148"/>
      <c r="AB190" s="148"/>
      <c r="AC190" s="148"/>
      <c r="AD190" s="148"/>
      <c r="AE190" s="148"/>
      <c r="AF190" s="148"/>
      <c r="AG190" s="148"/>
      <c r="AH190" s="148"/>
      <c r="AI190" s="148"/>
      <c r="AJ190" s="148"/>
      <c r="AK190" s="3"/>
      <c r="AL190" s="3"/>
      <c r="AM190" s="3"/>
      <c r="AN190" s="3"/>
    </row>
    <row r="191" spans="1:40">
      <c r="A191" s="96"/>
      <c r="B191" s="96"/>
      <c r="C191" s="4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  <c r="V191" s="96"/>
      <c r="W191" s="96"/>
      <c r="X191" s="96"/>
      <c r="Y191" s="96"/>
      <c r="Z191" s="96"/>
      <c r="AA191" s="96"/>
      <c r="AB191" s="96"/>
      <c r="AC191" s="96"/>
      <c r="AD191" s="96"/>
      <c r="AE191" s="96"/>
      <c r="AF191" s="96"/>
      <c r="AG191" s="96"/>
      <c r="AH191" s="96"/>
      <c r="AI191" s="96"/>
      <c r="AJ191" s="96"/>
      <c r="AK191" s="132"/>
      <c r="AL191" s="132"/>
      <c r="AM191" s="132"/>
      <c r="AN191" s="132"/>
    </row>
    <row r="192" spans="1:40">
      <c r="A192" s="148"/>
      <c r="B192" s="148"/>
      <c r="C192" s="4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  <c r="AB192" s="96"/>
      <c r="AC192" s="96"/>
      <c r="AD192" s="96"/>
      <c r="AE192" s="96"/>
      <c r="AF192" s="96"/>
      <c r="AG192" s="96"/>
      <c r="AH192" s="96"/>
      <c r="AI192" s="96"/>
      <c r="AJ192" s="96"/>
      <c r="AK192" s="132"/>
      <c r="AL192" s="132"/>
      <c r="AM192" s="132"/>
      <c r="AN192" s="132"/>
    </row>
    <row r="193" spans="1:40">
      <c r="A193" s="148"/>
      <c r="B193" s="148"/>
      <c r="C193" s="4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  <c r="V193" s="96"/>
      <c r="W193" s="96"/>
      <c r="X193" s="96"/>
      <c r="Y193" s="96"/>
      <c r="Z193" s="96"/>
      <c r="AA193" s="96"/>
      <c r="AB193" s="96"/>
      <c r="AC193" s="96"/>
      <c r="AD193" s="96"/>
      <c r="AE193" s="96"/>
      <c r="AF193" s="96"/>
      <c r="AG193" s="96"/>
      <c r="AH193" s="96"/>
      <c r="AI193" s="96"/>
      <c r="AJ193" s="96"/>
      <c r="AK193" s="132"/>
      <c r="AL193" s="132"/>
      <c r="AM193" s="132"/>
      <c r="AN193" s="132"/>
    </row>
    <row r="194" spans="1:40">
      <c r="A194" s="148"/>
      <c r="B194" s="148"/>
      <c r="C194" s="4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  <c r="AB194" s="96"/>
      <c r="AC194" s="96"/>
      <c r="AD194" s="96"/>
      <c r="AE194" s="96"/>
      <c r="AF194" s="96"/>
      <c r="AG194" s="96"/>
      <c r="AH194" s="96"/>
      <c r="AI194" s="96"/>
      <c r="AJ194" s="96"/>
      <c r="AK194" s="132"/>
      <c r="AL194" s="132"/>
      <c r="AM194" s="132"/>
      <c r="AN194" s="132"/>
    </row>
    <row r="195" spans="1:40">
      <c r="A195" s="148"/>
      <c r="B195" s="148"/>
      <c r="C195" s="4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  <c r="V195" s="96"/>
      <c r="W195" s="96"/>
      <c r="X195" s="96"/>
      <c r="Y195" s="96"/>
      <c r="Z195" s="96"/>
      <c r="AA195" s="96"/>
      <c r="AB195" s="96"/>
      <c r="AC195" s="96"/>
      <c r="AD195" s="96"/>
      <c r="AE195" s="96"/>
      <c r="AF195" s="96"/>
      <c r="AG195" s="96"/>
      <c r="AH195" s="96"/>
      <c r="AI195" s="96"/>
      <c r="AJ195" s="96"/>
      <c r="AK195" s="132"/>
      <c r="AL195" s="132"/>
      <c r="AM195" s="132"/>
      <c r="AN195" s="132"/>
    </row>
    <row r="196" spans="1:40">
      <c r="A196" s="148"/>
      <c r="B196" s="148"/>
      <c r="C196" s="4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  <c r="AB196" s="96"/>
      <c r="AC196" s="96"/>
      <c r="AD196" s="96"/>
      <c r="AE196" s="96"/>
      <c r="AF196" s="96"/>
      <c r="AG196" s="96"/>
      <c r="AH196" s="96"/>
      <c r="AI196" s="96"/>
      <c r="AJ196" s="96"/>
      <c r="AK196" s="132"/>
      <c r="AL196" s="132"/>
      <c r="AM196" s="132"/>
      <c r="AN196" s="132"/>
    </row>
    <row r="197" spans="1:40">
      <c r="A197" s="148"/>
      <c r="B197" s="148"/>
      <c r="C197" s="4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  <c r="V197" s="96"/>
      <c r="W197" s="96"/>
      <c r="X197" s="96"/>
      <c r="Y197" s="96"/>
      <c r="Z197" s="96"/>
      <c r="AA197" s="96"/>
      <c r="AB197" s="96"/>
      <c r="AC197" s="96"/>
      <c r="AD197" s="96"/>
      <c r="AE197" s="96"/>
      <c r="AF197" s="96"/>
      <c r="AG197" s="96"/>
      <c r="AH197" s="96"/>
      <c r="AI197" s="96"/>
      <c r="AJ197" s="96"/>
      <c r="AK197" s="132"/>
      <c r="AL197" s="132"/>
      <c r="AM197" s="132"/>
      <c r="AN197" s="132"/>
    </row>
    <row r="198" spans="1:40">
      <c r="A198" s="148"/>
      <c r="B198" s="148"/>
      <c r="C198" s="4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  <c r="AB198" s="96"/>
      <c r="AC198" s="96"/>
      <c r="AD198" s="96"/>
      <c r="AE198" s="96"/>
      <c r="AF198" s="96"/>
      <c r="AG198" s="96"/>
      <c r="AH198" s="96"/>
      <c r="AI198" s="96"/>
      <c r="AJ198" s="96"/>
      <c r="AK198" s="132"/>
      <c r="AL198" s="132"/>
      <c r="AM198" s="132"/>
      <c r="AN198" s="132"/>
    </row>
    <row r="199" spans="1:40">
      <c r="A199" s="148"/>
      <c r="B199" s="148"/>
      <c r="C199" s="4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  <c r="V199" s="96"/>
      <c r="W199" s="96"/>
      <c r="X199" s="96"/>
      <c r="Y199" s="96"/>
      <c r="Z199" s="96"/>
      <c r="AA199" s="96"/>
      <c r="AB199" s="96"/>
      <c r="AC199" s="96"/>
      <c r="AD199" s="96"/>
      <c r="AE199" s="96"/>
      <c r="AF199" s="96"/>
      <c r="AG199" s="96"/>
      <c r="AH199" s="96"/>
      <c r="AI199" s="96"/>
      <c r="AJ199" s="96"/>
      <c r="AK199" s="132"/>
      <c r="AL199" s="132"/>
      <c r="AM199" s="132"/>
      <c r="AN199" s="132"/>
    </row>
    <row r="200" spans="1:40">
      <c r="A200" s="148"/>
      <c r="B200" s="148"/>
      <c r="C200" s="4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  <c r="AB200" s="96"/>
      <c r="AC200" s="96"/>
      <c r="AD200" s="96"/>
      <c r="AE200" s="96"/>
      <c r="AF200" s="96"/>
      <c r="AG200" s="96"/>
      <c r="AH200" s="96"/>
      <c r="AI200" s="96"/>
      <c r="AJ200" s="96"/>
      <c r="AK200" s="132"/>
      <c r="AL200" s="132"/>
      <c r="AM200" s="132"/>
      <c r="AN200" s="132"/>
    </row>
    <row r="201" spans="1:40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  <c r="AB201" s="148"/>
      <c r="AC201" s="148"/>
      <c r="AD201" s="148"/>
      <c r="AE201" s="148"/>
      <c r="AF201" s="148"/>
      <c r="AG201" s="148"/>
      <c r="AH201" s="148"/>
      <c r="AI201" s="148"/>
      <c r="AJ201" s="148"/>
      <c r="AK201" s="3"/>
      <c r="AL201" s="3"/>
      <c r="AM201" s="3"/>
      <c r="AN201" s="3"/>
    </row>
    <row r="202" spans="1:40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  <c r="AB202" s="96"/>
      <c r="AC202" s="96"/>
      <c r="AD202" s="96"/>
      <c r="AE202" s="96"/>
      <c r="AF202" s="96"/>
      <c r="AG202" s="96"/>
      <c r="AH202" s="96"/>
      <c r="AI202" s="96"/>
      <c r="AJ202" s="96"/>
      <c r="AK202" s="132"/>
      <c r="AL202" s="132"/>
      <c r="AM202" s="132"/>
      <c r="AN202" s="132"/>
    </row>
    <row r="203" spans="1:40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  <c r="AB203" s="148"/>
      <c r="AC203" s="148"/>
      <c r="AD203" s="148"/>
      <c r="AE203" s="148"/>
      <c r="AF203" s="148"/>
      <c r="AG203" s="148"/>
      <c r="AH203" s="148"/>
      <c r="AI203" s="148"/>
      <c r="AJ203" s="148"/>
      <c r="AK203" s="3"/>
      <c r="AL203" s="3"/>
      <c r="AM203" s="3"/>
      <c r="AN203" s="3"/>
    </row>
    <row r="204" spans="1:40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  <c r="AB204" s="96"/>
      <c r="AC204" s="96"/>
      <c r="AD204" s="96"/>
      <c r="AE204" s="96"/>
      <c r="AF204" s="96"/>
      <c r="AG204" s="96"/>
      <c r="AH204" s="96"/>
      <c r="AI204" s="96"/>
      <c r="AJ204" s="96"/>
      <c r="AK204" s="132"/>
      <c r="AL204" s="132"/>
      <c r="AM204" s="132"/>
      <c r="AN204" s="132"/>
    </row>
    <row r="205" spans="1:40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  <c r="AB205" s="148"/>
      <c r="AC205" s="148"/>
      <c r="AD205" s="148"/>
      <c r="AE205" s="148"/>
      <c r="AF205" s="148"/>
      <c r="AG205" s="148"/>
      <c r="AH205" s="148"/>
      <c r="AI205" s="148"/>
      <c r="AJ205" s="148"/>
      <c r="AK205" s="3"/>
      <c r="AL205" s="3"/>
      <c r="AM205" s="3"/>
      <c r="AN205" s="3"/>
    </row>
    <row r="206" spans="1:40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  <c r="AB206" s="96"/>
      <c r="AC206" s="96"/>
      <c r="AD206" s="96"/>
      <c r="AE206" s="96"/>
      <c r="AF206" s="96"/>
      <c r="AG206" s="96"/>
      <c r="AH206" s="96"/>
      <c r="AI206" s="96"/>
      <c r="AJ206" s="96"/>
      <c r="AK206" s="132"/>
      <c r="AL206" s="132"/>
      <c r="AM206" s="132"/>
      <c r="AN206" s="132"/>
    </row>
    <row r="207" spans="1:40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  <c r="AB207" s="148"/>
      <c r="AC207" s="148"/>
      <c r="AD207" s="148"/>
      <c r="AE207" s="148"/>
      <c r="AF207" s="148"/>
      <c r="AG207" s="148"/>
      <c r="AH207" s="148"/>
      <c r="AI207" s="148"/>
      <c r="AJ207" s="148"/>
      <c r="AK207" s="3"/>
      <c r="AL207" s="3"/>
      <c r="AM207" s="3"/>
      <c r="AN207" s="3"/>
    </row>
    <row r="208" spans="1:40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  <c r="AB208" s="96"/>
      <c r="AC208" s="96"/>
      <c r="AD208" s="96"/>
      <c r="AE208" s="96"/>
      <c r="AF208" s="96"/>
      <c r="AG208" s="96"/>
      <c r="AH208" s="96"/>
      <c r="AI208" s="96"/>
      <c r="AJ208" s="96"/>
      <c r="AK208" s="132"/>
      <c r="AL208" s="132"/>
      <c r="AM208" s="132"/>
      <c r="AN208" s="132"/>
    </row>
    <row r="209" spans="1:40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  <c r="AB209" s="148"/>
      <c r="AC209" s="148"/>
      <c r="AD209" s="148"/>
      <c r="AE209" s="148"/>
      <c r="AF209" s="148"/>
      <c r="AG209" s="148"/>
      <c r="AH209" s="148"/>
      <c r="AI209" s="148"/>
      <c r="AJ209" s="148"/>
      <c r="AK209" s="3"/>
      <c r="AL209" s="3"/>
      <c r="AM209" s="3"/>
      <c r="AN209" s="3"/>
    </row>
    <row r="210" spans="1:40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  <c r="AB210" s="96"/>
      <c r="AC210" s="96"/>
      <c r="AD210" s="96"/>
      <c r="AE210" s="96"/>
      <c r="AF210" s="96"/>
      <c r="AG210" s="96"/>
      <c r="AH210" s="96"/>
      <c r="AI210" s="96"/>
      <c r="AJ210" s="96"/>
      <c r="AK210" s="132"/>
      <c r="AL210" s="132"/>
      <c r="AM210" s="132"/>
      <c r="AN210" s="132"/>
    </row>
    <row r="211" spans="1:40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  <c r="AB211" s="148"/>
      <c r="AC211" s="148"/>
      <c r="AD211" s="148"/>
      <c r="AE211" s="148"/>
      <c r="AF211" s="148"/>
      <c r="AG211" s="148"/>
      <c r="AH211" s="148"/>
      <c r="AI211" s="148"/>
      <c r="AJ211" s="148"/>
      <c r="AK211" s="3"/>
      <c r="AL211" s="3"/>
      <c r="AM211" s="3"/>
      <c r="AN211" s="3"/>
    </row>
    <row r="212" spans="1:40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  <c r="AB212" s="96"/>
      <c r="AC212" s="96"/>
      <c r="AD212" s="96"/>
      <c r="AE212" s="96"/>
      <c r="AF212" s="96"/>
      <c r="AG212" s="96"/>
      <c r="AH212" s="96"/>
      <c r="AI212" s="96"/>
      <c r="AJ212" s="96"/>
      <c r="AK212" s="132"/>
      <c r="AL212" s="132"/>
      <c r="AM212" s="132"/>
      <c r="AN212" s="132"/>
    </row>
    <row r="213" spans="1:40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  <c r="AB213" s="148"/>
      <c r="AC213" s="148"/>
      <c r="AD213" s="148"/>
      <c r="AE213" s="148"/>
      <c r="AF213" s="148"/>
      <c r="AG213" s="148"/>
      <c r="AH213" s="148"/>
      <c r="AI213" s="148"/>
      <c r="AJ213" s="148"/>
      <c r="AK213" s="3"/>
      <c r="AL213" s="3"/>
      <c r="AM213" s="3"/>
      <c r="AN213" s="3"/>
    </row>
    <row r="214" spans="1:40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  <c r="AB214" s="96"/>
      <c r="AC214" s="96"/>
      <c r="AD214" s="96"/>
      <c r="AE214" s="96"/>
      <c r="AF214" s="96"/>
      <c r="AG214" s="96"/>
      <c r="AH214" s="96"/>
      <c r="AI214" s="96"/>
      <c r="AJ214" s="96"/>
      <c r="AK214" s="132"/>
      <c r="AL214" s="132"/>
      <c r="AM214" s="132"/>
      <c r="AN214" s="132"/>
    </row>
    <row r="215" spans="1:40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  <c r="AB215" s="148"/>
      <c r="AC215" s="148"/>
      <c r="AD215" s="148"/>
      <c r="AE215" s="148"/>
      <c r="AF215" s="148"/>
      <c r="AG215" s="148"/>
      <c r="AH215" s="148"/>
      <c r="AI215" s="148"/>
      <c r="AJ215" s="148"/>
      <c r="AK215" s="3"/>
      <c r="AL215" s="3"/>
      <c r="AM215" s="3"/>
      <c r="AN215" s="3"/>
    </row>
    <row r="216" spans="1:40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  <c r="AB216" s="96"/>
      <c r="AC216" s="96"/>
      <c r="AD216" s="96"/>
      <c r="AE216" s="96"/>
      <c r="AF216" s="96"/>
      <c r="AG216" s="96"/>
      <c r="AH216" s="96"/>
      <c r="AI216" s="96"/>
      <c r="AJ216" s="96"/>
      <c r="AK216" s="132"/>
      <c r="AL216" s="132"/>
      <c r="AM216" s="132"/>
      <c r="AN216" s="132"/>
    </row>
    <row r="217" spans="1:40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  <c r="AB217" s="148"/>
      <c r="AC217" s="148"/>
      <c r="AD217" s="148"/>
      <c r="AE217" s="148"/>
      <c r="AF217" s="148"/>
      <c r="AG217" s="148"/>
      <c r="AH217" s="148"/>
      <c r="AI217" s="148"/>
      <c r="AJ217" s="148"/>
      <c r="AK217" s="3"/>
      <c r="AL217" s="3"/>
      <c r="AM217" s="3"/>
      <c r="AN217" s="3"/>
    </row>
    <row r="218" spans="1:40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  <c r="AB218" s="96"/>
      <c r="AC218" s="96"/>
      <c r="AD218" s="96"/>
      <c r="AE218" s="96"/>
      <c r="AF218" s="96"/>
      <c r="AG218" s="96"/>
      <c r="AH218" s="96"/>
      <c r="AI218" s="96"/>
      <c r="AJ218" s="96"/>
      <c r="AK218" s="132"/>
      <c r="AL218" s="132"/>
      <c r="AM218" s="132"/>
      <c r="AN218" s="132"/>
    </row>
    <row r="219" spans="1:40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  <c r="AB219" s="148"/>
      <c r="AC219" s="148"/>
      <c r="AD219" s="148"/>
      <c r="AE219" s="148"/>
      <c r="AF219" s="148"/>
      <c r="AG219" s="148"/>
      <c r="AH219" s="148"/>
      <c r="AI219" s="148"/>
      <c r="AJ219" s="148"/>
      <c r="AK219" s="3"/>
      <c r="AL219" s="3"/>
      <c r="AM219" s="3"/>
      <c r="AN219" s="3"/>
    </row>
    <row r="220" spans="1:40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  <c r="AB220" s="96"/>
      <c r="AC220" s="96"/>
      <c r="AD220" s="96"/>
      <c r="AE220" s="96"/>
      <c r="AF220" s="96"/>
      <c r="AG220" s="96"/>
      <c r="AH220" s="96"/>
      <c r="AI220" s="96"/>
      <c r="AJ220" s="96"/>
      <c r="AK220" s="132"/>
      <c r="AL220" s="132"/>
      <c r="AM220" s="132"/>
      <c r="AN220" s="132"/>
    </row>
    <row r="221" spans="1:40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  <c r="AA221" s="148"/>
      <c r="AB221" s="148"/>
      <c r="AC221" s="148"/>
      <c r="AD221" s="148"/>
      <c r="AE221" s="148"/>
      <c r="AF221" s="148"/>
      <c r="AG221" s="148"/>
      <c r="AH221" s="148"/>
      <c r="AI221" s="148"/>
      <c r="AJ221" s="148"/>
      <c r="AK221" s="3"/>
      <c r="AL221" s="3"/>
      <c r="AM221" s="3"/>
      <c r="AN221" s="3"/>
    </row>
    <row r="222" spans="1:40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  <c r="AB222" s="96"/>
      <c r="AC222" s="96"/>
      <c r="AD222" s="96"/>
      <c r="AE222" s="96"/>
      <c r="AF222" s="96"/>
      <c r="AG222" s="96"/>
      <c r="AH222" s="96"/>
      <c r="AI222" s="96"/>
      <c r="AJ222" s="96"/>
      <c r="AK222" s="132"/>
      <c r="AL222" s="132"/>
      <c r="AM222" s="132"/>
      <c r="AN222" s="132"/>
    </row>
    <row r="223" spans="1:40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  <c r="AA223" s="148"/>
      <c r="AB223" s="148"/>
      <c r="AC223" s="148"/>
      <c r="AD223" s="148"/>
      <c r="AE223" s="148"/>
      <c r="AF223" s="148"/>
      <c r="AG223" s="148"/>
      <c r="AH223" s="148"/>
      <c r="AI223" s="148"/>
      <c r="AJ223" s="148"/>
      <c r="AK223" s="3"/>
      <c r="AL223" s="3"/>
      <c r="AM223" s="3"/>
      <c r="AN223" s="3"/>
    </row>
    <row r="224" spans="1:40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  <c r="AB224" s="96"/>
      <c r="AC224" s="96"/>
      <c r="AD224" s="96"/>
      <c r="AE224" s="96"/>
      <c r="AF224" s="96"/>
      <c r="AG224" s="96"/>
      <c r="AH224" s="96"/>
      <c r="AI224" s="96"/>
      <c r="AJ224" s="96"/>
      <c r="AK224" s="132"/>
      <c r="AL224" s="132"/>
      <c r="AM224" s="132"/>
      <c r="AN224" s="132"/>
    </row>
    <row r="225" spans="1:40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  <c r="AB225" s="148"/>
      <c r="AC225" s="148"/>
      <c r="AD225" s="148"/>
      <c r="AE225" s="148"/>
      <c r="AF225" s="148"/>
      <c r="AG225" s="148"/>
      <c r="AH225" s="148"/>
      <c r="AI225" s="148"/>
      <c r="AJ225" s="148"/>
      <c r="AK225" s="3"/>
      <c r="AL225" s="3"/>
      <c r="AM225" s="3"/>
      <c r="AN225" s="3"/>
    </row>
    <row r="226" spans="1:40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  <c r="AB226" s="96"/>
      <c r="AC226" s="96"/>
      <c r="AD226" s="96"/>
      <c r="AE226" s="96"/>
      <c r="AF226" s="96"/>
      <c r="AG226" s="96"/>
      <c r="AH226" s="96"/>
      <c r="AI226" s="96"/>
      <c r="AJ226" s="96"/>
      <c r="AK226" s="132"/>
      <c r="AL226" s="132"/>
      <c r="AM226" s="132"/>
      <c r="AN226" s="132"/>
    </row>
    <row r="227" spans="1:40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  <c r="AB227" s="148"/>
      <c r="AC227" s="148"/>
      <c r="AD227" s="148"/>
      <c r="AE227" s="148"/>
      <c r="AF227" s="148"/>
      <c r="AG227" s="148"/>
      <c r="AH227" s="148"/>
      <c r="AI227" s="148"/>
      <c r="AJ227" s="148"/>
      <c r="AK227" s="3"/>
      <c r="AL227" s="3"/>
      <c r="AM227" s="3"/>
      <c r="AN227" s="3"/>
    </row>
    <row r="228" spans="1:40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  <c r="AB228" s="96"/>
      <c r="AC228" s="96"/>
      <c r="AD228" s="96"/>
      <c r="AE228" s="96"/>
      <c r="AF228" s="96"/>
      <c r="AG228" s="96"/>
      <c r="AH228" s="96"/>
      <c r="AI228" s="96"/>
      <c r="AJ228" s="96"/>
      <c r="AK228" s="132"/>
      <c r="AL228" s="132"/>
      <c r="AM228" s="132"/>
      <c r="AN228" s="132"/>
    </row>
    <row r="229" spans="1:40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  <c r="AB229" s="148"/>
      <c r="AC229" s="148"/>
      <c r="AD229" s="148"/>
      <c r="AE229" s="148"/>
      <c r="AF229" s="148"/>
      <c r="AG229" s="148"/>
      <c r="AH229" s="148"/>
      <c r="AI229" s="148"/>
      <c r="AJ229" s="148"/>
      <c r="AK229" s="3"/>
      <c r="AL229" s="3"/>
      <c r="AM229" s="3"/>
      <c r="AN229" s="3"/>
    </row>
    <row r="230" spans="1:40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  <c r="AB230" s="96"/>
      <c r="AC230" s="96"/>
      <c r="AD230" s="96"/>
      <c r="AE230" s="96"/>
      <c r="AF230" s="96"/>
      <c r="AG230" s="96"/>
      <c r="AH230" s="96"/>
      <c r="AI230" s="96"/>
      <c r="AJ230" s="96"/>
      <c r="AK230" s="132"/>
      <c r="AL230" s="132"/>
      <c r="AM230" s="132"/>
      <c r="AN230" s="132"/>
    </row>
    <row r="231" spans="1:40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  <c r="AB231" s="148"/>
      <c r="AC231" s="148"/>
      <c r="AD231" s="148"/>
      <c r="AE231" s="148"/>
      <c r="AF231" s="148"/>
      <c r="AG231" s="148"/>
      <c r="AH231" s="148"/>
      <c r="AI231" s="148"/>
      <c r="AJ231" s="148"/>
      <c r="AK231" s="3"/>
      <c r="AL231" s="3"/>
      <c r="AM231" s="3"/>
      <c r="AN231" s="3"/>
    </row>
    <row r="232" spans="1:40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  <c r="AB232" s="96"/>
      <c r="AC232" s="96"/>
      <c r="AD232" s="96"/>
      <c r="AE232" s="96"/>
      <c r="AF232" s="96"/>
      <c r="AG232" s="96"/>
      <c r="AH232" s="96"/>
      <c r="AI232" s="96"/>
      <c r="AJ232" s="96"/>
      <c r="AK232" s="132"/>
      <c r="AL232" s="132"/>
      <c r="AM232" s="132"/>
      <c r="AN232" s="132"/>
    </row>
    <row r="233" spans="1:40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  <c r="AA233" s="148"/>
      <c r="AB233" s="148"/>
      <c r="AC233" s="148"/>
      <c r="AD233" s="148"/>
      <c r="AE233" s="148"/>
      <c r="AF233" s="148"/>
      <c r="AG233" s="148"/>
      <c r="AH233" s="148"/>
      <c r="AI233" s="148"/>
      <c r="AJ233" s="148"/>
      <c r="AK233" s="3"/>
      <c r="AL233" s="3"/>
      <c r="AM233" s="3"/>
      <c r="AN233" s="3"/>
    </row>
    <row r="234" spans="1:40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  <c r="AB234" s="96"/>
      <c r="AC234" s="96"/>
      <c r="AD234" s="96"/>
      <c r="AE234" s="96"/>
      <c r="AF234" s="96"/>
      <c r="AG234" s="96"/>
      <c r="AH234" s="96"/>
      <c r="AI234" s="96"/>
      <c r="AJ234" s="96"/>
      <c r="AK234" s="132"/>
      <c r="AL234" s="132"/>
      <c r="AM234" s="132"/>
      <c r="AN234" s="132"/>
    </row>
    <row r="235" spans="1:40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  <c r="AA235" s="148"/>
      <c r="AB235" s="148"/>
      <c r="AC235" s="148"/>
      <c r="AD235" s="148"/>
      <c r="AE235" s="148"/>
      <c r="AF235" s="148"/>
      <c r="AG235" s="148"/>
      <c r="AH235" s="148"/>
      <c r="AI235" s="148"/>
      <c r="AJ235" s="148"/>
      <c r="AK235" s="3"/>
      <c r="AL235" s="3"/>
      <c r="AM235" s="3"/>
      <c r="AN235" s="3"/>
    </row>
    <row r="236" spans="1:40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  <c r="AB236" s="96"/>
      <c r="AC236" s="96"/>
      <c r="AD236" s="96"/>
      <c r="AE236" s="96"/>
      <c r="AF236" s="96"/>
      <c r="AG236" s="96"/>
      <c r="AH236" s="96"/>
      <c r="AI236" s="96"/>
      <c r="AJ236" s="96"/>
      <c r="AK236" s="132"/>
      <c r="AL236" s="132"/>
      <c r="AM236" s="132"/>
      <c r="AN236" s="132"/>
    </row>
    <row r="237" spans="1:40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  <c r="AA237" s="148"/>
      <c r="AB237" s="148"/>
      <c r="AC237" s="148"/>
      <c r="AD237" s="148"/>
      <c r="AE237" s="148"/>
      <c r="AF237" s="148"/>
      <c r="AG237" s="148"/>
      <c r="AH237" s="148"/>
      <c r="AI237" s="148"/>
      <c r="AJ237" s="148"/>
      <c r="AK237" s="3"/>
      <c r="AL237" s="3"/>
      <c r="AM237" s="3"/>
      <c r="AN237" s="3"/>
    </row>
    <row r="238" spans="1:40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  <c r="AB238" s="96"/>
      <c r="AC238" s="96"/>
      <c r="AD238" s="96"/>
      <c r="AE238" s="96"/>
      <c r="AF238" s="96"/>
      <c r="AG238" s="96"/>
      <c r="AH238" s="96"/>
      <c r="AI238" s="96"/>
      <c r="AJ238" s="96"/>
      <c r="AK238" s="132"/>
      <c r="AL238" s="132"/>
      <c r="AM238" s="132"/>
      <c r="AN238" s="132"/>
    </row>
    <row r="239" spans="1:40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  <c r="AB239" s="148"/>
      <c r="AC239" s="148"/>
      <c r="AD239" s="148"/>
      <c r="AE239" s="148"/>
      <c r="AF239" s="148"/>
      <c r="AG239" s="148"/>
      <c r="AH239" s="148"/>
      <c r="AI239" s="148"/>
      <c r="AJ239" s="148"/>
      <c r="AK239" s="3"/>
      <c r="AL239" s="3"/>
      <c r="AM239" s="3"/>
      <c r="AN239" s="3"/>
    </row>
    <row r="240" spans="1:40">
      <c r="A240" s="96"/>
      <c r="B240" s="96"/>
      <c r="C240" s="96"/>
      <c r="D240" s="96"/>
      <c r="E240" s="96"/>
      <c r="F240" s="96"/>
      <c r="G240" s="96"/>
      <c r="H240" s="96"/>
      <c r="I240" s="96"/>
      <c r="J240" s="96"/>
      <c r="K240" s="96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6"/>
      <c r="Z240" s="96"/>
      <c r="AA240" s="96"/>
      <c r="AB240" s="96"/>
      <c r="AC240" s="96"/>
      <c r="AD240" s="96"/>
      <c r="AE240" s="96"/>
      <c r="AF240" s="96"/>
      <c r="AG240" s="96"/>
      <c r="AH240" s="96"/>
      <c r="AI240" s="96"/>
      <c r="AJ240" s="96"/>
      <c r="AK240" s="132"/>
      <c r="AL240" s="132"/>
      <c r="AM240" s="132"/>
      <c r="AN240" s="132"/>
    </row>
    <row r="241" spans="1:40">
      <c r="A241" s="148"/>
      <c r="B241" s="148"/>
      <c r="C241" s="148"/>
      <c r="D241" s="148"/>
      <c r="E241" s="148"/>
      <c r="F241" s="148"/>
      <c r="G241" s="148"/>
      <c r="H241" s="148"/>
      <c r="I241" s="148"/>
      <c r="J241" s="148"/>
      <c r="K241" s="148"/>
      <c r="L241" s="148"/>
      <c r="M241" s="148"/>
      <c r="N241" s="148"/>
      <c r="O241" s="148"/>
      <c r="P241" s="148"/>
      <c r="Q241" s="148"/>
      <c r="R241" s="148"/>
      <c r="S241" s="148"/>
      <c r="T241" s="148"/>
      <c r="U241" s="148"/>
      <c r="V241" s="148"/>
      <c r="W241" s="148"/>
      <c r="X241" s="148"/>
      <c r="Y241" s="148"/>
      <c r="Z241" s="148"/>
      <c r="AA241" s="148"/>
      <c r="AB241" s="148"/>
      <c r="AC241" s="148"/>
      <c r="AD241" s="148"/>
      <c r="AE241" s="148"/>
      <c r="AF241" s="148"/>
      <c r="AG241" s="148"/>
      <c r="AH241" s="148"/>
      <c r="AI241" s="148"/>
      <c r="AJ241" s="148"/>
      <c r="AK241" s="3"/>
      <c r="AL241" s="3"/>
      <c r="AM241" s="3"/>
      <c r="AN241" s="3"/>
    </row>
    <row r="242" spans="1:40">
      <c r="A242" s="96"/>
      <c r="B242" s="96"/>
      <c r="C242" s="96"/>
      <c r="D242" s="96"/>
      <c r="E242" s="96"/>
      <c r="F242" s="96"/>
      <c r="G242" s="96"/>
      <c r="H242" s="96"/>
      <c r="I242" s="96"/>
      <c r="J242" s="96"/>
      <c r="K242" s="96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6"/>
      <c r="Z242" s="96"/>
      <c r="AA242" s="96"/>
      <c r="AB242" s="96"/>
      <c r="AC242" s="96"/>
      <c r="AD242" s="96"/>
      <c r="AE242" s="96"/>
      <c r="AF242" s="96"/>
      <c r="AG242" s="96"/>
      <c r="AH242" s="96"/>
      <c r="AI242" s="96"/>
      <c r="AJ242" s="96"/>
      <c r="AK242" s="132"/>
      <c r="AL242" s="132"/>
      <c r="AM242" s="132"/>
      <c r="AN242" s="132"/>
    </row>
    <row r="243" spans="1:40">
      <c r="A243" s="148"/>
      <c r="B243" s="148"/>
      <c r="C243" s="148"/>
      <c r="D243" s="148"/>
      <c r="E243" s="148"/>
      <c r="F243" s="148"/>
      <c r="G243" s="148"/>
      <c r="H243" s="148"/>
      <c r="I243" s="148"/>
      <c r="J243" s="148"/>
      <c r="K243" s="148"/>
      <c r="L243" s="148"/>
      <c r="M243" s="148"/>
      <c r="N243" s="148"/>
      <c r="O243" s="148"/>
      <c r="P243" s="148"/>
      <c r="Q243" s="148"/>
      <c r="R243" s="148"/>
      <c r="S243" s="148"/>
      <c r="T243" s="148"/>
      <c r="U243" s="148"/>
      <c r="V243" s="148"/>
      <c r="W243" s="148"/>
      <c r="X243" s="148"/>
      <c r="Y243" s="148"/>
      <c r="Z243" s="148"/>
      <c r="AA243" s="148"/>
      <c r="AB243" s="148"/>
      <c r="AC243" s="148"/>
      <c r="AD243" s="148"/>
      <c r="AE243" s="148"/>
      <c r="AF243" s="148"/>
      <c r="AG243" s="148"/>
      <c r="AH243" s="148"/>
      <c r="AI243" s="148"/>
      <c r="AJ243" s="148"/>
      <c r="AK243" s="3"/>
      <c r="AL243" s="3"/>
      <c r="AM243" s="3"/>
      <c r="AN243" s="3"/>
    </row>
    <row r="244" spans="1:40">
      <c r="A244" s="96"/>
      <c r="B244" s="96"/>
      <c r="C244" s="96"/>
      <c r="D244" s="96"/>
      <c r="E244" s="96"/>
      <c r="F244" s="96"/>
      <c r="G244" s="96"/>
      <c r="H244" s="96"/>
      <c r="I244" s="96"/>
      <c r="J244" s="96"/>
      <c r="K244" s="96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6"/>
      <c r="Z244" s="96"/>
      <c r="AA244" s="96"/>
      <c r="AB244" s="96"/>
      <c r="AC244" s="96"/>
      <c r="AD244" s="96"/>
      <c r="AE244" s="96"/>
      <c r="AF244" s="96"/>
      <c r="AG244" s="96"/>
      <c r="AH244" s="96"/>
      <c r="AI244" s="96"/>
      <c r="AJ244" s="96"/>
      <c r="AK244" s="132"/>
      <c r="AL244" s="132"/>
      <c r="AM244" s="132"/>
      <c r="AN244" s="132"/>
    </row>
    <row r="245" spans="1:40">
      <c r="A245" s="148"/>
      <c r="B245" s="148"/>
      <c r="C245" s="148"/>
      <c r="D245" s="148"/>
      <c r="E245" s="148"/>
      <c r="F245" s="148"/>
      <c r="G245" s="148"/>
      <c r="H245" s="148"/>
      <c r="I245" s="148"/>
      <c r="J245" s="148"/>
      <c r="K245" s="148"/>
      <c r="L245" s="148"/>
      <c r="M245" s="148"/>
      <c r="N245" s="148"/>
      <c r="O245" s="148"/>
      <c r="P245" s="148"/>
      <c r="Q245" s="148"/>
      <c r="R245" s="148"/>
      <c r="S245" s="148"/>
      <c r="T245" s="148"/>
      <c r="U245" s="148"/>
      <c r="V245" s="148"/>
      <c r="W245" s="148"/>
      <c r="X245" s="148"/>
      <c r="Y245" s="148"/>
      <c r="Z245" s="148"/>
      <c r="AA245" s="148"/>
      <c r="AB245" s="148"/>
      <c r="AC245" s="148"/>
      <c r="AD245" s="148"/>
      <c r="AE245" s="148"/>
      <c r="AF245" s="148"/>
      <c r="AG245" s="148"/>
      <c r="AH245" s="148"/>
      <c r="AI245" s="148"/>
      <c r="AJ245" s="148"/>
      <c r="AK245" s="3"/>
      <c r="AL245" s="3"/>
      <c r="AM245" s="3"/>
      <c r="AN245" s="3"/>
    </row>
    <row r="246" spans="1:40">
      <c r="A246" s="96"/>
      <c r="B246" s="96"/>
      <c r="C246" s="96"/>
      <c r="D246" s="96"/>
      <c r="E246" s="96"/>
      <c r="F246" s="96"/>
      <c r="G246" s="96"/>
      <c r="H246" s="96"/>
      <c r="I246" s="96"/>
      <c r="J246" s="96"/>
      <c r="K246" s="96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6"/>
      <c r="Z246" s="96"/>
      <c r="AA246" s="96"/>
      <c r="AB246" s="96"/>
      <c r="AC246" s="96"/>
      <c r="AD246" s="96"/>
      <c r="AE246" s="96"/>
      <c r="AF246" s="96"/>
      <c r="AG246" s="96"/>
      <c r="AH246" s="96"/>
      <c r="AI246" s="96"/>
      <c r="AJ246" s="96"/>
      <c r="AK246" s="132"/>
      <c r="AL246" s="132"/>
      <c r="AM246" s="132"/>
      <c r="AN246" s="132"/>
    </row>
    <row r="247" spans="1:40">
      <c r="A247" s="148"/>
      <c r="B247" s="148"/>
      <c r="C247" s="148"/>
      <c r="D247" s="148"/>
      <c r="E247" s="148"/>
      <c r="F247" s="148"/>
      <c r="G247" s="148"/>
      <c r="H247" s="148"/>
      <c r="I247" s="148"/>
      <c r="J247" s="148"/>
      <c r="K247" s="148"/>
      <c r="L247" s="148"/>
      <c r="M247" s="148"/>
      <c r="N247" s="148"/>
      <c r="O247" s="148"/>
      <c r="P247" s="148"/>
      <c r="Q247" s="148"/>
      <c r="R247" s="148"/>
      <c r="S247" s="148"/>
      <c r="T247" s="148"/>
      <c r="U247" s="148"/>
      <c r="V247" s="148"/>
      <c r="W247" s="148"/>
      <c r="X247" s="148"/>
      <c r="Y247" s="148"/>
      <c r="Z247" s="148"/>
      <c r="AA247" s="148"/>
      <c r="AB247" s="148"/>
      <c r="AC247" s="148"/>
      <c r="AD247" s="148"/>
      <c r="AE247" s="148"/>
      <c r="AF247" s="148"/>
      <c r="AG247" s="148"/>
      <c r="AH247" s="148"/>
      <c r="AI247" s="148"/>
      <c r="AJ247" s="148"/>
      <c r="AK247" s="3"/>
      <c r="AL247" s="3"/>
      <c r="AM247" s="3"/>
      <c r="AN247" s="3"/>
    </row>
    <row r="248" spans="1:40">
      <c r="A248" s="96"/>
      <c r="B248" s="96"/>
      <c r="C248" s="96"/>
      <c r="D248" s="96"/>
      <c r="E248" s="96"/>
      <c r="F248" s="96"/>
      <c r="G248" s="96"/>
      <c r="H248" s="96"/>
      <c r="I248" s="96"/>
      <c r="J248" s="96"/>
      <c r="K248" s="96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6"/>
      <c r="Z248" s="96"/>
      <c r="AA248" s="96"/>
      <c r="AB248" s="96"/>
      <c r="AC248" s="96"/>
      <c r="AD248" s="96"/>
      <c r="AE248" s="96"/>
      <c r="AF248" s="96"/>
      <c r="AG248" s="96"/>
      <c r="AH248" s="96"/>
      <c r="AI248" s="96"/>
      <c r="AJ248" s="96"/>
      <c r="AK248" s="132"/>
      <c r="AL248" s="132"/>
      <c r="AM248" s="132"/>
      <c r="AN248" s="132"/>
    </row>
    <row r="249" spans="1:40">
      <c r="A249" s="148"/>
      <c r="B249" s="148"/>
      <c r="C249" s="148"/>
      <c r="D249" s="148"/>
      <c r="E249" s="148"/>
      <c r="F249" s="148"/>
      <c r="G249" s="148"/>
      <c r="H249" s="148"/>
      <c r="I249" s="148"/>
      <c r="J249" s="148"/>
      <c r="K249" s="148"/>
      <c r="L249" s="148"/>
      <c r="M249" s="148"/>
      <c r="N249" s="148"/>
      <c r="O249" s="148"/>
      <c r="P249" s="148"/>
      <c r="Q249" s="148"/>
      <c r="R249" s="148"/>
      <c r="S249" s="148"/>
      <c r="T249" s="148"/>
      <c r="U249" s="148"/>
      <c r="V249" s="148"/>
      <c r="W249" s="148"/>
      <c r="X249" s="148"/>
      <c r="Y249" s="148"/>
      <c r="Z249" s="148"/>
      <c r="AA249" s="148"/>
      <c r="AB249" s="148"/>
      <c r="AC249" s="148"/>
      <c r="AD249" s="148"/>
      <c r="AE249" s="148"/>
      <c r="AF249" s="148"/>
      <c r="AG249" s="148"/>
      <c r="AH249" s="148"/>
      <c r="AI249" s="148"/>
      <c r="AJ249" s="148"/>
      <c r="AK249" s="3"/>
      <c r="AL249" s="3"/>
      <c r="AM249" s="3"/>
      <c r="AN249" s="3"/>
    </row>
    <row r="250" spans="1:40">
      <c r="A250" s="96"/>
      <c r="B250" s="96"/>
      <c r="C250" s="96"/>
      <c r="D250" s="96"/>
      <c r="E250" s="96"/>
      <c r="F250" s="96"/>
      <c r="G250" s="96"/>
      <c r="H250" s="96"/>
      <c r="I250" s="96"/>
      <c r="J250" s="96"/>
      <c r="K250" s="96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6"/>
      <c r="Z250" s="96"/>
      <c r="AA250" s="96"/>
      <c r="AB250" s="96"/>
      <c r="AC250" s="96"/>
      <c r="AD250" s="96"/>
      <c r="AE250" s="96"/>
      <c r="AF250" s="96"/>
      <c r="AG250" s="96"/>
      <c r="AH250" s="96"/>
      <c r="AI250" s="96"/>
      <c r="AJ250" s="96"/>
      <c r="AK250" s="132"/>
      <c r="AL250" s="132"/>
      <c r="AM250" s="132"/>
      <c r="AN250" s="132"/>
    </row>
    <row r="251" spans="1:40">
      <c r="A251" s="148"/>
      <c r="B251" s="148"/>
      <c r="C251" s="148"/>
      <c r="D251" s="148"/>
      <c r="E251" s="148"/>
      <c r="F251" s="148"/>
      <c r="G251" s="148"/>
      <c r="H251" s="148"/>
      <c r="I251" s="148"/>
      <c r="J251" s="148"/>
      <c r="K251" s="148"/>
      <c r="L251" s="148"/>
      <c r="M251" s="148"/>
      <c r="N251" s="148"/>
      <c r="O251" s="148"/>
      <c r="P251" s="148"/>
      <c r="Q251" s="148"/>
      <c r="R251" s="148"/>
      <c r="S251" s="148"/>
      <c r="T251" s="148"/>
      <c r="U251" s="148"/>
      <c r="V251" s="148"/>
      <c r="W251" s="148"/>
      <c r="X251" s="148"/>
      <c r="Y251" s="148"/>
      <c r="Z251" s="148"/>
      <c r="AA251" s="148"/>
      <c r="AB251" s="148"/>
      <c r="AC251" s="148"/>
      <c r="AD251" s="148"/>
      <c r="AE251" s="148"/>
      <c r="AF251" s="148"/>
      <c r="AG251" s="148"/>
      <c r="AH251" s="148"/>
      <c r="AI251" s="148"/>
      <c r="AJ251" s="148"/>
      <c r="AK251" s="3"/>
      <c r="AL251" s="3"/>
      <c r="AM251" s="3"/>
      <c r="AN251" s="3"/>
    </row>
    <row r="252" spans="1:40">
      <c r="A252" s="96"/>
      <c r="B252" s="96"/>
      <c r="C252" s="96"/>
      <c r="D252" s="96"/>
      <c r="E252" s="96"/>
      <c r="F252" s="96"/>
      <c r="G252" s="96"/>
      <c r="H252" s="96"/>
      <c r="I252" s="96"/>
      <c r="J252" s="96"/>
      <c r="K252" s="96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6"/>
      <c r="Z252" s="96"/>
      <c r="AA252" s="96"/>
      <c r="AB252" s="96"/>
      <c r="AC252" s="96"/>
      <c r="AD252" s="96"/>
      <c r="AE252" s="96"/>
      <c r="AF252" s="96"/>
      <c r="AG252" s="96"/>
      <c r="AH252" s="96"/>
      <c r="AI252" s="96"/>
      <c r="AJ252" s="96"/>
      <c r="AK252" s="132"/>
      <c r="AL252" s="132"/>
      <c r="AM252" s="132"/>
      <c r="AN252" s="132"/>
    </row>
    <row r="253" spans="1:40">
      <c r="A253" s="148"/>
      <c r="B253" s="148"/>
      <c r="C253" s="148"/>
      <c r="D253" s="148"/>
      <c r="E253" s="148"/>
      <c r="F253" s="148"/>
      <c r="G253" s="148"/>
      <c r="H253" s="148"/>
      <c r="I253" s="148"/>
      <c r="J253" s="148"/>
      <c r="K253" s="148"/>
      <c r="L253" s="148"/>
      <c r="M253" s="148"/>
      <c r="N253" s="148"/>
      <c r="O253" s="148"/>
      <c r="P253" s="148"/>
      <c r="Q253" s="148"/>
      <c r="R253" s="148"/>
      <c r="S253" s="148"/>
      <c r="T253" s="148"/>
      <c r="U253" s="148"/>
      <c r="V253" s="148"/>
      <c r="W253" s="148"/>
      <c r="X253" s="148"/>
      <c r="Y253" s="148"/>
      <c r="Z253" s="148"/>
      <c r="AA253" s="148"/>
      <c r="AB253" s="148"/>
      <c r="AC253" s="148"/>
      <c r="AD253" s="148"/>
      <c r="AE253" s="148"/>
      <c r="AF253" s="148"/>
      <c r="AG253" s="148"/>
      <c r="AH253" s="148"/>
      <c r="AI253" s="148"/>
      <c r="AJ253" s="148"/>
      <c r="AK253" s="3"/>
      <c r="AL253" s="3"/>
      <c r="AM253" s="3"/>
      <c r="AN253" s="3"/>
    </row>
    <row r="254" spans="1:40">
      <c r="A254" s="96"/>
      <c r="B254" s="96"/>
      <c r="C254" s="96"/>
      <c r="D254" s="96"/>
      <c r="E254" s="96"/>
      <c r="F254" s="96"/>
      <c r="G254" s="96"/>
      <c r="H254" s="96"/>
      <c r="I254" s="96"/>
      <c r="J254" s="96"/>
      <c r="K254" s="96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6"/>
      <c r="Z254" s="96"/>
      <c r="AA254" s="96"/>
      <c r="AB254" s="96"/>
      <c r="AC254" s="96"/>
      <c r="AD254" s="96"/>
      <c r="AE254" s="96"/>
      <c r="AF254" s="96"/>
      <c r="AG254" s="96"/>
      <c r="AH254" s="96"/>
      <c r="AI254" s="96"/>
      <c r="AJ254" s="96"/>
      <c r="AK254" s="132"/>
      <c r="AL254" s="132"/>
      <c r="AM254" s="132"/>
      <c r="AN254" s="132"/>
    </row>
    <row r="255" spans="1:40">
      <c r="A255" s="148"/>
      <c r="B255" s="148"/>
      <c r="C255" s="148"/>
      <c r="D255" s="148"/>
      <c r="E255" s="148"/>
      <c r="F255" s="148"/>
      <c r="G255" s="148"/>
      <c r="H255" s="148"/>
      <c r="I255" s="148"/>
      <c r="J255" s="148"/>
      <c r="K255" s="148"/>
      <c r="L255" s="148"/>
      <c r="M255" s="148"/>
      <c r="N255" s="148"/>
      <c r="O255" s="148"/>
      <c r="P255" s="148"/>
      <c r="Q255" s="148"/>
      <c r="R255" s="148"/>
      <c r="S255" s="148"/>
      <c r="T255" s="148"/>
      <c r="U255" s="148"/>
      <c r="V255" s="148"/>
      <c r="W255" s="148"/>
      <c r="X255" s="148"/>
      <c r="Y255" s="148"/>
      <c r="Z255" s="148"/>
      <c r="AA255" s="148"/>
      <c r="AB255" s="148"/>
      <c r="AC255" s="148"/>
      <c r="AD255" s="148"/>
      <c r="AE255" s="148"/>
      <c r="AF255" s="148"/>
      <c r="AG255" s="148"/>
      <c r="AH255" s="148"/>
      <c r="AI255" s="148"/>
      <c r="AJ255" s="148"/>
      <c r="AK255" s="3"/>
      <c r="AL255" s="3"/>
      <c r="AM255" s="3"/>
      <c r="AN255" s="3"/>
    </row>
    <row r="256" spans="1:40">
      <c r="A256" s="96"/>
      <c r="B256" s="96"/>
      <c r="C256" s="96"/>
      <c r="D256" s="96"/>
      <c r="E256" s="96"/>
      <c r="F256" s="96"/>
      <c r="G256" s="96"/>
      <c r="H256" s="96"/>
      <c r="I256" s="96"/>
      <c r="J256" s="96"/>
      <c r="K256" s="96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6"/>
      <c r="Z256" s="96"/>
      <c r="AA256" s="96"/>
      <c r="AB256" s="96"/>
      <c r="AC256" s="96"/>
      <c r="AD256" s="96"/>
      <c r="AE256" s="96"/>
      <c r="AF256" s="96"/>
      <c r="AG256" s="96"/>
      <c r="AH256" s="96"/>
      <c r="AI256" s="96"/>
      <c r="AJ256" s="96"/>
      <c r="AK256" s="132"/>
      <c r="AL256" s="132"/>
      <c r="AM256" s="132"/>
      <c r="AN256" s="132"/>
    </row>
    <row r="257" spans="1:40">
      <c r="A257" s="148"/>
      <c r="B257" s="148"/>
      <c r="C257" s="148"/>
      <c r="D257" s="148"/>
      <c r="E257" s="148"/>
      <c r="F257" s="148"/>
      <c r="G257" s="148"/>
      <c r="H257" s="148"/>
      <c r="I257" s="148"/>
      <c r="J257" s="148"/>
      <c r="K257" s="148"/>
      <c r="L257" s="148"/>
      <c r="M257" s="148"/>
      <c r="N257" s="148"/>
      <c r="O257" s="148"/>
      <c r="P257" s="148"/>
      <c r="Q257" s="148"/>
      <c r="R257" s="148"/>
      <c r="S257" s="148"/>
      <c r="T257" s="148"/>
      <c r="U257" s="148"/>
      <c r="V257" s="148"/>
      <c r="W257" s="148"/>
      <c r="X257" s="148"/>
      <c r="Y257" s="148"/>
      <c r="Z257" s="148"/>
      <c r="AA257" s="148"/>
      <c r="AB257" s="148"/>
      <c r="AC257" s="148"/>
      <c r="AD257" s="148"/>
      <c r="AE257" s="148"/>
      <c r="AF257" s="148"/>
      <c r="AG257" s="148"/>
      <c r="AH257" s="148"/>
      <c r="AI257" s="148"/>
      <c r="AJ257" s="148"/>
      <c r="AK257" s="3"/>
      <c r="AL257" s="3"/>
      <c r="AM257" s="3"/>
      <c r="AN257" s="3"/>
    </row>
    <row r="258" spans="1:40">
      <c r="A258" s="96"/>
      <c r="B258" s="96"/>
      <c r="C258" s="96"/>
      <c r="D258" s="96"/>
      <c r="E258" s="96"/>
      <c r="F258" s="96"/>
      <c r="G258" s="96"/>
      <c r="H258" s="96"/>
      <c r="I258" s="96"/>
      <c r="J258" s="96"/>
      <c r="K258" s="96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6"/>
      <c r="Z258" s="96"/>
      <c r="AA258" s="96"/>
      <c r="AB258" s="96"/>
      <c r="AC258" s="96"/>
      <c r="AD258" s="96"/>
      <c r="AE258" s="96"/>
      <c r="AF258" s="96"/>
      <c r="AG258" s="96"/>
      <c r="AH258" s="96"/>
      <c r="AI258" s="96"/>
      <c r="AJ258" s="96"/>
      <c r="AK258" s="132"/>
      <c r="AL258" s="132"/>
      <c r="AM258" s="132"/>
      <c r="AN258" s="132"/>
    </row>
    <row r="259" spans="1:40">
      <c r="A259" s="148"/>
      <c r="B259" s="148"/>
      <c r="C259" s="148"/>
      <c r="D259" s="148"/>
      <c r="E259" s="148"/>
      <c r="F259" s="148"/>
      <c r="G259" s="148"/>
      <c r="H259" s="148"/>
      <c r="I259" s="148"/>
      <c r="J259" s="148"/>
      <c r="K259" s="148"/>
      <c r="L259" s="148"/>
      <c r="M259" s="148"/>
      <c r="N259" s="148"/>
      <c r="O259" s="148"/>
      <c r="P259" s="148"/>
      <c r="Q259" s="148"/>
      <c r="R259" s="148"/>
      <c r="S259" s="148"/>
      <c r="T259" s="148"/>
      <c r="U259" s="148"/>
      <c r="V259" s="148"/>
      <c r="W259" s="148"/>
      <c r="X259" s="148"/>
      <c r="Y259" s="148"/>
      <c r="Z259" s="148"/>
      <c r="AA259" s="148"/>
      <c r="AB259" s="148"/>
      <c r="AC259" s="148"/>
      <c r="AD259" s="148"/>
      <c r="AE259" s="148"/>
      <c r="AF259" s="148"/>
      <c r="AG259" s="148"/>
      <c r="AH259" s="148"/>
      <c r="AI259" s="148"/>
      <c r="AJ259" s="148"/>
      <c r="AK259" s="3"/>
      <c r="AL259" s="3"/>
      <c r="AM259" s="3"/>
      <c r="AN259" s="3"/>
    </row>
    <row r="260" spans="1:40">
      <c r="A260" s="96"/>
      <c r="B260" s="96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6"/>
      <c r="Z260" s="96"/>
      <c r="AA260" s="96"/>
      <c r="AB260" s="96"/>
      <c r="AC260" s="96"/>
      <c r="AD260" s="96"/>
      <c r="AE260" s="96"/>
      <c r="AF260" s="96"/>
      <c r="AG260" s="96"/>
      <c r="AH260" s="96"/>
      <c r="AI260" s="96"/>
      <c r="AJ260" s="96"/>
      <c r="AK260" s="132"/>
      <c r="AL260" s="132"/>
      <c r="AM260" s="132"/>
      <c r="AN260" s="132"/>
    </row>
    <row r="261" spans="1:40">
      <c r="A261" s="148"/>
      <c r="B261" s="148"/>
      <c r="C261" s="148"/>
      <c r="D261" s="148"/>
      <c r="E261" s="148"/>
      <c r="F261" s="148"/>
      <c r="G261" s="148"/>
      <c r="H261" s="148"/>
      <c r="I261" s="148"/>
      <c r="J261" s="148"/>
      <c r="K261" s="148"/>
      <c r="L261" s="148"/>
      <c r="M261" s="148"/>
      <c r="N261" s="148"/>
      <c r="O261" s="148"/>
      <c r="P261" s="148"/>
      <c r="Q261" s="148"/>
      <c r="R261" s="148"/>
      <c r="S261" s="148"/>
      <c r="T261" s="148"/>
      <c r="U261" s="148"/>
      <c r="V261" s="148"/>
      <c r="W261" s="148"/>
      <c r="X261" s="148"/>
      <c r="Y261" s="148"/>
      <c r="Z261" s="148"/>
      <c r="AA261" s="148"/>
      <c r="AB261" s="148"/>
      <c r="AC261" s="148"/>
      <c r="AD261" s="148"/>
      <c r="AE261" s="148"/>
      <c r="AF261" s="148"/>
      <c r="AG261" s="148"/>
      <c r="AH261" s="148"/>
      <c r="AI261" s="148"/>
      <c r="AJ261" s="148"/>
      <c r="AK261" s="3"/>
      <c r="AL261" s="3"/>
      <c r="AM261" s="3"/>
      <c r="AN261" s="3"/>
    </row>
    <row r="262" spans="1:40">
      <c r="A262" s="96"/>
      <c r="B262" s="96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6"/>
      <c r="Z262" s="96"/>
      <c r="AA262" s="96"/>
      <c r="AB262" s="96"/>
      <c r="AC262" s="96"/>
      <c r="AD262" s="96"/>
      <c r="AE262" s="96"/>
      <c r="AF262" s="96"/>
      <c r="AG262" s="96"/>
      <c r="AH262" s="96"/>
      <c r="AI262" s="96"/>
      <c r="AJ262" s="96"/>
      <c r="AK262" s="132"/>
      <c r="AL262" s="132"/>
      <c r="AM262" s="132"/>
      <c r="AN262" s="132"/>
    </row>
    <row r="263" spans="1:40">
      <c r="A263" s="148"/>
      <c r="B263" s="148"/>
      <c r="C263" s="148"/>
      <c r="D263" s="148"/>
      <c r="E263" s="148"/>
      <c r="F263" s="148"/>
      <c r="G263" s="148"/>
      <c r="H263" s="148"/>
      <c r="I263" s="148"/>
      <c r="J263" s="148"/>
      <c r="K263" s="148"/>
      <c r="L263" s="148"/>
      <c r="M263" s="148"/>
      <c r="N263" s="148"/>
      <c r="O263" s="148"/>
      <c r="P263" s="148"/>
      <c r="Q263" s="148"/>
      <c r="R263" s="148"/>
      <c r="S263" s="148"/>
      <c r="T263" s="148"/>
      <c r="U263" s="148"/>
      <c r="V263" s="148"/>
      <c r="W263" s="148"/>
      <c r="X263" s="148"/>
      <c r="Y263" s="148"/>
      <c r="Z263" s="148"/>
      <c r="AA263" s="148"/>
      <c r="AB263" s="148"/>
      <c r="AC263" s="148"/>
      <c r="AD263" s="148"/>
      <c r="AE263" s="148"/>
      <c r="AF263" s="148"/>
      <c r="AG263" s="148"/>
      <c r="AH263" s="148"/>
      <c r="AI263" s="148"/>
      <c r="AJ263" s="148"/>
      <c r="AK263" s="3"/>
      <c r="AL263" s="3"/>
      <c r="AM263" s="3"/>
      <c r="AN263" s="3"/>
    </row>
    <row r="264" spans="1:40">
      <c r="A264" s="96"/>
      <c r="B264" s="96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6"/>
      <c r="Z264" s="96"/>
      <c r="AA264" s="96"/>
      <c r="AB264" s="96"/>
      <c r="AC264" s="96"/>
      <c r="AD264" s="96"/>
      <c r="AE264" s="96"/>
      <c r="AF264" s="96"/>
      <c r="AG264" s="96"/>
      <c r="AH264" s="96"/>
      <c r="AI264" s="96"/>
      <c r="AJ264" s="96"/>
      <c r="AK264" s="132"/>
      <c r="AL264" s="132"/>
      <c r="AM264" s="132"/>
      <c r="AN264" s="132"/>
    </row>
    <row r="265" spans="1:40">
      <c r="A265" s="148"/>
      <c r="B265" s="148"/>
      <c r="C265" s="148"/>
      <c r="D265" s="148"/>
      <c r="E265" s="148"/>
      <c r="F265" s="148"/>
      <c r="G265" s="148"/>
      <c r="H265" s="148"/>
      <c r="I265" s="148"/>
      <c r="J265" s="148"/>
      <c r="K265" s="148"/>
      <c r="L265" s="148"/>
      <c r="M265" s="148"/>
      <c r="N265" s="148"/>
      <c r="O265" s="148"/>
      <c r="P265" s="148"/>
      <c r="Q265" s="148"/>
      <c r="R265" s="148"/>
      <c r="S265" s="148"/>
      <c r="T265" s="148"/>
      <c r="U265" s="148"/>
      <c r="V265" s="148"/>
      <c r="W265" s="148"/>
      <c r="X265" s="148"/>
      <c r="Y265" s="148"/>
      <c r="Z265" s="148"/>
      <c r="AA265" s="148"/>
      <c r="AB265" s="148"/>
      <c r="AC265" s="148"/>
      <c r="AD265" s="148"/>
      <c r="AE265" s="148"/>
      <c r="AF265" s="148"/>
      <c r="AG265" s="148"/>
      <c r="AH265" s="148"/>
      <c r="AI265" s="148"/>
      <c r="AJ265" s="148"/>
      <c r="AK265" s="3"/>
      <c r="AL265" s="3"/>
      <c r="AM265" s="3"/>
      <c r="AN265" s="3"/>
    </row>
    <row r="266" spans="1:40">
      <c r="A266" s="96"/>
      <c r="B266" s="96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6"/>
      <c r="Z266" s="96"/>
      <c r="AA266" s="96"/>
      <c r="AB266" s="96"/>
      <c r="AC266" s="96"/>
      <c r="AD266" s="96"/>
      <c r="AE266" s="96"/>
      <c r="AF266" s="96"/>
      <c r="AG266" s="96"/>
      <c r="AH266" s="96"/>
      <c r="AI266" s="96"/>
      <c r="AJ266" s="96"/>
      <c r="AK266" s="132"/>
      <c r="AL266" s="132"/>
      <c r="AM266" s="132"/>
      <c r="AN266" s="132"/>
    </row>
    <row r="267" spans="1:40">
      <c r="A267" s="148"/>
      <c r="B267" s="148"/>
      <c r="C267" s="148"/>
      <c r="D267" s="148"/>
      <c r="E267" s="148"/>
      <c r="F267" s="148"/>
      <c r="G267" s="148"/>
      <c r="H267" s="148"/>
      <c r="I267" s="148"/>
      <c r="J267" s="148"/>
      <c r="K267" s="148"/>
      <c r="L267" s="148"/>
      <c r="M267" s="148"/>
      <c r="N267" s="148"/>
      <c r="O267" s="148"/>
      <c r="P267" s="148"/>
      <c r="Q267" s="148"/>
      <c r="R267" s="148"/>
      <c r="S267" s="148"/>
      <c r="T267" s="148"/>
      <c r="U267" s="148"/>
      <c r="V267" s="148"/>
      <c r="W267" s="148"/>
      <c r="X267" s="148"/>
      <c r="Y267" s="148"/>
      <c r="Z267" s="148"/>
      <c r="AA267" s="148"/>
      <c r="AB267" s="148"/>
      <c r="AC267" s="148"/>
      <c r="AD267" s="148"/>
      <c r="AE267" s="148"/>
      <c r="AF267" s="148"/>
      <c r="AG267" s="148"/>
      <c r="AH267" s="148"/>
      <c r="AI267" s="148"/>
      <c r="AJ267" s="148"/>
      <c r="AK267" s="3"/>
      <c r="AL267" s="3"/>
      <c r="AM267" s="3"/>
      <c r="AN267" s="3"/>
    </row>
    <row r="268" spans="1:40">
      <c r="A268" s="96"/>
      <c r="B268" s="96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6"/>
      <c r="Z268" s="96"/>
      <c r="AA268" s="96"/>
      <c r="AB268" s="96"/>
      <c r="AC268" s="96"/>
      <c r="AD268" s="96"/>
      <c r="AE268" s="96"/>
      <c r="AF268" s="96"/>
      <c r="AG268" s="96"/>
      <c r="AH268" s="96"/>
      <c r="AI268" s="96"/>
      <c r="AJ268" s="96"/>
      <c r="AK268" s="132"/>
      <c r="AL268" s="132"/>
      <c r="AM268" s="132"/>
      <c r="AN268" s="132"/>
    </row>
    <row r="269" spans="1:40">
      <c r="A269" s="148"/>
      <c r="B269" s="148"/>
      <c r="C269" s="148"/>
      <c r="D269" s="148"/>
      <c r="E269" s="148"/>
      <c r="F269" s="148"/>
      <c r="G269" s="148"/>
      <c r="H269" s="148"/>
      <c r="I269" s="148"/>
      <c r="J269" s="148"/>
      <c r="K269" s="148"/>
      <c r="L269" s="148"/>
      <c r="M269" s="148"/>
      <c r="N269" s="148"/>
      <c r="O269" s="148"/>
      <c r="P269" s="148"/>
      <c r="Q269" s="148"/>
      <c r="R269" s="148"/>
      <c r="S269" s="148"/>
      <c r="T269" s="148"/>
      <c r="U269" s="148"/>
      <c r="V269" s="148"/>
      <c r="W269" s="148"/>
      <c r="X269" s="148"/>
      <c r="Y269" s="148"/>
      <c r="Z269" s="148"/>
      <c r="AA269" s="148"/>
      <c r="AB269" s="148"/>
      <c r="AC269" s="148"/>
      <c r="AD269" s="148"/>
      <c r="AE269" s="148"/>
      <c r="AF269" s="148"/>
      <c r="AG269" s="148"/>
      <c r="AH269" s="148"/>
      <c r="AI269" s="148"/>
      <c r="AJ269" s="148"/>
      <c r="AK269" s="3"/>
      <c r="AL269" s="3"/>
      <c r="AM269" s="3"/>
      <c r="AN269" s="3"/>
    </row>
    <row r="270" spans="1:40">
      <c r="A270" s="96"/>
      <c r="B270" s="96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6"/>
      <c r="Z270" s="96"/>
      <c r="AA270" s="96"/>
      <c r="AB270" s="96"/>
      <c r="AC270" s="96"/>
      <c r="AD270" s="96"/>
      <c r="AE270" s="96"/>
      <c r="AF270" s="96"/>
      <c r="AG270" s="96"/>
      <c r="AH270" s="96"/>
      <c r="AI270" s="96"/>
      <c r="AJ270" s="96"/>
      <c r="AK270" s="132"/>
      <c r="AL270" s="132"/>
      <c r="AM270" s="132"/>
      <c r="AN270" s="132"/>
    </row>
    <row r="271" spans="1:40">
      <c r="A271" s="148"/>
      <c r="B271" s="148"/>
      <c r="C271" s="148"/>
      <c r="D271" s="148"/>
      <c r="E271" s="148"/>
      <c r="F271" s="148"/>
      <c r="G271" s="148"/>
      <c r="H271" s="148"/>
      <c r="I271" s="148"/>
      <c r="J271" s="148"/>
      <c r="K271" s="148"/>
      <c r="L271" s="148"/>
      <c r="M271" s="148"/>
      <c r="N271" s="148"/>
      <c r="O271" s="148"/>
      <c r="P271" s="148"/>
      <c r="Q271" s="148"/>
      <c r="R271" s="148"/>
      <c r="S271" s="148"/>
      <c r="T271" s="148"/>
      <c r="U271" s="148"/>
      <c r="V271" s="148"/>
      <c r="W271" s="148"/>
      <c r="X271" s="148"/>
      <c r="Y271" s="148"/>
      <c r="Z271" s="148"/>
      <c r="AA271" s="148"/>
      <c r="AB271" s="148"/>
      <c r="AC271" s="148"/>
      <c r="AD271" s="148"/>
      <c r="AE271" s="148"/>
      <c r="AF271" s="148"/>
      <c r="AG271" s="148"/>
      <c r="AH271" s="148"/>
      <c r="AI271" s="148"/>
      <c r="AJ271" s="148"/>
      <c r="AK271" s="3"/>
      <c r="AL271" s="3"/>
      <c r="AM271" s="3"/>
      <c r="AN271" s="3"/>
    </row>
    <row r="272" spans="1:40">
      <c r="A272" s="96"/>
      <c r="B272" s="96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6"/>
      <c r="Z272" s="96"/>
      <c r="AA272" s="96"/>
      <c r="AB272" s="96"/>
      <c r="AC272" s="96"/>
      <c r="AD272" s="96"/>
      <c r="AE272" s="96"/>
      <c r="AF272" s="96"/>
      <c r="AG272" s="96"/>
      <c r="AH272" s="96"/>
      <c r="AI272" s="96"/>
      <c r="AJ272" s="96"/>
      <c r="AK272" s="132"/>
      <c r="AL272" s="132"/>
      <c r="AM272" s="132"/>
      <c r="AN272" s="132"/>
    </row>
    <row r="273" spans="1:40">
      <c r="A273" s="148"/>
      <c r="B273" s="148"/>
      <c r="C273" s="148"/>
      <c r="D273" s="148"/>
      <c r="E273" s="148"/>
      <c r="F273" s="148"/>
      <c r="G273" s="148"/>
      <c r="H273" s="148"/>
      <c r="I273" s="148"/>
      <c r="J273" s="148"/>
      <c r="K273" s="148"/>
      <c r="L273" s="148"/>
      <c r="M273" s="148"/>
      <c r="N273" s="148"/>
      <c r="O273" s="148"/>
      <c r="P273" s="148"/>
      <c r="Q273" s="148"/>
      <c r="R273" s="148"/>
      <c r="S273" s="148"/>
      <c r="T273" s="148"/>
      <c r="U273" s="148"/>
      <c r="V273" s="148"/>
      <c r="W273" s="148"/>
      <c r="X273" s="148"/>
      <c r="Y273" s="148"/>
      <c r="Z273" s="148"/>
      <c r="AA273" s="148"/>
      <c r="AB273" s="148"/>
      <c r="AC273" s="148"/>
      <c r="AD273" s="148"/>
      <c r="AE273" s="148"/>
      <c r="AF273" s="148"/>
      <c r="AG273" s="148"/>
      <c r="AH273" s="148"/>
      <c r="AI273" s="148"/>
      <c r="AJ273" s="148"/>
      <c r="AK273" s="3"/>
      <c r="AL273" s="3"/>
      <c r="AM273" s="3"/>
      <c r="AN273" s="3"/>
    </row>
    <row r="274" spans="1:40">
      <c r="A274" s="96"/>
      <c r="B274" s="96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6"/>
      <c r="Z274" s="96"/>
      <c r="AA274" s="96"/>
      <c r="AB274" s="96"/>
      <c r="AC274" s="96"/>
      <c r="AD274" s="96"/>
      <c r="AE274" s="96"/>
      <c r="AF274" s="96"/>
      <c r="AG274" s="96"/>
      <c r="AH274" s="96"/>
      <c r="AI274" s="96"/>
      <c r="AJ274" s="96"/>
      <c r="AK274" s="132"/>
      <c r="AL274" s="132"/>
      <c r="AM274" s="132"/>
      <c r="AN274" s="132"/>
    </row>
    <row r="275" spans="1:40">
      <c r="A275" s="148"/>
      <c r="B275" s="148"/>
      <c r="C275" s="148"/>
      <c r="D275" s="148"/>
      <c r="E275" s="148"/>
      <c r="F275" s="148"/>
      <c r="G275" s="148"/>
      <c r="H275" s="148"/>
      <c r="I275" s="148"/>
      <c r="J275" s="148"/>
      <c r="K275" s="148"/>
      <c r="L275" s="148"/>
      <c r="M275" s="148"/>
      <c r="N275" s="148"/>
      <c r="O275" s="148"/>
      <c r="P275" s="148"/>
      <c r="Q275" s="148"/>
      <c r="R275" s="148"/>
      <c r="S275" s="148"/>
      <c r="T275" s="148"/>
      <c r="U275" s="148"/>
      <c r="V275" s="148"/>
      <c r="W275" s="148"/>
      <c r="X275" s="148"/>
      <c r="Y275" s="148"/>
      <c r="Z275" s="148"/>
      <c r="AA275" s="148"/>
      <c r="AB275" s="148"/>
      <c r="AC275" s="148"/>
      <c r="AD275" s="148"/>
      <c r="AE275" s="148"/>
      <c r="AF275" s="148"/>
      <c r="AG275" s="148"/>
      <c r="AH275" s="148"/>
      <c r="AI275" s="148"/>
      <c r="AJ275" s="148"/>
      <c r="AK275" s="3"/>
      <c r="AL275" s="3"/>
      <c r="AM275" s="3"/>
      <c r="AN275" s="3"/>
    </row>
    <row r="276" spans="1:40">
      <c r="A276" s="96"/>
      <c r="B276" s="96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6"/>
      <c r="Z276" s="96"/>
      <c r="AA276" s="96"/>
      <c r="AB276" s="96"/>
      <c r="AC276" s="96"/>
      <c r="AD276" s="96"/>
      <c r="AE276" s="96"/>
      <c r="AF276" s="96"/>
      <c r="AG276" s="96"/>
      <c r="AH276" s="96"/>
      <c r="AI276" s="96"/>
      <c r="AJ276" s="96"/>
      <c r="AK276" s="132"/>
      <c r="AL276" s="132"/>
      <c r="AM276" s="132"/>
      <c r="AN276" s="132"/>
    </row>
    <row r="277" spans="1:40">
      <c r="A277" s="148"/>
      <c r="B277" s="148"/>
      <c r="C277" s="148"/>
      <c r="D277" s="148"/>
      <c r="E277" s="148"/>
      <c r="F277" s="148"/>
      <c r="G277" s="148"/>
      <c r="H277" s="148"/>
      <c r="I277" s="148"/>
      <c r="J277" s="148"/>
      <c r="K277" s="148"/>
      <c r="L277" s="148"/>
      <c r="M277" s="148"/>
      <c r="N277" s="148"/>
      <c r="O277" s="148"/>
      <c r="P277" s="148"/>
      <c r="Q277" s="148"/>
      <c r="R277" s="148"/>
      <c r="S277" s="148"/>
      <c r="T277" s="148"/>
      <c r="U277" s="148"/>
      <c r="V277" s="148"/>
      <c r="W277" s="148"/>
      <c r="X277" s="148"/>
      <c r="Y277" s="148"/>
      <c r="Z277" s="148"/>
      <c r="AA277" s="148"/>
      <c r="AB277" s="148"/>
      <c r="AC277" s="148"/>
      <c r="AD277" s="148"/>
      <c r="AE277" s="148"/>
      <c r="AF277" s="148"/>
      <c r="AG277" s="148"/>
      <c r="AH277" s="148"/>
      <c r="AI277" s="148"/>
      <c r="AJ277" s="148"/>
      <c r="AK277" s="3"/>
      <c r="AL277" s="3"/>
      <c r="AM277" s="3"/>
      <c r="AN277" s="3"/>
    </row>
    <row r="278" spans="1:40">
      <c r="A278" s="96"/>
      <c r="B278" s="96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6"/>
      <c r="Z278" s="96"/>
      <c r="AA278" s="96"/>
      <c r="AB278" s="96"/>
      <c r="AC278" s="96"/>
      <c r="AD278" s="96"/>
      <c r="AE278" s="96"/>
      <c r="AF278" s="96"/>
      <c r="AG278" s="96"/>
      <c r="AH278" s="96"/>
      <c r="AI278" s="96"/>
      <c r="AJ278" s="96"/>
      <c r="AK278" s="132"/>
      <c r="AL278" s="132"/>
      <c r="AM278" s="132"/>
      <c r="AN278" s="132"/>
    </row>
    <row r="279" spans="1:40">
      <c r="A279" s="1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8"/>
      <c r="Z279" s="148"/>
      <c r="AA279" s="148"/>
      <c r="AB279" s="148"/>
      <c r="AC279" s="148"/>
      <c r="AD279" s="148"/>
      <c r="AE279" s="148"/>
      <c r="AF279" s="148"/>
      <c r="AG279" s="148"/>
      <c r="AH279" s="148"/>
      <c r="AI279" s="148"/>
      <c r="AJ279" s="148"/>
      <c r="AK279" s="3"/>
      <c r="AL279" s="3"/>
      <c r="AM279" s="3"/>
      <c r="AN279" s="3"/>
    </row>
    <row r="280" spans="1:40">
      <c r="A280" s="96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6"/>
      <c r="Z280" s="96"/>
      <c r="AA280" s="96"/>
      <c r="AB280" s="96"/>
      <c r="AC280" s="96"/>
      <c r="AD280" s="96"/>
      <c r="AE280" s="96"/>
      <c r="AF280" s="96"/>
      <c r="AG280" s="96"/>
      <c r="AH280" s="96"/>
      <c r="AI280" s="96"/>
      <c r="AJ280" s="96"/>
      <c r="AK280" s="132"/>
      <c r="AL280" s="132"/>
      <c r="AM280" s="132"/>
      <c r="AN280" s="132"/>
    </row>
    <row r="281" spans="1:40">
      <c r="A281" s="1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8"/>
      <c r="Z281" s="148"/>
      <c r="AA281" s="148"/>
      <c r="AB281" s="148"/>
      <c r="AC281" s="148"/>
      <c r="AD281" s="148"/>
      <c r="AE281" s="148"/>
      <c r="AF281" s="148"/>
      <c r="AG281" s="148"/>
      <c r="AH281" s="148"/>
      <c r="AI281" s="148"/>
      <c r="AJ281" s="148"/>
      <c r="AK281" s="3"/>
      <c r="AL281" s="3"/>
      <c r="AM281" s="3"/>
      <c r="AN281" s="3"/>
    </row>
    <row r="282" spans="1:40">
      <c r="A282" s="96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6"/>
      <c r="Z282" s="96"/>
      <c r="AA282" s="96"/>
      <c r="AB282" s="96"/>
      <c r="AC282" s="96"/>
      <c r="AD282" s="96"/>
      <c r="AE282" s="96"/>
      <c r="AF282" s="96"/>
      <c r="AG282" s="96"/>
      <c r="AH282" s="96"/>
      <c r="AI282" s="96"/>
      <c r="AJ282" s="96"/>
      <c r="AK282" s="132"/>
      <c r="AL282" s="132"/>
      <c r="AM282" s="132"/>
      <c r="AN282" s="132"/>
    </row>
    <row r="283" spans="1:40">
      <c r="A283" s="1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8"/>
      <c r="Z283" s="148"/>
      <c r="AA283" s="148"/>
      <c r="AB283" s="148"/>
      <c r="AC283" s="148"/>
      <c r="AD283" s="148"/>
      <c r="AE283" s="148"/>
      <c r="AF283" s="148"/>
      <c r="AG283" s="148"/>
      <c r="AH283" s="148"/>
      <c r="AI283" s="148"/>
      <c r="AJ283" s="148"/>
      <c r="AK283" s="3"/>
      <c r="AL283" s="3"/>
      <c r="AM283" s="3"/>
      <c r="AN283" s="3"/>
    </row>
    <row r="284" spans="1:40">
      <c r="A284" s="96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6"/>
      <c r="Z284" s="96"/>
      <c r="AA284" s="96"/>
      <c r="AB284" s="96"/>
      <c r="AC284" s="96"/>
      <c r="AD284" s="96"/>
      <c r="AE284" s="96"/>
      <c r="AF284" s="96"/>
      <c r="AG284" s="96"/>
      <c r="AH284" s="96"/>
      <c r="AI284" s="96"/>
      <c r="AJ284" s="96"/>
      <c r="AK284" s="132"/>
      <c r="AL284" s="132"/>
      <c r="AM284" s="132"/>
      <c r="AN284" s="132"/>
    </row>
    <row r="285" spans="1:40">
      <c r="A285" s="1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8"/>
      <c r="Z285" s="148"/>
      <c r="AA285" s="148"/>
      <c r="AB285" s="148"/>
      <c r="AC285" s="148"/>
      <c r="AD285" s="148"/>
      <c r="AE285" s="148"/>
      <c r="AF285" s="148"/>
      <c r="AG285" s="148"/>
      <c r="AH285" s="148"/>
      <c r="AI285" s="148"/>
      <c r="AJ285" s="148"/>
      <c r="AK285" s="3"/>
      <c r="AL285" s="3"/>
      <c r="AM285" s="3"/>
      <c r="AN285" s="3"/>
    </row>
    <row r="286" spans="1:40">
      <c r="A286" s="96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6"/>
      <c r="Z286" s="96"/>
      <c r="AA286" s="96"/>
      <c r="AB286" s="96"/>
      <c r="AC286" s="96"/>
      <c r="AD286" s="96"/>
      <c r="AE286" s="96"/>
      <c r="AF286" s="96"/>
      <c r="AG286" s="96"/>
      <c r="AH286" s="96"/>
      <c r="AI286" s="96"/>
      <c r="AJ286" s="96"/>
      <c r="AK286" s="132"/>
      <c r="AL286" s="132"/>
      <c r="AM286" s="132"/>
      <c r="AN286" s="132"/>
    </row>
    <row r="287" spans="1:40">
      <c r="A287" s="1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8"/>
      <c r="Z287" s="148"/>
      <c r="AA287" s="148"/>
      <c r="AB287" s="148"/>
      <c r="AC287" s="148"/>
      <c r="AD287" s="148"/>
      <c r="AE287" s="148"/>
      <c r="AF287" s="148"/>
      <c r="AG287" s="148"/>
      <c r="AH287" s="148"/>
      <c r="AI287" s="148"/>
      <c r="AJ287" s="148"/>
      <c r="AK287" s="3"/>
      <c r="AL287" s="3"/>
      <c r="AM287" s="3"/>
      <c r="AN287" s="3"/>
    </row>
    <row r="288" spans="1:40">
      <c r="A288" s="96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6"/>
      <c r="Z288" s="96"/>
      <c r="AA288" s="96"/>
      <c r="AB288" s="96"/>
      <c r="AC288" s="96"/>
      <c r="AD288" s="96"/>
      <c r="AE288" s="96"/>
      <c r="AF288" s="96"/>
      <c r="AG288" s="96"/>
      <c r="AH288" s="96"/>
      <c r="AI288" s="96"/>
      <c r="AJ288" s="96"/>
      <c r="AK288" s="132"/>
      <c r="AL288" s="132"/>
      <c r="AM288" s="132"/>
      <c r="AN288" s="132"/>
    </row>
    <row r="289" spans="1:40">
      <c r="A289" s="1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8"/>
      <c r="Z289" s="148"/>
      <c r="AA289" s="148"/>
      <c r="AB289" s="148"/>
      <c r="AC289" s="148"/>
      <c r="AD289" s="148"/>
      <c r="AE289" s="148"/>
      <c r="AF289" s="148"/>
      <c r="AG289" s="148"/>
      <c r="AH289" s="148"/>
      <c r="AI289" s="148"/>
      <c r="AJ289" s="148"/>
      <c r="AK289" s="3"/>
      <c r="AL289" s="3"/>
      <c r="AM289" s="3"/>
      <c r="AN289" s="3"/>
    </row>
    <row r="290" spans="1:40">
      <c r="A290" s="96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6"/>
      <c r="Z290" s="96"/>
      <c r="AA290" s="96"/>
      <c r="AB290" s="96"/>
      <c r="AC290" s="96"/>
      <c r="AD290" s="96"/>
      <c r="AE290" s="96"/>
      <c r="AF290" s="96"/>
      <c r="AG290" s="96"/>
      <c r="AH290" s="96"/>
      <c r="AI290" s="96"/>
      <c r="AJ290" s="96"/>
      <c r="AK290" s="132"/>
      <c r="AL290" s="132"/>
      <c r="AM290" s="132"/>
      <c r="AN290" s="132"/>
    </row>
    <row r="291" spans="1:40">
      <c r="A291" s="1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8"/>
      <c r="Z291" s="148"/>
      <c r="AA291" s="148"/>
      <c r="AB291" s="148"/>
      <c r="AC291" s="148"/>
      <c r="AD291" s="148"/>
      <c r="AE291" s="148"/>
      <c r="AF291" s="148"/>
      <c r="AG291" s="148"/>
      <c r="AH291" s="148"/>
      <c r="AI291" s="148"/>
      <c r="AJ291" s="148"/>
      <c r="AK291" s="3"/>
      <c r="AL291" s="3"/>
      <c r="AM291" s="3"/>
      <c r="AN291" s="3"/>
    </row>
    <row r="292" spans="1:40">
      <c r="A292" s="96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6"/>
      <c r="Z292" s="96"/>
      <c r="AA292" s="96"/>
      <c r="AB292" s="96"/>
      <c r="AC292" s="96"/>
      <c r="AD292" s="96"/>
      <c r="AE292" s="96"/>
      <c r="AF292" s="96"/>
      <c r="AG292" s="96"/>
      <c r="AH292" s="96"/>
      <c r="AI292" s="96"/>
      <c r="AJ292" s="96"/>
      <c r="AK292" s="132"/>
      <c r="AL292" s="132"/>
      <c r="AM292" s="132"/>
      <c r="AN292" s="132"/>
    </row>
    <row r="293" spans="1:40">
      <c r="A293" s="1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8"/>
      <c r="Z293" s="148"/>
      <c r="AA293" s="148"/>
      <c r="AB293" s="148"/>
      <c r="AC293" s="148"/>
      <c r="AD293" s="148"/>
      <c r="AE293" s="148"/>
      <c r="AF293" s="148"/>
      <c r="AG293" s="148"/>
      <c r="AH293" s="148"/>
      <c r="AI293" s="148"/>
      <c r="AJ293" s="148"/>
      <c r="AK293" s="3"/>
      <c r="AL293" s="3"/>
      <c r="AM293" s="3"/>
      <c r="AN293" s="3"/>
    </row>
    <row r="294" spans="1:40">
      <c r="A294" s="96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6"/>
      <c r="Z294" s="96"/>
      <c r="AA294" s="96"/>
      <c r="AB294" s="96"/>
      <c r="AC294" s="96"/>
      <c r="AD294" s="96"/>
      <c r="AE294" s="96"/>
      <c r="AF294" s="96"/>
      <c r="AG294" s="96"/>
      <c r="AH294" s="96"/>
      <c r="AI294" s="96"/>
      <c r="AJ294" s="96"/>
      <c r="AK294" s="132"/>
      <c r="AL294" s="132"/>
      <c r="AM294" s="132"/>
      <c r="AN294" s="132"/>
    </row>
    <row r="295" spans="1:40">
      <c r="A295" s="1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8"/>
      <c r="Z295" s="148"/>
      <c r="AA295" s="148"/>
      <c r="AB295" s="148"/>
      <c r="AC295" s="148"/>
      <c r="AD295" s="148"/>
      <c r="AE295" s="148"/>
      <c r="AF295" s="148"/>
      <c r="AG295" s="148"/>
      <c r="AH295" s="148"/>
      <c r="AI295" s="148"/>
      <c r="AJ295" s="148"/>
      <c r="AK295" s="3"/>
      <c r="AL295" s="3"/>
      <c r="AM295" s="3"/>
      <c r="AN295" s="3"/>
    </row>
    <row r="296" spans="1:40">
      <c r="A296" s="96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6"/>
      <c r="Z296" s="96"/>
      <c r="AA296" s="96"/>
      <c r="AB296" s="96"/>
      <c r="AC296" s="96"/>
      <c r="AD296" s="96"/>
      <c r="AE296" s="96"/>
      <c r="AF296" s="96"/>
      <c r="AG296" s="96"/>
      <c r="AH296" s="96"/>
      <c r="AI296" s="96"/>
      <c r="AJ296" s="96"/>
      <c r="AK296" s="132"/>
      <c r="AL296" s="132"/>
      <c r="AM296" s="132"/>
      <c r="AN296" s="132"/>
    </row>
    <row r="297" spans="1:40">
      <c r="A297" s="1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8"/>
      <c r="Z297" s="148"/>
      <c r="AA297" s="148"/>
      <c r="AB297" s="148"/>
      <c r="AC297" s="148"/>
      <c r="AD297" s="148"/>
      <c r="AE297" s="148"/>
      <c r="AF297" s="148"/>
      <c r="AG297" s="148"/>
      <c r="AH297" s="148"/>
      <c r="AI297" s="148"/>
      <c r="AJ297" s="148"/>
      <c r="AK297" s="3"/>
      <c r="AL297" s="3"/>
      <c r="AM297" s="3"/>
      <c r="AN297" s="3"/>
    </row>
    <row r="298" spans="1:40">
      <c r="A298" s="96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6"/>
      <c r="Z298" s="96"/>
      <c r="AA298" s="96"/>
      <c r="AB298" s="96"/>
      <c r="AC298" s="96"/>
      <c r="AD298" s="96"/>
      <c r="AE298" s="96"/>
      <c r="AF298" s="96"/>
      <c r="AG298" s="96"/>
      <c r="AH298" s="96"/>
      <c r="AI298" s="96"/>
      <c r="AJ298" s="96"/>
      <c r="AK298" s="132"/>
      <c r="AL298" s="132"/>
      <c r="AM298" s="132"/>
      <c r="AN298" s="132"/>
    </row>
    <row r="299" spans="1:40">
      <c r="A299" s="1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8"/>
      <c r="Z299" s="148"/>
      <c r="AA299" s="148"/>
      <c r="AB299" s="148"/>
      <c r="AC299" s="148"/>
      <c r="AD299" s="148"/>
      <c r="AE299" s="148"/>
      <c r="AF299" s="148"/>
      <c r="AG299" s="148"/>
      <c r="AH299" s="148"/>
      <c r="AI299" s="148"/>
      <c r="AJ299" s="148"/>
      <c r="AK299" s="3"/>
      <c r="AL299" s="3"/>
      <c r="AM299" s="3"/>
      <c r="AN299" s="3"/>
    </row>
    <row r="300" spans="1:40">
      <c r="A300" s="96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6"/>
      <c r="Z300" s="96"/>
      <c r="AA300" s="96"/>
      <c r="AB300" s="96"/>
      <c r="AC300" s="96"/>
      <c r="AD300" s="96"/>
      <c r="AE300" s="96"/>
      <c r="AF300" s="96"/>
      <c r="AG300" s="96"/>
      <c r="AH300" s="96"/>
      <c r="AI300" s="96"/>
      <c r="AJ300" s="96"/>
      <c r="AK300" s="132"/>
      <c r="AL300" s="132"/>
      <c r="AM300" s="132"/>
      <c r="AN300" s="132"/>
    </row>
    <row r="301" spans="1:40">
      <c r="A301" s="1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8"/>
      <c r="Z301" s="148"/>
      <c r="AA301" s="148"/>
      <c r="AB301" s="148"/>
      <c r="AC301" s="148"/>
      <c r="AD301" s="148"/>
      <c r="AE301" s="148"/>
      <c r="AF301" s="148"/>
      <c r="AG301" s="148"/>
      <c r="AH301" s="148"/>
      <c r="AI301" s="148"/>
      <c r="AJ301" s="148"/>
      <c r="AK301" s="3"/>
      <c r="AL301" s="3"/>
      <c r="AM301" s="3"/>
      <c r="AN301" s="3"/>
    </row>
    <row r="302" spans="1:40">
      <c r="A302" s="96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6"/>
      <c r="Z302" s="96"/>
      <c r="AA302" s="96"/>
      <c r="AB302" s="96"/>
      <c r="AC302" s="96"/>
      <c r="AD302" s="96"/>
      <c r="AE302" s="96"/>
      <c r="AF302" s="96"/>
      <c r="AG302" s="96"/>
      <c r="AH302" s="96"/>
      <c r="AI302" s="96"/>
      <c r="AJ302" s="96"/>
      <c r="AK302" s="132"/>
      <c r="AL302" s="132"/>
      <c r="AM302" s="132"/>
      <c r="AN302" s="132"/>
    </row>
    <row r="303" spans="1:40">
      <c r="A303" s="1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8"/>
      <c r="Z303" s="148"/>
      <c r="AA303" s="148"/>
      <c r="AB303" s="148"/>
      <c r="AC303" s="148"/>
      <c r="AD303" s="148"/>
      <c r="AE303" s="148"/>
      <c r="AF303" s="148"/>
      <c r="AG303" s="148"/>
      <c r="AH303" s="148"/>
      <c r="AI303" s="148"/>
      <c r="AJ303" s="148"/>
      <c r="AK303" s="3"/>
      <c r="AL303" s="3"/>
      <c r="AM303" s="3"/>
      <c r="AN303" s="3"/>
    </row>
    <row r="304" spans="1:40">
      <c r="A304" s="96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6"/>
      <c r="Z304" s="96"/>
      <c r="AA304" s="96"/>
      <c r="AB304" s="96"/>
      <c r="AC304" s="96"/>
      <c r="AD304" s="96"/>
      <c r="AE304" s="96"/>
      <c r="AF304" s="96"/>
      <c r="AG304" s="96"/>
      <c r="AH304" s="96"/>
      <c r="AI304" s="96"/>
      <c r="AJ304" s="96"/>
      <c r="AK304" s="132"/>
      <c r="AL304" s="132"/>
      <c r="AM304" s="132"/>
      <c r="AN304" s="132"/>
    </row>
    <row r="305" spans="1:40">
      <c r="A305" s="1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8"/>
      <c r="Z305" s="148"/>
      <c r="AA305" s="148"/>
      <c r="AB305" s="148"/>
      <c r="AC305" s="148"/>
      <c r="AD305" s="148"/>
      <c r="AE305" s="148"/>
      <c r="AF305" s="148"/>
      <c r="AG305" s="148"/>
      <c r="AH305" s="148"/>
      <c r="AI305" s="148"/>
      <c r="AJ305" s="148"/>
      <c r="AK305" s="3"/>
      <c r="AL305" s="3"/>
      <c r="AM305" s="3"/>
      <c r="AN305" s="3"/>
    </row>
    <row r="306" spans="1:40">
      <c r="A306" s="96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6"/>
      <c r="Z306" s="96"/>
      <c r="AA306" s="96"/>
      <c r="AB306" s="96"/>
      <c r="AC306" s="96"/>
      <c r="AD306" s="96"/>
      <c r="AE306" s="96"/>
      <c r="AF306" s="96"/>
      <c r="AG306" s="96"/>
      <c r="AH306" s="96"/>
      <c r="AI306" s="96"/>
      <c r="AJ306" s="96"/>
      <c r="AK306" s="132"/>
      <c r="AL306" s="132"/>
      <c r="AM306" s="132"/>
      <c r="AN306" s="132"/>
    </row>
    <row r="307" spans="1:40">
      <c r="A307" s="1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8"/>
      <c r="Z307" s="148"/>
      <c r="AA307" s="148"/>
      <c r="AB307" s="148"/>
      <c r="AC307" s="148"/>
      <c r="AD307" s="148"/>
      <c r="AE307" s="148"/>
      <c r="AF307" s="148"/>
      <c r="AG307" s="148"/>
      <c r="AH307" s="148"/>
      <c r="AI307" s="148"/>
      <c r="AJ307" s="148"/>
      <c r="AK307" s="3"/>
      <c r="AL307" s="3"/>
      <c r="AM307" s="3"/>
      <c r="AN307" s="3"/>
    </row>
    <row r="308" spans="1:40">
      <c r="A308" s="96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6"/>
      <c r="Z308" s="96"/>
      <c r="AA308" s="96"/>
      <c r="AB308" s="96"/>
      <c r="AC308" s="96"/>
      <c r="AD308" s="96"/>
      <c r="AE308" s="96"/>
      <c r="AF308" s="96"/>
      <c r="AG308" s="96"/>
      <c r="AH308" s="96"/>
      <c r="AI308" s="96"/>
      <c r="AJ308" s="96"/>
      <c r="AK308" s="132"/>
      <c r="AL308" s="132"/>
      <c r="AM308" s="132"/>
      <c r="AN308" s="132"/>
    </row>
    <row r="309" spans="1:40">
      <c r="A309" s="1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8"/>
      <c r="Z309" s="148"/>
      <c r="AA309" s="148"/>
      <c r="AB309" s="148"/>
      <c r="AC309" s="148"/>
      <c r="AD309" s="148"/>
      <c r="AE309" s="148"/>
      <c r="AF309" s="148"/>
      <c r="AG309" s="148"/>
      <c r="AH309" s="148"/>
      <c r="AI309" s="148"/>
      <c r="AJ309" s="148"/>
      <c r="AK309" s="3"/>
      <c r="AL309" s="3"/>
      <c r="AM309" s="3"/>
      <c r="AN309" s="3"/>
    </row>
    <row r="310" spans="1:40">
      <c r="A310" s="96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6"/>
      <c r="Z310" s="96"/>
      <c r="AA310" s="96"/>
      <c r="AB310" s="96"/>
      <c r="AC310" s="96"/>
      <c r="AD310" s="96"/>
      <c r="AE310" s="96"/>
      <c r="AF310" s="96"/>
      <c r="AG310" s="96"/>
      <c r="AH310" s="96"/>
      <c r="AI310" s="96"/>
      <c r="AJ310" s="96"/>
      <c r="AK310" s="132"/>
      <c r="AL310" s="132"/>
      <c r="AM310" s="132"/>
      <c r="AN310" s="132"/>
    </row>
    <row r="311" spans="1:40">
      <c r="A311" s="1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8"/>
      <c r="Z311" s="148"/>
      <c r="AA311" s="148"/>
      <c r="AB311" s="148"/>
      <c r="AC311" s="148"/>
      <c r="AD311" s="148"/>
      <c r="AE311" s="148"/>
      <c r="AF311" s="148"/>
      <c r="AG311" s="148"/>
      <c r="AH311" s="148"/>
      <c r="AI311" s="148"/>
      <c r="AJ311" s="148"/>
      <c r="AK311" s="3"/>
      <c r="AL311" s="3"/>
      <c r="AM311" s="3"/>
      <c r="AN311" s="3"/>
    </row>
    <row r="312" spans="1:40">
      <c r="A312" s="96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6"/>
      <c r="Z312" s="96"/>
      <c r="AA312" s="96"/>
      <c r="AB312" s="96"/>
      <c r="AC312" s="96"/>
      <c r="AD312" s="96"/>
      <c r="AE312" s="96"/>
      <c r="AF312" s="96"/>
      <c r="AG312" s="96"/>
      <c r="AH312" s="96"/>
      <c r="AI312" s="96"/>
      <c r="AJ312" s="96"/>
      <c r="AK312" s="132"/>
      <c r="AL312" s="132"/>
      <c r="AM312" s="132"/>
      <c r="AN312" s="132"/>
    </row>
    <row r="313" spans="1:40">
      <c r="A313" s="1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8"/>
      <c r="Z313" s="148"/>
      <c r="AA313" s="148"/>
      <c r="AB313" s="148"/>
      <c r="AC313" s="148"/>
      <c r="AD313" s="148"/>
      <c r="AE313" s="148"/>
      <c r="AF313" s="148"/>
      <c r="AG313" s="148"/>
      <c r="AH313" s="148"/>
      <c r="AI313" s="148"/>
      <c r="AJ313" s="148"/>
      <c r="AK313" s="3"/>
      <c r="AL313" s="3"/>
      <c r="AM313" s="3"/>
      <c r="AN313" s="3"/>
    </row>
    <row r="314" spans="1:40">
      <c r="A314" s="96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6"/>
      <c r="Z314" s="96"/>
      <c r="AA314" s="96"/>
      <c r="AB314" s="96"/>
      <c r="AC314" s="96"/>
      <c r="AD314" s="96"/>
      <c r="AE314" s="96"/>
      <c r="AF314" s="96"/>
      <c r="AG314" s="96"/>
      <c r="AH314" s="96"/>
      <c r="AI314" s="96"/>
      <c r="AJ314" s="96"/>
      <c r="AK314" s="132"/>
      <c r="AL314" s="132"/>
      <c r="AM314" s="132"/>
      <c r="AN314" s="132"/>
    </row>
    <row r="315" spans="1:40">
      <c r="A315" s="132"/>
      <c r="B315" s="132"/>
      <c r="C315" s="132"/>
      <c r="D315" s="132"/>
      <c r="E315" s="132"/>
      <c r="F315" s="132"/>
      <c r="G315" s="132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W315" s="132"/>
      <c r="X315" s="132"/>
      <c r="Y315" s="132"/>
      <c r="Z315" s="132"/>
      <c r="AA315" s="132"/>
      <c r="AB315" s="132"/>
      <c r="AC315" s="132"/>
      <c r="AD315" s="132"/>
      <c r="AE315" s="132"/>
      <c r="AF315" s="132"/>
      <c r="AG315" s="132"/>
      <c r="AH315" s="132"/>
      <c r="AI315" s="132"/>
      <c r="AJ315" s="132"/>
      <c r="AK315" s="132"/>
      <c r="AL315" s="132"/>
      <c r="AM315" s="132"/>
      <c r="AN315" s="132"/>
    </row>
    <row r="316" spans="1:40">
      <c r="A316" s="132"/>
      <c r="B316" s="132"/>
      <c r="C316" s="132"/>
      <c r="D316" s="132"/>
      <c r="E316" s="132"/>
      <c r="F316" s="132"/>
      <c r="G316" s="132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W316" s="132"/>
      <c r="X316" s="132"/>
      <c r="Y316" s="132"/>
      <c r="Z316" s="132"/>
      <c r="AA316" s="132"/>
      <c r="AB316" s="132"/>
      <c r="AC316" s="132"/>
      <c r="AD316" s="132"/>
      <c r="AE316" s="132"/>
      <c r="AF316" s="132"/>
      <c r="AG316" s="132"/>
      <c r="AH316" s="132"/>
      <c r="AI316" s="132"/>
      <c r="AJ316" s="132"/>
      <c r="AK316" s="132"/>
      <c r="AL316" s="132"/>
      <c r="AM316" s="132"/>
      <c r="AN316" s="132"/>
    </row>
    <row r="317" spans="1:40">
      <c r="A317" s="132"/>
      <c r="B317" s="132"/>
      <c r="C317" s="132"/>
      <c r="D317" s="132"/>
      <c r="E317" s="132"/>
      <c r="F317" s="132"/>
      <c r="G317" s="132"/>
      <c r="H317" s="132"/>
      <c r="I317" s="132"/>
      <c r="J317" s="132"/>
      <c r="K317" s="132"/>
      <c r="L317" s="132"/>
      <c r="M317" s="132"/>
      <c r="N317" s="132"/>
      <c r="O317" s="132"/>
      <c r="P317" s="132"/>
      <c r="Q317" s="132"/>
      <c r="R317" s="132"/>
      <c r="S317" s="132"/>
      <c r="T317" s="132"/>
      <c r="U317" s="132"/>
      <c r="V317" s="132"/>
      <c r="W317" s="132"/>
      <c r="X317" s="132"/>
      <c r="Y317" s="132"/>
      <c r="Z317" s="132"/>
      <c r="AA317" s="132"/>
      <c r="AB317" s="132"/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</row>
    <row r="318" spans="1:40">
      <c r="A318" s="132"/>
      <c r="B318" s="132"/>
      <c r="C318" s="132"/>
      <c r="D318" s="132"/>
      <c r="E318" s="132"/>
      <c r="F318" s="132"/>
      <c r="G318" s="132"/>
      <c r="H318" s="132"/>
      <c r="I318" s="132"/>
      <c r="J318" s="132"/>
      <c r="K318" s="132"/>
      <c r="L318" s="132"/>
      <c r="M318" s="132"/>
      <c r="N318" s="132"/>
      <c r="O318" s="132"/>
      <c r="P318" s="132"/>
      <c r="Q318" s="132"/>
      <c r="R318" s="132"/>
      <c r="S318" s="132"/>
      <c r="T318" s="132"/>
      <c r="U318" s="132"/>
      <c r="V318" s="132"/>
      <c r="W318" s="132"/>
      <c r="X318" s="132"/>
      <c r="Y318" s="132"/>
      <c r="Z318" s="132"/>
      <c r="AA318" s="132"/>
      <c r="AB318" s="132"/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</row>
    <row r="319" spans="1:40">
      <c r="A319" s="132"/>
      <c r="B319" s="132"/>
      <c r="C319" s="132"/>
      <c r="D319" s="132"/>
      <c r="E319" s="132"/>
      <c r="F319" s="132"/>
      <c r="G319" s="132"/>
      <c r="H319" s="132"/>
      <c r="I319" s="132"/>
      <c r="J319" s="132"/>
      <c r="K319" s="132"/>
      <c r="L319" s="132"/>
      <c r="M319" s="132"/>
      <c r="N319" s="132"/>
      <c r="O319" s="132"/>
      <c r="P319" s="132"/>
      <c r="Q319" s="132"/>
      <c r="R319" s="132"/>
      <c r="S319" s="132"/>
      <c r="T319" s="132"/>
      <c r="U319" s="132"/>
      <c r="V319" s="132"/>
      <c r="W319" s="132"/>
      <c r="X319" s="132"/>
      <c r="Y319" s="132"/>
      <c r="Z319" s="132"/>
      <c r="AA319" s="132"/>
      <c r="AB319" s="132"/>
      <c r="AC319" s="132"/>
      <c r="AD319" s="132"/>
      <c r="AE319" s="132"/>
      <c r="AF319" s="132"/>
      <c r="AG319" s="132"/>
      <c r="AH319" s="132"/>
      <c r="AI319" s="132"/>
      <c r="AJ319" s="132"/>
      <c r="AK319" s="132"/>
      <c r="AL319" s="132"/>
      <c r="AM319" s="132"/>
      <c r="AN319" s="132"/>
    </row>
    <row r="320" spans="1:40">
      <c r="A320" s="132"/>
      <c r="B320" s="132"/>
      <c r="C320" s="132"/>
      <c r="D320" s="132"/>
      <c r="E320" s="132"/>
      <c r="F320" s="132"/>
      <c r="G320" s="132"/>
      <c r="H320" s="132"/>
      <c r="I320" s="132"/>
      <c r="J320" s="132"/>
      <c r="K320" s="132"/>
      <c r="L320" s="132"/>
      <c r="M320" s="132"/>
      <c r="N320" s="132"/>
      <c r="O320" s="132"/>
      <c r="P320" s="132"/>
      <c r="Q320" s="132"/>
      <c r="R320" s="132"/>
      <c r="S320" s="132"/>
      <c r="T320" s="132"/>
      <c r="U320" s="132"/>
      <c r="V320" s="132"/>
      <c r="W320" s="132"/>
      <c r="X320" s="132"/>
      <c r="Y320" s="132"/>
      <c r="Z320" s="132"/>
      <c r="AA320" s="132"/>
      <c r="AB320" s="132"/>
      <c r="AC320" s="132"/>
      <c r="AD320" s="132"/>
      <c r="AE320" s="132"/>
      <c r="AF320" s="132"/>
      <c r="AG320" s="132"/>
      <c r="AH320" s="132"/>
      <c r="AI320" s="132"/>
      <c r="AJ320" s="132"/>
      <c r="AK320" s="132"/>
      <c r="AL320" s="132"/>
      <c r="AM320" s="132"/>
      <c r="AN320" s="132"/>
    </row>
    <row r="321" spans="1:40">
      <c r="A321" s="132"/>
      <c r="B321" s="132"/>
      <c r="C321" s="132"/>
      <c r="D321" s="132"/>
      <c r="E321" s="132"/>
      <c r="F321" s="132"/>
      <c r="G321" s="132"/>
      <c r="H321" s="132"/>
      <c r="I321" s="132"/>
      <c r="J321" s="132"/>
      <c r="K321" s="132"/>
      <c r="L321" s="132"/>
      <c r="M321" s="132"/>
      <c r="N321" s="132"/>
      <c r="O321" s="132"/>
      <c r="P321" s="132"/>
      <c r="Q321" s="132"/>
      <c r="R321" s="132"/>
      <c r="S321" s="132"/>
      <c r="T321" s="132"/>
      <c r="U321" s="132"/>
      <c r="V321" s="132"/>
      <c r="W321" s="132"/>
      <c r="X321" s="132"/>
      <c r="Y321" s="132"/>
      <c r="Z321" s="132"/>
      <c r="AA321" s="132"/>
      <c r="AB321" s="132"/>
      <c r="AC321" s="132"/>
      <c r="AD321" s="132"/>
      <c r="AE321" s="132"/>
      <c r="AF321" s="132"/>
      <c r="AG321" s="132"/>
      <c r="AH321" s="132"/>
      <c r="AI321" s="132"/>
      <c r="AJ321" s="132"/>
      <c r="AK321" s="132"/>
      <c r="AL321" s="132"/>
      <c r="AM321" s="132"/>
      <c r="AN321" s="132"/>
    </row>
    <row r="322" spans="1:40">
      <c r="A322" s="132"/>
      <c r="B322" s="132"/>
      <c r="C322" s="132"/>
      <c r="D322" s="132"/>
      <c r="E322" s="132"/>
      <c r="F322" s="132"/>
      <c r="G322" s="132"/>
      <c r="H322" s="132"/>
      <c r="I322" s="132"/>
      <c r="J322" s="132"/>
      <c r="K322" s="132"/>
      <c r="L322" s="132"/>
      <c r="M322" s="132"/>
      <c r="N322" s="132"/>
      <c r="O322" s="132"/>
      <c r="P322" s="132"/>
      <c r="Q322" s="132"/>
      <c r="R322" s="132"/>
      <c r="S322" s="132"/>
      <c r="T322" s="132"/>
      <c r="U322" s="132"/>
      <c r="V322" s="132"/>
      <c r="W322" s="132"/>
      <c r="X322" s="132"/>
      <c r="Y322" s="132"/>
      <c r="Z322" s="132"/>
      <c r="AA322" s="132"/>
      <c r="AB322" s="132"/>
      <c r="AC322" s="132"/>
      <c r="AD322" s="132"/>
      <c r="AE322" s="132"/>
      <c r="AF322" s="132"/>
      <c r="AG322" s="132"/>
      <c r="AH322" s="132"/>
      <c r="AI322" s="132"/>
      <c r="AJ322" s="132"/>
      <c r="AK322" s="132"/>
      <c r="AL322" s="132"/>
      <c r="AM322" s="132"/>
      <c r="AN322" s="132"/>
    </row>
    <row r="323" spans="1:40">
      <c r="A323" s="132"/>
      <c r="B323" s="132"/>
      <c r="C323" s="132"/>
      <c r="D323" s="132"/>
      <c r="E323" s="132"/>
      <c r="F323" s="132"/>
      <c r="G323" s="132"/>
      <c r="H323" s="132"/>
      <c r="I323" s="132"/>
      <c r="J323" s="132"/>
      <c r="K323" s="132"/>
      <c r="L323" s="132"/>
      <c r="M323" s="132"/>
      <c r="N323" s="132"/>
      <c r="O323" s="132"/>
      <c r="P323" s="132"/>
      <c r="Q323" s="132"/>
      <c r="R323" s="132"/>
      <c r="S323" s="132"/>
      <c r="T323" s="132"/>
      <c r="U323" s="132"/>
      <c r="V323" s="132"/>
      <c r="W323" s="132"/>
      <c r="X323" s="132"/>
      <c r="Y323" s="132"/>
      <c r="Z323" s="132"/>
      <c r="AA323" s="132"/>
      <c r="AB323" s="132"/>
      <c r="AC323" s="132"/>
      <c r="AD323" s="132"/>
      <c r="AE323" s="132"/>
      <c r="AF323" s="132"/>
      <c r="AG323" s="132"/>
      <c r="AH323" s="132"/>
      <c r="AI323" s="132"/>
      <c r="AJ323" s="132"/>
      <c r="AK323" s="132"/>
      <c r="AL323" s="132"/>
      <c r="AM323" s="132"/>
      <c r="AN323" s="132"/>
    </row>
    <row r="324" spans="1:40">
      <c r="A324" s="132"/>
      <c r="B324" s="132"/>
      <c r="C324" s="132"/>
      <c r="D324" s="132"/>
      <c r="E324" s="132"/>
      <c r="F324" s="132"/>
      <c r="G324" s="132"/>
      <c r="H324" s="132"/>
      <c r="I324" s="132"/>
      <c r="J324" s="132"/>
      <c r="K324" s="132"/>
      <c r="L324" s="132"/>
      <c r="M324" s="132"/>
      <c r="N324" s="132"/>
      <c r="O324" s="132"/>
      <c r="P324" s="132"/>
      <c r="Q324" s="132"/>
      <c r="R324" s="132"/>
      <c r="S324" s="132"/>
      <c r="T324" s="132"/>
      <c r="U324" s="132"/>
      <c r="V324" s="132"/>
      <c r="W324" s="132"/>
      <c r="X324" s="132"/>
      <c r="Y324" s="132"/>
      <c r="Z324" s="132"/>
      <c r="AA324" s="132"/>
      <c r="AB324" s="132"/>
      <c r="AC324" s="132"/>
      <c r="AD324" s="132"/>
      <c r="AE324" s="132"/>
      <c r="AF324" s="132"/>
      <c r="AG324" s="132"/>
      <c r="AH324" s="132"/>
      <c r="AI324" s="132"/>
      <c r="AJ324" s="132"/>
      <c r="AK324" s="132"/>
      <c r="AL324" s="132"/>
      <c r="AM324" s="132"/>
      <c r="AN324" s="132"/>
    </row>
    <row r="325" spans="1:40">
      <c r="A325" s="132"/>
      <c r="B325" s="132"/>
      <c r="C325" s="132"/>
      <c r="D325" s="132"/>
      <c r="E325" s="132"/>
      <c r="F325" s="132"/>
      <c r="G325" s="132"/>
      <c r="H325" s="132"/>
      <c r="I325" s="132"/>
      <c r="J325" s="132"/>
      <c r="K325" s="132"/>
      <c r="L325" s="132"/>
      <c r="M325" s="132"/>
      <c r="N325" s="132"/>
      <c r="O325" s="132"/>
      <c r="P325" s="132"/>
      <c r="Q325" s="132"/>
      <c r="R325" s="132"/>
      <c r="S325" s="132"/>
      <c r="T325" s="132"/>
      <c r="U325" s="132"/>
      <c r="V325" s="132"/>
      <c r="W325" s="132"/>
      <c r="X325" s="132"/>
      <c r="Y325" s="132"/>
      <c r="Z325" s="132"/>
      <c r="AA325" s="132"/>
      <c r="AB325" s="132"/>
      <c r="AC325" s="132"/>
      <c r="AD325" s="132"/>
      <c r="AE325" s="132"/>
      <c r="AF325" s="132"/>
      <c r="AG325" s="132"/>
      <c r="AH325" s="132"/>
      <c r="AI325" s="132"/>
      <c r="AJ325" s="132"/>
      <c r="AK325" s="132"/>
      <c r="AL325" s="132"/>
      <c r="AM325" s="132"/>
      <c r="AN325" s="132"/>
    </row>
    <row r="326" spans="1:40">
      <c r="A326" s="132"/>
      <c r="B326" s="132"/>
      <c r="C326" s="132"/>
      <c r="D326" s="132"/>
      <c r="E326" s="132"/>
      <c r="F326" s="132"/>
      <c r="G326" s="132"/>
      <c r="H326" s="132"/>
      <c r="I326" s="132"/>
      <c r="J326" s="132"/>
      <c r="K326" s="132"/>
      <c r="L326" s="132"/>
      <c r="M326" s="132"/>
      <c r="N326" s="132"/>
      <c r="O326" s="132"/>
      <c r="P326" s="132"/>
      <c r="Q326" s="132"/>
      <c r="R326" s="132"/>
      <c r="S326" s="132"/>
      <c r="T326" s="132"/>
      <c r="U326" s="132"/>
      <c r="V326" s="132"/>
      <c r="W326" s="132"/>
      <c r="X326" s="132"/>
      <c r="Y326" s="132"/>
      <c r="Z326" s="132"/>
      <c r="AA326" s="132"/>
      <c r="AB326" s="132"/>
      <c r="AC326" s="132"/>
      <c r="AD326" s="132"/>
      <c r="AE326" s="132"/>
      <c r="AF326" s="132"/>
      <c r="AG326" s="132"/>
      <c r="AH326" s="132"/>
      <c r="AI326" s="132"/>
      <c r="AJ326" s="132"/>
      <c r="AK326" s="132"/>
      <c r="AL326" s="132"/>
      <c r="AM326" s="132"/>
      <c r="AN326" s="132"/>
    </row>
    <row r="327" spans="1:40">
      <c r="A327" s="132"/>
      <c r="B327" s="132"/>
      <c r="C327" s="132"/>
      <c r="D327" s="132"/>
      <c r="E327" s="132"/>
      <c r="F327" s="132"/>
      <c r="G327" s="132"/>
      <c r="H327" s="132"/>
      <c r="I327" s="132"/>
      <c r="J327" s="132"/>
      <c r="K327" s="132"/>
      <c r="L327" s="132"/>
      <c r="M327" s="132"/>
      <c r="N327" s="132"/>
      <c r="O327" s="132"/>
      <c r="P327" s="132"/>
      <c r="Q327" s="132"/>
      <c r="R327" s="132"/>
      <c r="S327" s="132"/>
      <c r="T327" s="132"/>
      <c r="U327" s="132"/>
      <c r="V327" s="132"/>
      <c r="W327" s="132"/>
      <c r="X327" s="132"/>
      <c r="Y327" s="132"/>
      <c r="Z327" s="132"/>
      <c r="AA327" s="132"/>
      <c r="AB327" s="132"/>
      <c r="AC327" s="132"/>
      <c r="AD327" s="132"/>
      <c r="AE327" s="132"/>
      <c r="AF327" s="132"/>
      <c r="AG327" s="132"/>
      <c r="AH327" s="132"/>
      <c r="AI327" s="132"/>
      <c r="AJ327" s="132"/>
      <c r="AK327" s="132"/>
      <c r="AL327" s="132"/>
      <c r="AM327" s="132"/>
      <c r="AN327" s="132"/>
    </row>
    <row r="328" spans="1:40">
      <c r="A328" s="132"/>
      <c r="B328" s="132"/>
      <c r="C328" s="132"/>
      <c r="D328" s="132"/>
      <c r="E328" s="132"/>
      <c r="F328" s="132"/>
      <c r="G328" s="132"/>
      <c r="H328" s="132"/>
      <c r="I328" s="132"/>
      <c r="J328" s="132"/>
      <c r="K328" s="132"/>
      <c r="L328" s="132"/>
      <c r="M328" s="132"/>
      <c r="N328" s="132"/>
      <c r="O328" s="132"/>
      <c r="P328" s="132"/>
      <c r="Q328" s="132"/>
      <c r="R328" s="132"/>
      <c r="S328" s="132"/>
      <c r="T328" s="132"/>
      <c r="U328" s="132"/>
      <c r="V328" s="132"/>
      <c r="W328" s="132"/>
      <c r="X328" s="132"/>
      <c r="Y328" s="132"/>
      <c r="Z328" s="132"/>
      <c r="AA328" s="132"/>
      <c r="AB328" s="132"/>
      <c r="AC328" s="132"/>
      <c r="AD328" s="132"/>
      <c r="AE328" s="132"/>
      <c r="AF328" s="132"/>
      <c r="AG328" s="132"/>
      <c r="AH328" s="132"/>
      <c r="AI328" s="132"/>
      <c r="AJ328" s="132"/>
      <c r="AK328" s="132"/>
      <c r="AL328" s="132"/>
      <c r="AM328" s="132"/>
      <c r="AN328" s="132"/>
    </row>
    <row r="329" spans="1:40">
      <c r="A329" s="132"/>
      <c r="B329" s="132"/>
      <c r="C329" s="132"/>
      <c r="D329" s="132"/>
      <c r="E329" s="132"/>
      <c r="F329" s="132"/>
      <c r="G329" s="132"/>
      <c r="H329" s="132"/>
      <c r="I329" s="132"/>
      <c r="J329" s="132"/>
      <c r="K329" s="132"/>
      <c r="L329" s="132"/>
      <c r="M329" s="132"/>
      <c r="N329" s="132"/>
      <c r="O329" s="132"/>
      <c r="P329" s="132"/>
      <c r="Q329" s="132"/>
      <c r="R329" s="132"/>
      <c r="S329" s="132"/>
      <c r="T329" s="132"/>
      <c r="U329" s="132"/>
      <c r="V329" s="132"/>
      <c r="W329" s="132"/>
      <c r="X329" s="132"/>
      <c r="Y329" s="132"/>
      <c r="Z329" s="132"/>
      <c r="AA329" s="132"/>
      <c r="AB329" s="132"/>
      <c r="AC329" s="132"/>
      <c r="AD329" s="132"/>
      <c r="AE329" s="132"/>
      <c r="AF329" s="132"/>
      <c r="AG329" s="132"/>
      <c r="AH329" s="132"/>
      <c r="AI329" s="132"/>
      <c r="AJ329" s="132"/>
      <c r="AK329" s="132"/>
      <c r="AL329" s="132"/>
      <c r="AM329" s="132"/>
      <c r="AN329" s="132"/>
    </row>
    <row r="330" spans="1:40">
      <c r="A330" s="132"/>
      <c r="B330" s="132"/>
      <c r="C330" s="132"/>
      <c r="D330" s="132"/>
      <c r="E330" s="132"/>
      <c r="F330" s="132"/>
      <c r="G330" s="132"/>
      <c r="H330" s="132"/>
      <c r="I330" s="132"/>
      <c r="J330" s="132"/>
      <c r="K330" s="132"/>
      <c r="L330" s="132"/>
      <c r="M330" s="132"/>
      <c r="N330" s="132"/>
      <c r="O330" s="132"/>
      <c r="P330" s="132"/>
      <c r="Q330" s="132"/>
      <c r="R330" s="132"/>
      <c r="S330" s="132"/>
      <c r="T330" s="132"/>
      <c r="U330" s="132"/>
      <c r="V330" s="132"/>
      <c r="W330" s="132"/>
      <c r="X330" s="132"/>
      <c r="Y330" s="132"/>
      <c r="Z330" s="132"/>
      <c r="AA330" s="132"/>
      <c r="AB330" s="132"/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</row>
    <row r="331" spans="1:40">
      <c r="A331" s="132"/>
      <c r="B331" s="132"/>
      <c r="C331" s="132"/>
      <c r="D331" s="132"/>
      <c r="E331" s="132"/>
      <c r="F331" s="132"/>
      <c r="G331" s="132"/>
      <c r="H331" s="132"/>
      <c r="I331" s="132"/>
      <c r="J331" s="132"/>
      <c r="K331" s="132"/>
      <c r="L331" s="132"/>
      <c r="M331" s="132"/>
      <c r="N331" s="132"/>
      <c r="O331" s="132"/>
      <c r="P331" s="132"/>
      <c r="Q331" s="132"/>
      <c r="R331" s="132"/>
      <c r="S331" s="132"/>
      <c r="T331" s="132"/>
      <c r="U331" s="132"/>
      <c r="V331" s="132"/>
      <c r="W331" s="132"/>
      <c r="X331" s="132"/>
      <c r="Y331" s="132"/>
      <c r="Z331" s="132"/>
      <c r="AA331" s="132"/>
      <c r="AB331" s="132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</row>
    <row r="332" spans="1:40">
      <c r="A332" s="132"/>
      <c r="B332" s="132"/>
      <c r="C332" s="132"/>
      <c r="D332" s="132"/>
      <c r="E332" s="132"/>
      <c r="F332" s="132"/>
      <c r="G332" s="132"/>
      <c r="H332" s="132"/>
      <c r="I332" s="132"/>
      <c r="J332" s="132"/>
      <c r="K332" s="132"/>
      <c r="L332" s="132"/>
      <c r="M332" s="132"/>
      <c r="N332" s="132"/>
      <c r="O332" s="132"/>
      <c r="P332" s="132"/>
      <c r="Q332" s="132"/>
      <c r="R332" s="132"/>
      <c r="S332" s="132"/>
      <c r="T332" s="132"/>
      <c r="U332" s="132"/>
      <c r="V332" s="132"/>
      <c r="W332" s="132"/>
      <c r="X332" s="132"/>
      <c r="Y332" s="132"/>
      <c r="Z332" s="132"/>
      <c r="AA332" s="132"/>
      <c r="AB332" s="132"/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</row>
    <row r="333" spans="1:40">
      <c r="A333" s="132"/>
      <c r="B333" s="132"/>
      <c r="C333" s="132"/>
      <c r="D333" s="132"/>
      <c r="E333" s="132"/>
      <c r="F333" s="132"/>
      <c r="G333" s="132"/>
      <c r="H333" s="132"/>
      <c r="I333" s="132"/>
      <c r="J333" s="132"/>
      <c r="K333" s="132"/>
      <c r="L333" s="132"/>
      <c r="M333" s="132"/>
      <c r="N333" s="132"/>
      <c r="O333" s="132"/>
      <c r="P333" s="132"/>
      <c r="Q333" s="132"/>
      <c r="R333" s="132"/>
      <c r="S333" s="132"/>
      <c r="T333" s="132"/>
      <c r="U333" s="132"/>
      <c r="V333" s="132"/>
      <c r="W333" s="132"/>
      <c r="X333" s="132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  <c r="AM333" s="132"/>
      <c r="AN333" s="132"/>
    </row>
    <row r="334" spans="1:40">
      <c r="A334" s="132"/>
      <c r="B334" s="132"/>
      <c r="C334" s="132"/>
      <c r="D334" s="132"/>
      <c r="E334" s="132"/>
      <c r="F334" s="132"/>
      <c r="G334" s="132"/>
      <c r="H334" s="132"/>
      <c r="I334" s="132"/>
      <c r="J334" s="132"/>
      <c r="K334" s="132"/>
      <c r="L334" s="132"/>
      <c r="M334" s="132"/>
      <c r="N334" s="132"/>
      <c r="O334" s="132"/>
      <c r="P334" s="132"/>
      <c r="Q334" s="132"/>
      <c r="R334" s="132"/>
      <c r="S334" s="132"/>
      <c r="T334" s="132"/>
      <c r="U334" s="132"/>
      <c r="V334" s="132"/>
      <c r="W334" s="132"/>
      <c r="X334" s="132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  <c r="AM334" s="132"/>
      <c r="AN334" s="132"/>
    </row>
    <row r="335" spans="1:40">
      <c r="A335" s="132"/>
      <c r="B335" s="132"/>
      <c r="C335" s="132"/>
      <c r="D335" s="132"/>
      <c r="E335" s="132"/>
      <c r="F335" s="132"/>
      <c r="G335" s="132"/>
      <c r="H335" s="132"/>
      <c r="I335" s="132"/>
      <c r="J335" s="132"/>
      <c r="K335" s="132"/>
      <c r="L335" s="132"/>
      <c r="M335" s="132"/>
      <c r="N335" s="132"/>
      <c r="O335" s="132"/>
      <c r="P335" s="132"/>
      <c r="Q335" s="132"/>
      <c r="R335" s="132"/>
      <c r="S335" s="132"/>
      <c r="T335" s="132"/>
      <c r="U335" s="132"/>
      <c r="V335" s="132"/>
      <c r="W335" s="132"/>
      <c r="X335" s="132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  <c r="AM335" s="132"/>
      <c r="AN335" s="132"/>
    </row>
    <row r="336" spans="1:40">
      <c r="A336" s="132"/>
      <c r="B336" s="132"/>
      <c r="C336" s="132"/>
      <c r="D336" s="132"/>
      <c r="E336" s="132"/>
      <c r="F336" s="132"/>
      <c r="G336" s="132"/>
      <c r="H336" s="132"/>
      <c r="I336" s="132"/>
      <c r="J336" s="132"/>
      <c r="K336" s="132"/>
      <c r="L336" s="132"/>
      <c r="M336" s="132"/>
      <c r="N336" s="132"/>
      <c r="O336" s="132"/>
      <c r="P336" s="132"/>
      <c r="Q336" s="132"/>
      <c r="R336" s="132"/>
      <c r="S336" s="132"/>
      <c r="T336" s="132"/>
      <c r="U336" s="132"/>
      <c r="V336" s="132"/>
      <c r="W336" s="132"/>
      <c r="X336" s="132"/>
      <c r="Y336" s="132"/>
      <c r="Z336" s="132"/>
      <c r="AA336" s="132"/>
      <c r="AB336" s="132"/>
      <c r="AC336" s="132"/>
      <c r="AD336" s="132"/>
      <c r="AE336" s="132"/>
      <c r="AF336" s="132"/>
      <c r="AG336" s="132"/>
      <c r="AH336" s="132"/>
      <c r="AI336" s="132"/>
      <c r="AJ336" s="132"/>
      <c r="AK336" s="132"/>
      <c r="AL336" s="132"/>
      <c r="AM336" s="132"/>
      <c r="AN336" s="132"/>
    </row>
    <row r="337" spans="1:40">
      <c r="A337" s="132"/>
      <c r="B337" s="132"/>
      <c r="C337" s="132"/>
      <c r="D337" s="132"/>
      <c r="E337" s="132"/>
      <c r="F337" s="132"/>
      <c r="G337" s="132"/>
      <c r="H337" s="132"/>
      <c r="I337" s="132"/>
      <c r="J337" s="132"/>
      <c r="K337" s="132"/>
      <c r="L337" s="132"/>
      <c r="M337" s="132"/>
      <c r="N337" s="132"/>
      <c r="O337" s="132"/>
      <c r="P337" s="132"/>
      <c r="Q337" s="132"/>
      <c r="R337" s="132"/>
      <c r="S337" s="132"/>
      <c r="T337" s="132"/>
      <c r="U337" s="132"/>
      <c r="V337" s="132"/>
      <c r="W337" s="132"/>
      <c r="X337" s="132"/>
      <c r="Y337" s="132"/>
      <c r="Z337" s="132"/>
      <c r="AA337" s="132"/>
      <c r="AB337" s="132"/>
      <c r="AC337" s="132"/>
      <c r="AD337" s="132"/>
      <c r="AE337" s="132"/>
      <c r="AF337" s="132"/>
      <c r="AG337" s="132"/>
      <c r="AH337" s="132"/>
      <c r="AI337" s="132"/>
      <c r="AJ337" s="132"/>
      <c r="AK337" s="132"/>
      <c r="AL337" s="132"/>
      <c r="AM337" s="132"/>
      <c r="AN337" s="132"/>
    </row>
    <row r="338" spans="1:40">
      <c r="A338" s="132"/>
      <c r="B338" s="132"/>
      <c r="C338" s="132"/>
      <c r="D338" s="132"/>
      <c r="E338" s="132"/>
      <c r="F338" s="132"/>
      <c r="G338" s="132"/>
      <c r="H338" s="132"/>
      <c r="I338" s="132"/>
      <c r="J338" s="132"/>
      <c r="K338" s="132"/>
      <c r="L338" s="132"/>
      <c r="M338" s="132"/>
      <c r="N338" s="132"/>
      <c r="O338" s="132"/>
      <c r="P338" s="132"/>
      <c r="Q338" s="132"/>
      <c r="R338" s="132"/>
      <c r="S338" s="132"/>
      <c r="T338" s="132"/>
      <c r="U338" s="132"/>
      <c r="V338" s="132"/>
      <c r="W338" s="132"/>
      <c r="X338" s="132"/>
      <c r="Y338" s="132"/>
      <c r="Z338" s="132"/>
      <c r="AA338" s="132"/>
      <c r="AB338" s="132"/>
      <c r="AC338" s="132"/>
      <c r="AD338" s="132"/>
      <c r="AE338" s="132"/>
      <c r="AF338" s="132"/>
      <c r="AG338" s="132"/>
      <c r="AH338" s="132"/>
      <c r="AI338" s="132"/>
      <c r="AJ338" s="132"/>
      <c r="AK338" s="132"/>
      <c r="AL338" s="132"/>
      <c r="AM338" s="132"/>
      <c r="AN338" s="132"/>
    </row>
    <row r="339" spans="1:40">
      <c r="A339" s="132"/>
      <c r="B339" s="132"/>
      <c r="C339" s="132"/>
      <c r="D339" s="132"/>
      <c r="E339" s="132"/>
      <c r="F339" s="132"/>
      <c r="G339" s="132"/>
      <c r="H339" s="132"/>
      <c r="I339" s="132"/>
      <c r="J339" s="132"/>
      <c r="K339" s="132"/>
      <c r="L339" s="132"/>
      <c r="M339" s="132"/>
      <c r="N339" s="132"/>
      <c r="O339" s="132"/>
      <c r="P339" s="132"/>
      <c r="Q339" s="132"/>
      <c r="R339" s="132"/>
      <c r="S339" s="132"/>
      <c r="T339" s="132"/>
      <c r="U339" s="132"/>
      <c r="V339" s="132"/>
      <c r="W339" s="132"/>
      <c r="X339" s="132"/>
      <c r="Y339" s="132"/>
      <c r="Z339" s="132"/>
      <c r="AA339" s="132"/>
      <c r="AB339" s="132"/>
      <c r="AC339" s="132"/>
      <c r="AD339" s="132"/>
      <c r="AE339" s="132"/>
      <c r="AF339" s="132"/>
      <c r="AG339" s="132"/>
      <c r="AH339" s="132"/>
      <c r="AI339" s="132"/>
      <c r="AJ339" s="132"/>
      <c r="AK339" s="132"/>
      <c r="AL339" s="132"/>
      <c r="AM339" s="132"/>
      <c r="AN339" s="132"/>
    </row>
    <row r="340" spans="1:40">
      <c r="A340" s="132"/>
      <c r="B340" s="132"/>
      <c r="C340" s="132"/>
      <c r="D340" s="132"/>
      <c r="E340" s="132"/>
      <c r="F340" s="132"/>
      <c r="G340" s="132"/>
      <c r="H340" s="132"/>
      <c r="I340" s="132"/>
      <c r="J340" s="132"/>
      <c r="K340" s="132"/>
      <c r="L340" s="132"/>
      <c r="M340" s="132"/>
      <c r="N340" s="132"/>
      <c r="O340" s="132"/>
      <c r="P340" s="132"/>
      <c r="Q340" s="132"/>
      <c r="R340" s="132"/>
      <c r="S340" s="132"/>
      <c r="T340" s="132"/>
      <c r="U340" s="132"/>
      <c r="V340" s="132"/>
      <c r="W340" s="132"/>
      <c r="X340" s="132"/>
      <c r="Y340" s="132"/>
      <c r="Z340" s="132"/>
      <c r="AA340" s="132"/>
      <c r="AB340" s="132"/>
      <c r="AC340" s="132"/>
      <c r="AD340" s="132"/>
      <c r="AE340" s="132"/>
      <c r="AF340" s="132"/>
      <c r="AG340" s="132"/>
      <c r="AH340" s="132"/>
      <c r="AI340" s="132"/>
      <c r="AJ340" s="132"/>
      <c r="AK340" s="132"/>
      <c r="AL340" s="132"/>
      <c r="AM340" s="132"/>
      <c r="AN340" s="132"/>
    </row>
    <row r="341" spans="1:40">
      <c r="A341" s="132"/>
      <c r="B341" s="132"/>
      <c r="C341" s="132"/>
      <c r="D341" s="132"/>
      <c r="E341" s="132"/>
      <c r="F341" s="132"/>
      <c r="G341" s="132"/>
      <c r="H341" s="132"/>
      <c r="I341" s="132"/>
      <c r="J341" s="132"/>
      <c r="K341" s="132"/>
      <c r="L341" s="132"/>
      <c r="M341" s="132"/>
      <c r="N341" s="132"/>
      <c r="O341" s="132"/>
      <c r="P341" s="132"/>
      <c r="Q341" s="132"/>
      <c r="R341" s="132"/>
      <c r="S341" s="132"/>
      <c r="T341" s="132"/>
      <c r="U341" s="132"/>
      <c r="V341" s="132"/>
      <c r="W341" s="132"/>
      <c r="X341" s="132"/>
      <c r="Y341" s="132"/>
      <c r="Z341" s="132"/>
      <c r="AA341" s="132"/>
      <c r="AB341" s="132"/>
      <c r="AC341" s="132"/>
      <c r="AD341" s="132"/>
      <c r="AE341" s="132"/>
      <c r="AF341" s="132"/>
      <c r="AG341" s="132"/>
      <c r="AH341" s="132"/>
      <c r="AI341" s="132"/>
      <c r="AJ341" s="132"/>
      <c r="AK341" s="132"/>
      <c r="AL341" s="132"/>
      <c r="AM341" s="132"/>
      <c r="AN341" s="132"/>
    </row>
    <row r="342" spans="1:40">
      <c r="A342" s="132"/>
      <c r="B342" s="132"/>
      <c r="C342" s="132"/>
      <c r="D342" s="132"/>
      <c r="E342" s="132"/>
      <c r="F342" s="132"/>
      <c r="G342" s="132"/>
      <c r="H342" s="132"/>
      <c r="I342" s="132"/>
      <c r="J342" s="132"/>
      <c r="K342" s="132"/>
      <c r="L342" s="132"/>
      <c r="M342" s="132"/>
      <c r="N342" s="132"/>
      <c r="O342" s="132"/>
      <c r="P342" s="132"/>
      <c r="Q342" s="132"/>
      <c r="R342" s="132"/>
      <c r="S342" s="132"/>
      <c r="T342" s="132"/>
      <c r="U342" s="132"/>
      <c r="V342" s="132"/>
      <c r="W342" s="132"/>
      <c r="X342" s="132"/>
      <c r="Y342" s="132"/>
      <c r="Z342" s="132"/>
      <c r="AA342" s="132"/>
      <c r="AB342" s="132"/>
      <c r="AC342" s="132"/>
      <c r="AD342" s="132"/>
      <c r="AE342" s="132"/>
      <c r="AF342" s="132"/>
      <c r="AG342" s="132"/>
      <c r="AH342" s="132"/>
      <c r="AI342" s="132"/>
      <c r="AJ342" s="132"/>
      <c r="AK342" s="132"/>
      <c r="AL342" s="132"/>
      <c r="AM342" s="132"/>
      <c r="AN342" s="132"/>
    </row>
    <row r="343" spans="1:40">
      <c r="A343" s="132"/>
      <c r="B343" s="132"/>
      <c r="C343" s="132"/>
      <c r="D343" s="132"/>
      <c r="E343" s="132"/>
      <c r="F343" s="132"/>
      <c r="G343" s="132"/>
      <c r="H343" s="132"/>
      <c r="I343" s="132"/>
      <c r="J343" s="132"/>
      <c r="K343" s="132"/>
      <c r="L343" s="132"/>
      <c r="M343" s="132"/>
      <c r="N343" s="132"/>
      <c r="O343" s="132"/>
      <c r="P343" s="132"/>
      <c r="Q343" s="132"/>
      <c r="R343" s="132"/>
      <c r="S343" s="132"/>
      <c r="T343" s="132"/>
      <c r="U343" s="132"/>
      <c r="V343" s="132"/>
      <c r="W343" s="132"/>
      <c r="X343" s="132"/>
      <c r="Y343" s="132"/>
      <c r="Z343" s="132"/>
      <c r="AA343" s="132"/>
      <c r="AB343" s="132"/>
      <c r="AC343" s="132"/>
      <c r="AD343" s="132"/>
      <c r="AE343" s="132"/>
      <c r="AF343" s="132"/>
      <c r="AG343" s="132"/>
      <c r="AH343" s="132"/>
      <c r="AI343" s="132"/>
      <c r="AJ343" s="132"/>
      <c r="AK343" s="132"/>
      <c r="AL343" s="132"/>
      <c r="AM343" s="132"/>
      <c r="AN343" s="132"/>
    </row>
    <row r="344" spans="1:40">
      <c r="A344" s="132"/>
      <c r="B344" s="132"/>
      <c r="C344" s="132"/>
      <c r="D344" s="132"/>
      <c r="E344" s="132"/>
      <c r="F344" s="132"/>
      <c r="G344" s="132"/>
      <c r="H344" s="132"/>
      <c r="I344" s="132"/>
      <c r="J344" s="132"/>
      <c r="K344" s="132"/>
      <c r="L344" s="132"/>
      <c r="M344" s="132"/>
      <c r="N344" s="132"/>
      <c r="O344" s="132"/>
      <c r="P344" s="132"/>
      <c r="Q344" s="132"/>
      <c r="R344" s="132"/>
      <c r="S344" s="132"/>
      <c r="T344" s="132"/>
      <c r="U344" s="132"/>
      <c r="V344" s="132"/>
      <c r="W344" s="132"/>
      <c r="X344" s="132"/>
      <c r="Y344" s="132"/>
      <c r="Z344" s="132"/>
      <c r="AA344" s="132"/>
      <c r="AB344" s="132"/>
      <c r="AC344" s="132"/>
      <c r="AD344" s="132"/>
      <c r="AE344" s="132"/>
      <c r="AF344" s="132"/>
      <c r="AG344" s="132"/>
      <c r="AH344" s="132"/>
      <c r="AI344" s="132"/>
      <c r="AJ344" s="132"/>
      <c r="AK344" s="132"/>
      <c r="AL344" s="132"/>
      <c r="AM344" s="132"/>
      <c r="AN344" s="132"/>
    </row>
    <row r="345" spans="1:40">
      <c r="A345" s="132"/>
      <c r="B345" s="132"/>
      <c r="C345" s="132"/>
      <c r="D345" s="132"/>
      <c r="E345" s="132"/>
      <c r="F345" s="132"/>
      <c r="G345" s="132"/>
      <c r="H345" s="132"/>
      <c r="I345" s="132"/>
      <c r="J345" s="132"/>
      <c r="K345" s="132"/>
      <c r="L345" s="132"/>
      <c r="M345" s="132"/>
      <c r="N345" s="132"/>
      <c r="O345" s="132"/>
      <c r="P345" s="132"/>
      <c r="Q345" s="132"/>
      <c r="R345" s="132"/>
      <c r="S345" s="132"/>
      <c r="T345" s="132"/>
      <c r="U345" s="132"/>
      <c r="V345" s="132"/>
      <c r="W345" s="132"/>
      <c r="X345" s="132"/>
      <c r="Y345" s="132"/>
      <c r="Z345" s="132"/>
      <c r="AA345" s="132"/>
      <c r="AB345" s="132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</row>
    <row r="346" spans="1:40">
      <c r="A346" s="132"/>
      <c r="B346" s="132"/>
      <c r="C346" s="132"/>
      <c r="D346" s="132"/>
      <c r="E346" s="132"/>
      <c r="F346" s="132"/>
      <c r="G346" s="132"/>
      <c r="H346" s="132"/>
      <c r="I346" s="132"/>
      <c r="J346" s="132"/>
      <c r="K346" s="132"/>
      <c r="L346" s="132"/>
      <c r="M346" s="132"/>
      <c r="N346" s="132"/>
      <c r="O346" s="132"/>
      <c r="P346" s="132"/>
      <c r="Q346" s="132"/>
      <c r="R346" s="132"/>
      <c r="S346" s="132"/>
      <c r="T346" s="132"/>
      <c r="U346" s="132"/>
      <c r="V346" s="132"/>
      <c r="W346" s="132"/>
      <c r="X346" s="132"/>
      <c r="Y346" s="132"/>
      <c r="Z346" s="132"/>
      <c r="AA346" s="132"/>
      <c r="AB346" s="132"/>
      <c r="AC346" s="132"/>
      <c r="AD346" s="132"/>
      <c r="AE346" s="132"/>
      <c r="AF346" s="132"/>
      <c r="AG346" s="132"/>
      <c r="AH346" s="132"/>
      <c r="AI346" s="132"/>
      <c r="AJ346" s="132"/>
      <c r="AK346" s="132"/>
      <c r="AL346" s="132"/>
      <c r="AM346" s="132"/>
      <c r="AN346" s="132"/>
    </row>
    <row r="347" spans="1:40">
      <c r="A347" s="132"/>
      <c r="B347" s="132"/>
      <c r="C347" s="132"/>
      <c r="D347" s="132"/>
      <c r="E347" s="132"/>
      <c r="F347" s="132"/>
      <c r="G347" s="132"/>
      <c r="H347" s="132"/>
      <c r="I347" s="132"/>
      <c r="J347" s="132"/>
      <c r="K347" s="132"/>
      <c r="L347" s="132"/>
      <c r="M347" s="132"/>
      <c r="N347" s="132"/>
      <c r="O347" s="132"/>
      <c r="P347" s="132"/>
      <c r="Q347" s="132"/>
      <c r="R347" s="132"/>
      <c r="S347" s="132"/>
      <c r="T347" s="132"/>
      <c r="U347" s="132"/>
      <c r="V347" s="132"/>
      <c r="W347" s="132"/>
      <c r="X347" s="132"/>
      <c r="Y347" s="132"/>
      <c r="Z347" s="132"/>
      <c r="AA347" s="132"/>
      <c r="AB347" s="132"/>
      <c r="AC347" s="132"/>
      <c r="AD347" s="132"/>
      <c r="AE347" s="132"/>
      <c r="AF347" s="132"/>
      <c r="AG347" s="132"/>
      <c r="AH347" s="132"/>
      <c r="AI347" s="132"/>
      <c r="AJ347" s="132"/>
      <c r="AK347" s="132"/>
      <c r="AL347" s="132"/>
      <c r="AM347" s="132"/>
      <c r="AN347" s="132"/>
    </row>
    <row r="348" spans="1:40">
      <c r="A348" s="132"/>
      <c r="B348" s="132"/>
      <c r="C348" s="132"/>
      <c r="D348" s="132"/>
      <c r="E348" s="132"/>
      <c r="F348" s="132"/>
      <c r="G348" s="132"/>
      <c r="H348" s="132"/>
      <c r="I348" s="132"/>
      <c r="J348" s="132"/>
      <c r="K348" s="132"/>
      <c r="L348" s="132"/>
      <c r="M348" s="132"/>
      <c r="N348" s="132"/>
      <c r="O348" s="132"/>
      <c r="P348" s="132"/>
      <c r="Q348" s="132"/>
      <c r="R348" s="132"/>
      <c r="S348" s="132"/>
      <c r="T348" s="132"/>
      <c r="U348" s="132"/>
      <c r="V348" s="132"/>
      <c r="W348" s="132"/>
      <c r="X348" s="132"/>
      <c r="Y348" s="132"/>
      <c r="Z348" s="132"/>
      <c r="AA348" s="132"/>
      <c r="AB348" s="132"/>
      <c r="AC348" s="132"/>
      <c r="AD348" s="132"/>
      <c r="AE348" s="132"/>
      <c r="AF348" s="132"/>
      <c r="AG348" s="132"/>
      <c r="AH348" s="132"/>
      <c r="AI348" s="132"/>
      <c r="AJ348" s="132"/>
      <c r="AK348" s="132"/>
      <c r="AL348" s="132"/>
      <c r="AM348" s="132"/>
      <c r="AN348" s="132"/>
    </row>
    <row r="349" spans="1:40">
      <c r="A349" s="132"/>
      <c r="B349" s="132"/>
      <c r="C349" s="132"/>
      <c r="D349" s="132"/>
      <c r="E349" s="132"/>
      <c r="F349" s="132"/>
      <c r="G349" s="132"/>
      <c r="H349" s="132"/>
      <c r="I349" s="132"/>
      <c r="J349" s="132"/>
      <c r="K349" s="132"/>
      <c r="L349" s="132"/>
      <c r="M349" s="132"/>
      <c r="N349" s="132"/>
      <c r="O349" s="132"/>
      <c r="P349" s="132"/>
      <c r="Q349" s="132"/>
      <c r="R349" s="132"/>
      <c r="S349" s="132"/>
      <c r="T349" s="132"/>
      <c r="U349" s="132"/>
      <c r="V349" s="132"/>
      <c r="W349" s="132"/>
      <c r="X349" s="132"/>
      <c r="Y349" s="132"/>
      <c r="Z349" s="132"/>
      <c r="AA349" s="132"/>
      <c r="AB349" s="132"/>
      <c r="AC349" s="132"/>
      <c r="AD349" s="132"/>
      <c r="AE349" s="132"/>
      <c r="AF349" s="132"/>
      <c r="AG349" s="132"/>
      <c r="AH349" s="132"/>
      <c r="AI349" s="132"/>
      <c r="AJ349" s="132"/>
      <c r="AK349" s="132"/>
      <c r="AL349" s="132"/>
      <c r="AM349" s="132"/>
      <c r="AN349" s="132"/>
    </row>
    <row r="350" spans="1:40">
      <c r="A350" s="132"/>
      <c r="B350" s="132"/>
      <c r="C350" s="132"/>
      <c r="D350" s="132"/>
      <c r="E350" s="132"/>
      <c r="F350" s="132"/>
      <c r="G350" s="132"/>
      <c r="H350" s="132"/>
      <c r="I350" s="132"/>
      <c r="J350" s="132"/>
      <c r="K350" s="132"/>
      <c r="L350" s="132"/>
      <c r="M350" s="132"/>
      <c r="N350" s="132"/>
      <c r="O350" s="132"/>
      <c r="P350" s="132"/>
      <c r="Q350" s="132"/>
      <c r="R350" s="132"/>
      <c r="S350" s="132"/>
      <c r="T350" s="132"/>
      <c r="U350" s="132"/>
      <c r="V350" s="132"/>
      <c r="W350" s="132"/>
      <c r="X350" s="132"/>
      <c r="Y350" s="132"/>
      <c r="Z350" s="132"/>
      <c r="AA350" s="132"/>
      <c r="AB350" s="132"/>
      <c r="AC350" s="132"/>
      <c r="AD350" s="132"/>
      <c r="AE350" s="132"/>
      <c r="AF350" s="132"/>
      <c r="AG350" s="132"/>
      <c r="AH350" s="132"/>
      <c r="AI350" s="132"/>
      <c r="AJ350" s="132"/>
      <c r="AK350" s="132"/>
      <c r="AL350" s="132"/>
      <c r="AM350" s="132"/>
      <c r="AN350" s="132"/>
    </row>
    <row r="351" spans="1:40">
      <c r="A351" s="132"/>
      <c r="B351" s="132"/>
      <c r="C351" s="132"/>
      <c r="D351" s="132"/>
      <c r="E351" s="132"/>
      <c r="F351" s="132"/>
      <c r="G351" s="132"/>
      <c r="H351" s="132"/>
      <c r="I351" s="132"/>
      <c r="J351" s="132"/>
      <c r="K351" s="132"/>
      <c r="L351" s="132"/>
      <c r="M351" s="132"/>
      <c r="N351" s="132"/>
      <c r="O351" s="132"/>
      <c r="P351" s="132"/>
      <c r="Q351" s="132"/>
      <c r="R351" s="132"/>
      <c r="S351" s="132"/>
      <c r="T351" s="132"/>
      <c r="U351" s="132"/>
      <c r="V351" s="132"/>
      <c r="W351" s="132"/>
      <c r="X351" s="132"/>
      <c r="Y351" s="132"/>
      <c r="Z351" s="132"/>
      <c r="AA351" s="132"/>
      <c r="AB351" s="132"/>
      <c r="AC351" s="132"/>
      <c r="AD351" s="132"/>
      <c r="AE351" s="132"/>
      <c r="AF351" s="132"/>
      <c r="AG351" s="132"/>
      <c r="AH351" s="132"/>
      <c r="AI351" s="132"/>
      <c r="AJ351" s="132"/>
      <c r="AK351" s="132"/>
      <c r="AL351" s="132"/>
      <c r="AM351" s="132"/>
      <c r="AN351" s="132"/>
    </row>
    <row r="352" spans="1:40">
      <c r="A352" s="132"/>
      <c r="B352" s="132"/>
      <c r="C352" s="132"/>
      <c r="D352" s="132"/>
      <c r="E352" s="132"/>
      <c r="F352" s="132"/>
      <c r="G352" s="132"/>
      <c r="H352" s="132"/>
      <c r="I352" s="132"/>
      <c r="J352" s="132"/>
      <c r="K352" s="132"/>
      <c r="L352" s="132"/>
      <c r="M352" s="132"/>
      <c r="N352" s="132"/>
      <c r="O352" s="132"/>
      <c r="P352" s="132"/>
      <c r="Q352" s="132"/>
      <c r="R352" s="132"/>
      <c r="S352" s="132"/>
      <c r="T352" s="132"/>
      <c r="U352" s="132"/>
      <c r="V352" s="132"/>
      <c r="W352" s="132"/>
      <c r="X352" s="132"/>
      <c r="Y352" s="132"/>
      <c r="Z352" s="132"/>
      <c r="AA352" s="132"/>
      <c r="AB352" s="132"/>
      <c r="AC352" s="132"/>
      <c r="AD352" s="132"/>
      <c r="AE352" s="132"/>
      <c r="AF352" s="132"/>
      <c r="AG352" s="132"/>
      <c r="AH352" s="132"/>
      <c r="AI352" s="132"/>
      <c r="AJ352" s="132"/>
      <c r="AK352" s="132"/>
      <c r="AL352" s="132"/>
      <c r="AM352" s="132"/>
      <c r="AN352" s="132"/>
    </row>
    <row r="353" spans="1:40">
      <c r="A353" s="132"/>
      <c r="B353" s="132"/>
      <c r="C353" s="132"/>
      <c r="D353" s="132"/>
      <c r="E353" s="132"/>
      <c r="F353" s="132"/>
      <c r="G353" s="132"/>
      <c r="H353" s="132"/>
      <c r="I353" s="132"/>
      <c r="J353" s="132"/>
      <c r="K353" s="132"/>
      <c r="L353" s="132"/>
      <c r="M353" s="132"/>
      <c r="N353" s="132"/>
      <c r="O353" s="132"/>
      <c r="P353" s="132"/>
      <c r="Q353" s="132"/>
      <c r="R353" s="132"/>
      <c r="S353" s="132"/>
      <c r="T353" s="132"/>
      <c r="U353" s="132"/>
      <c r="V353" s="132"/>
      <c r="W353" s="132"/>
      <c r="X353" s="132"/>
      <c r="Y353" s="132"/>
      <c r="Z353" s="132"/>
      <c r="AA353" s="132"/>
      <c r="AB353" s="132"/>
      <c r="AC353" s="132"/>
      <c r="AD353" s="132"/>
      <c r="AE353" s="132"/>
      <c r="AF353" s="132"/>
      <c r="AG353" s="132"/>
      <c r="AH353" s="132"/>
      <c r="AI353" s="132"/>
      <c r="AJ353" s="132"/>
      <c r="AK353" s="132"/>
      <c r="AL353" s="132"/>
      <c r="AM353" s="132"/>
      <c r="AN353" s="132"/>
    </row>
    <row r="354" spans="1:40">
      <c r="A354" s="132"/>
      <c r="B354" s="132"/>
      <c r="C354" s="132"/>
      <c r="D354" s="132"/>
      <c r="E354" s="132"/>
      <c r="F354" s="132"/>
      <c r="G354" s="132"/>
      <c r="H354" s="132"/>
      <c r="I354" s="132"/>
      <c r="J354" s="132"/>
      <c r="K354" s="132"/>
      <c r="L354" s="132"/>
      <c r="M354" s="132"/>
      <c r="N354" s="132"/>
      <c r="O354" s="132"/>
      <c r="P354" s="132"/>
      <c r="Q354" s="132"/>
      <c r="R354" s="132"/>
      <c r="S354" s="132"/>
      <c r="T354" s="132"/>
      <c r="U354" s="132"/>
      <c r="V354" s="132"/>
      <c r="W354" s="132"/>
      <c r="X354" s="132"/>
      <c r="Y354" s="132"/>
      <c r="Z354" s="132"/>
      <c r="AA354" s="132"/>
      <c r="AB354" s="132"/>
      <c r="AC354" s="132"/>
      <c r="AD354" s="132"/>
      <c r="AE354" s="132"/>
      <c r="AF354" s="132"/>
      <c r="AG354" s="132"/>
      <c r="AH354" s="132"/>
      <c r="AI354" s="132"/>
      <c r="AJ354" s="132"/>
      <c r="AK354" s="132"/>
      <c r="AL354" s="132"/>
      <c r="AM354" s="132"/>
      <c r="AN354" s="132"/>
    </row>
    <row r="355" spans="1:40">
      <c r="A355" s="132"/>
      <c r="B355" s="132"/>
      <c r="C355" s="132"/>
      <c r="D355" s="132"/>
      <c r="E355" s="132"/>
      <c r="F355" s="132"/>
      <c r="G355" s="132"/>
      <c r="H355" s="132"/>
      <c r="I355" s="132"/>
      <c r="J355" s="132"/>
      <c r="K355" s="132"/>
      <c r="L355" s="132"/>
      <c r="M355" s="132"/>
      <c r="N355" s="132"/>
      <c r="O355" s="132"/>
      <c r="P355" s="132"/>
      <c r="Q355" s="132"/>
      <c r="R355" s="132"/>
      <c r="S355" s="132"/>
      <c r="T355" s="132"/>
      <c r="U355" s="132"/>
      <c r="V355" s="132"/>
      <c r="W355" s="132"/>
      <c r="X355" s="132"/>
      <c r="Y355" s="132"/>
      <c r="Z355" s="132"/>
      <c r="AA355" s="132"/>
      <c r="AB355" s="132"/>
      <c r="AC355" s="132"/>
      <c r="AD355" s="132"/>
      <c r="AE355" s="132"/>
      <c r="AF355" s="132"/>
      <c r="AG355" s="132"/>
      <c r="AH355" s="132"/>
      <c r="AI355" s="132"/>
      <c r="AJ355" s="132"/>
      <c r="AK355" s="132"/>
      <c r="AL355" s="132"/>
      <c r="AM355" s="132"/>
      <c r="AN355" s="132"/>
    </row>
    <row r="356" spans="1:40">
      <c r="A356" s="132"/>
      <c r="B356" s="132"/>
      <c r="C356" s="132"/>
      <c r="D356" s="132"/>
      <c r="E356" s="132"/>
      <c r="F356" s="132"/>
      <c r="G356" s="132"/>
      <c r="H356" s="132"/>
      <c r="I356" s="132"/>
      <c r="J356" s="132"/>
      <c r="K356" s="132"/>
      <c r="L356" s="132"/>
      <c r="M356" s="132"/>
      <c r="N356" s="132"/>
      <c r="O356" s="132"/>
      <c r="P356" s="132"/>
      <c r="Q356" s="132"/>
      <c r="R356" s="132"/>
      <c r="S356" s="132"/>
      <c r="T356" s="132"/>
      <c r="U356" s="132"/>
      <c r="V356" s="132"/>
      <c r="W356" s="132"/>
      <c r="X356" s="132"/>
      <c r="Y356" s="132"/>
      <c r="Z356" s="132"/>
      <c r="AA356" s="132"/>
      <c r="AB356" s="132"/>
      <c r="AC356" s="132"/>
      <c r="AD356" s="132"/>
      <c r="AE356" s="132"/>
      <c r="AF356" s="132"/>
      <c r="AG356" s="132"/>
      <c r="AH356" s="132"/>
      <c r="AI356" s="132"/>
      <c r="AJ356" s="132"/>
      <c r="AK356" s="132"/>
      <c r="AL356" s="132"/>
      <c r="AM356" s="132"/>
      <c r="AN356" s="132"/>
    </row>
    <row r="357" spans="1:40">
      <c r="A357" s="132"/>
      <c r="B357" s="132"/>
      <c r="C357" s="132"/>
      <c r="D357" s="132"/>
      <c r="E357" s="132"/>
      <c r="F357" s="132"/>
      <c r="G357" s="132"/>
      <c r="H357" s="132"/>
      <c r="I357" s="132"/>
      <c r="J357" s="132"/>
      <c r="K357" s="132"/>
      <c r="L357" s="132"/>
      <c r="M357" s="132"/>
      <c r="N357" s="132"/>
      <c r="O357" s="132"/>
      <c r="P357" s="132"/>
      <c r="Q357" s="132"/>
      <c r="R357" s="132"/>
      <c r="S357" s="132"/>
      <c r="T357" s="132"/>
      <c r="U357" s="132"/>
      <c r="V357" s="132"/>
      <c r="W357" s="132"/>
      <c r="X357" s="132"/>
      <c r="Y357" s="132"/>
      <c r="Z357" s="132"/>
      <c r="AA357" s="132"/>
      <c r="AB357" s="132"/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</row>
    <row r="358" spans="1:40">
      <c r="A358" s="132"/>
      <c r="B358" s="132"/>
      <c r="C358" s="132"/>
      <c r="D358" s="132"/>
      <c r="E358" s="132"/>
      <c r="F358" s="132"/>
      <c r="G358" s="132"/>
      <c r="H358" s="132"/>
      <c r="I358" s="132"/>
      <c r="J358" s="132"/>
      <c r="K358" s="132"/>
      <c r="L358" s="132"/>
      <c r="M358" s="132"/>
      <c r="N358" s="132"/>
      <c r="O358" s="132"/>
      <c r="P358" s="132"/>
      <c r="Q358" s="132"/>
      <c r="R358" s="132"/>
      <c r="S358" s="132"/>
      <c r="T358" s="132"/>
      <c r="U358" s="132"/>
      <c r="V358" s="132"/>
      <c r="W358" s="132"/>
      <c r="X358" s="132"/>
      <c r="Y358" s="132"/>
      <c r="Z358" s="132"/>
      <c r="AA358" s="132"/>
      <c r="AB358" s="132"/>
      <c r="AC358" s="132"/>
      <c r="AD358" s="132"/>
      <c r="AE358" s="132"/>
      <c r="AF358" s="132"/>
      <c r="AG358" s="132"/>
      <c r="AH358" s="132"/>
      <c r="AI358" s="132"/>
      <c r="AJ358" s="132"/>
      <c r="AK358" s="132"/>
      <c r="AL358" s="132"/>
      <c r="AM358" s="132"/>
      <c r="AN358" s="132"/>
    </row>
    <row r="359" spans="1:40">
      <c r="A359" s="132"/>
      <c r="B359" s="132"/>
      <c r="C359" s="132"/>
      <c r="D359" s="132"/>
      <c r="E359" s="132"/>
      <c r="F359" s="132"/>
      <c r="G359" s="132"/>
      <c r="H359" s="132"/>
      <c r="I359" s="132"/>
      <c r="J359" s="132"/>
      <c r="K359" s="132"/>
      <c r="L359" s="132"/>
      <c r="M359" s="132"/>
      <c r="N359" s="132"/>
      <c r="O359" s="132"/>
      <c r="P359" s="132"/>
      <c r="Q359" s="132"/>
      <c r="R359" s="132"/>
      <c r="S359" s="132"/>
      <c r="T359" s="132"/>
      <c r="U359" s="132"/>
      <c r="V359" s="132"/>
      <c r="W359" s="132"/>
      <c r="X359" s="132"/>
      <c r="Y359" s="132"/>
      <c r="Z359" s="132"/>
      <c r="AA359" s="132"/>
      <c r="AB359" s="132"/>
      <c r="AC359" s="132"/>
      <c r="AD359" s="132"/>
      <c r="AE359" s="132"/>
      <c r="AF359" s="132"/>
      <c r="AG359" s="132"/>
      <c r="AH359" s="132"/>
      <c r="AI359" s="132"/>
      <c r="AJ359" s="132"/>
      <c r="AK359" s="132"/>
      <c r="AL359" s="132"/>
      <c r="AM359" s="132"/>
      <c r="AN359" s="132"/>
    </row>
    <row r="360" spans="1:40">
      <c r="A360" s="132"/>
      <c r="B360" s="132"/>
      <c r="C360" s="132"/>
      <c r="D360" s="132"/>
      <c r="E360" s="132"/>
      <c r="F360" s="132"/>
      <c r="G360" s="132"/>
      <c r="H360" s="132"/>
      <c r="I360" s="132"/>
      <c r="J360" s="132"/>
      <c r="K360" s="132"/>
      <c r="L360" s="132"/>
      <c r="M360" s="132"/>
      <c r="N360" s="132"/>
      <c r="O360" s="132"/>
      <c r="P360" s="132"/>
      <c r="Q360" s="132"/>
      <c r="R360" s="132"/>
      <c r="S360" s="132"/>
      <c r="T360" s="132"/>
      <c r="U360" s="132"/>
      <c r="V360" s="132"/>
      <c r="W360" s="132"/>
      <c r="X360" s="132"/>
      <c r="Y360" s="132"/>
      <c r="Z360" s="132"/>
      <c r="AA360" s="132"/>
      <c r="AB360" s="132"/>
      <c r="AC360" s="132"/>
      <c r="AD360" s="132"/>
      <c r="AE360" s="132"/>
      <c r="AF360" s="132"/>
      <c r="AG360" s="132"/>
      <c r="AH360" s="132"/>
      <c r="AI360" s="132"/>
      <c r="AJ360" s="132"/>
      <c r="AK360" s="132"/>
      <c r="AL360" s="132"/>
      <c r="AM360" s="132"/>
      <c r="AN360" s="132"/>
    </row>
    <row r="361" spans="1:40">
      <c r="A361" s="132"/>
      <c r="B361" s="132"/>
      <c r="C361" s="132"/>
      <c r="D361" s="132"/>
      <c r="E361" s="132"/>
      <c r="F361" s="132"/>
      <c r="G361" s="132"/>
      <c r="H361" s="132"/>
      <c r="I361" s="132"/>
      <c r="J361" s="132"/>
      <c r="K361" s="132"/>
      <c r="L361" s="132"/>
      <c r="M361" s="132"/>
      <c r="N361" s="132"/>
      <c r="O361" s="132"/>
      <c r="P361" s="132"/>
      <c r="Q361" s="132"/>
      <c r="R361" s="132"/>
      <c r="S361" s="132"/>
      <c r="T361" s="132"/>
      <c r="U361" s="132"/>
      <c r="V361" s="132"/>
      <c r="W361" s="132"/>
      <c r="X361" s="132"/>
      <c r="Y361" s="132"/>
      <c r="Z361" s="132"/>
      <c r="AA361" s="132"/>
      <c r="AB361" s="132"/>
      <c r="AC361" s="132"/>
      <c r="AD361" s="132"/>
      <c r="AE361" s="132"/>
      <c r="AF361" s="132"/>
      <c r="AG361" s="132"/>
      <c r="AH361" s="132"/>
      <c r="AI361" s="132"/>
      <c r="AJ361" s="132"/>
      <c r="AK361" s="132"/>
      <c r="AL361" s="132"/>
      <c r="AM361" s="132"/>
      <c r="AN361" s="132"/>
    </row>
    <row r="362" spans="1:40">
      <c r="A362" s="132"/>
      <c r="B362" s="132"/>
      <c r="C362" s="132"/>
      <c r="D362" s="132"/>
      <c r="E362" s="132"/>
      <c r="F362" s="132"/>
      <c r="G362" s="132"/>
      <c r="H362" s="132"/>
      <c r="I362" s="132"/>
      <c r="J362" s="132"/>
      <c r="K362" s="132"/>
      <c r="L362" s="132"/>
      <c r="M362" s="132"/>
      <c r="N362" s="132"/>
      <c r="O362" s="132"/>
      <c r="P362" s="132"/>
      <c r="Q362" s="132"/>
      <c r="R362" s="132"/>
      <c r="S362" s="132"/>
      <c r="T362" s="132"/>
      <c r="U362" s="132"/>
      <c r="V362" s="132"/>
      <c r="W362" s="132"/>
      <c r="X362" s="132"/>
      <c r="Y362" s="132"/>
      <c r="Z362" s="132"/>
      <c r="AA362" s="132"/>
      <c r="AB362" s="132"/>
      <c r="AC362" s="132"/>
      <c r="AD362" s="132"/>
      <c r="AE362" s="132"/>
      <c r="AF362" s="132"/>
      <c r="AG362" s="132"/>
      <c r="AH362" s="132"/>
      <c r="AI362" s="132"/>
      <c r="AJ362" s="132"/>
      <c r="AK362" s="132"/>
      <c r="AL362" s="132"/>
      <c r="AM362" s="132"/>
      <c r="AN362" s="132"/>
    </row>
    <row r="363" spans="1:40">
      <c r="A363" s="132"/>
      <c r="B363" s="132"/>
      <c r="C363" s="132"/>
      <c r="D363" s="132"/>
      <c r="E363" s="132"/>
      <c r="F363" s="132"/>
      <c r="G363" s="132"/>
      <c r="H363" s="132"/>
      <c r="I363" s="132"/>
      <c r="J363" s="132"/>
      <c r="K363" s="132"/>
      <c r="L363" s="132"/>
      <c r="M363" s="132"/>
      <c r="N363" s="132"/>
      <c r="O363" s="132"/>
      <c r="P363" s="132"/>
      <c r="Q363" s="132"/>
      <c r="R363" s="132"/>
      <c r="S363" s="132"/>
      <c r="T363" s="132"/>
      <c r="U363" s="132"/>
      <c r="V363" s="132"/>
      <c r="W363" s="132"/>
      <c r="X363" s="132"/>
      <c r="Y363" s="132"/>
      <c r="Z363" s="132"/>
      <c r="AA363" s="132"/>
      <c r="AB363" s="132"/>
      <c r="AC363" s="132"/>
      <c r="AD363" s="132"/>
      <c r="AE363" s="132"/>
      <c r="AF363" s="132"/>
      <c r="AG363" s="132"/>
      <c r="AH363" s="132"/>
      <c r="AI363" s="132"/>
      <c r="AJ363" s="132"/>
      <c r="AK363" s="132"/>
      <c r="AL363" s="132"/>
      <c r="AM363" s="132"/>
      <c r="AN363" s="132"/>
    </row>
    <row r="364" spans="1:40">
      <c r="A364" s="132"/>
      <c r="B364" s="132"/>
      <c r="C364" s="132"/>
      <c r="D364" s="132"/>
      <c r="E364" s="132"/>
      <c r="F364" s="132"/>
      <c r="G364" s="132"/>
      <c r="H364" s="132"/>
      <c r="I364" s="132"/>
      <c r="J364" s="132"/>
      <c r="K364" s="132"/>
      <c r="L364" s="132"/>
      <c r="M364" s="132"/>
      <c r="N364" s="132"/>
      <c r="O364" s="132"/>
      <c r="P364" s="132"/>
      <c r="Q364" s="132"/>
      <c r="R364" s="132"/>
      <c r="S364" s="132"/>
      <c r="T364" s="132"/>
      <c r="U364" s="132"/>
      <c r="V364" s="132"/>
      <c r="W364" s="132"/>
      <c r="X364" s="132"/>
      <c r="Y364" s="132"/>
      <c r="Z364" s="132"/>
      <c r="AA364" s="132"/>
      <c r="AB364" s="132"/>
      <c r="AC364" s="132"/>
      <c r="AD364" s="132"/>
      <c r="AE364" s="132"/>
      <c r="AF364" s="132"/>
      <c r="AG364" s="132"/>
      <c r="AH364" s="132"/>
      <c r="AI364" s="132"/>
      <c r="AJ364" s="132"/>
      <c r="AK364" s="132"/>
      <c r="AL364" s="132"/>
      <c r="AM364" s="132"/>
      <c r="AN364" s="132"/>
    </row>
    <row r="365" spans="1:40">
      <c r="A365" s="132"/>
      <c r="B365" s="132"/>
      <c r="C365" s="132"/>
      <c r="D365" s="132"/>
      <c r="E365" s="132"/>
      <c r="F365" s="132"/>
      <c r="G365" s="132"/>
      <c r="H365" s="132"/>
      <c r="I365" s="132"/>
      <c r="J365" s="132"/>
      <c r="K365" s="132"/>
      <c r="L365" s="132"/>
      <c r="M365" s="132"/>
      <c r="N365" s="132"/>
      <c r="O365" s="132"/>
      <c r="P365" s="132"/>
      <c r="Q365" s="132"/>
      <c r="R365" s="132"/>
      <c r="S365" s="132"/>
      <c r="T365" s="132"/>
      <c r="U365" s="132"/>
      <c r="V365" s="132"/>
      <c r="W365" s="132"/>
      <c r="X365" s="132"/>
      <c r="Y365" s="132"/>
      <c r="Z365" s="132"/>
      <c r="AA365" s="132"/>
      <c r="AB365" s="132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</row>
    <row r="366" spans="1:40">
      <c r="A366" s="132"/>
      <c r="B366" s="132"/>
      <c r="C366" s="132"/>
      <c r="D366" s="132"/>
      <c r="E366" s="132"/>
      <c r="F366" s="132"/>
      <c r="G366" s="132"/>
      <c r="H366" s="132"/>
      <c r="I366" s="132"/>
      <c r="J366" s="132"/>
      <c r="K366" s="132"/>
      <c r="L366" s="132"/>
      <c r="M366" s="132"/>
      <c r="N366" s="132"/>
      <c r="O366" s="132"/>
      <c r="P366" s="132"/>
      <c r="Q366" s="132"/>
      <c r="R366" s="132"/>
      <c r="S366" s="132"/>
      <c r="T366" s="132"/>
      <c r="U366" s="132"/>
      <c r="V366" s="132"/>
      <c r="W366" s="132"/>
      <c r="X366" s="132"/>
      <c r="Y366" s="132"/>
      <c r="Z366" s="132"/>
      <c r="AA366" s="132"/>
      <c r="AB366" s="132"/>
      <c r="AC366" s="132"/>
      <c r="AD366" s="132"/>
      <c r="AE366" s="132"/>
      <c r="AF366" s="132"/>
      <c r="AG366" s="132"/>
      <c r="AH366" s="132"/>
      <c r="AI366" s="132"/>
      <c r="AJ366" s="132"/>
      <c r="AK366" s="132"/>
      <c r="AL366" s="132"/>
      <c r="AM366" s="132"/>
      <c r="AN366" s="132"/>
    </row>
    <row r="367" spans="1:40">
      <c r="A367" s="132"/>
      <c r="B367" s="132"/>
      <c r="C367" s="132"/>
      <c r="D367" s="132"/>
      <c r="E367" s="132"/>
      <c r="F367" s="132"/>
      <c r="G367" s="132"/>
      <c r="H367" s="132"/>
      <c r="I367" s="132"/>
      <c r="J367" s="132"/>
      <c r="K367" s="132"/>
      <c r="L367" s="132"/>
      <c r="M367" s="132"/>
      <c r="N367" s="132"/>
      <c r="O367" s="132"/>
      <c r="P367" s="132"/>
      <c r="Q367" s="132"/>
      <c r="R367" s="132"/>
      <c r="S367" s="132"/>
      <c r="T367" s="132"/>
      <c r="U367" s="132"/>
      <c r="V367" s="132"/>
      <c r="W367" s="132"/>
      <c r="X367" s="132"/>
      <c r="Y367" s="132"/>
      <c r="Z367" s="132"/>
      <c r="AA367" s="132"/>
      <c r="AB367" s="132"/>
      <c r="AC367" s="132"/>
      <c r="AD367" s="132"/>
      <c r="AE367" s="132"/>
      <c r="AF367" s="132"/>
      <c r="AG367" s="132"/>
      <c r="AH367" s="132"/>
      <c r="AI367" s="132"/>
      <c r="AJ367" s="132"/>
      <c r="AK367" s="132"/>
      <c r="AL367" s="132"/>
      <c r="AM367" s="132"/>
      <c r="AN367" s="132"/>
    </row>
    <row r="368" spans="1:40">
      <c r="A368" s="132"/>
      <c r="B368" s="132"/>
      <c r="C368" s="132"/>
      <c r="D368" s="132"/>
      <c r="E368" s="132"/>
      <c r="F368" s="132"/>
      <c r="G368" s="132"/>
      <c r="H368" s="132"/>
      <c r="I368" s="132"/>
      <c r="J368" s="132"/>
      <c r="K368" s="132"/>
      <c r="L368" s="132"/>
      <c r="M368" s="132"/>
      <c r="N368" s="132"/>
      <c r="O368" s="132"/>
      <c r="P368" s="132"/>
      <c r="Q368" s="132"/>
      <c r="R368" s="132"/>
      <c r="S368" s="132"/>
      <c r="T368" s="132"/>
      <c r="U368" s="132"/>
      <c r="V368" s="132"/>
      <c r="W368" s="132"/>
      <c r="X368" s="132"/>
      <c r="Y368" s="132"/>
      <c r="Z368" s="132"/>
      <c r="AA368" s="132"/>
      <c r="AB368" s="132"/>
      <c r="AC368" s="132"/>
      <c r="AD368" s="132"/>
      <c r="AE368" s="132"/>
      <c r="AF368" s="132"/>
      <c r="AG368" s="132"/>
      <c r="AH368" s="132"/>
      <c r="AI368" s="132"/>
      <c r="AJ368" s="132"/>
      <c r="AK368" s="132"/>
      <c r="AL368" s="132"/>
      <c r="AM368" s="132"/>
      <c r="AN368" s="132"/>
    </row>
    <row r="369" spans="1:40">
      <c r="A369" s="132"/>
      <c r="B369" s="132"/>
      <c r="C369" s="132"/>
      <c r="D369" s="132"/>
      <c r="E369" s="132"/>
      <c r="F369" s="132"/>
      <c r="G369" s="132"/>
      <c r="H369" s="132"/>
      <c r="I369" s="132"/>
      <c r="J369" s="132"/>
      <c r="K369" s="132"/>
      <c r="L369" s="132"/>
      <c r="M369" s="132"/>
      <c r="N369" s="132"/>
      <c r="O369" s="132"/>
      <c r="P369" s="132"/>
      <c r="Q369" s="132"/>
      <c r="R369" s="132"/>
      <c r="S369" s="132"/>
      <c r="T369" s="132"/>
      <c r="U369" s="132"/>
      <c r="V369" s="132"/>
      <c r="W369" s="132"/>
      <c r="X369" s="132"/>
      <c r="Y369" s="132"/>
      <c r="Z369" s="132"/>
      <c r="AA369" s="132"/>
      <c r="AB369" s="132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</row>
    <row r="370" spans="1:40">
      <c r="A370" s="132"/>
      <c r="B370" s="132"/>
      <c r="C370" s="132"/>
      <c r="D370" s="132"/>
      <c r="E370" s="132"/>
      <c r="F370" s="132"/>
      <c r="G370" s="132"/>
      <c r="H370" s="132"/>
      <c r="I370" s="132"/>
      <c r="J370" s="132"/>
      <c r="K370" s="132"/>
      <c r="L370" s="132"/>
      <c r="M370" s="132"/>
      <c r="N370" s="132"/>
      <c r="O370" s="132"/>
      <c r="P370" s="132"/>
      <c r="Q370" s="132"/>
      <c r="R370" s="132"/>
      <c r="S370" s="132"/>
      <c r="T370" s="132"/>
      <c r="U370" s="132"/>
      <c r="V370" s="132"/>
      <c r="W370" s="132"/>
      <c r="X370" s="132"/>
      <c r="Y370" s="132"/>
      <c r="Z370" s="132"/>
      <c r="AA370" s="132"/>
      <c r="AB370" s="132"/>
      <c r="AC370" s="132"/>
      <c r="AD370" s="132"/>
      <c r="AE370" s="132"/>
      <c r="AF370" s="132"/>
      <c r="AG370" s="132"/>
      <c r="AH370" s="132"/>
      <c r="AI370" s="132"/>
      <c r="AJ370" s="132"/>
      <c r="AK370" s="132"/>
      <c r="AL370" s="132"/>
      <c r="AM370" s="132"/>
      <c r="AN370" s="132"/>
    </row>
    <row r="371" spans="1:40">
      <c r="A371" s="132"/>
      <c r="B371" s="132"/>
      <c r="C371" s="132"/>
      <c r="D371" s="132"/>
      <c r="E371" s="132"/>
      <c r="F371" s="132"/>
      <c r="G371" s="132"/>
      <c r="H371" s="132"/>
      <c r="I371" s="132"/>
      <c r="J371" s="132"/>
      <c r="K371" s="132"/>
      <c r="L371" s="132"/>
      <c r="M371" s="132"/>
      <c r="N371" s="132"/>
      <c r="O371" s="132"/>
      <c r="P371" s="132"/>
      <c r="Q371" s="132"/>
      <c r="R371" s="132"/>
      <c r="S371" s="132"/>
      <c r="T371" s="132"/>
      <c r="U371" s="132"/>
      <c r="V371" s="132"/>
      <c r="W371" s="132"/>
      <c r="X371" s="132"/>
      <c r="Y371" s="132"/>
      <c r="Z371" s="132"/>
      <c r="AA371" s="132"/>
      <c r="AB371" s="132"/>
      <c r="AC371" s="132"/>
      <c r="AD371" s="132"/>
      <c r="AE371" s="132"/>
      <c r="AF371" s="132"/>
      <c r="AG371" s="132"/>
      <c r="AH371" s="132"/>
      <c r="AI371" s="132"/>
      <c r="AJ371" s="132"/>
      <c r="AK371" s="132"/>
      <c r="AL371" s="132"/>
      <c r="AM371" s="132"/>
      <c r="AN371" s="132"/>
    </row>
    <row r="372" spans="1:40">
      <c r="A372" s="132"/>
      <c r="B372" s="132"/>
      <c r="C372" s="132"/>
      <c r="D372" s="132"/>
      <c r="E372" s="132"/>
      <c r="F372" s="132"/>
      <c r="G372" s="132"/>
      <c r="H372" s="132"/>
      <c r="I372" s="132"/>
      <c r="J372" s="132"/>
      <c r="K372" s="132"/>
      <c r="L372" s="132"/>
      <c r="M372" s="132"/>
      <c r="N372" s="132"/>
      <c r="O372" s="132"/>
      <c r="P372" s="132"/>
      <c r="Q372" s="132"/>
      <c r="R372" s="132"/>
      <c r="S372" s="132"/>
      <c r="T372" s="132"/>
      <c r="U372" s="132"/>
      <c r="V372" s="132"/>
      <c r="W372" s="132"/>
      <c r="X372" s="132"/>
      <c r="Y372" s="132"/>
      <c r="Z372" s="132"/>
      <c r="AA372" s="132"/>
      <c r="AB372" s="132"/>
      <c r="AC372" s="132"/>
      <c r="AD372" s="132"/>
      <c r="AE372" s="132"/>
      <c r="AF372" s="132"/>
      <c r="AG372" s="132"/>
      <c r="AH372" s="132"/>
      <c r="AI372" s="132"/>
      <c r="AJ372" s="132"/>
      <c r="AK372" s="132"/>
      <c r="AL372" s="132"/>
      <c r="AM372" s="132"/>
      <c r="AN372" s="132"/>
    </row>
    <row r="373" spans="1:40">
      <c r="A373" s="132"/>
      <c r="B373" s="132"/>
      <c r="C373" s="132"/>
      <c r="D373" s="132"/>
      <c r="E373" s="132"/>
      <c r="F373" s="132"/>
      <c r="G373" s="132"/>
      <c r="H373" s="132"/>
      <c r="I373" s="132"/>
      <c r="J373" s="132"/>
      <c r="K373" s="132"/>
      <c r="L373" s="132"/>
      <c r="M373" s="132"/>
      <c r="N373" s="132"/>
      <c r="O373" s="132"/>
      <c r="P373" s="132"/>
      <c r="Q373" s="132"/>
      <c r="R373" s="132"/>
      <c r="S373" s="132"/>
      <c r="T373" s="132"/>
      <c r="U373" s="132"/>
      <c r="V373" s="132"/>
      <c r="W373" s="132"/>
      <c r="X373" s="132"/>
      <c r="Y373" s="132"/>
      <c r="Z373" s="132"/>
      <c r="AA373" s="132"/>
      <c r="AB373" s="132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</row>
    <row r="374" spans="1:40">
      <c r="A374" s="132"/>
      <c r="B374" s="132"/>
      <c r="C374" s="132"/>
      <c r="D374" s="132"/>
      <c r="E374" s="132"/>
      <c r="F374" s="132"/>
      <c r="G374" s="132"/>
      <c r="H374" s="132"/>
      <c r="I374" s="132"/>
      <c r="J374" s="132"/>
      <c r="K374" s="132"/>
      <c r="L374" s="132"/>
      <c r="M374" s="132"/>
      <c r="N374" s="132"/>
      <c r="O374" s="132"/>
      <c r="P374" s="132"/>
      <c r="Q374" s="132"/>
      <c r="R374" s="132"/>
      <c r="S374" s="132"/>
      <c r="T374" s="132"/>
      <c r="U374" s="132"/>
      <c r="V374" s="132"/>
      <c r="W374" s="132"/>
      <c r="X374" s="132"/>
      <c r="Y374" s="132"/>
      <c r="Z374" s="132"/>
      <c r="AA374" s="132"/>
      <c r="AB374" s="132"/>
      <c r="AC374" s="132"/>
      <c r="AD374" s="132"/>
      <c r="AE374" s="132"/>
      <c r="AF374" s="132"/>
      <c r="AG374" s="132"/>
      <c r="AH374" s="132"/>
      <c r="AI374" s="132"/>
      <c r="AJ374" s="132"/>
      <c r="AK374" s="132"/>
      <c r="AL374" s="132"/>
      <c r="AM374" s="132"/>
      <c r="AN374" s="132"/>
    </row>
    <row r="375" spans="1:40">
      <c r="A375" s="132"/>
      <c r="B375" s="132"/>
      <c r="C375" s="132"/>
      <c r="D375" s="132"/>
      <c r="E375" s="132"/>
      <c r="F375" s="132"/>
      <c r="G375" s="132"/>
      <c r="H375" s="132"/>
      <c r="I375" s="132"/>
      <c r="J375" s="132"/>
      <c r="K375" s="132"/>
      <c r="L375" s="132"/>
      <c r="M375" s="132"/>
      <c r="N375" s="132"/>
      <c r="O375" s="132"/>
      <c r="P375" s="132"/>
      <c r="Q375" s="132"/>
      <c r="R375" s="132"/>
      <c r="S375" s="132"/>
      <c r="T375" s="132"/>
      <c r="U375" s="132"/>
      <c r="V375" s="132"/>
      <c r="W375" s="132"/>
      <c r="X375" s="132"/>
      <c r="Y375" s="132"/>
      <c r="Z375" s="132"/>
      <c r="AA375" s="132"/>
      <c r="AB375" s="132"/>
      <c r="AC375" s="132"/>
      <c r="AD375" s="132"/>
      <c r="AE375" s="132"/>
      <c r="AF375" s="132"/>
      <c r="AG375" s="132"/>
      <c r="AH375" s="132"/>
      <c r="AI375" s="132"/>
      <c r="AJ375" s="132"/>
      <c r="AK375" s="132"/>
      <c r="AL375" s="132"/>
      <c r="AM375" s="132"/>
      <c r="AN375" s="132"/>
    </row>
    <row r="376" spans="1:40">
      <c r="A376" s="132"/>
      <c r="B376" s="132"/>
      <c r="C376" s="132"/>
      <c r="D376" s="132"/>
      <c r="E376" s="132"/>
      <c r="F376" s="132"/>
      <c r="G376" s="132"/>
      <c r="H376" s="132"/>
      <c r="I376" s="132"/>
      <c r="J376" s="132"/>
      <c r="K376" s="132"/>
      <c r="L376" s="132"/>
      <c r="M376" s="132"/>
      <c r="N376" s="132"/>
      <c r="O376" s="132"/>
      <c r="P376" s="132"/>
      <c r="Q376" s="132"/>
      <c r="R376" s="132"/>
      <c r="S376" s="132"/>
      <c r="T376" s="132"/>
      <c r="U376" s="132"/>
      <c r="V376" s="132"/>
      <c r="W376" s="132"/>
      <c r="X376" s="132"/>
      <c r="Y376" s="132"/>
      <c r="Z376" s="132"/>
      <c r="AA376" s="132"/>
      <c r="AB376" s="132"/>
      <c r="AC376" s="132"/>
      <c r="AD376" s="132"/>
      <c r="AE376" s="132"/>
      <c r="AF376" s="132"/>
      <c r="AG376" s="132"/>
      <c r="AH376" s="132"/>
      <c r="AI376" s="132"/>
      <c r="AJ376" s="132"/>
      <c r="AK376" s="132"/>
      <c r="AL376" s="132"/>
      <c r="AM376" s="132"/>
      <c r="AN376" s="132"/>
    </row>
    <row r="377" spans="1:40">
      <c r="A377" s="132"/>
      <c r="B377" s="132"/>
      <c r="C377" s="132"/>
      <c r="D377" s="132"/>
      <c r="E377" s="132"/>
      <c r="F377" s="132"/>
      <c r="G377" s="132"/>
      <c r="H377" s="132"/>
      <c r="I377" s="132"/>
      <c r="J377" s="132"/>
      <c r="K377" s="132"/>
      <c r="L377" s="132"/>
      <c r="M377" s="132"/>
      <c r="N377" s="132"/>
      <c r="O377" s="132"/>
      <c r="P377" s="132"/>
      <c r="Q377" s="132"/>
      <c r="R377" s="132"/>
      <c r="S377" s="132"/>
      <c r="T377" s="132"/>
      <c r="U377" s="132"/>
      <c r="V377" s="132"/>
      <c r="W377" s="132"/>
      <c r="X377" s="132"/>
      <c r="Y377" s="132"/>
      <c r="Z377" s="132"/>
      <c r="AA377" s="132"/>
      <c r="AB377" s="132"/>
      <c r="AC377" s="132"/>
      <c r="AD377" s="132"/>
      <c r="AE377" s="132"/>
      <c r="AF377" s="132"/>
      <c r="AG377" s="132"/>
      <c r="AH377" s="132"/>
      <c r="AI377" s="132"/>
      <c r="AJ377" s="132"/>
      <c r="AK377" s="132"/>
      <c r="AL377" s="132"/>
      <c r="AM377" s="132"/>
      <c r="AN377" s="132"/>
    </row>
    <row r="378" spans="1:40">
      <c r="A378" s="132"/>
      <c r="B378" s="132"/>
      <c r="C378" s="132"/>
      <c r="D378" s="132"/>
      <c r="E378" s="132"/>
      <c r="F378" s="132"/>
      <c r="G378" s="132"/>
      <c r="H378" s="132"/>
      <c r="I378" s="132"/>
      <c r="J378" s="132"/>
      <c r="K378" s="132"/>
      <c r="L378" s="132"/>
      <c r="M378" s="132"/>
      <c r="N378" s="132"/>
      <c r="O378" s="132"/>
      <c r="P378" s="132"/>
      <c r="Q378" s="132"/>
      <c r="R378" s="132"/>
      <c r="S378" s="132"/>
      <c r="T378" s="132"/>
      <c r="U378" s="132"/>
      <c r="V378" s="132"/>
      <c r="W378" s="132"/>
      <c r="X378" s="132"/>
      <c r="Y378" s="132"/>
      <c r="Z378" s="132"/>
      <c r="AA378" s="132"/>
      <c r="AB378" s="132"/>
      <c r="AC378" s="132"/>
      <c r="AD378" s="132"/>
      <c r="AE378" s="132"/>
      <c r="AF378" s="132"/>
      <c r="AG378" s="132"/>
      <c r="AH378" s="132"/>
      <c r="AI378" s="132"/>
      <c r="AJ378" s="132"/>
      <c r="AK378" s="132"/>
      <c r="AL378" s="132"/>
      <c r="AM378" s="132"/>
      <c r="AN378" s="132"/>
    </row>
    <row r="379" spans="1:40">
      <c r="A379" s="132"/>
      <c r="B379" s="132"/>
      <c r="C379" s="132"/>
      <c r="D379" s="132"/>
      <c r="E379" s="132"/>
      <c r="F379" s="132"/>
      <c r="G379" s="132"/>
      <c r="H379" s="132"/>
      <c r="I379" s="132"/>
      <c r="J379" s="132"/>
      <c r="K379" s="132"/>
      <c r="L379" s="132"/>
      <c r="M379" s="132"/>
      <c r="N379" s="132"/>
      <c r="O379" s="132"/>
      <c r="P379" s="132"/>
      <c r="Q379" s="132"/>
      <c r="R379" s="132"/>
      <c r="S379" s="132"/>
      <c r="T379" s="132"/>
      <c r="U379" s="132"/>
      <c r="V379" s="132"/>
      <c r="W379" s="132"/>
      <c r="X379" s="132"/>
      <c r="Y379" s="132"/>
      <c r="Z379" s="132"/>
      <c r="AA379" s="132"/>
      <c r="AB379" s="132"/>
      <c r="AC379" s="132"/>
      <c r="AD379" s="132"/>
      <c r="AE379" s="132"/>
      <c r="AF379" s="132"/>
      <c r="AG379" s="132"/>
      <c r="AH379" s="132"/>
      <c r="AI379" s="132"/>
      <c r="AJ379" s="132"/>
      <c r="AK379" s="132"/>
      <c r="AL379" s="132"/>
      <c r="AM379" s="132"/>
      <c r="AN379" s="132"/>
    </row>
    <row r="380" spans="1:40">
      <c r="A380" s="132"/>
      <c r="B380" s="132"/>
      <c r="C380" s="132"/>
      <c r="D380" s="132"/>
      <c r="E380" s="132"/>
      <c r="F380" s="132"/>
      <c r="G380" s="132"/>
      <c r="H380" s="132"/>
      <c r="I380" s="132"/>
      <c r="J380" s="132"/>
      <c r="K380" s="132"/>
      <c r="L380" s="132"/>
      <c r="M380" s="132"/>
      <c r="N380" s="132"/>
      <c r="O380" s="132"/>
      <c r="P380" s="132"/>
      <c r="Q380" s="132"/>
      <c r="R380" s="132"/>
      <c r="S380" s="132"/>
      <c r="T380" s="132"/>
      <c r="U380" s="132"/>
      <c r="V380" s="132"/>
      <c r="W380" s="132"/>
      <c r="X380" s="132"/>
      <c r="Y380" s="132"/>
      <c r="Z380" s="132"/>
      <c r="AA380" s="132"/>
      <c r="AB380" s="132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</row>
    <row r="381" spans="1:40">
      <c r="A381" s="132"/>
      <c r="B381" s="132"/>
      <c r="C381" s="132"/>
      <c r="D381" s="132"/>
      <c r="E381" s="132"/>
      <c r="F381" s="132"/>
      <c r="G381" s="132"/>
      <c r="H381" s="132"/>
      <c r="I381" s="132"/>
      <c r="J381" s="132"/>
      <c r="K381" s="132"/>
      <c r="L381" s="132"/>
      <c r="M381" s="132"/>
      <c r="N381" s="132"/>
      <c r="O381" s="132"/>
      <c r="P381" s="132"/>
      <c r="Q381" s="132"/>
      <c r="R381" s="132"/>
      <c r="S381" s="132"/>
      <c r="T381" s="132"/>
      <c r="U381" s="132"/>
      <c r="V381" s="132"/>
      <c r="W381" s="132"/>
      <c r="X381" s="132"/>
      <c r="Y381" s="132"/>
      <c r="Z381" s="132"/>
      <c r="AA381" s="132"/>
      <c r="AB381" s="132"/>
      <c r="AC381" s="132"/>
      <c r="AD381" s="132"/>
      <c r="AE381" s="132"/>
      <c r="AF381" s="132"/>
      <c r="AG381" s="132"/>
      <c r="AH381" s="132"/>
      <c r="AI381" s="132"/>
      <c r="AJ381" s="132"/>
      <c r="AK381" s="132"/>
      <c r="AL381" s="132"/>
      <c r="AM381" s="132"/>
      <c r="AN381" s="132"/>
    </row>
    <row r="382" spans="1:40">
      <c r="A382" s="132"/>
      <c r="B382" s="132"/>
      <c r="C382" s="132"/>
      <c r="D382" s="132"/>
      <c r="E382" s="132"/>
      <c r="F382" s="132"/>
      <c r="G382" s="132"/>
      <c r="H382" s="132"/>
      <c r="I382" s="132"/>
      <c r="J382" s="132"/>
      <c r="K382" s="132"/>
      <c r="L382" s="132"/>
      <c r="M382" s="132"/>
      <c r="N382" s="132"/>
      <c r="O382" s="132"/>
      <c r="P382" s="132"/>
      <c r="Q382" s="132"/>
      <c r="R382" s="132"/>
      <c r="S382" s="132"/>
      <c r="T382" s="132"/>
      <c r="U382" s="132"/>
      <c r="V382" s="132"/>
      <c r="W382" s="132"/>
      <c r="X382" s="132"/>
      <c r="Y382" s="132"/>
      <c r="Z382" s="132"/>
      <c r="AA382" s="132"/>
      <c r="AB382" s="132"/>
      <c r="AC382" s="132"/>
      <c r="AD382" s="132"/>
      <c r="AE382" s="132"/>
      <c r="AF382" s="132"/>
      <c r="AG382" s="132"/>
      <c r="AH382" s="132"/>
      <c r="AI382" s="132"/>
      <c r="AJ382" s="132"/>
      <c r="AK382" s="132"/>
      <c r="AL382" s="132"/>
      <c r="AM382" s="132"/>
      <c r="AN382" s="132"/>
    </row>
    <row r="383" spans="1:40">
      <c r="A383" s="132"/>
      <c r="B383" s="132"/>
      <c r="C383" s="132"/>
      <c r="D383" s="132"/>
      <c r="E383" s="132"/>
      <c r="F383" s="132"/>
      <c r="G383" s="132"/>
      <c r="H383" s="132"/>
      <c r="I383" s="132"/>
      <c r="J383" s="132"/>
      <c r="K383" s="132"/>
      <c r="L383" s="132"/>
      <c r="M383" s="132"/>
      <c r="N383" s="132"/>
      <c r="O383" s="132"/>
      <c r="P383" s="132"/>
      <c r="Q383" s="132"/>
      <c r="R383" s="132"/>
      <c r="S383" s="132"/>
      <c r="T383" s="132"/>
      <c r="U383" s="132"/>
      <c r="V383" s="132"/>
      <c r="W383" s="132"/>
      <c r="X383" s="132"/>
      <c r="Y383" s="132"/>
      <c r="Z383" s="132"/>
      <c r="AA383" s="132"/>
      <c r="AB383" s="132"/>
      <c r="AC383" s="132"/>
      <c r="AD383" s="132"/>
      <c r="AE383" s="132"/>
      <c r="AF383" s="132"/>
      <c r="AG383" s="132"/>
      <c r="AH383" s="132"/>
      <c r="AI383" s="132"/>
      <c r="AJ383" s="132"/>
      <c r="AK383" s="132"/>
      <c r="AL383" s="132"/>
      <c r="AM383" s="132"/>
      <c r="AN383" s="132"/>
    </row>
    <row r="384" spans="1:40">
      <c r="A384" s="132"/>
      <c r="B384" s="132"/>
      <c r="C384" s="132"/>
      <c r="D384" s="132"/>
      <c r="E384" s="132"/>
      <c r="F384" s="132"/>
      <c r="G384" s="132"/>
      <c r="H384" s="132"/>
      <c r="I384" s="132"/>
      <c r="J384" s="132"/>
      <c r="K384" s="132"/>
      <c r="L384" s="132"/>
      <c r="M384" s="132"/>
      <c r="N384" s="132"/>
      <c r="O384" s="132"/>
      <c r="P384" s="132"/>
      <c r="Q384" s="132"/>
      <c r="R384" s="132"/>
      <c r="S384" s="132"/>
      <c r="T384" s="132"/>
      <c r="U384" s="132"/>
      <c r="V384" s="132"/>
      <c r="W384" s="132"/>
      <c r="X384" s="132"/>
      <c r="Y384" s="132"/>
      <c r="Z384" s="132"/>
      <c r="AA384" s="132"/>
      <c r="AB384" s="132"/>
      <c r="AC384" s="132"/>
      <c r="AD384" s="132"/>
      <c r="AE384" s="132"/>
      <c r="AF384" s="132"/>
      <c r="AG384" s="132"/>
      <c r="AH384" s="132"/>
      <c r="AI384" s="132"/>
      <c r="AJ384" s="132"/>
      <c r="AK384" s="132"/>
      <c r="AL384" s="132"/>
      <c r="AM384" s="132"/>
      <c r="AN384" s="132"/>
    </row>
    <row r="385" spans="1:40">
      <c r="A385" s="132"/>
      <c r="B385" s="132"/>
      <c r="C385" s="132"/>
      <c r="D385" s="132"/>
      <c r="E385" s="132"/>
      <c r="F385" s="132"/>
      <c r="G385" s="132"/>
      <c r="H385" s="132"/>
      <c r="I385" s="132"/>
      <c r="J385" s="132"/>
      <c r="K385" s="132"/>
      <c r="L385" s="132"/>
      <c r="M385" s="132"/>
      <c r="N385" s="132"/>
      <c r="O385" s="132"/>
      <c r="P385" s="132"/>
      <c r="Q385" s="132"/>
      <c r="R385" s="132"/>
      <c r="S385" s="132"/>
      <c r="T385" s="132"/>
      <c r="U385" s="132"/>
      <c r="V385" s="132"/>
      <c r="W385" s="132"/>
      <c r="X385" s="132"/>
      <c r="Y385" s="132"/>
      <c r="Z385" s="132"/>
      <c r="AA385" s="132"/>
      <c r="AB385" s="132"/>
      <c r="AC385" s="132"/>
      <c r="AD385" s="132"/>
      <c r="AE385" s="132"/>
      <c r="AF385" s="132"/>
      <c r="AG385" s="132"/>
      <c r="AH385" s="132"/>
      <c r="AI385" s="132"/>
      <c r="AJ385" s="132"/>
      <c r="AK385" s="132"/>
      <c r="AL385" s="132"/>
      <c r="AM385" s="132"/>
      <c r="AN385" s="132"/>
    </row>
    <row r="386" spans="1:40">
      <c r="A386" s="132"/>
      <c r="B386" s="132"/>
      <c r="C386" s="132"/>
      <c r="D386" s="132"/>
      <c r="E386" s="132"/>
      <c r="F386" s="132"/>
      <c r="G386" s="132"/>
      <c r="H386" s="132"/>
      <c r="I386" s="132"/>
      <c r="J386" s="132"/>
      <c r="K386" s="132"/>
      <c r="L386" s="132"/>
      <c r="M386" s="132"/>
      <c r="N386" s="132"/>
      <c r="O386" s="132"/>
      <c r="P386" s="132"/>
      <c r="Q386" s="132"/>
      <c r="R386" s="132"/>
      <c r="S386" s="132"/>
      <c r="T386" s="132"/>
      <c r="U386" s="132"/>
      <c r="V386" s="132"/>
      <c r="W386" s="132"/>
      <c r="X386" s="132"/>
      <c r="Y386" s="132"/>
      <c r="Z386" s="132"/>
      <c r="AA386" s="132"/>
      <c r="AB386" s="132"/>
      <c r="AC386" s="132"/>
      <c r="AD386" s="132"/>
      <c r="AE386" s="132"/>
      <c r="AF386" s="132"/>
      <c r="AG386" s="132"/>
      <c r="AH386" s="132"/>
      <c r="AI386" s="132"/>
      <c r="AJ386" s="132"/>
      <c r="AK386" s="132"/>
      <c r="AL386" s="132"/>
      <c r="AM386" s="132"/>
      <c r="AN386" s="132"/>
    </row>
    <row r="387" spans="1:40">
      <c r="A387" s="132"/>
      <c r="B387" s="132"/>
      <c r="C387" s="132"/>
      <c r="D387" s="132"/>
      <c r="E387" s="132"/>
      <c r="F387" s="132"/>
      <c r="G387" s="132"/>
      <c r="H387" s="132"/>
      <c r="I387" s="132"/>
      <c r="J387" s="132"/>
      <c r="K387" s="132"/>
      <c r="L387" s="132"/>
      <c r="M387" s="132"/>
      <c r="N387" s="132"/>
      <c r="O387" s="132"/>
      <c r="P387" s="132"/>
      <c r="Q387" s="132"/>
      <c r="R387" s="132"/>
      <c r="S387" s="132"/>
      <c r="T387" s="132"/>
      <c r="U387" s="132"/>
      <c r="V387" s="132"/>
      <c r="W387" s="132"/>
      <c r="X387" s="132"/>
      <c r="Y387" s="132"/>
      <c r="Z387" s="132"/>
      <c r="AA387" s="132"/>
      <c r="AB387" s="132"/>
      <c r="AC387" s="132"/>
      <c r="AD387" s="132"/>
      <c r="AE387" s="132"/>
      <c r="AF387" s="132"/>
      <c r="AG387" s="132"/>
      <c r="AH387" s="132"/>
      <c r="AI387" s="132"/>
      <c r="AJ387" s="132"/>
      <c r="AK387" s="132"/>
      <c r="AL387" s="132"/>
      <c r="AM387" s="132"/>
      <c r="AN387" s="132"/>
    </row>
    <row r="388" spans="1:40">
      <c r="A388" s="132"/>
      <c r="B388" s="132"/>
      <c r="C388" s="132"/>
      <c r="D388" s="132"/>
      <c r="E388" s="132"/>
      <c r="F388" s="132"/>
      <c r="G388" s="132"/>
      <c r="H388" s="132"/>
      <c r="I388" s="132"/>
      <c r="J388" s="132"/>
      <c r="K388" s="132"/>
      <c r="L388" s="132"/>
      <c r="M388" s="132"/>
      <c r="N388" s="132"/>
      <c r="O388" s="132"/>
      <c r="P388" s="132"/>
      <c r="Q388" s="132"/>
      <c r="R388" s="132"/>
      <c r="S388" s="132"/>
      <c r="T388" s="132"/>
      <c r="U388" s="132"/>
      <c r="V388" s="132"/>
      <c r="W388" s="132"/>
      <c r="X388" s="132"/>
      <c r="Y388" s="132"/>
      <c r="Z388" s="132"/>
      <c r="AA388" s="132"/>
      <c r="AB388" s="132"/>
      <c r="AC388" s="132"/>
      <c r="AD388" s="132"/>
      <c r="AE388" s="132"/>
      <c r="AF388" s="132"/>
      <c r="AG388" s="132"/>
      <c r="AH388" s="132"/>
      <c r="AI388" s="132"/>
      <c r="AJ388" s="132"/>
      <c r="AK388" s="132"/>
      <c r="AL388" s="132"/>
      <c r="AM388" s="132"/>
      <c r="AN388" s="132"/>
    </row>
    <row r="389" spans="1:40">
      <c r="A389" s="132"/>
      <c r="B389" s="132"/>
      <c r="C389" s="132"/>
      <c r="D389" s="132"/>
      <c r="E389" s="132"/>
      <c r="F389" s="132"/>
      <c r="G389" s="132"/>
      <c r="H389" s="132"/>
      <c r="I389" s="132"/>
      <c r="J389" s="132"/>
      <c r="K389" s="132"/>
      <c r="L389" s="132"/>
      <c r="M389" s="132"/>
      <c r="N389" s="132"/>
      <c r="O389" s="132"/>
      <c r="P389" s="132"/>
      <c r="Q389" s="132"/>
      <c r="R389" s="132"/>
      <c r="S389" s="132"/>
      <c r="T389" s="132"/>
      <c r="U389" s="132"/>
      <c r="V389" s="132"/>
      <c r="W389" s="132"/>
      <c r="X389" s="132"/>
      <c r="Y389" s="132"/>
      <c r="Z389" s="132"/>
      <c r="AA389" s="132"/>
      <c r="AB389" s="132"/>
      <c r="AC389" s="132"/>
      <c r="AD389" s="132"/>
      <c r="AE389" s="132"/>
      <c r="AF389" s="132"/>
      <c r="AG389" s="132"/>
      <c r="AH389" s="132"/>
      <c r="AI389" s="132"/>
      <c r="AJ389" s="132"/>
      <c r="AK389" s="132"/>
      <c r="AL389" s="132"/>
      <c r="AM389" s="132"/>
      <c r="AN389" s="132"/>
    </row>
    <row r="390" spans="1:40">
      <c r="A390" s="132"/>
      <c r="B390" s="132"/>
      <c r="C390" s="132"/>
      <c r="D390" s="132"/>
      <c r="E390" s="132"/>
      <c r="F390" s="132"/>
      <c r="G390" s="132"/>
      <c r="H390" s="132"/>
      <c r="I390" s="132"/>
      <c r="J390" s="132"/>
      <c r="K390" s="132"/>
      <c r="L390" s="132"/>
      <c r="M390" s="132"/>
      <c r="N390" s="132"/>
      <c r="O390" s="132"/>
      <c r="P390" s="132"/>
      <c r="Q390" s="132"/>
      <c r="R390" s="132"/>
      <c r="S390" s="132"/>
      <c r="T390" s="132"/>
      <c r="U390" s="132"/>
      <c r="V390" s="132"/>
      <c r="W390" s="132"/>
      <c r="X390" s="132"/>
      <c r="Y390" s="132"/>
      <c r="Z390" s="132"/>
      <c r="AA390" s="132"/>
      <c r="AB390" s="132"/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</row>
    <row r="391" spans="1:40">
      <c r="A391" s="132"/>
      <c r="B391" s="132"/>
      <c r="C391" s="132"/>
      <c r="D391" s="132"/>
      <c r="E391" s="132"/>
      <c r="F391" s="132"/>
      <c r="G391" s="132"/>
      <c r="H391" s="132"/>
      <c r="I391" s="132"/>
      <c r="J391" s="132"/>
      <c r="K391" s="132"/>
      <c r="L391" s="132"/>
      <c r="M391" s="132"/>
      <c r="N391" s="132"/>
      <c r="O391" s="132"/>
      <c r="P391" s="132"/>
      <c r="Q391" s="132"/>
      <c r="R391" s="132"/>
      <c r="S391" s="132"/>
      <c r="T391" s="132"/>
      <c r="U391" s="132"/>
      <c r="V391" s="132"/>
      <c r="W391" s="132"/>
      <c r="X391" s="132"/>
      <c r="Y391" s="132"/>
      <c r="Z391" s="132"/>
      <c r="AA391" s="132"/>
      <c r="AB391" s="132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</row>
    <row r="392" spans="1:40">
      <c r="A392" s="132"/>
      <c r="B392" s="132"/>
      <c r="C392" s="132"/>
      <c r="D392" s="132"/>
      <c r="E392" s="132"/>
      <c r="F392" s="132"/>
      <c r="G392" s="132"/>
      <c r="H392" s="132"/>
      <c r="I392" s="132"/>
      <c r="J392" s="132"/>
      <c r="K392" s="132"/>
      <c r="L392" s="132"/>
      <c r="M392" s="132"/>
      <c r="N392" s="132"/>
      <c r="O392" s="132"/>
      <c r="P392" s="132"/>
      <c r="Q392" s="132"/>
      <c r="R392" s="132"/>
      <c r="S392" s="132"/>
      <c r="T392" s="132"/>
      <c r="U392" s="132"/>
      <c r="V392" s="132"/>
      <c r="W392" s="132"/>
      <c r="X392" s="132"/>
      <c r="Y392" s="132"/>
      <c r="Z392" s="132"/>
      <c r="AA392" s="132"/>
      <c r="AB392" s="132"/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</row>
    <row r="393" spans="1:40">
      <c r="A393" s="132"/>
      <c r="B393" s="132"/>
      <c r="C393" s="132"/>
      <c r="D393" s="132"/>
      <c r="E393" s="132"/>
      <c r="F393" s="132"/>
      <c r="G393" s="132"/>
      <c r="H393" s="132"/>
      <c r="I393" s="132"/>
      <c r="J393" s="132"/>
      <c r="K393" s="132"/>
      <c r="L393" s="132"/>
      <c r="M393" s="132"/>
      <c r="N393" s="132"/>
      <c r="O393" s="132"/>
      <c r="P393" s="132"/>
      <c r="Q393" s="132"/>
      <c r="R393" s="132"/>
      <c r="S393" s="132"/>
      <c r="T393" s="132"/>
      <c r="U393" s="132"/>
      <c r="V393" s="132"/>
      <c r="W393" s="132"/>
      <c r="X393" s="132"/>
      <c r="Y393" s="132"/>
      <c r="Z393" s="132"/>
      <c r="AA393" s="132"/>
      <c r="AB393" s="132"/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</row>
    <row r="394" spans="1:40">
      <c r="A394" s="132"/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  <c r="AH394" s="132"/>
      <c r="AI394" s="132"/>
      <c r="AJ394" s="132"/>
      <c r="AK394" s="132"/>
      <c r="AL394" s="132"/>
      <c r="AM394" s="132"/>
      <c r="AN394" s="132"/>
    </row>
    <row r="395" spans="1:40">
      <c r="A395" s="132"/>
      <c r="B395" s="132"/>
      <c r="C395" s="132"/>
      <c r="D395" s="132"/>
      <c r="E395" s="132"/>
      <c r="F395" s="132"/>
      <c r="G395" s="132"/>
      <c r="H395" s="132"/>
      <c r="I395" s="132"/>
      <c r="J395" s="132"/>
      <c r="K395" s="132"/>
      <c r="L395" s="132"/>
      <c r="M395" s="132"/>
      <c r="N395" s="132"/>
      <c r="O395" s="132"/>
      <c r="P395" s="132"/>
      <c r="Q395" s="132"/>
      <c r="R395" s="132"/>
      <c r="S395" s="132"/>
      <c r="T395" s="132"/>
      <c r="U395" s="132"/>
      <c r="V395" s="132"/>
      <c r="W395" s="132"/>
      <c r="X395" s="132"/>
      <c r="Y395" s="132"/>
      <c r="Z395" s="132"/>
      <c r="AA395" s="132"/>
      <c r="AB395" s="132"/>
      <c r="AC395" s="132"/>
      <c r="AD395" s="132"/>
      <c r="AE395" s="132"/>
      <c r="AF395" s="132"/>
      <c r="AG395" s="132"/>
      <c r="AH395" s="132"/>
      <c r="AI395" s="132"/>
      <c r="AJ395" s="132"/>
      <c r="AK395" s="132"/>
      <c r="AL395" s="132"/>
      <c r="AM395" s="132"/>
      <c r="AN395" s="132"/>
    </row>
    <row r="396" spans="1:40">
      <c r="A396" s="132"/>
      <c r="B396" s="132"/>
      <c r="C396" s="132"/>
      <c r="D396" s="132"/>
      <c r="E396" s="132"/>
      <c r="F396" s="132"/>
      <c r="G396" s="132"/>
      <c r="H396" s="132"/>
      <c r="I396" s="132"/>
      <c r="J396" s="132"/>
      <c r="K396" s="132"/>
      <c r="L396" s="132"/>
      <c r="M396" s="132"/>
      <c r="N396" s="132"/>
      <c r="O396" s="132"/>
      <c r="P396" s="132"/>
      <c r="Q396" s="132"/>
      <c r="R396" s="132"/>
      <c r="S396" s="132"/>
      <c r="T396" s="132"/>
      <c r="U396" s="132"/>
      <c r="V396" s="132"/>
      <c r="W396" s="132"/>
      <c r="X396" s="132"/>
      <c r="Y396" s="132"/>
      <c r="Z396" s="132"/>
      <c r="AA396" s="132"/>
      <c r="AB396" s="132"/>
      <c r="AC396" s="132"/>
      <c r="AD396" s="132"/>
      <c r="AE396" s="132"/>
      <c r="AF396" s="132"/>
      <c r="AG396" s="132"/>
      <c r="AH396" s="132"/>
      <c r="AI396" s="132"/>
      <c r="AJ396" s="132"/>
      <c r="AK396" s="132"/>
      <c r="AL396" s="132"/>
      <c r="AM396" s="132"/>
      <c r="AN396" s="132"/>
    </row>
    <row r="397" spans="1:40">
      <c r="A397" s="132"/>
      <c r="B397" s="132"/>
      <c r="C397" s="132"/>
      <c r="D397" s="132"/>
      <c r="E397" s="132"/>
      <c r="F397" s="132"/>
      <c r="G397" s="132"/>
      <c r="H397" s="132"/>
      <c r="I397" s="132"/>
      <c r="J397" s="132"/>
      <c r="K397" s="132"/>
      <c r="L397" s="132"/>
      <c r="M397" s="132"/>
      <c r="N397" s="132"/>
      <c r="O397" s="132"/>
      <c r="P397" s="132"/>
      <c r="Q397" s="132"/>
      <c r="R397" s="132"/>
      <c r="S397" s="132"/>
      <c r="T397" s="132"/>
      <c r="U397" s="132"/>
      <c r="V397" s="132"/>
      <c r="W397" s="132"/>
      <c r="X397" s="132"/>
      <c r="Y397" s="132"/>
      <c r="Z397" s="132"/>
      <c r="AA397" s="132"/>
      <c r="AB397" s="132"/>
      <c r="AC397" s="132"/>
      <c r="AD397" s="132"/>
      <c r="AE397" s="132"/>
      <c r="AF397" s="132"/>
      <c r="AG397" s="132"/>
      <c r="AH397" s="132"/>
      <c r="AI397" s="132"/>
      <c r="AJ397" s="132"/>
      <c r="AK397" s="132"/>
      <c r="AL397" s="132"/>
      <c r="AM397" s="132"/>
      <c r="AN397" s="132"/>
    </row>
    <row r="398" spans="1:40">
      <c r="A398" s="132"/>
      <c r="B398" s="132"/>
      <c r="C398" s="132"/>
      <c r="D398" s="132"/>
      <c r="E398" s="132"/>
      <c r="F398" s="132"/>
      <c r="G398" s="132"/>
      <c r="H398" s="132"/>
      <c r="I398" s="132"/>
      <c r="J398" s="132"/>
      <c r="K398" s="132"/>
      <c r="L398" s="132"/>
      <c r="M398" s="132"/>
      <c r="N398" s="132"/>
      <c r="O398" s="132"/>
      <c r="P398" s="132"/>
      <c r="Q398" s="132"/>
      <c r="R398" s="132"/>
      <c r="S398" s="132"/>
      <c r="T398" s="132"/>
      <c r="U398" s="132"/>
      <c r="V398" s="132"/>
      <c r="W398" s="132"/>
      <c r="X398" s="132"/>
      <c r="Y398" s="132"/>
      <c r="Z398" s="132"/>
      <c r="AA398" s="132"/>
      <c r="AB398" s="132"/>
      <c r="AC398" s="132"/>
      <c r="AD398" s="132"/>
      <c r="AE398" s="132"/>
      <c r="AF398" s="132"/>
      <c r="AG398" s="132"/>
      <c r="AH398" s="132"/>
      <c r="AI398" s="132"/>
      <c r="AJ398" s="132"/>
      <c r="AK398" s="132"/>
      <c r="AL398" s="132"/>
      <c r="AM398" s="132"/>
      <c r="AN398" s="132"/>
    </row>
    <row r="399" spans="1:40">
      <c r="A399" s="132"/>
      <c r="B399" s="132"/>
      <c r="C399" s="132"/>
      <c r="D399" s="132"/>
      <c r="E399" s="132"/>
      <c r="F399" s="132"/>
      <c r="G399" s="132"/>
      <c r="H399" s="132"/>
      <c r="I399" s="132"/>
      <c r="J399" s="132"/>
      <c r="K399" s="132"/>
      <c r="L399" s="132"/>
      <c r="M399" s="132"/>
      <c r="N399" s="132"/>
      <c r="O399" s="132"/>
      <c r="P399" s="132"/>
      <c r="Q399" s="132"/>
      <c r="R399" s="132"/>
      <c r="S399" s="132"/>
      <c r="T399" s="132"/>
      <c r="U399" s="132"/>
      <c r="V399" s="132"/>
      <c r="W399" s="132"/>
      <c r="X399" s="132"/>
      <c r="Y399" s="132"/>
      <c r="Z399" s="132"/>
      <c r="AA399" s="132"/>
      <c r="AB399" s="132"/>
      <c r="AC399" s="132"/>
      <c r="AD399" s="132"/>
      <c r="AE399" s="132"/>
      <c r="AF399" s="132"/>
      <c r="AG399" s="132"/>
      <c r="AH399" s="132"/>
      <c r="AI399" s="132"/>
      <c r="AJ399" s="132"/>
      <c r="AK399" s="132"/>
      <c r="AL399" s="132"/>
      <c r="AM399" s="132"/>
      <c r="AN399" s="132"/>
    </row>
    <row r="400" spans="1:40">
      <c r="A400" s="132"/>
      <c r="B400" s="132"/>
      <c r="C400" s="132"/>
      <c r="D400" s="132"/>
      <c r="E400" s="132"/>
      <c r="F400" s="132"/>
      <c r="G400" s="132"/>
      <c r="H400" s="132"/>
      <c r="I400" s="132"/>
      <c r="J400" s="132"/>
      <c r="K400" s="132"/>
      <c r="L400" s="132"/>
      <c r="M400" s="132"/>
      <c r="N400" s="132"/>
      <c r="O400" s="132"/>
      <c r="P400" s="132"/>
      <c r="Q400" s="132"/>
      <c r="R400" s="132"/>
      <c r="S400" s="132"/>
      <c r="T400" s="132"/>
      <c r="U400" s="132"/>
      <c r="V400" s="132"/>
      <c r="W400" s="132"/>
      <c r="X400" s="132"/>
      <c r="Y400" s="132"/>
      <c r="Z400" s="132"/>
      <c r="AA400" s="132"/>
      <c r="AB400" s="132"/>
      <c r="AC400" s="132"/>
      <c r="AD400" s="132"/>
      <c r="AE400" s="132"/>
      <c r="AF400" s="132"/>
      <c r="AG400" s="132"/>
      <c r="AH400" s="132"/>
      <c r="AI400" s="132"/>
      <c r="AJ400" s="132"/>
      <c r="AK400" s="132"/>
      <c r="AL400" s="132"/>
      <c r="AM400" s="132"/>
      <c r="AN400" s="132"/>
    </row>
    <row r="401" spans="1:40">
      <c r="A401" s="132"/>
      <c r="B401" s="132"/>
      <c r="C401" s="132"/>
      <c r="D401" s="132"/>
      <c r="E401" s="132"/>
      <c r="F401" s="132"/>
      <c r="G401" s="132"/>
      <c r="H401" s="132"/>
      <c r="I401" s="132"/>
      <c r="J401" s="132"/>
      <c r="K401" s="132"/>
      <c r="L401" s="132"/>
      <c r="M401" s="132"/>
      <c r="N401" s="132"/>
      <c r="O401" s="132"/>
      <c r="P401" s="132"/>
      <c r="Q401" s="132"/>
      <c r="R401" s="132"/>
      <c r="S401" s="132"/>
      <c r="T401" s="132"/>
      <c r="U401" s="132"/>
      <c r="V401" s="132"/>
      <c r="W401" s="132"/>
      <c r="X401" s="132"/>
      <c r="Y401" s="132"/>
      <c r="Z401" s="132"/>
      <c r="AA401" s="132"/>
      <c r="AB401" s="132"/>
      <c r="AC401" s="132"/>
      <c r="AD401" s="132"/>
      <c r="AE401" s="132"/>
      <c r="AF401" s="132"/>
      <c r="AG401" s="132"/>
      <c r="AH401" s="132"/>
      <c r="AI401" s="132"/>
      <c r="AJ401" s="132"/>
      <c r="AK401" s="132"/>
      <c r="AL401" s="132"/>
      <c r="AM401" s="132"/>
      <c r="AN401" s="132"/>
    </row>
    <row r="402" spans="1:40">
      <c r="A402" s="132"/>
      <c r="B402" s="132"/>
      <c r="C402" s="132"/>
      <c r="D402" s="132"/>
      <c r="E402" s="132"/>
      <c r="F402" s="132"/>
      <c r="G402" s="132"/>
      <c r="H402" s="132"/>
      <c r="I402" s="132"/>
      <c r="J402" s="132"/>
      <c r="K402" s="132"/>
      <c r="L402" s="132"/>
      <c r="M402" s="132"/>
      <c r="N402" s="132"/>
      <c r="O402" s="132"/>
      <c r="P402" s="132"/>
      <c r="Q402" s="132"/>
      <c r="R402" s="132"/>
      <c r="S402" s="132"/>
      <c r="T402" s="132"/>
      <c r="U402" s="132"/>
      <c r="V402" s="132"/>
      <c r="W402" s="132"/>
      <c r="X402" s="132"/>
      <c r="Y402" s="132"/>
      <c r="Z402" s="132"/>
      <c r="AA402" s="132"/>
      <c r="AB402" s="132"/>
      <c r="AC402" s="132"/>
      <c r="AD402" s="132"/>
      <c r="AE402" s="132"/>
      <c r="AF402" s="132"/>
      <c r="AG402" s="132"/>
      <c r="AH402" s="132"/>
      <c r="AI402" s="132"/>
      <c r="AJ402" s="132"/>
      <c r="AK402" s="132"/>
      <c r="AL402" s="132"/>
      <c r="AM402" s="132"/>
      <c r="AN402" s="132"/>
    </row>
    <row r="403" spans="1:40">
      <c r="A403" s="132"/>
      <c r="B403" s="132"/>
      <c r="C403" s="132"/>
      <c r="D403" s="132"/>
      <c r="E403" s="132"/>
      <c r="F403" s="132"/>
      <c r="G403" s="132"/>
      <c r="H403" s="132"/>
      <c r="I403" s="132"/>
      <c r="J403" s="132"/>
      <c r="K403" s="132"/>
      <c r="L403" s="132"/>
      <c r="M403" s="132"/>
      <c r="N403" s="132"/>
      <c r="O403" s="132"/>
      <c r="P403" s="132"/>
      <c r="Q403" s="132"/>
      <c r="R403" s="132"/>
      <c r="S403" s="132"/>
      <c r="T403" s="132"/>
      <c r="U403" s="132"/>
      <c r="V403" s="132"/>
      <c r="W403" s="132"/>
      <c r="X403" s="132"/>
      <c r="Y403" s="132"/>
      <c r="Z403" s="132"/>
      <c r="AA403" s="132"/>
      <c r="AB403" s="132"/>
      <c r="AC403" s="132"/>
      <c r="AD403" s="132"/>
      <c r="AE403" s="132"/>
      <c r="AF403" s="132"/>
      <c r="AG403" s="132"/>
      <c r="AH403" s="132"/>
      <c r="AI403" s="132"/>
      <c r="AJ403" s="132"/>
      <c r="AK403" s="132"/>
      <c r="AL403" s="132"/>
      <c r="AM403" s="132"/>
      <c r="AN403" s="132"/>
    </row>
    <row r="404" spans="1:40">
      <c r="A404" s="132"/>
      <c r="B404" s="132"/>
      <c r="C404" s="132"/>
      <c r="D404" s="132"/>
      <c r="E404" s="132"/>
      <c r="F404" s="132"/>
      <c r="G404" s="132"/>
      <c r="H404" s="132"/>
      <c r="I404" s="132"/>
      <c r="J404" s="132"/>
      <c r="K404" s="132"/>
      <c r="L404" s="132"/>
      <c r="M404" s="132"/>
      <c r="N404" s="132"/>
      <c r="O404" s="132"/>
      <c r="P404" s="132"/>
      <c r="Q404" s="132"/>
      <c r="R404" s="132"/>
      <c r="S404" s="132"/>
      <c r="T404" s="132"/>
      <c r="U404" s="132"/>
      <c r="V404" s="132"/>
      <c r="W404" s="132"/>
      <c r="X404" s="132"/>
      <c r="Y404" s="132"/>
      <c r="Z404" s="132"/>
      <c r="AA404" s="132"/>
      <c r="AB404" s="132"/>
      <c r="AC404" s="132"/>
      <c r="AD404" s="132"/>
      <c r="AE404" s="132"/>
      <c r="AF404" s="132"/>
      <c r="AG404" s="132"/>
      <c r="AH404" s="132"/>
      <c r="AI404" s="132"/>
      <c r="AJ404" s="132"/>
      <c r="AK404" s="132"/>
      <c r="AL404" s="132"/>
      <c r="AM404" s="132"/>
      <c r="AN404" s="132"/>
    </row>
    <row r="405" spans="1:40">
      <c r="A405" s="132"/>
      <c r="B405" s="132"/>
      <c r="C405" s="132"/>
      <c r="D405" s="132"/>
      <c r="E405" s="132"/>
      <c r="F405" s="132"/>
      <c r="G405" s="132"/>
      <c r="H405" s="132"/>
      <c r="I405" s="132"/>
      <c r="J405" s="132"/>
      <c r="K405" s="132"/>
      <c r="L405" s="132"/>
      <c r="M405" s="132"/>
      <c r="N405" s="132"/>
      <c r="O405" s="132"/>
      <c r="P405" s="132"/>
      <c r="Q405" s="132"/>
      <c r="R405" s="132"/>
      <c r="S405" s="132"/>
      <c r="T405" s="132"/>
      <c r="U405" s="132"/>
      <c r="V405" s="132"/>
      <c r="W405" s="132"/>
      <c r="X405" s="132"/>
      <c r="Y405" s="132"/>
      <c r="Z405" s="132"/>
      <c r="AA405" s="132"/>
      <c r="AB405" s="132"/>
      <c r="AC405" s="132"/>
      <c r="AD405" s="132"/>
      <c r="AE405" s="132"/>
      <c r="AF405" s="132"/>
      <c r="AG405" s="132"/>
      <c r="AH405" s="132"/>
      <c r="AI405" s="132"/>
      <c r="AJ405" s="132"/>
      <c r="AK405" s="132"/>
      <c r="AL405" s="132"/>
      <c r="AM405" s="132"/>
      <c r="AN405" s="132"/>
    </row>
    <row r="406" spans="1:40">
      <c r="A406" s="132"/>
      <c r="B406" s="132"/>
      <c r="C406" s="132"/>
      <c r="D406" s="132"/>
      <c r="E406" s="132"/>
      <c r="F406" s="132"/>
      <c r="G406" s="132"/>
      <c r="H406" s="132"/>
      <c r="I406" s="132"/>
      <c r="J406" s="132"/>
      <c r="K406" s="132"/>
      <c r="L406" s="132"/>
      <c r="M406" s="132"/>
      <c r="N406" s="132"/>
      <c r="O406" s="132"/>
      <c r="P406" s="132"/>
      <c r="Q406" s="132"/>
      <c r="R406" s="132"/>
      <c r="S406" s="132"/>
      <c r="T406" s="132"/>
      <c r="U406" s="132"/>
      <c r="V406" s="132"/>
      <c r="W406" s="132"/>
      <c r="X406" s="132"/>
      <c r="Y406" s="132"/>
      <c r="Z406" s="132"/>
      <c r="AA406" s="132"/>
      <c r="AB406" s="132"/>
      <c r="AC406" s="132"/>
      <c r="AD406" s="132"/>
      <c r="AE406" s="132"/>
      <c r="AF406" s="132"/>
      <c r="AG406" s="132"/>
      <c r="AH406" s="132"/>
      <c r="AI406" s="132"/>
      <c r="AJ406" s="132"/>
      <c r="AK406" s="132"/>
      <c r="AL406" s="132"/>
      <c r="AM406" s="132"/>
      <c r="AN406" s="132"/>
    </row>
    <row r="407" spans="1:40">
      <c r="A407" s="132"/>
      <c r="B407" s="132"/>
      <c r="C407" s="132"/>
      <c r="D407" s="132"/>
      <c r="E407" s="132"/>
      <c r="F407" s="132"/>
      <c r="G407" s="132"/>
      <c r="H407" s="132"/>
      <c r="I407" s="132"/>
      <c r="J407" s="132"/>
      <c r="K407" s="132"/>
      <c r="L407" s="132"/>
      <c r="M407" s="132"/>
      <c r="N407" s="132"/>
      <c r="O407" s="132"/>
      <c r="P407" s="132"/>
      <c r="Q407" s="132"/>
      <c r="R407" s="132"/>
      <c r="S407" s="132"/>
      <c r="T407" s="132"/>
      <c r="U407" s="132"/>
      <c r="V407" s="132"/>
      <c r="W407" s="132"/>
      <c r="X407" s="132"/>
      <c r="Y407" s="132"/>
      <c r="Z407" s="132"/>
      <c r="AA407" s="132"/>
      <c r="AB407" s="132"/>
      <c r="AC407" s="132"/>
      <c r="AD407" s="132"/>
      <c r="AE407" s="132"/>
      <c r="AF407" s="132"/>
      <c r="AG407" s="132"/>
      <c r="AH407" s="132"/>
      <c r="AI407" s="132"/>
      <c r="AJ407" s="132"/>
      <c r="AK407" s="132"/>
      <c r="AL407" s="132"/>
      <c r="AM407" s="132"/>
      <c r="AN407" s="132"/>
    </row>
    <row r="408" spans="1:40">
      <c r="A408" s="132"/>
      <c r="B408" s="132"/>
      <c r="C408" s="132"/>
      <c r="D408" s="132"/>
      <c r="E408" s="132"/>
      <c r="F408" s="132"/>
      <c r="G408" s="132"/>
      <c r="H408" s="132"/>
      <c r="I408" s="132"/>
      <c r="J408" s="132"/>
      <c r="K408" s="132"/>
      <c r="L408" s="132"/>
      <c r="M408" s="132"/>
      <c r="N408" s="132"/>
      <c r="O408" s="132"/>
      <c r="P408" s="132"/>
      <c r="Q408" s="132"/>
      <c r="R408" s="132"/>
      <c r="S408" s="132"/>
      <c r="T408" s="132"/>
      <c r="U408" s="132"/>
      <c r="V408" s="132"/>
      <c r="W408" s="132"/>
      <c r="X408" s="132"/>
      <c r="Y408" s="132"/>
      <c r="Z408" s="132"/>
      <c r="AA408" s="132"/>
      <c r="AB408" s="132"/>
      <c r="AC408" s="132"/>
      <c r="AD408" s="132"/>
      <c r="AE408" s="132"/>
      <c r="AF408" s="132"/>
      <c r="AG408" s="132"/>
      <c r="AH408" s="132"/>
      <c r="AI408" s="132"/>
      <c r="AJ408" s="132"/>
      <c r="AK408" s="132"/>
      <c r="AL408" s="132"/>
      <c r="AM408" s="132"/>
      <c r="AN408" s="132"/>
    </row>
    <row r="409" spans="1:40">
      <c r="A409" s="132"/>
      <c r="B409" s="132"/>
      <c r="C409" s="132"/>
      <c r="D409" s="132"/>
      <c r="E409" s="132"/>
      <c r="F409" s="132"/>
      <c r="G409" s="132"/>
      <c r="H409" s="132"/>
      <c r="I409" s="132"/>
      <c r="J409" s="132"/>
      <c r="K409" s="132"/>
      <c r="L409" s="132"/>
      <c r="M409" s="132"/>
      <c r="N409" s="132"/>
      <c r="O409" s="132"/>
      <c r="P409" s="132"/>
      <c r="Q409" s="132"/>
      <c r="R409" s="132"/>
      <c r="S409" s="132"/>
      <c r="T409" s="132"/>
      <c r="U409" s="132"/>
      <c r="V409" s="132"/>
      <c r="W409" s="132"/>
      <c r="X409" s="132"/>
      <c r="Y409" s="132"/>
      <c r="Z409" s="132"/>
      <c r="AA409" s="132"/>
      <c r="AB409" s="132"/>
      <c r="AC409" s="132"/>
      <c r="AD409" s="132"/>
      <c r="AE409" s="132"/>
      <c r="AF409" s="132"/>
      <c r="AG409" s="132"/>
      <c r="AH409" s="132"/>
      <c r="AI409" s="132"/>
      <c r="AJ409" s="132"/>
      <c r="AK409" s="132"/>
      <c r="AL409" s="132"/>
      <c r="AM409" s="132"/>
      <c r="AN409" s="132"/>
    </row>
    <row r="410" spans="1:40">
      <c r="A410" s="132"/>
      <c r="B410" s="132"/>
      <c r="C410" s="132"/>
      <c r="D410" s="132"/>
      <c r="E410" s="132"/>
      <c r="F410" s="132"/>
      <c r="G410" s="132"/>
      <c r="H410" s="132"/>
      <c r="I410" s="132"/>
      <c r="J410" s="132"/>
      <c r="K410" s="132"/>
      <c r="L410" s="132"/>
      <c r="M410" s="132"/>
      <c r="N410" s="132"/>
      <c r="O410" s="132"/>
      <c r="P410" s="132"/>
      <c r="Q410" s="132"/>
      <c r="R410" s="132"/>
      <c r="S410" s="132"/>
      <c r="T410" s="132"/>
      <c r="U410" s="132"/>
      <c r="V410" s="132"/>
      <c r="W410" s="132"/>
      <c r="X410" s="132"/>
      <c r="Y410" s="132"/>
      <c r="Z410" s="132"/>
      <c r="AA410" s="132"/>
      <c r="AB410" s="132"/>
      <c r="AC410" s="132"/>
      <c r="AD410" s="132"/>
      <c r="AE410" s="132"/>
      <c r="AF410" s="132"/>
      <c r="AG410" s="132"/>
      <c r="AH410" s="132"/>
      <c r="AI410" s="132"/>
      <c r="AJ410" s="132"/>
      <c r="AK410" s="132"/>
      <c r="AL410" s="132"/>
      <c r="AM410" s="132"/>
      <c r="AN410" s="132"/>
    </row>
    <row r="411" spans="1:40">
      <c r="A411" s="132"/>
      <c r="B411" s="132"/>
      <c r="C411" s="132"/>
      <c r="D411" s="132"/>
      <c r="E411" s="132"/>
      <c r="F411" s="132"/>
      <c r="G411" s="132"/>
      <c r="H411" s="132"/>
      <c r="I411" s="132"/>
      <c r="J411" s="132"/>
      <c r="K411" s="132"/>
      <c r="L411" s="132"/>
      <c r="M411" s="132"/>
      <c r="N411" s="132"/>
      <c r="O411" s="132"/>
      <c r="P411" s="132"/>
      <c r="Q411" s="132"/>
      <c r="R411" s="132"/>
      <c r="S411" s="132"/>
      <c r="T411" s="132"/>
      <c r="U411" s="132"/>
      <c r="V411" s="132"/>
      <c r="W411" s="132"/>
      <c r="X411" s="132"/>
      <c r="Y411" s="132"/>
      <c r="Z411" s="132"/>
      <c r="AA411" s="132"/>
      <c r="AB411" s="132"/>
      <c r="AC411" s="132"/>
      <c r="AD411" s="132"/>
      <c r="AE411" s="132"/>
      <c r="AF411" s="132"/>
      <c r="AG411" s="132"/>
      <c r="AH411" s="132"/>
      <c r="AI411" s="132"/>
      <c r="AJ411" s="132"/>
      <c r="AK411" s="132"/>
      <c r="AL411" s="132"/>
      <c r="AM411" s="132"/>
      <c r="AN411" s="132"/>
    </row>
    <row r="412" spans="1:40">
      <c r="A412" s="132"/>
      <c r="B412" s="132"/>
      <c r="C412" s="132"/>
      <c r="D412" s="132"/>
      <c r="E412" s="132"/>
      <c r="F412" s="132"/>
      <c r="G412" s="132"/>
      <c r="H412" s="132"/>
      <c r="I412" s="132"/>
      <c r="J412" s="132"/>
      <c r="K412" s="132"/>
      <c r="L412" s="132"/>
      <c r="M412" s="132"/>
      <c r="N412" s="132"/>
      <c r="O412" s="132"/>
      <c r="P412" s="132"/>
      <c r="Q412" s="132"/>
      <c r="R412" s="132"/>
      <c r="S412" s="132"/>
      <c r="T412" s="132"/>
      <c r="U412" s="132"/>
      <c r="V412" s="132"/>
      <c r="W412" s="132"/>
      <c r="X412" s="132"/>
      <c r="Y412" s="132"/>
      <c r="Z412" s="132"/>
      <c r="AA412" s="132"/>
      <c r="AB412" s="132"/>
      <c r="AC412" s="132"/>
      <c r="AD412" s="132"/>
      <c r="AE412" s="132"/>
      <c r="AF412" s="132"/>
      <c r="AG412" s="132"/>
      <c r="AH412" s="132"/>
      <c r="AI412" s="132"/>
      <c r="AJ412" s="132"/>
      <c r="AK412" s="132"/>
      <c r="AL412" s="132"/>
      <c r="AM412" s="132"/>
      <c r="AN412" s="132"/>
    </row>
    <row r="413" spans="1:40">
      <c r="A413" s="132"/>
      <c r="B413" s="132"/>
      <c r="C413" s="132"/>
      <c r="D413" s="132"/>
      <c r="E413" s="132"/>
      <c r="F413" s="132"/>
      <c r="G413" s="132"/>
      <c r="H413" s="132"/>
      <c r="I413" s="132"/>
      <c r="J413" s="132"/>
      <c r="K413" s="132"/>
      <c r="L413" s="132"/>
      <c r="M413" s="132"/>
      <c r="N413" s="132"/>
      <c r="O413" s="132"/>
      <c r="P413" s="132"/>
      <c r="Q413" s="132"/>
      <c r="R413" s="132"/>
      <c r="S413" s="132"/>
      <c r="T413" s="132"/>
      <c r="U413" s="132"/>
      <c r="V413" s="132"/>
      <c r="W413" s="132"/>
      <c r="X413" s="132"/>
      <c r="Y413" s="132"/>
      <c r="Z413" s="132"/>
      <c r="AA413" s="132"/>
      <c r="AB413" s="132"/>
      <c r="AC413" s="132"/>
      <c r="AD413" s="132"/>
      <c r="AE413" s="132"/>
      <c r="AF413" s="132"/>
      <c r="AG413" s="132"/>
      <c r="AH413" s="132"/>
      <c r="AI413" s="132"/>
      <c r="AJ413" s="132"/>
      <c r="AK413" s="132"/>
      <c r="AL413" s="132"/>
      <c r="AM413" s="132"/>
      <c r="AN413" s="132"/>
    </row>
    <row r="414" spans="1:40">
      <c r="A414" s="132"/>
      <c r="B414" s="132"/>
      <c r="C414" s="132"/>
      <c r="D414" s="132"/>
      <c r="E414" s="132"/>
      <c r="F414" s="132"/>
      <c r="G414" s="132"/>
      <c r="H414" s="132"/>
      <c r="I414" s="132"/>
      <c r="J414" s="132"/>
      <c r="K414" s="132"/>
      <c r="L414" s="132"/>
      <c r="M414" s="132"/>
      <c r="N414" s="132"/>
      <c r="O414" s="132"/>
      <c r="P414" s="132"/>
      <c r="Q414" s="132"/>
      <c r="R414" s="132"/>
      <c r="S414" s="132"/>
      <c r="T414" s="132"/>
      <c r="U414" s="132"/>
      <c r="V414" s="132"/>
      <c r="W414" s="132"/>
      <c r="X414" s="132"/>
      <c r="Y414" s="132"/>
      <c r="Z414" s="132"/>
      <c r="AA414" s="132"/>
      <c r="AB414" s="132"/>
      <c r="AC414" s="132"/>
      <c r="AD414" s="132"/>
      <c r="AE414" s="132"/>
      <c r="AF414" s="132"/>
      <c r="AG414" s="132"/>
      <c r="AH414" s="132"/>
      <c r="AI414" s="132"/>
      <c r="AJ414" s="132"/>
      <c r="AK414" s="132"/>
      <c r="AL414" s="132"/>
      <c r="AM414" s="132"/>
      <c r="AN414" s="132"/>
    </row>
    <row r="415" spans="1:40">
      <c r="A415" s="132"/>
      <c r="B415" s="132"/>
      <c r="C415" s="132"/>
      <c r="D415" s="132"/>
      <c r="E415" s="132"/>
      <c r="F415" s="132"/>
      <c r="G415" s="132"/>
      <c r="H415" s="132"/>
      <c r="I415" s="132"/>
      <c r="J415" s="132"/>
      <c r="K415" s="132"/>
      <c r="L415" s="132"/>
      <c r="M415" s="132"/>
      <c r="N415" s="132"/>
      <c r="O415" s="132"/>
      <c r="P415" s="132"/>
      <c r="Q415" s="132"/>
      <c r="R415" s="132"/>
      <c r="S415" s="132"/>
      <c r="T415" s="132"/>
      <c r="U415" s="132"/>
      <c r="V415" s="132"/>
      <c r="W415" s="132"/>
      <c r="X415" s="132"/>
      <c r="Y415" s="132"/>
      <c r="Z415" s="132"/>
      <c r="AA415" s="132"/>
      <c r="AB415" s="132"/>
      <c r="AC415" s="132"/>
      <c r="AD415" s="132"/>
      <c r="AE415" s="132"/>
      <c r="AF415" s="132"/>
      <c r="AG415" s="132"/>
      <c r="AH415" s="132"/>
      <c r="AI415" s="132"/>
      <c r="AJ415" s="132"/>
      <c r="AK415" s="132"/>
      <c r="AL415" s="132"/>
      <c r="AM415" s="132"/>
      <c r="AN415" s="132"/>
    </row>
    <row r="416" spans="1:40">
      <c r="A416" s="132"/>
      <c r="B416" s="132"/>
      <c r="C416" s="132"/>
      <c r="D416" s="132"/>
      <c r="E416" s="132"/>
      <c r="F416" s="132"/>
      <c r="G416" s="132"/>
      <c r="H416" s="132"/>
      <c r="I416" s="132"/>
      <c r="J416" s="132"/>
      <c r="K416" s="132"/>
      <c r="L416" s="132"/>
      <c r="M416" s="132"/>
      <c r="N416" s="132"/>
      <c r="O416" s="132"/>
      <c r="P416" s="132"/>
      <c r="Q416" s="132"/>
      <c r="R416" s="132"/>
      <c r="S416" s="132"/>
      <c r="T416" s="132"/>
      <c r="U416" s="132"/>
      <c r="V416" s="132"/>
      <c r="W416" s="132"/>
      <c r="X416" s="132"/>
      <c r="Y416" s="132"/>
      <c r="Z416" s="132"/>
      <c r="AA416" s="132"/>
      <c r="AB416" s="132"/>
      <c r="AC416" s="132"/>
      <c r="AD416" s="132"/>
      <c r="AE416" s="132"/>
      <c r="AF416" s="132"/>
      <c r="AG416" s="132"/>
      <c r="AH416" s="132"/>
      <c r="AI416" s="132"/>
      <c r="AJ416" s="132"/>
      <c r="AK416" s="132"/>
      <c r="AL416" s="132"/>
      <c r="AM416" s="132"/>
      <c r="AN416" s="132"/>
    </row>
    <row r="417" spans="1:40">
      <c r="A417" s="132"/>
      <c r="B417" s="132"/>
      <c r="C417" s="132"/>
      <c r="D417" s="132"/>
      <c r="E417" s="132"/>
      <c r="F417" s="132"/>
      <c r="G417" s="132"/>
      <c r="H417" s="132"/>
      <c r="I417" s="132"/>
      <c r="J417" s="132"/>
      <c r="K417" s="132"/>
      <c r="L417" s="132"/>
      <c r="M417" s="132"/>
      <c r="N417" s="132"/>
      <c r="O417" s="132"/>
      <c r="P417" s="132"/>
      <c r="Q417" s="132"/>
      <c r="R417" s="132"/>
      <c r="S417" s="132"/>
      <c r="T417" s="132"/>
      <c r="U417" s="132"/>
      <c r="V417" s="132"/>
      <c r="W417" s="132"/>
      <c r="X417" s="132"/>
      <c r="Y417" s="132"/>
      <c r="Z417" s="132"/>
      <c r="AA417" s="132"/>
      <c r="AB417" s="132"/>
      <c r="AC417" s="132"/>
      <c r="AD417" s="132"/>
      <c r="AE417" s="132"/>
      <c r="AF417" s="132"/>
      <c r="AG417" s="132"/>
      <c r="AH417" s="132"/>
      <c r="AI417" s="132"/>
      <c r="AJ417" s="132"/>
      <c r="AK417" s="132"/>
      <c r="AL417" s="132"/>
      <c r="AM417" s="132"/>
      <c r="AN417" s="132"/>
    </row>
    <row r="418" spans="1:40">
      <c r="A418" s="132"/>
      <c r="B418" s="132"/>
      <c r="C418" s="132"/>
      <c r="D418" s="132"/>
      <c r="E418" s="132"/>
      <c r="F418" s="132"/>
      <c r="G418" s="132"/>
      <c r="H418" s="132"/>
      <c r="I418" s="132"/>
      <c r="J418" s="132"/>
      <c r="K418" s="132"/>
      <c r="L418" s="132"/>
      <c r="M418" s="132"/>
      <c r="N418" s="132"/>
      <c r="O418" s="132"/>
      <c r="P418" s="132"/>
      <c r="Q418" s="132"/>
      <c r="R418" s="132"/>
      <c r="S418" s="132"/>
      <c r="T418" s="132"/>
      <c r="U418" s="132"/>
      <c r="V418" s="132"/>
      <c r="W418" s="132"/>
      <c r="X418" s="132"/>
      <c r="Y418" s="132"/>
      <c r="Z418" s="132"/>
      <c r="AA418" s="132"/>
      <c r="AB418" s="132"/>
      <c r="AC418" s="132"/>
      <c r="AD418" s="132"/>
      <c r="AE418" s="132"/>
      <c r="AF418" s="132"/>
      <c r="AG418" s="132"/>
      <c r="AH418" s="132"/>
      <c r="AI418" s="132"/>
      <c r="AJ418" s="132"/>
      <c r="AK418" s="132"/>
      <c r="AL418" s="132"/>
      <c r="AM418" s="132"/>
      <c r="AN418" s="132"/>
    </row>
    <row r="419" spans="1:40">
      <c r="A419" s="132"/>
      <c r="B419" s="132"/>
      <c r="C419" s="132"/>
      <c r="D419" s="132"/>
      <c r="E419" s="132"/>
      <c r="F419" s="132"/>
      <c r="G419" s="132"/>
      <c r="H419" s="132"/>
      <c r="I419" s="132"/>
      <c r="J419" s="132"/>
      <c r="K419" s="132"/>
      <c r="L419" s="132"/>
      <c r="M419" s="132"/>
      <c r="N419" s="132"/>
      <c r="O419" s="132"/>
      <c r="P419" s="132"/>
      <c r="Q419" s="132"/>
      <c r="R419" s="132"/>
      <c r="S419" s="132"/>
      <c r="T419" s="132"/>
      <c r="U419" s="132"/>
      <c r="V419" s="132"/>
      <c r="W419" s="132"/>
      <c r="X419" s="132"/>
      <c r="Y419" s="132"/>
      <c r="Z419" s="132"/>
      <c r="AA419" s="132"/>
      <c r="AB419" s="132"/>
      <c r="AC419" s="132"/>
      <c r="AD419" s="132"/>
      <c r="AE419" s="132"/>
      <c r="AF419" s="132"/>
      <c r="AG419" s="132"/>
      <c r="AH419" s="132"/>
      <c r="AI419" s="132"/>
      <c r="AJ419" s="132"/>
      <c r="AK419" s="132"/>
      <c r="AL419" s="132"/>
      <c r="AM419" s="132"/>
      <c r="AN419" s="132"/>
    </row>
    <row r="420" spans="1:40">
      <c r="A420" s="132"/>
      <c r="B420" s="132"/>
      <c r="C420" s="132"/>
      <c r="D420" s="132"/>
      <c r="E420" s="132"/>
      <c r="F420" s="132"/>
      <c r="G420" s="132"/>
      <c r="H420" s="132"/>
      <c r="I420" s="132"/>
      <c r="J420" s="132"/>
      <c r="K420" s="132"/>
      <c r="L420" s="132"/>
      <c r="M420" s="132"/>
      <c r="N420" s="132"/>
      <c r="O420" s="132"/>
      <c r="P420" s="132"/>
      <c r="Q420" s="132"/>
      <c r="R420" s="132"/>
      <c r="S420" s="132"/>
      <c r="T420" s="132"/>
      <c r="U420" s="132"/>
      <c r="V420" s="132"/>
      <c r="W420" s="132"/>
      <c r="X420" s="132"/>
      <c r="Y420" s="132"/>
      <c r="Z420" s="132"/>
      <c r="AA420" s="132"/>
      <c r="AB420" s="132"/>
      <c r="AC420" s="132"/>
      <c r="AD420" s="132"/>
      <c r="AE420" s="132"/>
      <c r="AF420" s="132"/>
      <c r="AG420" s="132"/>
      <c r="AH420" s="132"/>
      <c r="AI420" s="132"/>
      <c r="AJ420" s="132"/>
      <c r="AK420" s="132"/>
      <c r="AL420" s="132"/>
      <c r="AM420" s="132"/>
      <c r="AN420" s="132"/>
    </row>
    <row r="421" spans="1:40">
      <c r="A421" s="132"/>
      <c r="B421" s="132"/>
      <c r="C421" s="132"/>
      <c r="D421" s="132"/>
      <c r="E421" s="132"/>
      <c r="F421" s="132"/>
      <c r="G421" s="132"/>
      <c r="H421" s="132"/>
      <c r="I421" s="132"/>
      <c r="J421" s="132"/>
      <c r="K421" s="132"/>
      <c r="L421" s="132"/>
      <c r="M421" s="132"/>
      <c r="N421" s="132"/>
      <c r="O421" s="132"/>
      <c r="P421" s="132"/>
      <c r="Q421" s="132"/>
      <c r="R421" s="132"/>
      <c r="S421" s="132"/>
      <c r="T421" s="132"/>
      <c r="U421" s="132"/>
      <c r="V421" s="132"/>
      <c r="W421" s="132"/>
      <c r="X421" s="132"/>
      <c r="Y421" s="132"/>
      <c r="Z421" s="132"/>
      <c r="AA421" s="132"/>
      <c r="AB421" s="132"/>
      <c r="AC421" s="132"/>
      <c r="AD421" s="132"/>
      <c r="AE421" s="132"/>
      <c r="AF421" s="132"/>
      <c r="AG421" s="132"/>
      <c r="AH421" s="132"/>
      <c r="AI421" s="132"/>
      <c r="AJ421" s="132"/>
      <c r="AK421" s="132"/>
      <c r="AL421" s="132"/>
      <c r="AM421" s="132"/>
      <c r="AN421" s="132"/>
    </row>
    <row r="422" spans="1:40">
      <c r="A422" s="132"/>
      <c r="B422" s="132"/>
      <c r="C422" s="132"/>
      <c r="D422" s="132"/>
      <c r="E422" s="132"/>
      <c r="F422" s="132"/>
      <c r="G422" s="132"/>
      <c r="H422" s="132"/>
      <c r="I422" s="132"/>
      <c r="J422" s="132"/>
      <c r="K422" s="132"/>
      <c r="L422" s="132"/>
      <c r="M422" s="132"/>
      <c r="N422" s="132"/>
      <c r="O422" s="132"/>
      <c r="P422" s="132"/>
      <c r="Q422" s="132"/>
      <c r="R422" s="132"/>
      <c r="S422" s="132"/>
      <c r="T422" s="132"/>
      <c r="U422" s="132"/>
      <c r="V422" s="132"/>
      <c r="W422" s="132"/>
      <c r="X422" s="132"/>
      <c r="Y422" s="132"/>
      <c r="Z422" s="132"/>
      <c r="AA422" s="132"/>
      <c r="AB422" s="132"/>
      <c r="AC422" s="132"/>
      <c r="AD422" s="132"/>
      <c r="AE422" s="132"/>
      <c r="AF422" s="132"/>
      <c r="AG422" s="132"/>
      <c r="AH422" s="132"/>
      <c r="AI422" s="132"/>
      <c r="AJ422" s="132"/>
      <c r="AK422" s="132"/>
      <c r="AL422" s="132"/>
      <c r="AM422" s="132"/>
      <c r="AN422" s="132"/>
    </row>
    <row r="423" spans="1:40">
      <c r="A423" s="132"/>
      <c r="B423" s="132"/>
      <c r="C423" s="132"/>
      <c r="D423" s="132"/>
      <c r="E423" s="132"/>
      <c r="F423" s="132"/>
      <c r="G423" s="132"/>
      <c r="H423" s="132"/>
      <c r="I423" s="132"/>
      <c r="J423" s="132"/>
      <c r="K423" s="132"/>
      <c r="L423" s="132"/>
      <c r="M423" s="132"/>
      <c r="N423" s="132"/>
      <c r="O423" s="132"/>
      <c r="P423" s="132"/>
      <c r="Q423" s="132"/>
      <c r="R423" s="132"/>
      <c r="S423" s="132"/>
      <c r="T423" s="132"/>
      <c r="U423" s="132"/>
      <c r="V423" s="132"/>
      <c r="W423" s="132"/>
      <c r="X423" s="132"/>
      <c r="Y423" s="132"/>
      <c r="Z423" s="132"/>
      <c r="AA423" s="132"/>
      <c r="AB423" s="132"/>
      <c r="AC423" s="132"/>
      <c r="AD423" s="132"/>
      <c r="AE423" s="132"/>
      <c r="AF423" s="132"/>
      <c r="AG423" s="132"/>
      <c r="AH423" s="132"/>
      <c r="AI423" s="132"/>
      <c r="AJ423" s="132"/>
      <c r="AK423" s="132"/>
      <c r="AL423" s="132"/>
      <c r="AM423" s="132"/>
      <c r="AN423" s="132"/>
    </row>
    <row r="424" spans="1:40">
      <c r="A424" s="132"/>
      <c r="B424" s="132"/>
      <c r="C424" s="132"/>
      <c r="D424" s="132"/>
      <c r="E424" s="132"/>
      <c r="F424" s="132"/>
      <c r="G424" s="132"/>
      <c r="H424" s="132"/>
      <c r="I424" s="132"/>
      <c r="J424" s="132"/>
      <c r="K424" s="132"/>
      <c r="L424" s="132"/>
      <c r="M424" s="132"/>
      <c r="N424" s="132"/>
      <c r="O424" s="132"/>
      <c r="P424" s="132"/>
      <c r="Q424" s="132"/>
      <c r="R424" s="132"/>
      <c r="S424" s="132"/>
      <c r="T424" s="132"/>
      <c r="U424" s="132"/>
      <c r="V424" s="132"/>
      <c r="W424" s="132"/>
      <c r="X424" s="132"/>
      <c r="Y424" s="132"/>
      <c r="Z424" s="132"/>
      <c r="AA424" s="132"/>
      <c r="AB424" s="132"/>
      <c r="AC424" s="132"/>
      <c r="AD424" s="132"/>
      <c r="AE424" s="132"/>
      <c r="AF424" s="132"/>
      <c r="AG424" s="132"/>
      <c r="AH424" s="132"/>
      <c r="AI424" s="132"/>
      <c r="AJ424" s="132"/>
      <c r="AK424" s="132"/>
      <c r="AL424" s="132"/>
      <c r="AM424" s="132"/>
      <c r="AN424" s="132"/>
    </row>
    <row r="425" spans="1:40">
      <c r="A425" s="132"/>
      <c r="B425" s="132"/>
      <c r="C425" s="132"/>
      <c r="D425" s="132"/>
      <c r="E425" s="132"/>
      <c r="F425" s="132"/>
      <c r="G425" s="132"/>
      <c r="H425" s="132"/>
      <c r="I425" s="132"/>
      <c r="J425" s="132"/>
      <c r="K425" s="132"/>
      <c r="L425" s="132"/>
      <c r="M425" s="132"/>
      <c r="N425" s="132"/>
      <c r="O425" s="132"/>
      <c r="P425" s="132"/>
      <c r="Q425" s="132"/>
      <c r="R425" s="132"/>
      <c r="S425" s="132"/>
      <c r="T425" s="132"/>
      <c r="U425" s="132"/>
      <c r="V425" s="132"/>
      <c r="W425" s="132"/>
      <c r="X425" s="132"/>
      <c r="Y425" s="132"/>
      <c r="Z425" s="132"/>
      <c r="AA425" s="132"/>
      <c r="AB425" s="132"/>
      <c r="AC425" s="132"/>
      <c r="AD425" s="132"/>
      <c r="AE425" s="132"/>
      <c r="AF425" s="132"/>
      <c r="AG425" s="132"/>
      <c r="AH425" s="132"/>
      <c r="AI425" s="132"/>
      <c r="AJ425" s="132"/>
      <c r="AK425" s="132"/>
      <c r="AL425" s="132"/>
      <c r="AM425" s="132"/>
      <c r="AN425" s="132"/>
    </row>
    <row r="426" spans="1:40">
      <c r="A426" s="132"/>
      <c r="B426" s="132"/>
      <c r="C426" s="132"/>
      <c r="D426" s="132"/>
      <c r="E426" s="132"/>
      <c r="F426" s="132"/>
      <c r="G426" s="132"/>
      <c r="H426" s="132"/>
      <c r="I426" s="132"/>
      <c r="J426" s="132"/>
      <c r="K426" s="132"/>
      <c r="L426" s="132"/>
      <c r="M426" s="132"/>
      <c r="N426" s="132"/>
      <c r="O426" s="132"/>
      <c r="P426" s="132"/>
      <c r="Q426" s="132"/>
      <c r="R426" s="132"/>
      <c r="S426" s="132"/>
      <c r="T426" s="132"/>
      <c r="U426" s="132"/>
      <c r="V426" s="132"/>
      <c r="W426" s="132"/>
      <c r="X426" s="132"/>
      <c r="Y426" s="132"/>
      <c r="Z426" s="132"/>
      <c r="AA426" s="132"/>
      <c r="AB426" s="132"/>
      <c r="AC426" s="132"/>
      <c r="AD426" s="132"/>
      <c r="AE426" s="132"/>
      <c r="AF426" s="132"/>
      <c r="AG426" s="132"/>
      <c r="AH426" s="132"/>
      <c r="AI426" s="132"/>
      <c r="AJ426" s="132"/>
      <c r="AK426" s="132"/>
      <c r="AL426" s="132"/>
      <c r="AM426" s="132"/>
      <c r="AN426" s="132"/>
    </row>
    <row r="427" spans="1:40">
      <c r="A427" s="132"/>
      <c r="B427" s="132"/>
      <c r="C427" s="132"/>
      <c r="D427" s="132"/>
      <c r="E427" s="132"/>
      <c r="F427" s="132"/>
      <c r="G427" s="132"/>
      <c r="H427" s="132"/>
      <c r="I427" s="132"/>
      <c r="J427" s="132"/>
      <c r="K427" s="132"/>
      <c r="L427" s="132"/>
      <c r="M427" s="132"/>
      <c r="N427" s="132"/>
      <c r="O427" s="132"/>
      <c r="P427" s="132"/>
      <c r="Q427" s="132"/>
      <c r="R427" s="132"/>
      <c r="S427" s="132"/>
      <c r="T427" s="132"/>
      <c r="U427" s="132"/>
      <c r="V427" s="132"/>
      <c r="W427" s="132"/>
      <c r="X427" s="132"/>
      <c r="Y427" s="132"/>
      <c r="Z427" s="132"/>
      <c r="AA427" s="132"/>
      <c r="AB427" s="132"/>
      <c r="AC427" s="132"/>
      <c r="AD427" s="132"/>
      <c r="AE427" s="132"/>
      <c r="AF427" s="132"/>
      <c r="AG427" s="132"/>
      <c r="AH427" s="132"/>
      <c r="AI427" s="132"/>
      <c r="AJ427" s="132"/>
      <c r="AK427" s="132"/>
      <c r="AL427" s="132"/>
      <c r="AM427" s="132"/>
      <c r="AN427" s="132"/>
    </row>
    <row r="428" spans="1:40">
      <c r="A428" s="132"/>
      <c r="B428" s="132"/>
      <c r="C428" s="132"/>
      <c r="D428" s="132"/>
      <c r="E428" s="132"/>
      <c r="F428" s="132"/>
      <c r="G428" s="132"/>
      <c r="H428" s="132"/>
      <c r="I428" s="132"/>
      <c r="J428" s="132"/>
      <c r="K428" s="132"/>
      <c r="L428" s="132"/>
      <c r="M428" s="132"/>
      <c r="N428" s="132"/>
      <c r="O428" s="132"/>
      <c r="P428" s="132"/>
      <c r="Q428" s="132"/>
      <c r="R428" s="132"/>
      <c r="S428" s="132"/>
      <c r="T428" s="132"/>
      <c r="U428" s="132"/>
      <c r="V428" s="132"/>
      <c r="W428" s="132"/>
      <c r="X428" s="132"/>
      <c r="Y428" s="132"/>
      <c r="Z428" s="132"/>
      <c r="AA428" s="132"/>
      <c r="AB428" s="132"/>
      <c r="AC428" s="132"/>
      <c r="AD428" s="132"/>
      <c r="AE428" s="132"/>
      <c r="AF428" s="132"/>
      <c r="AG428" s="132"/>
      <c r="AH428" s="132"/>
      <c r="AI428" s="132"/>
      <c r="AJ428" s="132"/>
      <c r="AK428" s="132"/>
      <c r="AL428" s="132"/>
      <c r="AM428" s="132"/>
      <c r="AN428" s="132"/>
    </row>
    <row r="429" spans="1:40">
      <c r="A429" s="132"/>
      <c r="B429" s="132"/>
      <c r="C429" s="132"/>
      <c r="D429" s="132"/>
      <c r="E429" s="132"/>
      <c r="F429" s="132"/>
      <c r="G429" s="132"/>
      <c r="H429" s="132"/>
      <c r="I429" s="132"/>
      <c r="J429" s="132"/>
      <c r="K429" s="132"/>
      <c r="L429" s="132"/>
      <c r="M429" s="132"/>
      <c r="N429" s="132"/>
      <c r="O429" s="132"/>
      <c r="P429" s="132"/>
      <c r="Q429" s="132"/>
      <c r="R429" s="132"/>
      <c r="S429" s="132"/>
      <c r="T429" s="132"/>
      <c r="U429" s="132"/>
      <c r="V429" s="132"/>
      <c r="W429" s="132"/>
      <c r="X429" s="132"/>
      <c r="Y429" s="132"/>
      <c r="Z429" s="132"/>
      <c r="AA429" s="132"/>
      <c r="AB429" s="132"/>
      <c r="AC429" s="132"/>
      <c r="AD429" s="132"/>
      <c r="AE429" s="132"/>
      <c r="AF429" s="132"/>
      <c r="AG429" s="132"/>
      <c r="AH429" s="132"/>
      <c r="AI429" s="132"/>
      <c r="AJ429" s="132"/>
      <c r="AK429" s="132"/>
      <c r="AL429" s="132"/>
      <c r="AM429" s="132"/>
      <c r="AN429" s="132"/>
    </row>
    <row r="430" spans="1:40">
      <c r="A430" s="132"/>
      <c r="B430" s="132"/>
      <c r="C430" s="132"/>
      <c r="D430" s="132"/>
      <c r="E430" s="132"/>
      <c r="F430" s="132"/>
      <c r="G430" s="132"/>
      <c r="H430" s="132"/>
      <c r="I430" s="132"/>
      <c r="J430" s="132"/>
      <c r="K430" s="132"/>
      <c r="L430" s="132"/>
      <c r="M430" s="132"/>
      <c r="N430" s="132"/>
      <c r="O430" s="132"/>
      <c r="P430" s="132"/>
      <c r="Q430" s="132"/>
      <c r="R430" s="132"/>
      <c r="S430" s="132"/>
      <c r="T430" s="132"/>
      <c r="U430" s="132"/>
      <c r="V430" s="132"/>
      <c r="W430" s="132"/>
      <c r="X430" s="132"/>
      <c r="Y430" s="132"/>
      <c r="Z430" s="132"/>
      <c r="AA430" s="132"/>
      <c r="AB430" s="132"/>
      <c r="AC430" s="132"/>
      <c r="AD430" s="132"/>
      <c r="AE430" s="132"/>
      <c r="AF430" s="132"/>
      <c r="AG430" s="132"/>
      <c r="AH430" s="132"/>
      <c r="AI430" s="132"/>
      <c r="AJ430" s="132"/>
      <c r="AK430" s="132"/>
      <c r="AL430" s="132"/>
      <c r="AM430" s="132"/>
      <c r="AN430" s="132"/>
    </row>
    <row r="431" spans="1:40">
      <c r="A431" s="132"/>
      <c r="B431" s="132"/>
      <c r="C431" s="132"/>
      <c r="D431" s="132"/>
      <c r="E431" s="132"/>
      <c r="F431" s="132"/>
      <c r="G431" s="132"/>
      <c r="H431" s="132"/>
      <c r="I431" s="132"/>
      <c r="J431" s="132"/>
      <c r="K431" s="132"/>
      <c r="L431" s="132"/>
      <c r="M431" s="132"/>
      <c r="N431" s="132"/>
      <c r="O431" s="132"/>
      <c r="P431" s="132"/>
      <c r="Q431" s="132"/>
      <c r="R431" s="132"/>
      <c r="S431" s="132"/>
      <c r="T431" s="132"/>
      <c r="U431" s="132"/>
      <c r="V431" s="132"/>
      <c r="W431" s="132"/>
      <c r="X431" s="132"/>
      <c r="Y431" s="132"/>
      <c r="Z431" s="132"/>
      <c r="AA431" s="132"/>
      <c r="AB431" s="132"/>
      <c r="AC431" s="132"/>
      <c r="AD431" s="132"/>
      <c r="AE431" s="132"/>
      <c r="AF431" s="132"/>
      <c r="AG431" s="132"/>
      <c r="AH431" s="132"/>
      <c r="AI431" s="132"/>
      <c r="AJ431" s="132"/>
      <c r="AK431" s="132"/>
      <c r="AL431" s="132"/>
      <c r="AM431" s="132"/>
      <c r="AN431" s="132"/>
    </row>
    <row r="432" spans="1:40">
      <c r="A432" s="132"/>
      <c r="B432" s="132"/>
      <c r="C432" s="132"/>
      <c r="D432" s="132"/>
      <c r="E432" s="132"/>
      <c r="F432" s="132"/>
      <c r="G432" s="132"/>
      <c r="H432" s="132"/>
      <c r="I432" s="132"/>
      <c r="J432" s="132"/>
      <c r="K432" s="132"/>
      <c r="L432" s="132"/>
      <c r="M432" s="132"/>
      <c r="N432" s="132"/>
      <c r="O432" s="132"/>
      <c r="P432" s="132"/>
      <c r="Q432" s="132"/>
      <c r="R432" s="132"/>
      <c r="S432" s="132"/>
      <c r="T432" s="132"/>
      <c r="U432" s="132"/>
      <c r="V432" s="132"/>
      <c r="W432" s="132"/>
      <c r="X432" s="132"/>
      <c r="Y432" s="132"/>
      <c r="Z432" s="132"/>
      <c r="AA432" s="132"/>
      <c r="AB432" s="132"/>
      <c r="AC432" s="132"/>
      <c r="AD432" s="132"/>
      <c r="AE432" s="132"/>
      <c r="AF432" s="132"/>
      <c r="AG432" s="132"/>
      <c r="AH432" s="132"/>
      <c r="AI432" s="132"/>
      <c r="AJ432" s="132"/>
      <c r="AK432" s="132"/>
      <c r="AL432" s="132"/>
      <c r="AM432" s="132"/>
      <c r="AN432" s="132"/>
    </row>
    <row r="433" spans="1:40">
      <c r="A433" s="132"/>
      <c r="B433" s="132"/>
      <c r="C433" s="132"/>
      <c r="D433" s="132"/>
      <c r="E433" s="132"/>
      <c r="F433" s="132"/>
      <c r="G433" s="132"/>
      <c r="H433" s="132"/>
      <c r="I433" s="132"/>
      <c r="J433" s="132"/>
      <c r="K433" s="132"/>
      <c r="L433" s="132"/>
      <c r="M433" s="132"/>
      <c r="N433" s="132"/>
      <c r="O433" s="132"/>
      <c r="P433" s="132"/>
      <c r="Q433" s="132"/>
      <c r="R433" s="132"/>
      <c r="S433" s="132"/>
      <c r="T433" s="132"/>
      <c r="U433" s="132"/>
      <c r="V433" s="132"/>
      <c r="W433" s="132"/>
      <c r="X433" s="132"/>
      <c r="Y433" s="132"/>
      <c r="Z433" s="132"/>
      <c r="AA433" s="132"/>
      <c r="AB433" s="132"/>
      <c r="AC433" s="132"/>
      <c r="AD433" s="132"/>
      <c r="AE433" s="132"/>
      <c r="AF433" s="132"/>
      <c r="AG433" s="132"/>
      <c r="AH433" s="132"/>
      <c r="AI433" s="132"/>
      <c r="AJ433" s="132"/>
      <c r="AK433" s="132"/>
      <c r="AL433" s="132"/>
      <c r="AM433" s="132"/>
      <c r="AN433" s="132"/>
    </row>
    <row r="434" spans="1:40">
      <c r="A434" s="132"/>
      <c r="B434" s="132"/>
      <c r="C434" s="132"/>
      <c r="D434" s="132"/>
      <c r="E434" s="132"/>
      <c r="F434" s="132"/>
      <c r="G434" s="132"/>
      <c r="H434" s="132"/>
      <c r="I434" s="132"/>
      <c r="J434" s="132"/>
      <c r="K434" s="132"/>
      <c r="L434" s="132"/>
      <c r="M434" s="132"/>
      <c r="N434" s="132"/>
      <c r="O434" s="132"/>
      <c r="P434" s="132"/>
      <c r="Q434" s="132"/>
      <c r="R434" s="132"/>
      <c r="S434" s="132"/>
      <c r="T434" s="132"/>
      <c r="U434" s="132"/>
      <c r="V434" s="132"/>
      <c r="W434" s="132"/>
      <c r="X434" s="132"/>
      <c r="Y434" s="132"/>
      <c r="Z434" s="132"/>
      <c r="AA434" s="132"/>
      <c r="AB434" s="132"/>
      <c r="AC434" s="132"/>
      <c r="AD434" s="132"/>
      <c r="AE434" s="132"/>
      <c r="AF434" s="132"/>
      <c r="AG434" s="132"/>
      <c r="AH434" s="132"/>
      <c r="AI434" s="132"/>
      <c r="AJ434" s="132"/>
      <c r="AK434" s="132"/>
      <c r="AL434" s="132"/>
      <c r="AM434" s="132"/>
      <c r="AN434" s="132"/>
    </row>
    <row r="435" spans="1:40">
      <c r="A435" s="132"/>
      <c r="B435" s="132"/>
      <c r="C435" s="132"/>
      <c r="D435" s="132"/>
      <c r="E435" s="132"/>
      <c r="F435" s="132"/>
      <c r="G435" s="132"/>
      <c r="H435" s="132"/>
      <c r="I435" s="132"/>
      <c r="J435" s="132"/>
      <c r="K435" s="132"/>
      <c r="L435" s="132"/>
      <c r="M435" s="132"/>
      <c r="N435" s="132"/>
      <c r="O435" s="132"/>
      <c r="P435" s="132"/>
      <c r="Q435" s="132"/>
      <c r="R435" s="132"/>
      <c r="S435" s="132"/>
      <c r="T435" s="132"/>
      <c r="U435" s="132"/>
      <c r="V435" s="132"/>
      <c r="W435" s="132"/>
      <c r="X435" s="132"/>
      <c r="Y435" s="132"/>
      <c r="Z435" s="132"/>
      <c r="AA435" s="132"/>
      <c r="AB435" s="132"/>
      <c r="AC435" s="132"/>
      <c r="AD435" s="132"/>
      <c r="AE435" s="132"/>
      <c r="AF435" s="132"/>
      <c r="AG435" s="132"/>
      <c r="AH435" s="132"/>
      <c r="AI435" s="132"/>
      <c r="AJ435" s="132"/>
      <c r="AK435" s="132"/>
      <c r="AL435" s="132"/>
      <c r="AM435" s="132"/>
      <c r="AN435" s="132"/>
    </row>
    <row r="436" spans="1:40">
      <c r="A436" s="132"/>
      <c r="B436" s="132"/>
      <c r="C436" s="132"/>
      <c r="D436" s="132"/>
      <c r="E436" s="132"/>
      <c r="F436" s="132"/>
      <c r="G436" s="132"/>
      <c r="H436" s="132"/>
      <c r="I436" s="132"/>
      <c r="J436" s="132"/>
      <c r="K436" s="132"/>
      <c r="L436" s="132"/>
      <c r="M436" s="132"/>
      <c r="N436" s="132"/>
      <c r="O436" s="132"/>
      <c r="P436" s="132"/>
      <c r="Q436" s="132"/>
      <c r="R436" s="132"/>
      <c r="S436" s="132"/>
      <c r="T436" s="132"/>
      <c r="U436" s="132"/>
      <c r="V436" s="132"/>
      <c r="W436" s="132"/>
      <c r="X436" s="132"/>
      <c r="Y436" s="132"/>
      <c r="Z436" s="132"/>
      <c r="AA436" s="132"/>
      <c r="AB436" s="132"/>
      <c r="AC436" s="132"/>
      <c r="AD436" s="132"/>
      <c r="AE436" s="132"/>
      <c r="AF436" s="132"/>
      <c r="AG436" s="132"/>
      <c r="AH436" s="132"/>
      <c r="AI436" s="132"/>
      <c r="AJ436" s="132"/>
      <c r="AK436" s="132"/>
      <c r="AL436" s="132"/>
      <c r="AM436" s="132"/>
      <c r="AN436" s="132"/>
    </row>
    <row r="437" spans="1:40">
      <c r="A437" s="132"/>
      <c r="B437" s="132"/>
      <c r="C437" s="132"/>
      <c r="D437" s="132"/>
      <c r="E437" s="132"/>
      <c r="F437" s="132"/>
      <c r="G437" s="132"/>
      <c r="H437" s="132"/>
      <c r="I437" s="132"/>
      <c r="J437" s="132"/>
      <c r="K437" s="132"/>
      <c r="L437" s="132"/>
      <c r="M437" s="132"/>
      <c r="N437" s="132"/>
      <c r="O437" s="132"/>
      <c r="P437" s="132"/>
      <c r="Q437" s="132"/>
      <c r="R437" s="132"/>
      <c r="S437" s="132"/>
      <c r="T437" s="132"/>
      <c r="U437" s="132"/>
      <c r="V437" s="132"/>
      <c r="W437" s="132"/>
      <c r="X437" s="132"/>
      <c r="Y437" s="132"/>
      <c r="Z437" s="132"/>
      <c r="AA437" s="132"/>
      <c r="AB437" s="132"/>
      <c r="AC437" s="132"/>
      <c r="AD437" s="132"/>
      <c r="AE437" s="132"/>
      <c r="AF437" s="132"/>
      <c r="AG437" s="132"/>
      <c r="AH437" s="132"/>
      <c r="AI437" s="132"/>
      <c r="AJ437" s="132"/>
      <c r="AK437" s="132"/>
      <c r="AL437" s="132"/>
      <c r="AM437" s="132"/>
      <c r="AN437" s="132"/>
    </row>
    <row r="438" spans="1:40">
      <c r="A438" s="132"/>
      <c r="B438" s="132"/>
      <c r="C438" s="132"/>
      <c r="D438" s="132"/>
      <c r="E438" s="132"/>
      <c r="F438" s="132"/>
      <c r="G438" s="132"/>
      <c r="H438" s="132"/>
      <c r="I438" s="132"/>
      <c r="J438" s="132"/>
      <c r="K438" s="132"/>
      <c r="L438" s="132"/>
      <c r="M438" s="132"/>
      <c r="N438" s="132"/>
      <c r="O438" s="132"/>
      <c r="P438" s="132"/>
      <c r="Q438" s="132"/>
      <c r="R438" s="132"/>
      <c r="S438" s="132"/>
      <c r="T438" s="132"/>
      <c r="U438" s="132"/>
      <c r="V438" s="132"/>
      <c r="W438" s="132"/>
      <c r="X438" s="132"/>
      <c r="Y438" s="132"/>
      <c r="Z438" s="132"/>
      <c r="AA438" s="132"/>
      <c r="AB438" s="132"/>
      <c r="AC438" s="132"/>
      <c r="AD438" s="132"/>
      <c r="AE438" s="132"/>
      <c r="AF438" s="132"/>
      <c r="AG438" s="132"/>
      <c r="AH438" s="132"/>
      <c r="AI438" s="132"/>
      <c r="AJ438" s="132"/>
      <c r="AK438" s="132"/>
      <c r="AL438" s="132"/>
      <c r="AM438" s="132"/>
      <c r="AN438" s="132"/>
    </row>
    <row r="439" spans="1:40">
      <c r="A439" s="132"/>
      <c r="B439" s="132"/>
      <c r="C439" s="132"/>
      <c r="D439" s="132"/>
      <c r="E439" s="132"/>
      <c r="F439" s="132"/>
      <c r="G439" s="132"/>
      <c r="H439" s="132"/>
      <c r="I439" s="132"/>
      <c r="J439" s="132"/>
      <c r="K439" s="132"/>
      <c r="L439" s="132"/>
      <c r="M439" s="132"/>
      <c r="N439" s="132"/>
      <c r="O439" s="132"/>
      <c r="P439" s="132"/>
      <c r="Q439" s="132"/>
      <c r="R439" s="132"/>
      <c r="S439" s="132"/>
      <c r="T439" s="132"/>
      <c r="U439" s="132"/>
      <c r="V439" s="132"/>
      <c r="W439" s="132"/>
      <c r="X439" s="132"/>
      <c r="Y439" s="132"/>
      <c r="Z439" s="132"/>
      <c r="AA439" s="132"/>
      <c r="AB439" s="132"/>
      <c r="AC439" s="132"/>
      <c r="AD439" s="132"/>
      <c r="AE439" s="132"/>
      <c r="AF439" s="132"/>
      <c r="AG439" s="132"/>
      <c r="AH439" s="132"/>
      <c r="AI439" s="132"/>
      <c r="AJ439" s="132"/>
      <c r="AK439" s="132"/>
      <c r="AL439" s="132"/>
      <c r="AM439" s="132"/>
      <c r="AN439" s="132"/>
    </row>
    <row r="440" spans="1:40">
      <c r="A440" s="132"/>
      <c r="B440" s="132"/>
      <c r="C440" s="132"/>
      <c r="D440" s="132"/>
      <c r="E440" s="132"/>
      <c r="F440" s="132"/>
      <c r="G440" s="132"/>
      <c r="H440" s="132"/>
      <c r="I440" s="132"/>
      <c r="J440" s="132"/>
      <c r="K440" s="132"/>
      <c r="L440" s="132"/>
      <c r="M440" s="132"/>
      <c r="N440" s="132"/>
      <c r="O440" s="132"/>
      <c r="P440" s="132"/>
      <c r="Q440" s="132"/>
      <c r="R440" s="132"/>
      <c r="S440" s="132"/>
      <c r="T440" s="132"/>
      <c r="U440" s="132"/>
      <c r="V440" s="132"/>
      <c r="W440" s="132"/>
      <c r="X440" s="132"/>
      <c r="Y440" s="132"/>
      <c r="Z440" s="132"/>
      <c r="AA440" s="132"/>
      <c r="AB440" s="132"/>
      <c r="AC440" s="132"/>
      <c r="AD440" s="132"/>
      <c r="AE440" s="132"/>
      <c r="AF440" s="132"/>
      <c r="AG440" s="132"/>
      <c r="AH440" s="132"/>
      <c r="AI440" s="132"/>
      <c r="AJ440" s="132"/>
      <c r="AK440" s="132"/>
      <c r="AL440" s="132"/>
      <c r="AM440" s="132"/>
      <c r="AN440" s="132"/>
    </row>
    <row r="441" spans="1:40">
      <c r="A441" s="132"/>
      <c r="B441" s="132"/>
      <c r="C441" s="132"/>
      <c r="D441" s="132"/>
      <c r="E441" s="132"/>
      <c r="F441" s="132"/>
      <c r="G441" s="132"/>
      <c r="H441" s="132"/>
      <c r="I441" s="132"/>
      <c r="J441" s="132"/>
      <c r="K441" s="132"/>
      <c r="L441" s="132"/>
      <c r="M441" s="132"/>
      <c r="N441" s="132"/>
      <c r="O441" s="132"/>
      <c r="P441" s="132"/>
      <c r="Q441" s="132"/>
      <c r="R441" s="132"/>
      <c r="S441" s="132"/>
      <c r="T441" s="132"/>
      <c r="U441" s="132"/>
      <c r="V441" s="132"/>
      <c r="W441" s="132"/>
      <c r="X441" s="132"/>
      <c r="Y441" s="132"/>
      <c r="Z441" s="132"/>
      <c r="AA441" s="132"/>
      <c r="AB441" s="132"/>
      <c r="AC441" s="132"/>
      <c r="AD441" s="132"/>
      <c r="AE441" s="132"/>
      <c r="AF441" s="132"/>
      <c r="AG441" s="132"/>
      <c r="AH441" s="132"/>
      <c r="AI441" s="132"/>
      <c r="AJ441" s="132"/>
      <c r="AK441" s="132"/>
      <c r="AL441" s="132"/>
      <c r="AM441" s="132"/>
      <c r="AN441" s="132"/>
    </row>
    <row r="442" spans="1:40">
      <c r="A442" s="132"/>
      <c r="B442" s="132"/>
      <c r="C442" s="132"/>
      <c r="D442" s="132"/>
      <c r="E442" s="132"/>
      <c r="F442" s="132"/>
      <c r="G442" s="132"/>
      <c r="H442" s="132"/>
      <c r="I442" s="132"/>
      <c r="J442" s="132"/>
      <c r="K442" s="132"/>
      <c r="L442" s="132"/>
      <c r="M442" s="132"/>
      <c r="N442" s="132"/>
      <c r="O442" s="132"/>
      <c r="P442" s="132"/>
      <c r="Q442" s="132"/>
      <c r="R442" s="132"/>
      <c r="S442" s="132"/>
      <c r="T442" s="132"/>
      <c r="U442" s="132"/>
      <c r="V442" s="132"/>
      <c r="W442" s="132"/>
      <c r="X442" s="132"/>
      <c r="Y442" s="132"/>
      <c r="Z442" s="132"/>
      <c r="AA442" s="132"/>
      <c r="AB442" s="132"/>
      <c r="AC442" s="132"/>
      <c r="AD442" s="132"/>
      <c r="AE442" s="132"/>
      <c r="AF442" s="132"/>
      <c r="AG442" s="132"/>
      <c r="AH442" s="132"/>
      <c r="AI442" s="132"/>
      <c r="AJ442" s="132"/>
      <c r="AK442" s="132"/>
      <c r="AL442" s="132"/>
      <c r="AM442" s="132"/>
      <c r="AN442" s="132"/>
    </row>
    <row r="443" spans="1:40">
      <c r="A443" s="132"/>
      <c r="B443" s="132"/>
      <c r="C443" s="132"/>
      <c r="D443" s="132"/>
      <c r="E443" s="132"/>
      <c r="F443" s="132"/>
      <c r="G443" s="132"/>
      <c r="H443" s="132"/>
      <c r="I443" s="132"/>
      <c r="J443" s="132"/>
      <c r="K443" s="132"/>
      <c r="L443" s="132"/>
      <c r="M443" s="132"/>
      <c r="N443" s="132"/>
      <c r="O443" s="132"/>
      <c r="P443" s="132"/>
      <c r="Q443" s="132"/>
      <c r="R443" s="132"/>
      <c r="S443" s="132"/>
      <c r="T443" s="132"/>
      <c r="U443" s="132"/>
      <c r="V443" s="132"/>
      <c r="W443" s="132"/>
      <c r="X443" s="132"/>
      <c r="Y443" s="132"/>
      <c r="Z443" s="132"/>
      <c r="AA443" s="132"/>
      <c r="AB443" s="132"/>
      <c r="AC443" s="132"/>
      <c r="AD443" s="132"/>
      <c r="AE443" s="132"/>
      <c r="AF443" s="132"/>
      <c r="AG443" s="132"/>
      <c r="AH443" s="132"/>
      <c r="AI443" s="132"/>
      <c r="AJ443" s="132"/>
      <c r="AK443" s="132"/>
      <c r="AL443" s="132"/>
      <c r="AM443" s="132"/>
      <c r="AN443" s="132"/>
    </row>
    <row r="444" spans="1:40">
      <c r="A444" s="132"/>
      <c r="B444" s="132"/>
      <c r="C444" s="132"/>
      <c r="D444" s="132"/>
      <c r="E444" s="132"/>
      <c r="F444" s="132"/>
      <c r="G444" s="132"/>
      <c r="H444" s="132"/>
      <c r="I444" s="132"/>
      <c r="J444" s="132"/>
      <c r="K444" s="132"/>
      <c r="L444" s="132"/>
      <c r="M444" s="132"/>
      <c r="N444" s="132"/>
      <c r="O444" s="132"/>
      <c r="P444" s="132"/>
      <c r="Q444" s="132"/>
      <c r="R444" s="132"/>
      <c r="S444" s="132"/>
      <c r="T444" s="132"/>
      <c r="U444" s="132"/>
      <c r="V444" s="132"/>
      <c r="W444" s="132"/>
      <c r="X444" s="132"/>
      <c r="Y444" s="132"/>
      <c r="Z444" s="132"/>
      <c r="AA444" s="132"/>
      <c r="AB444" s="132"/>
      <c r="AC444" s="132"/>
      <c r="AD444" s="132"/>
      <c r="AE444" s="132"/>
      <c r="AF444" s="132"/>
      <c r="AG444" s="132"/>
      <c r="AH444" s="132"/>
      <c r="AI444" s="132"/>
      <c r="AJ444" s="132"/>
      <c r="AK444" s="132"/>
      <c r="AL444" s="132"/>
      <c r="AM444" s="132"/>
      <c r="AN444" s="132"/>
    </row>
    <row r="445" spans="1:40">
      <c r="A445" s="132"/>
      <c r="B445" s="132"/>
      <c r="C445" s="132"/>
      <c r="D445" s="132"/>
      <c r="E445" s="132"/>
      <c r="F445" s="132"/>
      <c r="G445" s="132"/>
      <c r="H445" s="132"/>
      <c r="I445" s="132"/>
      <c r="J445" s="132"/>
      <c r="K445" s="132"/>
      <c r="L445" s="132"/>
      <c r="M445" s="132"/>
      <c r="N445" s="132"/>
      <c r="O445" s="132"/>
      <c r="P445" s="132"/>
      <c r="Q445" s="132"/>
      <c r="R445" s="132"/>
      <c r="S445" s="132"/>
      <c r="T445" s="132"/>
      <c r="U445" s="132"/>
      <c r="V445" s="132"/>
      <c r="W445" s="132"/>
      <c r="X445" s="132"/>
      <c r="Y445" s="132"/>
      <c r="Z445" s="132"/>
      <c r="AA445" s="132"/>
      <c r="AB445" s="132"/>
      <c r="AC445" s="132"/>
      <c r="AD445" s="132"/>
      <c r="AE445" s="132"/>
      <c r="AF445" s="132"/>
      <c r="AG445" s="132"/>
      <c r="AH445" s="132"/>
      <c r="AI445" s="132"/>
      <c r="AJ445" s="132"/>
      <c r="AK445" s="132"/>
      <c r="AL445" s="132"/>
      <c r="AM445" s="132"/>
      <c r="AN445" s="132"/>
    </row>
    <row r="446" spans="1:40">
      <c r="A446" s="132"/>
      <c r="B446" s="132"/>
      <c r="C446" s="132"/>
      <c r="D446" s="132"/>
      <c r="E446" s="132"/>
      <c r="F446" s="132"/>
      <c r="G446" s="132"/>
      <c r="H446" s="132"/>
      <c r="I446" s="132"/>
      <c r="J446" s="132"/>
      <c r="K446" s="132"/>
      <c r="L446" s="132"/>
      <c r="M446" s="132"/>
      <c r="N446" s="132"/>
      <c r="O446" s="132"/>
      <c r="P446" s="132"/>
      <c r="Q446" s="132"/>
      <c r="R446" s="132"/>
      <c r="S446" s="132"/>
      <c r="T446" s="132"/>
      <c r="U446" s="132"/>
      <c r="V446" s="132"/>
      <c r="W446" s="132"/>
      <c r="X446" s="132"/>
      <c r="Y446" s="132"/>
      <c r="Z446" s="132"/>
      <c r="AA446" s="132"/>
      <c r="AB446" s="132"/>
      <c r="AC446" s="132"/>
      <c r="AD446" s="132"/>
      <c r="AE446" s="132"/>
      <c r="AF446" s="132"/>
      <c r="AG446" s="132"/>
      <c r="AH446" s="132"/>
      <c r="AI446" s="132"/>
      <c r="AJ446" s="132"/>
      <c r="AK446" s="132"/>
      <c r="AL446" s="132"/>
      <c r="AM446" s="132"/>
      <c r="AN446" s="132"/>
    </row>
    <row r="447" spans="1:40">
      <c r="A447" s="132"/>
      <c r="B447" s="132"/>
      <c r="C447" s="132"/>
      <c r="D447" s="132"/>
      <c r="E447" s="132"/>
      <c r="F447" s="132"/>
      <c r="G447" s="132"/>
      <c r="H447" s="132"/>
      <c r="I447" s="132"/>
      <c r="J447" s="132"/>
      <c r="K447" s="132"/>
      <c r="L447" s="132"/>
      <c r="M447" s="132"/>
      <c r="N447" s="132"/>
      <c r="O447" s="132"/>
      <c r="P447" s="132"/>
      <c r="Q447" s="132"/>
      <c r="R447" s="132"/>
      <c r="S447" s="132"/>
      <c r="T447" s="132"/>
      <c r="U447" s="132"/>
      <c r="V447" s="132"/>
      <c r="W447" s="132"/>
      <c r="X447" s="132"/>
      <c r="Y447" s="132"/>
      <c r="Z447" s="132"/>
      <c r="AA447" s="132"/>
      <c r="AB447" s="132"/>
      <c r="AC447" s="132"/>
      <c r="AD447" s="132"/>
      <c r="AE447" s="132"/>
      <c r="AF447" s="132"/>
      <c r="AG447" s="132"/>
      <c r="AH447" s="132"/>
      <c r="AI447" s="132"/>
      <c r="AJ447" s="132"/>
      <c r="AK447" s="132"/>
      <c r="AL447" s="132"/>
      <c r="AM447" s="132"/>
      <c r="AN447" s="132"/>
    </row>
    <row r="448" spans="1:40">
      <c r="A448" s="132"/>
      <c r="B448" s="132"/>
      <c r="C448" s="132"/>
      <c r="D448" s="132"/>
      <c r="E448" s="132"/>
      <c r="F448" s="132"/>
      <c r="G448" s="132"/>
      <c r="H448" s="132"/>
      <c r="I448" s="132"/>
      <c r="J448" s="132"/>
      <c r="K448" s="132"/>
      <c r="L448" s="132"/>
      <c r="M448" s="132"/>
      <c r="N448" s="132"/>
      <c r="O448" s="132"/>
      <c r="P448" s="132"/>
      <c r="Q448" s="132"/>
      <c r="R448" s="132"/>
      <c r="S448" s="132"/>
      <c r="T448" s="132"/>
      <c r="U448" s="132"/>
      <c r="V448" s="132"/>
      <c r="W448" s="132"/>
      <c r="X448" s="132"/>
      <c r="Y448" s="132"/>
      <c r="Z448" s="132"/>
      <c r="AA448" s="132"/>
      <c r="AB448" s="132"/>
      <c r="AC448" s="132"/>
      <c r="AD448" s="132"/>
      <c r="AE448" s="132"/>
      <c r="AF448" s="132"/>
      <c r="AG448" s="132"/>
      <c r="AH448" s="132"/>
      <c r="AI448" s="132"/>
      <c r="AJ448" s="132"/>
      <c r="AK448" s="132"/>
      <c r="AL448" s="132"/>
      <c r="AM448" s="132"/>
      <c r="AN448" s="132"/>
    </row>
    <row r="449" spans="1:40">
      <c r="A449" s="132"/>
      <c r="B449" s="132"/>
      <c r="C449" s="132"/>
      <c r="D449" s="132"/>
      <c r="E449" s="132"/>
      <c r="F449" s="132"/>
      <c r="G449" s="132"/>
      <c r="H449" s="132"/>
      <c r="I449" s="132"/>
      <c r="J449" s="132"/>
      <c r="K449" s="132"/>
      <c r="L449" s="132"/>
      <c r="M449" s="132"/>
      <c r="N449" s="132"/>
      <c r="O449" s="132"/>
      <c r="P449" s="132"/>
      <c r="Q449" s="132"/>
      <c r="R449" s="132"/>
      <c r="S449" s="132"/>
      <c r="T449" s="132"/>
      <c r="U449" s="132"/>
      <c r="V449" s="132"/>
      <c r="W449" s="132"/>
      <c r="X449" s="132"/>
      <c r="Y449" s="132"/>
      <c r="Z449" s="132"/>
      <c r="AA449" s="132"/>
      <c r="AB449" s="132"/>
      <c r="AC449" s="132"/>
      <c r="AD449" s="132"/>
      <c r="AE449" s="132"/>
      <c r="AF449" s="132"/>
      <c r="AG449" s="132"/>
      <c r="AH449" s="132"/>
      <c r="AI449" s="132"/>
      <c r="AJ449" s="132"/>
      <c r="AK449" s="132"/>
      <c r="AL449" s="132"/>
      <c r="AM449" s="132"/>
      <c r="AN449" s="132"/>
    </row>
    <row r="450" spans="1:40">
      <c r="A450" s="132"/>
      <c r="B450" s="132"/>
      <c r="C450" s="132"/>
      <c r="D450" s="132"/>
      <c r="E450" s="132"/>
      <c r="F450" s="132"/>
      <c r="G450" s="132"/>
      <c r="H450" s="132"/>
      <c r="I450" s="132"/>
      <c r="J450" s="132"/>
      <c r="K450" s="132"/>
      <c r="L450" s="132"/>
      <c r="M450" s="132"/>
      <c r="N450" s="132"/>
      <c r="O450" s="132"/>
      <c r="P450" s="132"/>
      <c r="Q450" s="132"/>
      <c r="R450" s="132"/>
      <c r="S450" s="132"/>
      <c r="T450" s="132"/>
      <c r="U450" s="132"/>
      <c r="V450" s="132"/>
      <c r="W450" s="132"/>
      <c r="X450" s="132"/>
      <c r="Y450" s="132"/>
      <c r="Z450" s="132"/>
      <c r="AA450" s="132"/>
      <c r="AB450" s="132"/>
      <c r="AC450" s="132"/>
      <c r="AD450" s="132"/>
      <c r="AE450" s="132"/>
      <c r="AF450" s="132"/>
      <c r="AG450" s="132"/>
      <c r="AH450" s="132"/>
      <c r="AI450" s="132"/>
      <c r="AJ450" s="132"/>
      <c r="AK450" s="132"/>
      <c r="AL450" s="132"/>
      <c r="AM450" s="132"/>
      <c r="AN450" s="132"/>
    </row>
    <row r="451" spans="1:40">
      <c r="A451" s="132"/>
      <c r="B451" s="132"/>
      <c r="C451" s="132"/>
      <c r="D451" s="132"/>
      <c r="E451" s="132"/>
      <c r="F451" s="132"/>
      <c r="G451" s="132"/>
      <c r="H451" s="132"/>
      <c r="I451" s="132"/>
      <c r="J451" s="132"/>
      <c r="K451" s="132"/>
      <c r="L451" s="132"/>
      <c r="M451" s="132"/>
      <c r="N451" s="132"/>
      <c r="O451" s="132"/>
      <c r="P451" s="132"/>
      <c r="Q451" s="132"/>
      <c r="R451" s="132"/>
      <c r="S451" s="132"/>
      <c r="T451" s="132"/>
      <c r="U451" s="132"/>
      <c r="V451" s="132"/>
      <c r="W451" s="132"/>
      <c r="X451" s="132"/>
      <c r="Y451" s="132"/>
      <c r="Z451" s="132"/>
      <c r="AA451" s="132"/>
      <c r="AB451" s="132"/>
      <c r="AC451" s="132"/>
      <c r="AD451" s="132"/>
      <c r="AE451" s="132"/>
      <c r="AF451" s="132"/>
      <c r="AG451" s="132"/>
      <c r="AH451" s="132"/>
      <c r="AI451" s="132"/>
      <c r="AJ451" s="132"/>
      <c r="AK451" s="132"/>
      <c r="AL451" s="132"/>
      <c r="AM451" s="132"/>
      <c r="AN451" s="132"/>
    </row>
    <row r="452" spans="1:40">
      <c r="A452" s="132"/>
      <c r="B452" s="132"/>
      <c r="C452" s="132"/>
      <c r="D452" s="132"/>
      <c r="E452" s="132"/>
      <c r="F452" s="132"/>
      <c r="G452" s="132"/>
      <c r="H452" s="132"/>
      <c r="I452" s="132"/>
      <c r="J452" s="132"/>
      <c r="K452" s="132"/>
      <c r="L452" s="132"/>
      <c r="M452" s="132"/>
      <c r="N452" s="132"/>
      <c r="O452" s="132"/>
      <c r="P452" s="132"/>
      <c r="Q452" s="132"/>
      <c r="R452" s="132"/>
      <c r="S452" s="132"/>
      <c r="T452" s="132"/>
      <c r="U452" s="132"/>
      <c r="V452" s="132"/>
      <c r="W452" s="132"/>
      <c r="X452" s="132"/>
      <c r="Y452" s="132"/>
      <c r="Z452" s="132"/>
      <c r="AA452" s="132"/>
      <c r="AB452" s="132"/>
      <c r="AC452" s="132"/>
      <c r="AD452" s="132"/>
      <c r="AE452" s="132"/>
      <c r="AF452" s="132"/>
      <c r="AG452" s="132"/>
      <c r="AH452" s="132"/>
      <c r="AI452" s="132"/>
      <c r="AJ452" s="132"/>
      <c r="AK452" s="132"/>
      <c r="AL452" s="132"/>
      <c r="AM452" s="132"/>
      <c r="AN452" s="132"/>
    </row>
    <row r="453" spans="1:40">
      <c r="A453" s="132"/>
      <c r="B453" s="132"/>
      <c r="C453" s="132"/>
      <c r="D453" s="132"/>
      <c r="E453" s="132"/>
      <c r="F453" s="132"/>
      <c r="G453" s="132"/>
      <c r="H453" s="132"/>
      <c r="I453" s="132"/>
      <c r="J453" s="132"/>
      <c r="K453" s="132"/>
      <c r="L453" s="132"/>
      <c r="M453" s="132"/>
      <c r="N453" s="132"/>
      <c r="O453" s="132"/>
      <c r="P453" s="132"/>
      <c r="Q453" s="132"/>
      <c r="R453" s="132"/>
      <c r="S453" s="132"/>
      <c r="T453" s="132"/>
      <c r="U453" s="132"/>
      <c r="V453" s="132"/>
      <c r="W453" s="132"/>
      <c r="X453" s="132"/>
      <c r="Y453" s="132"/>
      <c r="Z453" s="132"/>
      <c r="AA453" s="132"/>
      <c r="AB453" s="132"/>
      <c r="AC453" s="132"/>
      <c r="AD453" s="132"/>
      <c r="AE453" s="132"/>
      <c r="AF453" s="132"/>
      <c r="AG453" s="132"/>
      <c r="AH453" s="132"/>
      <c r="AI453" s="132"/>
      <c r="AJ453" s="132"/>
      <c r="AK453" s="132"/>
      <c r="AL453" s="132"/>
      <c r="AM453" s="132"/>
      <c r="AN453" s="132"/>
    </row>
    <row r="454" spans="1:40">
      <c r="A454" s="132"/>
      <c r="B454" s="132"/>
      <c r="C454" s="132"/>
      <c r="D454" s="132"/>
      <c r="E454" s="132"/>
      <c r="F454" s="132"/>
      <c r="G454" s="132"/>
      <c r="H454" s="132"/>
      <c r="I454" s="132"/>
      <c r="J454" s="132"/>
      <c r="K454" s="132"/>
      <c r="L454" s="132"/>
      <c r="M454" s="132"/>
      <c r="N454" s="132"/>
      <c r="O454" s="132"/>
      <c r="P454" s="132"/>
      <c r="Q454" s="132"/>
      <c r="R454" s="132"/>
      <c r="S454" s="132"/>
      <c r="T454" s="132"/>
      <c r="U454" s="132"/>
      <c r="V454" s="132"/>
      <c r="W454" s="132"/>
      <c r="X454" s="132"/>
      <c r="Y454" s="132"/>
      <c r="Z454" s="132"/>
      <c r="AA454" s="132"/>
      <c r="AB454" s="132"/>
      <c r="AC454" s="132"/>
      <c r="AD454" s="132"/>
      <c r="AE454" s="132"/>
      <c r="AF454" s="132"/>
      <c r="AG454" s="132"/>
      <c r="AH454" s="132"/>
      <c r="AI454" s="132"/>
      <c r="AJ454" s="132"/>
      <c r="AK454" s="132"/>
      <c r="AL454" s="132"/>
      <c r="AM454" s="132"/>
      <c r="AN454" s="132"/>
    </row>
    <row r="455" spans="1:40">
      <c r="A455" s="132"/>
      <c r="B455" s="132"/>
      <c r="C455" s="132"/>
      <c r="D455" s="132"/>
      <c r="E455" s="132"/>
      <c r="F455" s="132"/>
      <c r="G455" s="132"/>
      <c r="H455" s="132"/>
      <c r="I455" s="132"/>
      <c r="J455" s="132"/>
      <c r="K455" s="132"/>
      <c r="L455" s="132"/>
      <c r="M455" s="132"/>
      <c r="N455" s="132"/>
      <c r="O455" s="132"/>
      <c r="P455" s="132"/>
      <c r="Q455" s="132"/>
      <c r="R455" s="132"/>
      <c r="S455" s="132"/>
      <c r="T455" s="132"/>
      <c r="U455" s="132"/>
      <c r="V455" s="132"/>
      <c r="W455" s="132"/>
      <c r="X455" s="132"/>
      <c r="Y455" s="132"/>
      <c r="Z455" s="132"/>
      <c r="AA455" s="132"/>
      <c r="AB455" s="132"/>
      <c r="AC455" s="132"/>
      <c r="AD455" s="132"/>
      <c r="AE455" s="132"/>
      <c r="AF455" s="132"/>
      <c r="AG455" s="132"/>
      <c r="AH455" s="132"/>
      <c r="AI455" s="132"/>
      <c r="AJ455" s="132"/>
      <c r="AK455" s="132"/>
      <c r="AL455" s="132"/>
      <c r="AM455" s="132"/>
      <c r="AN455" s="132"/>
    </row>
    <row r="456" spans="1:40">
      <c r="A456" s="132"/>
      <c r="B456" s="132"/>
      <c r="C456" s="132"/>
      <c r="D456" s="132"/>
      <c r="E456" s="132"/>
      <c r="F456" s="132"/>
      <c r="G456" s="132"/>
      <c r="H456" s="132"/>
      <c r="I456" s="132"/>
      <c r="J456" s="132"/>
      <c r="K456" s="132"/>
      <c r="L456" s="132"/>
      <c r="M456" s="132"/>
      <c r="N456" s="132"/>
      <c r="O456" s="132"/>
      <c r="P456" s="132"/>
      <c r="Q456" s="132"/>
      <c r="R456" s="132"/>
      <c r="S456" s="132"/>
      <c r="T456" s="132"/>
      <c r="U456" s="132"/>
      <c r="V456" s="132"/>
      <c r="W456" s="132"/>
      <c r="X456" s="132"/>
      <c r="Y456" s="132"/>
      <c r="Z456" s="132"/>
      <c r="AA456" s="132"/>
      <c r="AB456" s="132"/>
      <c r="AC456" s="132"/>
      <c r="AD456" s="132"/>
      <c r="AE456" s="132"/>
      <c r="AF456" s="132"/>
      <c r="AG456" s="132"/>
      <c r="AH456" s="132"/>
      <c r="AI456" s="132"/>
      <c r="AJ456" s="132"/>
      <c r="AK456" s="132"/>
      <c r="AL456" s="132"/>
      <c r="AM456" s="132"/>
      <c r="AN456" s="132"/>
    </row>
    <row r="457" spans="1:40">
      <c r="A457" s="132"/>
      <c r="B457" s="132"/>
      <c r="C457" s="132"/>
      <c r="D457" s="132"/>
      <c r="E457" s="132"/>
      <c r="F457" s="132"/>
      <c r="G457" s="132"/>
      <c r="H457" s="132"/>
      <c r="I457" s="132"/>
      <c r="J457" s="132"/>
      <c r="K457" s="132"/>
      <c r="L457" s="132"/>
      <c r="M457" s="132"/>
      <c r="N457" s="132"/>
      <c r="O457" s="132"/>
      <c r="P457" s="132"/>
      <c r="Q457" s="132"/>
      <c r="R457" s="132"/>
      <c r="S457" s="132"/>
      <c r="T457" s="132"/>
      <c r="U457" s="132"/>
      <c r="V457" s="132"/>
      <c r="W457" s="132"/>
      <c r="X457" s="132"/>
      <c r="Y457" s="132"/>
      <c r="Z457" s="132"/>
      <c r="AA457" s="132"/>
      <c r="AB457" s="132"/>
      <c r="AC457" s="132"/>
      <c r="AD457" s="132"/>
      <c r="AE457" s="132"/>
      <c r="AF457" s="132"/>
      <c r="AG457" s="132"/>
      <c r="AH457" s="132"/>
      <c r="AI457" s="132"/>
      <c r="AJ457" s="132"/>
      <c r="AK457" s="132"/>
      <c r="AL457" s="132"/>
      <c r="AM457" s="132"/>
      <c r="AN457" s="132"/>
    </row>
    <row r="458" spans="1:40">
      <c r="A458" s="132"/>
      <c r="B458" s="132"/>
      <c r="C458" s="132"/>
      <c r="D458" s="132"/>
      <c r="E458" s="132"/>
      <c r="F458" s="132"/>
      <c r="G458" s="132"/>
      <c r="H458" s="132"/>
      <c r="I458" s="132"/>
      <c r="J458" s="132"/>
      <c r="K458" s="132"/>
      <c r="L458" s="132"/>
      <c r="M458" s="132"/>
      <c r="N458" s="132"/>
      <c r="O458" s="132"/>
      <c r="P458" s="132"/>
      <c r="Q458" s="132"/>
      <c r="R458" s="132"/>
      <c r="S458" s="132"/>
      <c r="T458" s="132"/>
      <c r="U458" s="132"/>
      <c r="V458" s="132"/>
      <c r="W458" s="132"/>
      <c r="X458" s="132"/>
      <c r="Y458" s="132"/>
      <c r="Z458" s="132"/>
      <c r="AA458" s="132"/>
      <c r="AB458" s="132"/>
      <c r="AC458" s="132"/>
      <c r="AD458" s="132"/>
      <c r="AE458" s="132"/>
      <c r="AF458" s="132"/>
      <c r="AG458" s="132"/>
      <c r="AH458" s="132"/>
      <c r="AI458" s="132"/>
      <c r="AJ458" s="132"/>
      <c r="AK458" s="132"/>
      <c r="AL458" s="132"/>
      <c r="AM458" s="132"/>
      <c r="AN458" s="132"/>
    </row>
    <row r="459" spans="1:40">
      <c r="A459" s="132"/>
      <c r="B459" s="132"/>
      <c r="C459" s="132"/>
      <c r="D459" s="132"/>
      <c r="E459" s="132"/>
      <c r="F459" s="132"/>
      <c r="G459" s="132"/>
      <c r="H459" s="132"/>
      <c r="I459" s="132"/>
      <c r="J459" s="132"/>
      <c r="K459" s="132"/>
      <c r="L459" s="132"/>
      <c r="M459" s="132"/>
      <c r="N459" s="132"/>
      <c r="O459" s="132"/>
      <c r="P459" s="132"/>
      <c r="Q459" s="132"/>
      <c r="R459" s="132"/>
      <c r="S459" s="132"/>
      <c r="T459" s="132"/>
      <c r="U459" s="132"/>
      <c r="V459" s="132"/>
      <c r="W459" s="132"/>
      <c r="X459" s="132"/>
      <c r="Y459" s="132"/>
      <c r="Z459" s="132"/>
      <c r="AA459" s="132"/>
      <c r="AB459" s="132"/>
      <c r="AC459" s="132"/>
      <c r="AD459" s="132"/>
      <c r="AE459" s="132"/>
      <c r="AF459" s="132"/>
      <c r="AG459" s="132"/>
      <c r="AH459" s="132"/>
      <c r="AI459" s="132"/>
      <c r="AJ459" s="132"/>
      <c r="AK459" s="132"/>
      <c r="AL459" s="132"/>
      <c r="AM459" s="132"/>
      <c r="AN459" s="132"/>
    </row>
    <row r="460" spans="1:40">
      <c r="A460" s="132"/>
      <c r="B460" s="132"/>
      <c r="C460" s="132"/>
      <c r="D460" s="132"/>
      <c r="E460" s="132"/>
      <c r="F460" s="132"/>
      <c r="G460" s="132"/>
      <c r="H460" s="132"/>
      <c r="I460" s="132"/>
      <c r="J460" s="132"/>
      <c r="K460" s="132"/>
      <c r="L460" s="132"/>
      <c r="M460" s="132"/>
      <c r="N460" s="132"/>
      <c r="O460" s="132"/>
      <c r="P460" s="132"/>
      <c r="Q460" s="132"/>
      <c r="R460" s="132"/>
      <c r="S460" s="132"/>
      <c r="T460" s="132"/>
      <c r="U460" s="132"/>
      <c r="V460" s="132"/>
      <c r="W460" s="132"/>
      <c r="X460" s="132"/>
      <c r="Y460" s="132"/>
      <c r="Z460" s="132"/>
      <c r="AA460" s="132"/>
      <c r="AB460" s="132"/>
      <c r="AC460" s="132"/>
      <c r="AD460" s="132"/>
      <c r="AE460" s="132"/>
      <c r="AF460" s="132"/>
      <c r="AG460" s="132"/>
      <c r="AH460" s="132"/>
      <c r="AI460" s="132"/>
      <c r="AJ460" s="132"/>
      <c r="AK460" s="132"/>
      <c r="AL460" s="132"/>
      <c r="AM460" s="132"/>
      <c r="AN460" s="132"/>
    </row>
    <row r="461" spans="1:40">
      <c r="A461" s="132"/>
      <c r="B461" s="132"/>
      <c r="C461" s="132"/>
      <c r="D461" s="132"/>
      <c r="E461" s="132"/>
      <c r="F461" s="132"/>
      <c r="G461" s="132"/>
      <c r="H461" s="132"/>
      <c r="I461" s="132"/>
      <c r="J461" s="132"/>
      <c r="K461" s="132"/>
      <c r="L461" s="132"/>
      <c r="M461" s="132"/>
      <c r="N461" s="132"/>
      <c r="O461" s="132"/>
      <c r="P461" s="132"/>
      <c r="Q461" s="132"/>
      <c r="R461" s="132"/>
      <c r="S461" s="132"/>
      <c r="T461" s="132"/>
      <c r="U461" s="132"/>
      <c r="V461" s="132"/>
      <c r="W461" s="132"/>
      <c r="X461" s="132"/>
      <c r="Y461" s="132"/>
      <c r="Z461" s="132"/>
      <c r="AA461" s="132"/>
      <c r="AB461" s="132"/>
      <c r="AC461" s="132"/>
      <c r="AD461" s="132"/>
      <c r="AE461" s="132"/>
      <c r="AF461" s="132"/>
      <c r="AG461" s="132"/>
      <c r="AH461" s="132"/>
      <c r="AI461" s="132"/>
      <c r="AJ461" s="132"/>
      <c r="AK461" s="132"/>
      <c r="AL461" s="132"/>
      <c r="AM461" s="132"/>
      <c r="AN461" s="132"/>
    </row>
    <row r="462" spans="1:40">
      <c r="A462" s="132"/>
      <c r="B462" s="132"/>
      <c r="C462" s="132"/>
      <c r="D462" s="132"/>
      <c r="E462" s="132"/>
      <c r="F462" s="132"/>
      <c r="G462" s="132"/>
      <c r="H462" s="132"/>
      <c r="I462" s="132"/>
      <c r="J462" s="132"/>
      <c r="K462" s="132"/>
      <c r="L462" s="132"/>
      <c r="M462" s="132"/>
      <c r="N462" s="132"/>
      <c r="O462" s="132"/>
      <c r="P462" s="132"/>
      <c r="Q462" s="132"/>
      <c r="R462" s="132"/>
      <c r="S462" s="132"/>
      <c r="T462" s="132"/>
      <c r="U462" s="132"/>
      <c r="V462" s="132"/>
      <c r="W462" s="132"/>
      <c r="X462" s="132"/>
      <c r="Y462" s="132"/>
      <c r="Z462" s="132"/>
      <c r="AA462" s="132"/>
      <c r="AB462" s="132"/>
      <c r="AC462" s="132"/>
      <c r="AD462" s="132"/>
      <c r="AE462" s="132"/>
      <c r="AF462" s="132"/>
      <c r="AG462" s="132"/>
      <c r="AH462" s="132"/>
      <c r="AI462" s="132"/>
      <c r="AJ462" s="132"/>
      <c r="AK462" s="132"/>
      <c r="AL462" s="132"/>
      <c r="AM462" s="132"/>
      <c r="AN462" s="132"/>
    </row>
    <row r="463" spans="1:40">
      <c r="A463" s="132"/>
      <c r="B463" s="132"/>
      <c r="C463" s="132"/>
      <c r="D463" s="132"/>
      <c r="E463" s="132"/>
      <c r="F463" s="132"/>
      <c r="G463" s="132"/>
      <c r="H463" s="132"/>
      <c r="I463" s="132"/>
      <c r="J463" s="132"/>
      <c r="K463" s="132"/>
      <c r="L463" s="132"/>
      <c r="M463" s="132"/>
      <c r="N463" s="132"/>
      <c r="O463" s="132"/>
      <c r="P463" s="132"/>
      <c r="Q463" s="132"/>
      <c r="R463" s="132"/>
      <c r="S463" s="132"/>
      <c r="T463" s="132"/>
      <c r="U463" s="132"/>
      <c r="V463" s="132"/>
      <c r="W463" s="132"/>
      <c r="X463" s="132"/>
      <c r="Y463" s="132"/>
      <c r="Z463" s="132"/>
      <c r="AA463" s="132"/>
      <c r="AB463" s="132"/>
      <c r="AC463" s="132"/>
      <c r="AD463" s="132"/>
      <c r="AE463" s="132"/>
      <c r="AF463" s="132"/>
      <c r="AG463" s="132"/>
      <c r="AH463" s="132"/>
      <c r="AI463" s="132"/>
      <c r="AJ463" s="132"/>
      <c r="AK463" s="132"/>
      <c r="AL463" s="132"/>
      <c r="AM463" s="132"/>
      <c r="AN463" s="132"/>
    </row>
    <row r="464" spans="1:40">
      <c r="A464" s="132"/>
      <c r="B464" s="132"/>
      <c r="C464" s="132"/>
      <c r="D464" s="132"/>
      <c r="E464" s="132"/>
      <c r="F464" s="132"/>
      <c r="G464" s="132"/>
      <c r="H464" s="132"/>
      <c r="I464" s="132"/>
      <c r="J464" s="132"/>
      <c r="K464" s="132"/>
      <c r="L464" s="132"/>
      <c r="M464" s="132"/>
      <c r="N464" s="132"/>
      <c r="O464" s="132"/>
      <c r="P464" s="132"/>
      <c r="Q464" s="132"/>
      <c r="R464" s="132"/>
      <c r="S464" s="132"/>
      <c r="T464" s="132"/>
      <c r="U464" s="132"/>
      <c r="V464" s="132"/>
      <c r="W464" s="132"/>
      <c r="X464" s="132"/>
      <c r="Y464" s="132"/>
      <c r="Z464" s="132"/>
      <c r="AA464" s="132"/>
      <c r="AB464" s="132"/>
      <c r="AC464" s="132"/>
      <c r="AD464" s="132"/>
      <c r="AE464" s="132"/>
      <c r="AF464" s="132"/>
      <c r="AG464" s="132"/>
      <c r="AH464" s="132"/>
      <c r="AI464" s="132"/>
      <c r="AJ464" s="132"/>
      <c r="AK464" s="132"/>
      <c r="AL464" s="132"/>
      <c r="AM464" s="132"/>
      <c r="AN464" s="132"/>
    </row>
    <row r="465" spans="1:40">
      <c r="A465" s="132"/>
      <c r="B465" s="132"/>
      <c r="C465" s="132"/>
      <c r="D465" s="132"/>
      <c r="E465" s="132"/>
      <c r="F465" s="132"/>
      <c r="G465" s="132"/>
      <c r="H465" s="132"/>
      <c r="I465" s="132"/>
      <c r="J465" s="132"/>
      <c r="K465" s="132"/>
      <c r="L465" s="132"/>
      <c r="M465" s="132"/>
      <c r="N465" s="132"/>
      <c r="O465" s="132"/>
      <c r="P465" s="132"/>
      <c r="Q465" s="132"/>
      <c r="R465" s="132"/>
      <c r="S465" s="132"/>
      <c r="T465" s="132"/>
      <c r="U465" s="132"/>
      <c r="V465" s="132"/>
      <c r="W465" s="132"/>
      <c r="X465" s="132"/>
      <c r="Y465" s="132"/>
      <c r="Z465" s="132"/>
      <c r="AA465" s="132"/>
      <c r="AB465" s="132"/>
      <c r="AC465" s="132"/>
      <c r="AD465" s="132"/>
      <c r="AE465" s="132"/>
      <c r="AF465" s="132"/>
      <c r="AG465" s="132"/>
      <c r="AH465" s="132"/>
      <c r="AI465" s="132"/>
      <c r="AJ465" s="132"/>
      <c r="AK465" s="132"/>
      <c r="AL465" s="132"/>
      <c r="AM465" s="132"/>
      <c r="AN465" s="132"/>
    </row>
    <row r="466" spans="1:40">
      <c r="A466" s="132"/>
      <c r="B466" s="132"/>
      <c r="C466" s="132"/>
      <c r="D466" s="132"/>
      <c r="E466" s="132"/>
      <c r="F466" s="132"/>
      <c r="G466" s="132"/>
      <c r="H466" s="132"/>
      <c r="I466" s="132"/>
      <c r="J466" s="132"/>
      <c r="K466" s="132"/>
      <c r="L466" s="132"/>
      <c r="M466" s="132"/>
      <c r="N466" s="132"/>
      <c r="O466" s="132"/>
      <c r="P466" s="132"/>
      <c r="Q466" s="132"/>
      <c r="R466" s="132"/>
      <c r="S466" s="132"/>
      <c r="T466" s="132"/>
      <c r="U466" s="132"/>
      <c r="V466" s="132"/>
      <c r="W466" s="132"/>
      <c r="X466" s="132"/>
      <c r="Y466" s="132"/>
      <c r="Z466" s="132"/>
      <c r="AA466" s="132"/>
      <c r="AB466" s="132"/>
      <c r="AC466" s="132"/>
      <c r="AD466" s="132"/>
      <c r="AE466" s="132"/>
      <c r="AF466" s="132"/>
      <c r="AG466" s="132"/>
      <c r="AH466" s="132"/>
      <c r="AI466" s="132"/>
      <c r="AJ466" s="132"/>
      <c r="AK466" s="132"/>
      <c r="AL466" s="132"/>
      <c r="AM466" s="132"/>
      <c r="AN466" s="132"/>
    </row>
    <row r="467" spans="1:40">
      <c r="A467" s="132"/>
      <c r="B467" s="132"/>
      <c r="C467" s="132"/>
      <c r="D467" s="132"/>
      <c r="E467" s="132"/>
      <c r="F467" s="132"/>
      <c r="G467" s="132"/>
      <c r="H467" s="132"/>
      <c r="I467" s="132"/>
      <c r="J467" s="132"/>
      <c r="K467" s="132"/>
      <c r="L467" s="132"/>
      <c r="M467" s="132"/>
      <c r="N467" s="132"/>
      <c r="O467" s="132"/>
      <c r="P467" s="132"/>
      <c r="Q467" s="132"/>
      <c r="R467" s="132"/>
      <c r="S467" s="132"/>
      <c r="T467" s="132"/>
      <c r="U467" s="132"/>
      <c r="V467" s="132"/>
      <c r="W467" s="132"/>
      <c r="X467" s="132"/>
      <c r="Y467" s="132"/>
      <c r="Z467" s="132"/>
      <c r="AA467" s="132"/>
      <c r="AB467" s="132"/>
      <c r="AC467" s="132"/>
      <c r="AD467" s="132"/>
      <c r="AE467" s="132"/>
      <c r="AF467" s="132"/>
      <c r="AG467" s="132"/>
      <c r="AH467" s="132"/>
      <c r="AI467" s="132"/>
      <c r="AJ467" s="132"/>
      <c r="AK467" s="132"/>
      <c r="AL467" s="132"/>
      <c r="AM467" s="132"/>
      <c r="AN467" s="132"/>
    </row>
    <row r="468" spans="1:40">
      <c r="A468" s="132"/>
      <c r="B468" s="132"/>
      <c r="C468" s="132"/>
      <c r="D468" s="132"/>
      <c r="E468" s="132"/>
      <c r="F468" s="132"/>
      <c r="G468" s="132"/>
      <c r="H468" s="132"/>
      <c r="I468" s="132"/>
      <c r="J468" s="132"/>
      <c r="K468" s="132"/>
      <c r="L468" s="132"/>
      <c r="M468" s="132"/>
      <c r="N468" s="132"/>
      <c r="O468" s="132"/>
      <c r="P468" s="132"/>
      <c r="Q468" s="132"/>
      <c r="R468" s="132"/>
      <c r="S468" s="132"/>
      <c r="T468" s="132"/>
      <c r="U468" s="132"/>
      <c r="V468" s="132"/>
      <c r="W468" s="132"/>
      <c r="X468" s="132"/>
      <c r="Y468" s="132"/>
      <c r="Z468" s="132"/>
      <c r="AA468" s="132"/>
      <c r="AB468" s="132"/>
      <c r="AC468" s="132"/>
      <c r="AD468" s="132"/>
      <c r="AE468" s="132"/>
      <c r="AF468" s="132"/>
      <c r="AG468" s="132"/>
      <c r="AH468" s="132"/>
      <c r="AI468" s="132"/>
      <c r="AJ468" s="132"/>
      <c r="AK468" s="132"/>
      <c r="AL468" s="132"/>
      <c r="AM468" s="132"/>
      <c r="AN468" s="132"/>
    </row>
    <row r="469" spans="1:40">
      <c r="A469" s="132"/>
      <c r="B469" s="132"/>
      <c r="C469" s="132"/>
      <c r="D469" s="132"/>
      <c r="E469" s="132"/>
      <c r="F469" s="132"/>
      <c r="G469" s="132"/>
      <c r="H469" s="132"/>
      <c r="I469" s="132"/>
      <c r="J469" s="132"/>
      <c r="K469" s="132"/>
      <c r="L469" s="132"/>
      <c r="M469" s="132"/>
      <c r="N469" s="132"/>
      <c r="O469" s="132"/>
      <c r="P469" s="132"/>
      <c r="Q469" s="132"/>
      <c r="R469" s="132"/>
      <c r="S469" s="132"/>
      <c r="T469" s="132"/>
      <c r="U469" s="132"/>
      <c r="V469" s="132"/>
      <c r="W469" s="132"/>
      <c r="X469" s="132"/>
      <c r="Y469" s="132"/>
      <c r="Z469" s="132"/>
      <c r="AA469" s="132"/>
      <c r="AB469" s="132"/>
      <c r="AC469" s="132"/>
      <c r="AD469" s="132"/>
      <c r="AE469" s="132"/>
      <c r="AF469" s="132"/>
      <c r="AG469" s="132"/>
      <c r="AH469" s="132"/>
      <c r="AI469" s="132"/>
      <c r="AJ469" s="132"/>
      <c r="AK469" s="132"/>
      <c r="AL469" s="132"/>
      <c r="AM469" s="132"/>
      <c r="AN469" s="132"/>
    </row>
    <row r="470" spans="1:40">
      <c r="A470" s="132"/>
      <c r="B470" s="132"/>
      <c r="C470" s="132"/>
      <c r="D470" s="132"/>
      <c r="E470" s="132"/>
      <c r="F470" s="132"/>
      <c r="G470" s="132"/>
      <c r="H470" s="132"/>
      <c r="I470" s="132"/>
      <c r="J470" s="132"/>
      <c r="K470" s="132"/>
      <c r="L470" s="132"/>
      <c r="M470" s="132"/>
      <c r="N470" s="132"/>
      <c r="O470" s="132"/>
      <c r="P470" s="132"/>
      <c r="Q470" s="132"/>
      <c r="R470" s="132"/>
      <c r="S470" s="132"/>
      <c r="T470" s="132"/>
      <c r="U470" s="132"/>
      <c r="V470" s="132"/>
      <c r="W470" s="132"/>
      <c r="X470" s="132"/>
      <c r="Y470" s="132"/>
      <c r="Z470" s="132"/>
      <c r="AA470" s="132"/>
      <c r="AB470" s="132"/>
      <c r="AC470" s="132"/>
      <c r="AD470" s="132"/>
      <c r="AE470" s="132"/>
      <c r="AF470" s="132"/>
      <c r="AG470" s="132"/>
      <c r="AH470" s="132"/>
      <c r="AI470" s="132"/>
      <c r="AJ470" s="132"/>
      <c r="AK470" s="132"/>
      <c r="AL470" s="132"/>
      <c r="AM470" s="132"/>
      <c r="AN470" s="132"/>
    </row>
    <row r="471" spans="1:40">
      <c r="A471" s="132"/>
      <c r="B471" s="132"/>
      <c r="C471" s="132"/>
      <c r="D471" s="132"/>
      <c r="E471" s="132"/>
      <c r="F471" s="132"/>
      <c r="G471" s="132"/>
      <c r="H471" s="132"/>
      <c r="I471" s="132"/>
      <c r="J471" s="132"/>
      <c r="K471" s="132"/>
      <c r="L471" s="132"/>
      <c r="M471" s="132"/>
      <c r="N471" s="132"/>
      <c r="O471" s="132"/>
      <c r="P471" s="132"/>
      <c r="Q471" s="132"/>
      <c r="R471" s="132"/>
      <c r="S471" s="132"/>
      <c r="T471" s="132"/>
      <c r="U471" s="132"/>
      <c r="V471" s="132"/>
      <c r="W471" s="132"/>
      <c r="X471" s="132"/>
      <c r="Y471" s="132"/>
      <c r="Z471" s="132"/>
      <c r="AA471" s="132"/>
      <c r="AB471" s="132"/>
      <c r="AC471" s="132"/>
      <c r="AD471" s="132"/>
      <c r="AE471" s="132"/>
      <c r="AF471" s="132"/>
      <c r="AG471" s="132"/>
      <c r="AH471" s="132"/>
      <c r="AI471" s="132"/>
      <c r="AJ471" s="132"/>
      <c r="AK471" s="132"/>
      <c r="AL471" s="132"/>
      <c r="AM471" s="132"/>
      <c r="AN471" s="132"/>
    </row>
    <row r="472" spans="1:40">
      <c r="A472" s="132"/>
      <c r="B472" s="132"/>
      <c r="C472" s="132"/>
      <c r="D472" s="132"/>
      <c r="E472" s="132"/>
      <c r="F472" s="132"/>
      <c r="G472" s="132"/>
      <c r="H472" s="132"/>
      <c r="I472" s="132"/>
      <c r="J472" s="132"/>
      <c r="K472" s="132"/>
      <c r="L472" s="132"/>
      <c r="M472" s="132"/>
      <c r="N472" s="132"/>
      <c r="O472" s="132"/>
      <c r="P472" s="132"/>
      <c r="Q472" s="132"/>
      <c r="R472" s="132"/>
      <c r="S472" s="132"/>
      <c r="T472" s="132"/>
      <c r="U472" s="132"/>
      <c r="V472" s="132"/>
      <c r="W472" s="132"/>
      <c r="X472" s="132"/>
      <c r="Y472" s="132"/>
      <c r="Z472" s="132"/>
      <c r="AA472" s="132"/>
      <c r="AB472" s="132"/>
      <c r="AC472" s="132"/>
      <c r="AD472" s="132"/>
      <c r="AE472" s="132"/>
      <c r="AF472" s="132"/>
      <c r="AG472" s="132"/>
      <c r="AH472" s="132"/>
      <c r="AI472" s="132"/>
      <c r="AJ472" s="132"/>
      <c r="AK472" s="132"/>
      <c r="AL472" s="132"/>
      <c r="AM472" s="132"/>
      <c r="AN472" s="132"/>
    </row>
    <row r="473" spans="1:40">
      <c r="A473" s="132"/>
      <c r="B473" s="132"/>
      <c r="C473" s="132"/>
      <c r="D473" s="132"/>
      <c r="E473" s="132"/>
      <c r="F473" s="132"/>
      <c r="G473" s="132"/>
      <c r="H473" s="132"/>
      <c r="I473" s="132"/>
      <c r="J473" s="132"/>
      <c r="K473" s="132"/>
      <c r="L473" s="132"/>
      <c r="M473" s="132"/>
      <c r="N473" s="132"/>
      <c r="O473" s="132"/>
      <c r="P473" s="132"/>
      <c r="Q473" s="132"/>
      <c r="R473" s="132"/>
      <c r="S473" s="132"/>
      <c r="T473" s="132"/>
      <c r="U473" s="132"/>
      <c r="V473" s="132"/>
      <c r="W473" s="132"/>
      <c r="X473" s="132"/>
      <c r="Y473" s="132"/>
      <c r="Z473" s="132"/>
      <c r="AA473" s="132"/>
      <c r="AB473" s="132"/>
      <c r="AC473" s="132"/>
      <c r="AD473" s="132"/>
      <c r="AE473" s="132"/>
      <c r="AF473" s="132"/>
      <c r="AG473" s="132"/>
      <c r="AH473" s="132"/>
      <c r="AI473" s="132"/>
      <c r="AJ473" s="132"/>
      <c r="AK473" s="132"/>
      <c r="AL473" s="132"/>
      <c r="AM473" s="132"/>
      <c r="AN473" s="132"/>
    </row>
    <row r="474" spans="1:40">
      <c r="A474" s="132"/>
      <c r="B474" s="132"/>
      <c r="C474" s="132"/>
      <c r="D474" s="132"/>
      <c r="E474" s="132"/>
      <c r="F474" s="132"/>
      <c r="G474" s="132"/>
      <c r="H474" s="132"/>
      <c r="I474" s="132"/>
      <c r="J474" s="132"/>
      <c r="K474" s="132"/>
      <c r="L474" s="132"/>
      <c r="M474" s="132"/>
      <c r="N474" s="132"/>
      <c r="O474" s="132"/>
      <c r="P474" s="132"/>
      <c r="Q474" s="132"/>
      <c r="R474" s="132"/>
      <c r="S474" s="132"/>
      <c r="T474" s="132"/>
      <c r="U474" s="132"/>
      <c r="V474" s="132"/>
      <c r="W474" s="132"/>
      <c r="X474" s="132"/>
      <c r="Y474" s="132"/>
      <c r="Z474" s="132"/>
      <c r="AA474" s="132"/>
      <c r="AB474" s="132"/>
      <c r="AC474" s="132"/>
      <c r="AD474" s="132"/>
      <c r="AE474" s="132"/>
      <c r="AF474" s="132"/>
      <c r="AG474" s="132"/>
      <c r="AH474" s="132"/>
      <c r="AI474" s="132"/>
      <c r="AJ474" s="132"/>
      <c r="AK474" s="132"/>
      <c r="AL474" s="132"/>
      <c r="AM474" s="132"/>
      <c r="AN474" s="132"/>
    </row>
    <row r="475" spans="1:40">
      <c r="A475" s="132"/>
      <c r="B475" s="132"/>
      <c r="C475" s="132"/>
      <c r="D475" s="132"/>
      <c r="E475" s="132"/>
      <c r="F475" s="132"/>
      <c r="G475" s="132"/>
      <c r="H475" s="132"/>
      <c r="I475" s="132"/>
      <c r="J475" s="132"/>
      <c r="K475" s="132"/>
      <c r="L475" s="132"/>
      <c r="M475" s="132"/>
      <c r="N475" s="132"/>
      <c r="O475" s="132"/>
      <c r="P475" s="132"/>
      <c r="Q475" s="132"/>
      <c r="R475" s="132"/>
      <c r="S475" s="132"/>
      <c r="T475" s="132"/>
      <c r="U475" s="132"/>
      <c r="V475" s="132"/>
      <c r="W475" s="132"/>
      <c r="X475" s="132"/>
      <c r="Y475" s="132"/>
      <c r="Z475" s="132"/>
      <c r="AA475" s="132"/>
      <c r="AB475" s="132"/>
      <c r="AC475" s="132"/>
      <c r="AD475" s="132"/>
      <c r="AE475" s="132"/>
      <c r="AF475" s="132"/>
      <c r="AG475" s="132"/>
      <c r="AH475" s="132"/>
      <c r="AI475" s="132"/>
      <c r="AJ475" s="132"/>
      <c r="AK475" s="132"/>
      <c r="AL475" s="132"/>
      <c r="AM475" s="132"/>
      <c r="AN475" s="132"/>
    </row>
    <row r="476" spans="1:40">
      <c r="A476" s="132"/>
      <c r="B476" s="132"/>
      <c r="C476" s="132"/>
      <c r="D476" s="132"/>
      <c r="E476" s="132"/>
      <c r="F476" s="132"/>
      <c r="G476" s="132"/>
      <c r="H476" s="132"/>
      <c r="I476" s="132"/>
      <c r="J476" s="132"/>
      <c r="K476" s="132"/>
      <c r="L476" s="132"/>
      <c r="M476" s="132"/>
      <c r="N476" s="132"/>
      <c r="O476" s="132"/>
      <c r="P476" s="132"/>
      <c r="Q476" s="132"/>
      <c r="R476" s="132"/>
      <c r="S476" s="132"/>
      <c r="T476" s="132"/>
      <c r="U476" s="132"/>
      <c r="V476" s="132"/>
      <c r="W476" s="132"/>
      <c r="X476" s="132"/>
      <c r="Y476" s="132"/>
      <c r="Z476" s="132"/>
      <c r="AA476" s="132"/>
      <c r="AB476" s="132"/>
      <c r="AC476" s="132"/>
      <c r="AD476" s="132"/>
      <c r="AE476" s="132"/>
      <c r="AF476" s="132"/>
      <c r="AG476" s="132"/>
      <c r="AH476" s="132"/>
      <c r="AI476" s="132"/>
      <c r="AJ476" s="132"/>
      <c r="AK476" s="132"/>
      <c r="AL476" s="132"/>
      <c r="AM476" s="132"/>
      <c r="AN476" s="132"/>
    </row>
    <row r="477" spans="1:40">
      <c r="A477" s="132"/>
      <c r="B477" s="132"/>
      <c r="C477" s="132"/>
      <c r="D477" s="132"/>
      <c r="E477" s="132"/>
      <c r="F477" s="132"/>
      <c r="G477" s="132"/>
      <c r="H477" s="132"/>
      <c r="I477" s="132"/>
      <c r="J477" s="132"/>
      <c r="K477" s="132"/>
      <c r="L477" s="132"/>
      <c r="M477" s="132"/>
      <c r="N477" s="132"/>
      <c r="O477" s="132"/>
      <c r="P477" s="132"/>
      <c r="Q477" s="132"/>
      <c r="R477" s="132"/>
      <c r="S477" s="132"/>
      <c r="T477" s="132"/>
      <c r="U477" s="132"/>
      <c r="V477" s="132"/>
      <c r="W477" s="132"/>
      <c r="X477" s="132"/>
      <c r="Y477" s="132"/>
      <c r="Z477" s="132"/>
      <c r="AA477" s="132"/>
      <c r="AB477" s="132"/>
      <c r="AC477" s="132"/>
      <c r="AD477" s="132"/>
      <c r="AE477" s="132"/>
      <c r="AF477" s="132"/>
      <c r="AG477" s="132"/>
      <c r="AH477" s="132"/>
      <c r="AI477" s="132"/>
      <c r="AJ477" s="132"/>
      <c r="AK477" s="132"/>
      <c r="AL477" s="132"/>
      <c r="AM477" s="132"/>
      <c r="AN477" s="132"/>
    </row>
    <row r="478" spans="1:40">
      <c r="A478" s="132"/>
      <c r="B478" s="132"/>
      <c r="C478" s="132"/>
      <c r="D478" s="132"/>
      <c r="E478" s="132"/>
      <c r="F478" s="132"/>
      <c r="G478" s="132"/>
      <c r="H478" s="132"/>
      <c r="I478" s="132"/>
      <c r="J478" s="132"/>
      <c r="K478" s="132"/>
      <c r="L478" s="132"/>
      <c r="M478" s="132"/>
      <c r="N478" s="132"/>
      <c r="O478" s="132"/>
      <c r="P478" s="132"/>
      <c r="Q478" s="132"/>
      <c r="R478" s="132"/>
      <c r="S478" s="132"/>
      <c r="T478" s="132"/>
      <c r="U478" s="132"/>
      <c r="V478" s="132"/>
      <c r="W478" s="132"/>
      <c r="X478" s="132"/>
      <c r="Y478" s="132"/>
      <c r="Z478" s="132"/>
      <c r="AA478" s="132"/>
      <c r="AB478" s="132"/>
      <c r="AC478" s="132"/>
      <c r="AD478" s="132"/>
      <c r="AE478" s="132"/>
      <c r="AF478" s="132"/>
      <c r="AG478" s="132"/>
      <c r="AH478" s="132"/>
      <c r="AI478" s="132"/>
      <c r="AJ478" s="132"/>
      <c r="AK478" s="132"/>
      <c r="AL478" s="132"/>
      <c r="AM478" s="132"/>
      <c r="AN478" s="132"/>
    </row>
    <row r="479" spans="1:40">
      <c r="A479" s="132"/>
      <c r="B479" s="132"/>
      <c r="C479" s="132"/>
      <c r="D479" s="132"/>
      <c r="E479" s="132"/>
      <c r="F479" s="132"/>
      <c r="G479" s="132"/>
      <c r="H479" s="132"/>
      <c r="I479" s="132"/>
      <c r="J479" s="132"/>
      <c r="K479" s="132"/>
      <c r="L479" s="132"/>
      <c r="M479" s="132"/>
      <c r="N479" s="132"/>
      <c r="O479" s="132"/>
      <c r="P479" s="132"/>
      <c r="Q479" s="132"/>
      <c r="R479" s="132"/>
      <c r="S479" s="132"/>
      <c r="T479" s="132"/>
      <c r="U479" s="132"/>
      <c r="V479" s="132"/>
      <c r="W479" s="132"/>
      <c r="X479" s="132"/>
      <c r="Y479" s="132"/>
      <c r="Z479" s="132"/>
      <c r="AA479" s="132"/>
      <c r="AB479" s="132"/>
      <c r="AC479" s="132"/>
      <c r="AD479" s="132"/>
      <c r="AE479" s="132"/>
      <c r="AF479" s="132"/>
      <c r="AG479" s="132"/>
      <c r="AH479" s="132"/>
      <c r="AI479" s="132"/>
      <c r="AJ479" s="132"/>
      <c r="AK479" s="132"/>
      <c r="AL479" s="132"/>
      <c r="AM479" s="132"/>
      <c r="AN479" s="132"/>
    </row>
    <row r="480" spans="1:40">
      <c r="A480" s="132"/>
      <c r="B480" s="132"/>
      <c r="C480" s="132"/>
      <c r="D480" s="132"/>
      <c r="E480" s="132"/>
      <c r="F480" s="132"/>
      <c r="G480" s="132"/>
      <c r="H480" s="132"/>
      <c r="I480" s="132"/>
      <c r="J480" s="132"/>
      <c r="K480" s="132"/>
      <c r="L480" s="132"/>
      <c r="M480" s="132"/>
      <c r="N480" s="132"/>
      <c r="O480" s="132"/>
      <c r="P480" s="132"/>
      <c r="Q480" s="132"/>
      <c r="R480" s="132"/>
      <c r="S480" s="132"/>
      <c r="T480" s="132"/>
      <c r="U480" s="132"/>
      <c r="V480" s="132"/>
      <c r="W480" s="132"/>
      <c r="X480" s="132"/>
      <c r="Y480" s="132"/>
      <c r="Z480" s="132"/>
      <c r="AA480" s="132"/>
      <c r="AB480" s="132"/>
      <c r="AC480" s="132"/>
      <c r="AD480" s="132"/>
      <c r="AE480" s="132"/>
      <c r="AF480" s="132"/>
      <c r="AG480" s="132"/>
      <c r="AH480" s="132"/>
      <c r="AI480" s="132"/>
      <c r="AJ480" s="132"/>
      <c r="AK480" s="132"/>
      <c r="AL480" s="132"/>
      <c r="AM480" s="132"/>
      <c r="AN480" s="132"/>
    </row>
    <row r="481" spans="1:40">
      <c r="A481" s="132"/>
      <c r="B481" s="132"/>
      <c r="C481" s="132"/>
      <c r="D481" s="132"/>
      <c r="E481" s="132"/>
      <c r="F481" s="132"/>
      <c r="G481" s="132"/>
      <c r="H481" s="132"/>
      <c r="I481" s="132"/>
      <c r="J481" s="132"/>
      <c r="K481" s="132"/>
      <c r="L481" s="132"/>
      <c r="M481" s="132"/>
      <c r="N481" s="132"/>
      <c r="O481" s="132"/>
      <c r="P481" s="132"/>
      <c r="Q481" s="132"/>
      <c r="R481" s="132"/>
      <c r="S481" s="132"/>
      <c r="T481" s="132"/>
      <c r="U481" s="132"/>
      <c r="V481" s="132"/>
      <c r="W481" s="132"/>
      <c r="X481" s="132"/>
      <c r="Y481" s="132"/>
      <c r="Z481" s="132"/>
      <c r="AA481" s="132"/>
      <c r="AB481" s="132"/>
      <c r="AC481" s="132"/>
      <c r="AD481" s="132"/>
      <c r="AE481" s="132"/>
      <c r="AF481" s="132"/>
      <c r="AG481" s="132"/>
      <c r="AH481" s="132"/>
      <c r="AI481" s="132"/>
      <c r="AJ481" s="132"/>
      <c r="AK481" s="132"/>
      <c r="AL481" s="132"/>
      <c r="AM481" s="132"/>
      <c r="AN481" s="132"/>
    </row>
    <row r="482" spans="1:40">
      <c r="A482" s="132"/>
      <c r="B482" s="132"/>
      <c r="C482" s="132"/>
      <c r="D482" s="132"/>
      <c r="E482" s="132"/>
      <c r="F482" s="132"/>
      <c r="G482" s="132"/>
      <c r="H482" s="132"/>
      <c r="I482" s="132"/>
      <c r="J482" s="132"/>
      <c r="K482" s="132"/>
      <c r="L482" s="132"/>
      <c r="M482" s="132"/>
      <c r="N482" s="132"/>
      <c r="O482" s="132"/>
      <c r="P482" s="132"/>
      <c r="Q482" s="132"/>
      <c r="R482" s="132"/>
      <c r="S482" s="132"/>
      <c r="T482" s="132"/>
      <c r="U482" s="132"/>
      <c r="V482" s="132"/>
      <c r="W482" s="132"/>
      <c r="X482" s="132"/>
      <c r="Y482" s="132"/>
      <c r="Z482" s="132"/>
      <c r="AA482" s="132"/>
      <c r="AB482" s="132"/>
      <c r="AC482" s="132"/>
      <c r="AD482" s="132"/>
      <c r="AE482" s="132"/>
      <c r="AF482" s="132"/>
      <c r="AG482" s="132"/>
      <c r="AH482" s="132"/>
      <c r="AI482" s="132"/>
      <c r="AJ482" s="132"/>
      <c r="AK482" s="132"/>
      <c r="AL482" s="132"/>
      <c r="AM482" s="132"/>
      <c r="AN482" s="132"/>
    </row>
    <row r="483" spans="1:40">
      <c r="A483" s="132"/>
      <c r="B483" s="132"/>
      <c r="C483" s="132"/>
      <c r="D483" s="132"/>
      <c r="E483" s="132"/>
      <c r="F483" s="132"/>
      <c r="G483" s="132"/>
      <c r="H483" s="132"/>
      <c r="I483" s="132"/>
      <c r="J483" s="132"/>
      <c r="K483" s="132"/>
      <c r="L483" s="132"/>
      <c r="M483" s="132"/>
      <c r="N483" s="132"/>
      <c r="O483" s="132"/>
      <c r="P483" s="132"/>
      <c r="Q483" s="132"/>
      <c r="R483" s="132"/>
      <c r="S483" s="132"/>
      <c r="T483" s="132"/>
      <c r="U483" s="132"/>
      <c r="V483" s="132"/>
      <c r="W483" s="132"/>
      <c r="X483" s="132"/>
      <c r="Y483" s="132"/>
      <c r="Z483" s="132"/>
      <c r="AA483" s="132"/>
      <c r="AB483" s="132"/>
      <c r="AC483" s="132"/>
      <c r="AD483" s="132"/>
      <c r="AE483" s="132"/>
      <c r="AF483" s="132"/>
      <c r="AG483" s="132"/>
      <c r="AH483" s="132"/>
      <c r="AI483" s="132"/>
      <c r="AJ483" s="132"/>
      <c r="AK483" s="132"/>
      <c r="AL483" s="132"/>
      <c r="AM483" s="132"/>
      <c r="AN483" s="132"/>
    </row>
    <row r="484" spans="1:40">
      <c r="A484" s="132"/>
      <c r="B484" s="132"/>
      <c r="C484" s="132"/>
      <c r="D484" s="132"/>
      <c r="E484" s="132"/>
      <c r="F484" s="132"/>
      <c r="G484" s="132"/>
      <c r="H484" s="132"/>
      <c r="I484" s="132"/>
      <c r="J484" s="132"/>
      <c r="K484" s="132"/>
      <c r="L484" s="132"/>
      <c r="M484" s="132"/>
      <c r="N484" s="132"/>
      <c r="O484" s="132"/>
      <c r="P484" s="132"/>
      <c r="Q484" s="132"/>
      <c r="R484" s="132"/>
      <c r="S484" s="132"/>
      <c r="T484" s="132"/>
      <c r="U484" s="132"/>
      <c r="V484" s="132"/>
      <c r="W484" s="132"/>
      <c r="X484" s="132"/>
      <c r="Y484" s="132"/>
      <c r="Z484" s="132"/>
      <c r="AA484" s="132"/>
      <c r="AB484" s="132"/>
      <c r="AC484" s="132"/>
      <c r="AD484" s="132"/>
      <c r="AE484" s="132"/>
      <c r="AF484" s="132"/>
      <c r="AG484" s="132"/>
      <c r="AH484" s="132"/>
      <c r="AI484" s="132"/>
      <c r="AJ484" s="132"/>
      <c r="AK484" s="132"/>
      <c r="AL484" s="132"/>
      <c r="AM484" s="132"/>
      <c r="AN484" s="132"/>
    </row>
    <row r="485" spans="1:40">
      <c r="A485" s="132"/>
      <c r="B485" s="132"/>
      <c r="C485" s="132"/>
      <c r="D485" s="132"/>
      <c r="E485" s="132"/>
      <c r="F485" s="132"/>
      <c r="G485" s="132"/>
      <c r="H485" s="132"/>
      <c r="I485" s="132"/>
      <c r="J485" s="132"/>
      <c r="K485" s="132"/>
      <c r="L485" s="132"/>
      <c r="M485" s="132"/>
      <c r="N485" s="132"/>
      <c r="O485" s="132"/>
      <c r="P485" s="132"/>
      <c r="Q485" s="132"/>
      <c r="R485" s="132"/>
      <c r="S485" s="132"/>
      <c r="T485" s="132"/>
      <c r="U485" s="132"/>
      <c r="V485" s="132"/>
      <c r="W485" s="132"/>
      <c r="X485" s="132"/>
      <c r="Y485" s="132"/>
      <c r="Z485" s="132"/>
      <c r="AA485" s="132"/>
      <c r="AB485" s="132"/>
      <c r="AC485" s="132"/>
      <c r="AD485" s="132"/>
      <c r="AE485" s="132"/>
      <c r="AF485" s="132"/>
      <c r="AG485" s="132"/>
      <c r="AH485" s="132"/>
      <c r="AI485" s="132"/>
      <c r="AJ485" s="132"/>
      <c r="AK485" s="132"/>
      <c r="AL485" s="132"/>
      <c r="AM485" s="132"/>
      <c r="AN485" s="132"/>
    </row>
    <row r="486" spans="1:40">
      <c r="A486" s="132"/>
      <c r="B486" s="132"/>
      <c r="C486" s="132"/>
      <c r="D486" s="132"/>
      <c r="E486" s="132"/>
      <c r="F486" s="132"/>
      <c r="G486" s="132"/>
      <c r="H486" s="132"/>
      <c r="I486" s="132"/>
      <c r="J486" s="132"/>
      <c r="K486" s="132"/>
      <c r="L486" s="132"/>
      <c r="M486" s="132"/>
      <c r="N486" s="132"/>
      <c r="O486" s="132"/>
      <c r="P486" s="132"/>
      <c r="Q486" s="132"/>
      <c r="R486" s="132"/>
      <c r="S486" s="132"/>
      <c r="T486" s="132"/>
      <c r="U486" s="132"/>
      <c r="V486" s="132"/>
      <c r="W486" s="132"/>
      <c r="X486" s="132"/>
      <c r="Y486" s="132"/>
      <c r="Z486" s="132"/>
      <c r="AA486" s="132"/>
      <c r="AB486" s="132"/>
      <c r="AC486" s="132"/>
      <c r="AD486" s="132"/>
      <c r="AE486" s="132"/>
      <c r="AF486" s="132"/>
      <c r="AG486" s="132"/>
      <c r="AH486" s="132"/>
      <c r="AI486" s="132"/>
      <c r="AJ486" s="132"/>
      <c r="AK486" s="132"/>
      <c r="AL486" s="132"/>
      <c r="AM486" s="132"/>
      <c r="AN486" s="132"/>
    </row>
    <row r="487" spans="1:40">
      <c r="A487" s="132"/>
      <c r="B487" s="132"/>
      <c r="C487" s="132"/>
      <c r="D487" s="132"/>
      <c r="E487" s="132"/>
      <c r="F487" s="132"/>
      <c r="G487" s="132"/>
      <c r="H487" s="132"/>
      <c r="I487" s="132"/>
      <c r="J487" s="132"/>
      <c r="K487" s="132"/>
      <c r="L487" s="132"/>
      <c r="M487" s="132"/>
      <c r="N487" s="132"/>
      <c r="O487" s="132"/>
      <c r="P487" s="132"/>
      <c r="Q487" s="132"/>
      <c r="R487" s="132"/>
      <c r="S487" s="132"/>
      <c r="T487" s="132"/>
      <c r="U487" s="132"/>
      <c r="V487" s="132"/>
      <c r="W487" s="132"/>
      <c r="X487" s="132"/>
      <c r="Y487" s="132"/>
      <c r="Z487" s="132"/>
      <c r="AA487" s="132"/>
      <c r="AB487" s="132"/>
      <c r="AC487" s="132"/>
      <c r="AD487" s="132"/>
      <c r="AE487" s="132"/>
      <c r="AF487" s="132"/>
      <c r="AG487" s="132"/>
      <c r="AH487" s="132"/>
      <c r="AI487" s="132"/>
      <c r="AJ487" s="132"/>
      <c r="AK487" s="132"/>
      <c r="AL487" s="132"/>
      <c r="AM487" s="132"/>
      <c r="AN487" s="132"/>
    </row>
    <row r="488" spans="1:40">
      <c r="A488" s="132"/>
      <c r="B488" s="132"/>
      <c r="C488" s="132"/>
      <c r="D488" s="132"/>
      <c r="E488" s="132"/>
      <c r="F488" s="132"/>
      <c r="G488" s="132"/>
      <c r="H488" s="132"/>
      <c r="I488" s="132"/>
      <c r="J488" s="132"/>
      <c r="K488" s="132"/>
      <c r="L488" s="132"/>
      <c r="M488" s="132"/>
      <c r="N488" s="132"/>
      <c r="O488" s="132"/>
      <c r="P488" s="132"/>
      <c r="Q488" s="132"/>
      <c r="R488" s="132"/>
      <c r="S488" s="132"/>
      <c r="T488" s="132"/>
      <c r="U488" s="132"/>
      <c r="V488" s="132"/>
      <c r="W488" s="132"/>
      <c r="X488" s="132"/>
      <c r="Y488" s="132"/>
      <c r="Z488" s="132"/>
      <c r="AA488" s="132"/>
      <c r="AB488" s="132"/>
      <c r="AC488" s="132"/>
      <c r="AD488" s="132"/>
      <c r="AE488" s="132"/>
      <c r="AF488" s="132"/>
      <c r="AG488" s="132"/>
      <c r="AH488" s="132"/>
      <c r="AI488" s="132"/>
      <c r="AJ488" s="132"/>
      <c r="AK488" s="132"/>
      <c r="AL488" s="132"/>
      <c r="AM488" s="132"/>
      <c r="AN488" s="132"/>
    </row>
    <row r="489" spans="1:40">
      <c r="A489" s="132"/>
      <c r="B489" s="132"/>
      <c r="C489" s="132"/>
      <c r="D489" s="132"/>
      <c r="E489" s="132"/>
      <c r="F489" s="132"/>
      <c r="G489" s="132"/>
      <c r="H489" s="132"/>
      <c r="I489" s="132"/>
      <c r="J489" s="132"/>
      <c r="K489" s="132"/>
      <c r="L489" s="132"/>
      <c r="M489" s="132"/>
      <c r="N489" s="132"/>
      <c r="O489" s="132"/>
      <c r="P489" s="132"/>
      <c r="Q489" s="132"/>
      <c r="R489" s="132"/>
      <c r="S489" s="132"/>
      <c r="T489" s="132"/>
      <c r="U489" s="132"/>
      <c r="V489" s="132"/>
      <c r="W489" s="132"/>
      <c r="X489" s="132"/>
      <c r="Y489" s="132"/>
      <c r="Z489" s="132"/>
      <c r="AA489" s="132"/>
      <c r="AB489" s="132"/>
      <c r="AC489" s="132"/>
      <c r="AD489" s="132"/>
      <c r="AE489" s="132"/>
      <c r="AF489" s="132"/>
      <c r="AG489" s="132"/>
      <c r="AH489" s="132"/>
      <c r="AI489" s="132"/>
      <c r="AJ489" s="132"/>
      <c r="AK489" s="132"/>
      <c r="AL489" s="132"/>
      <c r="AM489" s="132"/>
      <c r="AN489" s="132"/>
    </row>
    <row r="490" spans="1:40">
      <c r="A490" s="132"/>
      <c r="B490" s="132"/>
      <c r="C490" s="132"/>
      <c r="D490" s="132"/>
      <c r="E490" s="132"/>
      <c r="F490" s="132"/>
      <c r="G490" s="132"/>
      <c r="H490" s="132"/>
      <c r="I490" s="132"/>
      <c r="J490" s="132"/>
      <c r="K490" s="132"/>
      <c r="L490" s="132"/>
      <c r="M490" s="132"/>
      <c r="N490" s="132"/>
      <c r="O490" s="132"/>
      <c r="P490" s="132"/>
      <c r="Q490" s="132"/>
      <c r="R490" s="132"/>
      <c r="S490" s="132"/>
      <c r="T490" s="132"/>
      <c r="U490" s="132"/>
      <c r="V490" s="132"/>
      <c r="W490" s="132"/>
      <c r="X490" s="132"/>
      <c r="Y490" s="132"/>
      <c r="Z490" s="132"/>
      <c r="AA490" s="132"/>
      <c r="AB490" s="132"/>
      <c r="AC490" s="132"/>
      <c r="AD490" s="132"/>
      <c r="AE490" s="132"/>
      <c r="AF490" s="132"/>
      <c r="AG490" s="132"/>
      <c r="AH490" s="132"/>
      <c r="AI490" s="132"/>
      <c r="AJ490" s="132"/>
      <c r="AK490" s="132"/>
      <c r="AL490" s="132"/>
      <c r="AM490" s="132"/>
      <c r="AN490" s="132"/>
    </row>
    <row r="491" spans="1:40">
      <c r="A491" s="132"/>
      <c r="B491" s="132"/>
      <c r="C491" s="132"/>
      <c r="D491" s="132"/>
      <c r="E491" s="132"/>
      <c r="F491" s="132"/>
      <c r="G491" s="132"/>
      <c r="H491" s="132"/>
      <c r="I491" s="132"/>
      <c r="J491" s="132"/>
      <c r="K491" s="132"/>
      <c r="L491" s="132"/>
      <c r="M491" s="132"/>
      <c r="N491" s="132"/>
      <c r="O491" s="132"/>
      <c r="P491" s="132"/>
      <c r="Q491" s="132"/>
      <c r="R491" s="132"/>
      <c r="S491" s="132"/>
      <c r="T491" s="132"/>
      <c r="U491" s="132"/>
      <c r="V491" s="132"/>
      <c r="W491" s="132"/>
      <c r="X491" s="132"/>
      <c r="Y491" s="132"/>
      <c r="Z491" s="132"/>
      <c r="AA491" s="132"/>
      <c r="AB491" s="132"/>
      <c r="AC491" s="132"/>
      <c r="AD491" s="132"/>
      <c r="AE491" s="132"/>
      <c r="AF491" s="132"/>
      <c r="AG491" s="132"/>
      <c r="AH491" s="132"/>
      <c r="AI491" s="132"/>
      <c r="AJ491" s="132"/>
      <c r="AK491" s="132"/>
      <c r="AL491" s="132"/>
      <c r="AM491" s="132"/>
      <c r="AN491" s="132"/>
    </row>
    <row r="492" spans="1:40">
      <c r="A492" s="132"/>
      <c r="B492" s="132"/>
      <c r="C492" s="132"/>
      <c r="D492" s="132"/>
      <c r="E492" s="132"/>
      <c r="F492" s="132"/>
      <c r="G492" s="132"/>
      <c r="H492" s="132"/>
      <c r="I492" s="132"/>
      <c r="J492" s="132"/>
      <c r="K492" s="132"/>
      <c r="L492" s="132"/>
      <c r="M492" s="132"/>
      <c r="N492" s="132"/>
      <c r="O492" s="132"/>
      <c r="P492" s="132"/>
      <c r="Q492" s="132"/>
      <c r="R492" s="132"/>
      <c r="S492" s="132"/>
      <c r="T492" s="132"/>
      <c r="U492" s="132"/>
      <c r="V492" s="132"/>
      <c r="W492" s="132"/>
      <c r="X492" s="132"/>
      <c r="Y492" s="132"/>
      <c r="Z492" s="132"/>
      <c r="AA492" s="132"/>
      <c r="AB492" s="132"/>
      <c r="AC492" s="132"/>
      <c r="AD492" s="132"/>
      <c r="AE492" s="132"/>
      <c r="AF492" s="132"/>
      <c r="AG492" s="132"/>
      <c r="AH492" s="132"/>
      <c r="AI492" s="132"/>
      <c r="AJ492" s="132"/>
      <c r="AK492" s="132"/>
      <c r="AL492" s="132"/>
      <c r="AM492" s="132"/>
      <c r="AN492" s="132"/>
    </row>
    <row r="493" spans="1:40">
      <c r="A493" s="132"/>
      <c r="B493" s="132"/>
      <c r="C493" s="132"/>
      <c r="D493" s="132"/>
      <c r="E493" s="132"/>
      <c r="F493" s="132"/>
      <c r="G493" s="132"/>
      <c r="H493" s="132"/>
      <c r="I493" s="132"/>
      <c r="J493" s="132"/>
      <c r="K493" s="132"/>
      <c r="L493" s="132"/>
      <c r="M493" s="132"/>
      <c r="N493" s="132"/>
      <c r="O493" s="132"/>
      <c r="P493" s="132"/>
      <c r="Q493" s="132"/>
      <c r="R493" s="132"/>
      <c r="S493" s="132"/>
      <c r="T493" s="132"/>
      <c r="U493" s="132"/>
      <c r="V493" s="132"/>
      <c r="W493" s="132"/>
      <c r="X493" s="132"/>
      <c r="Y493" s="132"/>
      <c r="Z493" s="132"/>
      <c r="AA493" s="132"/>
      <c r="AB493" s="132"/>
      <c r="AC493" s="132"/>
      <c r="AD493" s="132"/>
      <c r="AE493" s="132"/>
      <c r="AF493" s="132"/>
      <c r="AG493" s="132"/>
      <c r="AH493" s="132"/>
      <c r="AI493" s="132"/>
      <c r="AJ493" s="132"/>
      <c r="AK493" s="132"/>
      <c r="AL493" s="132"/>
      <c r="AM493" s="132"/>
      <c r="AN493" s="132"/>
    </row>
    <row r="494" spans="1:40">
      <c r="A494" s="132"/>
      <c r="B494" s="132"/>
      <c r="C494" s="132"/>
      <c r="D494" s="132"/>
      <c r="E494" s="132"/>
      <c r="F494" s="132"/>
      <c r="G494" s="132"/>
      <c r="H494" s="132"/>
      <c r="I494" s="132"/>
      <c r="J494" s="132"/>
      <c r="K494" s="132"/>
      <c r="L494" s="132"/>
      <c r="M494" s="132"/>
      <c r="N494" s="132"/>
      <c r="O494" s="132"/>
      <c r="P494" s="132"/>
      <c r="Q494" s="132"/>
      <c r="R494" s="132"/>
      <c r="S494" s="132"/>
      <c r="T494" s="132"/>
      <c r="U494" s="132"/>
      <c r="V494" s="132"/>
      <c r="W494" s="132"/>
      <c r="X494" s="132"/>
      <c r="Y494" s="132"/>
      <c r="Z494" s="132"/>
      <c r="AA494" s="132"/>
      <c r="AB494" s="132"/>
      <c r="AC494" s="132"/>
      <c r="AD494" s="132"/>
      <c r="AE494" s="132"/>
      <c r="AF494" s="132"/>
      <c r="AG494" s="132"/>
      <c r="AH494" s="132"/>
      <c r="AI494" s="132"/>
      <c r="AJ494" s="132"/>
      <c r="AK494" s="132"/>
      <c r="AL494" s="132"/>
      <c r="AM494" s="132"/>
      <c r="AN494" s="132"/>
    </row>
    <row r="495" spans="1:40">
      <c r="A495" s="132"/>
      <c r="B495" s="132"/>
      <c r="C495" s="132"/>
      <c r="D495" s="132"/>
      <c r="E495" s="132"/>
      <c r="F495" s="132"/>
      <c r="G495" s="132"/>
      <c r="H495" s="132"/>
      <c r="I495" s="132"/>
      <c r="J495" s="132"/>
      <c r="K495" s="132"/>
      <c r="L495" s="132"/>
      <c r="M495" s="132"/>
      <c r="N495" s="132"/>
      <c r="O495" s="132"/>
      <c r="P495" s="132"/>
      <c r="Q495" s="132"/>
      <c r="R495" s="132"/>
      <c r="S495" s="132"/>
      <c r="T495" s="132"/>
      <c r="U495" s="132"/>
      <c r="V495" s="132"/>
      <c r="W495" s="132"/>
      <c r="X495" s="132"/>
      <c r="Y495" s="132"/>
      <c r="Z495" s="132"/>
      <c r="AA495" s="132"/>
      <c r="AB495" s="132"/>
      <c r="AC495" s="132"/>
      <c r="AD495" s="132"/>
      <c r="AE495" s="132"/>
      <c r="AF495" s="132"/>
      <c r="AG495" s="132"/>
      <c r="AH495" s="132"/>
      <c r="AI495" s="132"/>
      <c r="AJ495" s="132"/>
      <c r="AK495" s="132"/>
      <c r="AL495" s="132"/>
      <c r="AM495" s="132"/>
      <c r="AN495" s="132"/>
    </row>
    <row r="496" spans="1:40">
      <c r="A496" s="132"/>
      <c r="B496" s="132"/>
      <c r="C496" s="132"/>
      <c r="D496" s="132"/>
      <c r="E496" s="132"/>
      <c r="F496" s="132"/>
      <c r="G496" s="132"/>
      <c r="H496" s="132"/>
      <c r="I496" s="132"/>
      <c r="J496" s="132"/>
      <c r="K496" s="132"/>
      <c r="L496" s="132"/>
      <c r="M496" s="132"/>
      <c r="N496" s="132"/>
      <c r="O496" s="132"/>
      <c r="P496" s="132"/>
      <c r="Q496" s="132"/>
      <c r="R496" s="132"/>
      <c r="S496" s="132"/>
      <c r="T496" s="132"/>
      <c r="U496" s="132"/>
      <c r="V496" s="132"/>
      <c r="W496" s="132"/>
      <c r="X496" s="132"/>
      <c r="Y496" s="132"/>
      <c r="Z496" s="132"/>
      <c r="AA496" s="132"/>
      <c r="AB496" s="132"/>
      <c r="AC496" s="132"/>
      <c r="AD496" s="132"/>
      <c r="AE496" s="132"/>
      <c r="AF496" s="132"/>
      <c r="AG496" s="132"/>
      <c r="AH496" s="132"/>
      <c r="AI496" s="132"/>
      <c r="AJ496" s="132"/>
      <c r="AK496" s="132"/>
      <c r="AL496" s="132"/>
      <c r="AM496" s="132"/>
      <c r="AN496" s="132"/>
    </row>
    <row r="497" spans="1:40">
      <c r="A497" s="132"/>
      <c r="B497" s="132"/>
      <c r="C497" s="132"/>
      <c r="D497" s="132"/>
      <c r="E497" s="132"/>
      <c r="F497" s="132"/>
      <c r="G497" s="132"/>
      <c r="H497" s="132"/>
      <c r="I497" s="132"/>
      <c r="J497" s="132"/>
      <c r="K497" s="132"/>
      <c r="L497" s="132"/>
      <c r="M497" s="132"/>
      <c r="N497" s="132"/>
      <c r="O497" s="132"/>
      <c r="P497" s="132"/>
      <c r="Q497" s="132"/>
      <c r="R497" s="132"/>
      <c r="S497" s="132"/>
      <c r="T497" s="132"/>
      <c r="U497" s="132"/>
      <c r="V497" s="132"/>
      <c r="W497" s="132"/>
      <c r="X497" s="132"/>
      <c r="Y497" s="132"/>
      <c r="Z497" s="132"/>
      <c r="AA497" s="132"/>
      <c r="AB497" s="132"/>
      <c r="AC497" s="132"/>
      <c r="AD497" s="132"/>
      <c r="AE497" s="132"/>
      <c r="AF497" s="132"/>
      <c r="AG497" s="132"/>
      <c r="AH497" s="132"/>
      <c r="AI497" s="132"/>
      <c r="AJ497" s="132"/>
      <c r="AK497" s="132"/>
      <c r="AL497" s="132"/>
      <c r="AM497" s="132"/>
      <c r="AN497" s="132"/>
    </row>
    <row r="498" spans="1:40">
      <c r="A498" s="132"/>
      <c r="B498" s="132"/>
      <c r="C498" s="132"/>
      <c r="D498" s="132"/>
      <c r="E498" s="132"/>
      <c r="F498" s="132"/>
      <c r="G498" s="132"/>
      <c r="H498" s="132"/>
      <c r="I498" s="132"/>
      <c r="J498" s="132"/>
      <c r="K498" s="132"/>
      <c r="L498" s="132"/>
      <c r="M498" s="132"/>
      <c r="N498" s="132"/>
      <c r="O498" s="132"/>
      <c r="P498" s="132"/>
      <c r="Q498" s="132"/>
      <c r="R498" s="132"/>
      <c r="S498" s="132"/>
      <c r="T498" s="132"/>
      <c r="U498" s="132"/>
      <c r="V498" s="132"/>
      <c r="W498" s="132"/>
      <c r="X498" s="132"/>
      <c r="Y498" s="132"/>
      <c r="Z498" s="132"/>
      <c r="AA498" s="132"/>
      <c r="AB498" s="132"/>
      <c r="AC498" s="132"/>
      <c r="AD498" s="132"/>
      <c r="AE498" s="132"/>
      <c r="AF498" s="132"/>
      <c r="AG498" s="132"/>
      <c r="AH498" s="132"/>
      <c r="AI498" s="132"/>
      <c r="AJ498" s="132"/>
      <c r="AK498" s="132"/>
      <c r="AL498" s="132"/>
      <c r="AM498" s="132"/>
      <c r="AN498" s="132"/>
    </row>
    <row r="499" spans="1:40">
      <c r="A499" s="132"/>
      <c r="B499" s="132"/>
      <c r="C499" s="132"/>
      <c r="D499" s="132"/>
      <c r="E499" s="132"/>
      <c r="F499" s="132"/>
      <c r="G499" s="132"/>
      <c r="H499" s="132"/>
      <c r="I499" s="132"/>
      <c r="J499" s="132"/>
      <c r="K499" s="132"/>
      <c r="L499" s="132"/>
      <c r="M499" s="132"/>
      <c r="N499" s="132"/>
      <c r="O499" s="132"/>
      <c r="P499" s="132"/>
      <c r="Q499" s="132"/>
      <c r="R499" s="132"/>
      <c r="S499" s="132"/>
      <c r="T499" s="132"/>
      <c r="U499" s="132"/>
      <c r="V499" s="132"/>
      <c r="W499" s="132"/>
      <c r="X499" s="132"/>
      <c r="Y499" s="132"/>
      <c r="Z499" s="132"/>
      <c r="AA499" s="132"/>
      <c r="AB499" s="132"/>
      <c r="AC499" s="132"/>
      <c r="AD499" s="132"/>
      <c r="AE499" s="132"/>
      <c r="AF499" s="132"/>
      <c r="AG499" s="132"/>
      <c r="AH499" s="132"/>
      <c r="AI499" s="132"/>
      <c r="AJ499" s="132"/>
      <c r="AK499" s="132"/>
      <c r="AL499" s="132"/>
      <c r="AM499" s="132"/>
      <c r="AN499" s="132"/>
    </row>
    <row r="500" spans="1:40">
      <c r="A500" s="132"/>
      <c r="B500" s="132"/>
      <c r="C500" s="132"/>
      <c r="D500" s="132"/>
      <c r="E500" s="132"/>
      <c r="F500" s="132"/>
      <c r="G500" s="132"/>
      <c r="H500" s="132"/>
      <c r="I500" s="132"/>
      <c r="J500" s="132"/>
      <c r="K500" s="132"/>
      <c r="L500" s="132"/>
      <c r="M500" s="132"/>
      <c r="N500" s="132"/>
      <c r="O500" s="132"/>
      <c r="P500" s="132"/>
      <c r="Q500" s="132"/>
      <c r="R500" s="132"/>
      <c r="S500" s="132"/>
      <c r="T500" s="132"/>
      <c r="U500" s="132"/>
      <c r="V500" s="132"/>
      <c r="W500" s="132"/>
      <c r="X500" s="132"/>
      <c r="Y500" s="132"/>
      <c r="Z500" s="132"/>
      <c r="AA500" s="132"/>
      <c r="AB500" s="132"/>
      <c r="AC500" s="132"/>
      <c r="AD500" s="132"/>
      <c r="AE500" s="132"/>
      <c r="AF500" s="132"/>
      <c r="AG500" s="132"/>
      <c r="AH500" s="132"/>
      <c r="AI500" s="132"/>
      <c r="AJ500" s="132"/>
      <c r="AK500" s="132"/>
      <c r="AL500" s="132"/>
      <c r="AM500" s="132"/>
      <c r="AN500" s="132"/>
    </row>
    <row r="501" spans="1:40">
      <c r="A501" s="132"/>
      <c r="B501" s="132"/>
      <c r="C501" s="132"/>
      <c r="D501" s="132"/>
      <c r="E501" s="132"/>
      <c r="F501" s="132"/>
      <c r="G501" s="132"/>
      <c r="H501" s="132"/>
      <c r="I501" s="132"/>
      <c r="J501" s="132"/>
      <c r="K501" s="132"/>
      <c r="L501" s="132"/>
      <c r="M501" s="132"/>
      <c r="N501" s="132"/>
      <c r="O501" s="132"/>
      <c r="P501" s="132"/>
      <c r="Q501" s="132"/>
      <c r="R501" s="132"/>
      <c r="S501" s="132"/>
      <c r="T501" s="132"/>
      <c r="U501" s="132"/>
      <c r="V501" s="132"/>
      <c r="W501" s="132"/>
      <c r="X501" s="132"/>
      <c r="Y501" s="132"/>
      <c r="Z501" s="132"/>
      <c r="AA501" s="132"/>
      <c r="AB501" s="132"/>
      <c r="AC501" s="132"/>
      <c r="AD501" s="132"/>
      <c r="AE501" s="132"/>
      <c r="AF501" s="132"/>
      <c r="AG501" s="132"/>
      <c r="AH501" s="132"/>
      <c r="AI501" s="132"/>
      <c r="AJ501" s="132"/>
      <c r="AK501" s="132"/>
      <c r="AL501" s="132"/>
      <c r="AM501" s="132"/>
      <c r="AN501" s="132"/>
    </row>
    <row r="502" spans="1:40">
      <c r="A502" s="132"/>
      <c r="B502" s="132"/>
      <c r="C502" s="132"/>
      <c r="D502" s="132"/>
      <c r="E502" s="132"/>
      <c r="F502" s="132"/>
      <c r="G502" s="132"/>
      <c r="H502" s="132"/>
      <c r="I502" s="132"/>
      <c r="J502" s="132"/>
      <c r="K502" s="132"/>
      <c r="L502" s="132"/>
      <c r="M502" s="132"/>
      <c r="N502" s="132"/>
      <c r="O502" s="132"/>
      <c r="P502" s="132"/>
      <c r="Q502" s="132"/>
      <c r="R502" s="132"/>
      <c r="S502" s="132"/>
      <c r="T502" s="132"/>
      <c r="U502" s="132"/>
      <c r="V502" s="132"/>
      <c r="W502" s="132"/>
      <c r="X502" s="132"/>
      <c r="Y502" s="132"/>
      <c r="Z502" s="132"/>
      <c r="AA502" s="132"/>
      <c r="AB502" s="132"/>
      <c r="AC502" s="132"/>
      <c r="AD502" s="132"/>
      <c r="AE502" s="132"/>
      <c r="AF502" s="132"/>
      <c r="AG502" s="132"/>
      <c r="AH502" s="132"/>
      <c r="AI502" s="132"/>
      <c r="AJ502" s="132"/>
      <c r="AK502" s="132"/>
      <c r="AL502" s="132"/>
      <c r="AM502" s="132"/>
      <c r="AN502" s="132"/>
    </row>
    <row r="503" spans="1:40">
      <c r="A503" s="132"/>
      <c r="B503" s="132"/>
      <c r="C503" s="132"/>
      <c r="D503" s="132"/>
      <c r="E503" s="132"/>
      <c r="F503" s="132"/>
      <c r="G503" s="132"/>
      <c r="H503" s="132"/>
      <c r="I503" s="132"/>
      <c r="J503" s="132"/>
      <c r="K503" s="132"/>
      <c r="L503" s="132"/>
      <c r="M503" s="132"/>
      <c r="N503" s="132"/>
      <c r="O503" s="132"/>
      <c r="P503" s="132"/>
      <c r="Q503" s="132"/>
      <c r="R503" s="132"/>
      <c r="S503" s="132"/>
      <c r="T503" s="132"/>
      <c r="U503" s="132"/>
      <c r="V503" s="132"/>
      <c r="W503" s="132"/>
      <c r="X503" s="132"/>
      <c r="Y503" s="132"/>
      <c r="Z503" s="132"/>
      <c r="AA503" s="132"/>
      <c r="AB503" s="132"/>
      <c r="AC503" s="132"/>
      <c r="AD503" s="132"/>
      <c r="AE503" s="132"/>
      <c r="AF503" s="132"/>
      <c r="AG503" s="132"/>
      <c r="AH503" s="132"/>
      <c r="AI503" s="132"/>
      <c r="AJ503" s="132"/>
      <c r="AK503" s="132"/>
      <c r="AL503" s="132"/>
      <c r="AM503" s="132"/>
      <c r="AN503" s="132"/>
    </row>
    <row r="504" spans="1:40">
      <c r="A504" s="132"/>
      <c r="B504" s="132"/>
      <c r="C504" s="132"/>
      <c r="D504" s="132"/>
      <c r="E504" s="132"/>
      <c r="F504" s="132"/>
      <c r="G504" s="132"/>
      <c r="H504" s="132"/>
      <c r="I504" s="132"/>
      <c r="J504" s="132"/>
      <c r="K504" s="132"/>
      <c r="L504" s="132"/>
      <c r="M504" s="132"/>
      <c r="N504" s="132"/>
      <c r="O504" s="132"/>
      <c r="P504" s="132"/>
      <c r="Q504" s="132"/>
      <c r="R504" s="132"/>
      <c r="S504" s="132"/>
      <c r="T504" s="132"/>
      <c r="U504" s="132"/>
      <c r="V504" s="132"/>
      <c r="W504" s="132"/>
      <c r="X504" s="132"/>
      <c r="Y504" s="132"/>
      <c r="Z504" s="132"/>
      <c r="AA504" s="132"/>
      <c r="AB504" s="132"/>
      <c r="AC504" s="132"/>
      <c r="AD504" s="132"/>
      <c r="AE504" s="132"/>
      <c r="AF504" s="132"/>
      <c r="AG504" s="132"/>
      <c r="AH504" s="132"/>
      <c r="AI504" s="132"/>
      <c r="AJ504" s="132"/>
      <c r="AK504" s="132"/>
      <c r="AL504" s="132"/>
      <c r="AM504" s="132"/>
      <c r="AN504" s="132"/>
    </row>
    <row r="505" spans="1:40">
      <c r="A505" s="132"/>
      <c r="B505" s="132"/>
      <c r="C505" s="132"/>
      <c r="D505" s="132"/>
      <c r="E505" s="132"/>
      <c r="F505" s="132"/>
      <c r="G505" s="132"/>
      <c r="H505" s="132"/>
      <c r="I505" s="132"/>
      <c r="J505" s="132"/>
      <c r="K505" s="132"/>
      <c r="L505" s="132"/>
      <c r="M505" s="132"/>
      <c r="N505" s="132"/>
      <c r="O505" s="132"/>
      <c r="P505" s="132"/>
      <c r="Q505" s="132"/>
      <c r="R505" s="132"/>
      <c r="S505" s="132"/>
      <c r="T505" s="132"/>
      <c r="U505" s="132"/>
      <c r="V505" s="132"/>
      <c r="W505" s="132"/>
      <c r="X505" s="132"/>
      <c r="Y505" s="132"/>
      <c r="Z505" s="132"/>
      <c r="AA505" s="132"/>
      <c r="AB505" s="132"/>
      <c r="AC505" s="132"/>
      <c r="AD505" s="132"/>
      <c r="AE505" s="132"/>
      <c r="AF505" s="132"/>
      <c r="AG505" s="132"/>
      <c r="AH505" s="132"/>
      <c r="AI505" s="132"/>
      <c r="AJ505" s="132"/>
      <c r="AK505" s="132"/>
      <c r="AL505" s="132"/>
      <c r="AM505" s="132"/>
      <c r="AN505" s="132"/>
    </row>
    <row r="506" spans="1:40">
      <c r="A506" s="132"/>
      <c r="B506" s="132"/>
      <c r="C506" s="132"/>
      <c r="D506" s="132"/>
      <c r="E506" s="132"/>
      <c r="F506" s="132"/>
      <c r="G506" s="132"/>
      <c r="H506" s="132"/>
      <c r="I506" s="132"/>
      <c r="J506" s="132"/>
      <c r="K506" s="132"/>
      <c r="L506" s="132"/>
      <c r="M506" s="132"/>
      <c r="N506" s="132"/>
      <c r="O506" s="132"/>
      <c r="P506" s="132"/>
      <c r="Q506" s="132"/>
      <c r="R506" s="132"/>
      <c r="S506" s="132"/>
      <c r="T506" s="132"/>
      <c r="U506" s="132"/>
      <c r="V506" s="132"/>
      <c r="W506" s="132"/>
      <c r="X506" s="132"/>
      <c r="Y506" s="132"/>
      <c r="Z506" s="132"/>
      <c r="AA506" s="132"/>
      <c r="AB506" s="132"/>
      <c r="AC506" s="132"/>
      <c r="AD506" s="132"/>
      <c r="AE506" s="132"/>
      <c r="AF506" s="132"/>
      <c r="AG506" s="132"/>
      <c r="AH506" s="132"/>
      <c r="AI506" s="132"/>
      <c r="AJ506" s="132"/>
      <c r="AK506" s="132"/>
      <c r="AL506" s="132"/>
      <c r="AM506" s="132"/>
      <c r="AN506" s="132"/>
    </row>
    <row r="507" spans="1:40">
      <c r="A507" s="132"/>
      <c r="B507" s="132"/>
      <c r="C507" s="132"/>
      <c r="D507" s="132"/>
      <c r="E507" s="132"/>
      <c r="F507" s="132"/>
      <c r="G507" s="132"/>
      <c r="H507" s="132"/>
      <c r="I507" s="132"/>
      <c r="J507" s="132"/>
      <c r="K507" s="132"/>
      <c r="L507" s="132"/>
      <c r="M507" s="132"/>
      <c r="N507" s="132"/>
      <c r="O507" s="132"/>
      <c r="P507" s="132"/>
      <c r="Q507" s="132"/>
      <c r="R507" s="132"/>
      <c r="S507" s="132"/>
      <c r="T507" s="132"/>
      <c r="U507" s="132"/>
      <c r="V507" s="132"/>
      <c r="W507" s="132"/>
      <c r="X507" s="132"/>
      <c r="Y507" s="132"/>
      <c r="Z507" s="132"/>
      <c r="AA507" s="132"/>
      <c r="AB507" s="132"/>
      <c r="AC507" s="132"/>
      <c r="AD507" s="132"/>
      <c r="AE507" s="132"/>
      <c r="AF507" s="132"/>
      <c r="AG507" s="132"/>
      <c r="AH507" s="132"/>
      <c r="AI507" s="132"/>
      <c r="AJ507" s="132"/>
      <c r="AK507" s="132"/>
      <c r="AL507" s="132"/>
      <c r="AM507" s="132"/>
      <c r="AN507" s="132"/>
    </row>
    <row r="508" spans="1:40">
      <c r="A508" s="132"/>
      <c r="B508" s="132"/>
      <c r="C508" s="132"/>
      <c r="D508" s="132"/>
      <c r="E508" s="132"/>
      <c r="F508" s="132"/>
      <c r="G508" s="132"/>
      <c r="H508" s="132"/>
      <c r="I508" s="132"/>
      <c r="J508" s="132"/>
      <c r="K508" s="132"/>
      <c r="L508" s="132"/>
      <c r="M508" s="132"/>
      <c r="N508" s="132"/>
      <c r="O508" s="132"/>
      <c r="P508" s="132"/>
      <c r="Q508" s="132"/>
      <c r="R508" s="132"/>
      <c r="S508" s="132"/>
      <c r="T508" s="132"/>
      <c r="U508" s="132"/>
      <c r="V508" s="132"/>
      <c r="W508" s="132"/>
      <c r="X508" s="132"/>
      <c r="Y508" s="132"/>
      <c r="Z508" s="132"/>
      <c r="AA508" s="132"/>
      <c r="AB508" s="132"/>
      <c r="AC508" s="132"/>
      <c r="AD508" s="132"/>
      <c r="AE508" s="132"/>
      <c r="AF508" s="132"/>
      <c r="AG508" s="132"/>
      <c r="AH508" s="132"/>
      <c r="AI508" s="132"/>
      <c r="AJ508" s="132"/>
      <c r="AK508" s="132"/>
      <c r="AL508" s="132"/>
      <c r="AM508" s="132"/>
      <c r="AN508" s="132"/>
    </row>
    <row r="509" spans="1:40">
      <c r="A509" s="132"/>
      <c r="B509" s="132"/>
      <c r="C509" s="132"/>
      <c r="D509" s="132"/>
      <c r="E509" s="132"/>
      <c r="F509" s="132"/>
      <c r="G509" s="132"/>
      <c r="H509" s="132"/>
      <c r="I509" s="132"/>
      <c r="J509" s="132"/>
      <c r="K509" s="132"/>
      <c r="L509" s="132"/>
      <c r="M509" s="132"/>
      <c r="N509" s="132"/>
      <c r="O509" s="132"/>
      <c r="P509" s="132"/>
      <c r="Q509" s="132"/>
      <c r="R509" s="132"/>
      <c r="S509" s="132"/>
      <c r="T509" s="132"/>
      <c r="U509" s="132"/>
      <c r="V509" s="132"/>
      <c r="W509" s="132"/>
      <c r="X509" s="132"/>
      <c r="Y509" s="132"/>
      <c r="Z509" s="132"/>
      <c r="AA509" s="132"/>
      <c r="AB509" s="132"/>
      <c r="AC509" s="132"/>
      <c r="AD509" s="132"/>
      <c r="AE509" s="132"/>
      <c r="AF509" s="132"/>
      <c r="AG509" s="132"/>
      <c r="AH509" s="132"/>
      <c r="AI509" s="132"/>
      <c r="AJ509" s="132"/>
      <c r="AK509" s="132"/>
      <c r="AL509" s="132"/>
      <c r="AM509" s="132"/>
      <c r="AN509" s="132"/>
    </row>
    <row r="510" spans="1:40">
      <c r="A510" s="132"/>
      <c r="B510" s="132"/>
      <c r="C510" s="132"/>
      <c r="D510" s="132"/>
      <c r="E510" s="132"/>
      <c r="F510" s="132"/>
      <c r="G510" s="132"/>
      <c r="H510" s="132"/>
      <c r="I510" s="132"/>
      <c r="J510" s="132"/>
      <c r="K510" s="132"/>
      <c r="L510" s="132"/>
      <c r="M510" s="132"/>
      <c r="N510" s="132"/>
      <c r="O510" s="132"/>
      <c r="P510" s="132"/>
      <c r="Q510" s="132"/>
      <c r="R510" s="132"/>
      <c r="S510" s="132"/>
      <c r="T510" s="132"/>
      <c r="U510" s="132"/>
      <c r="V510" s="132"/>
      <c r="W510" s="132"/>
      <c r="X510" s="132"/>
      <c r="Y510" s="132"/>
      <c r="Z510" s="132"/>
      <c r="AA510" s="132"/>
      <c r="AB510" s="132"/>
      <c r="AC510" s="132"/>
      <c r="AD510" s="132"/>
      <c r="AE510" s="132"/>
      <c r="AF510" s="132"/>
      <c r="AG510" s="132"/>
      <c r="AH510" s="132"/>
      <c r="AI510" s="132"/>
      <c r="AJ510" s="132"/>
      <c r="AK510" s="132"/>
      <c r="AL510" s="132"/>
      <c r="AM510" s="132"/>
      <c r="AN510" s="132"/>
    </row>
    <row r="511" spans="1:40">
      <c r="A511" s="132"/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  <c r="AH511" s="132"/>
      <c r="AI511" s="132"/>
      <c r="AJ511" s="132"/>
      <c r="AK511" s="132"/>
      <c r="AL511" s="132"/>
      <c r="AM511" s="132"/>
      <c r="AN511" s="132"/>
    </row>
    <row r="512" spans="1:40">
      <c r="A512" s="132"/>
      <c r="B512" s="132"/>
      <c r="C512" s="132"/>
      <c r="D512" s="132"/>
      <c r="E512" s="132"/>
      <c r="F512" s="132"/>
      <c r="G512" s="132"/>
      <c r="H512" s="132"/>
      <c r="I512" s="132"/>
      <c r="J512" s="132"/>
      <c r="K512" s="132"/>
      <c r="L512" s="132"/>
      <c r="M512" s="132"/>
      <c r="N512" s="132"/>
      <c r="O512" s="132"/>
      <c r="P512" s="132"/>
      <c r="Q512" s="132"/>
      <c r="R512" s="132"/>
      <c r="S512" s="132"/>
      <c r="T512" s="132"/>
      <c r="U512" s="132"/>
      <c r="V512" s="132"/>
      <c r="W512" s="132"/>
      <c r="X512" s="132"/>
      <c r="Y512" s="132"/>
      <c r="Z512" s="132"/>
      <c r="AA512" s="132"/>
      <c r="AB512" s="132"/>
      <c r="AC512" s="132"/>
      <c r="AD512" s="132"/>
      <c r="AE512" s="132"/>
      <c r="AF512" s="132"/>
      <c r="AG512" s="132"/>
      <c r="AH512" s="132"/>
      <c r="AI512" s="132"/>
      <c r="AJ512" s="132"/>
      <c r="AK512" s="132"/>
      <c r="AL512" s="132"/>
      <c r="AM512" s="132"/>
      <c r="AN512" s="132"/>
    </row>
    <row r="513" spans="1:40">
      <c r="A513" s="132"/>
      <c r="B513" s="132"/>
      <c r="C513" s="132"/>
      <c r="D513" s="132"/>
      <c r="E513" s="132"/>
      <c r="F513" s="132"/>
      <c r="G513" s="132"/>
      <c r="H513" s="132"/>
      <c r="I513" s="132"/>
      <c r="J513" s="132"/>
      <c r="K513" s="132"/>
      <c r="L513" s="132"/>
      <c r="M513" s="132"/>
      <c r="N513" s="132"/>
      <c r="O513" s="132"/>
      <c r="P513" s="132"/>
      <c r="Q513" s="132"/>
      <c r="R513" s="132"/>
      <c r="S513" s="132"/>
      <c r="T513" s="132"/>
      <c r="U513" s="132"/>
      <c r="V513" s="132"/>
      <c r="W513" s="132"/>
      <c r="X513" s="132"/>
      <c r="Y513" s="132"/>
      <c r="Z513" s="132"/>
      <c r="AA513" s="132"/>
      <c r="AB513" s="132"/>
      <c r="AC513" s="132"/>
      <c r="AD513" s="132"/>
      <c r="AE513" s="132"/>
      <c r="AF513" s="132"/>
      <c r="AG513" s="132"/>
      <c r="AH513" s="132"/>
      <c r="AI513" s="132"/>
      <c r="AJ513" s="132"/>
      <c r="AK513" s="132"/>
      <c r="AL513" s="132"/>
      <c r="AM513" s="132"/>
      <c r="AN513" s="132"/>
    </row>
    <row r="514" spans="1:40">
      <c r="A514" s="132"/>
      <c r="B514" s="132"/>
      <c r="C514" s="132"/>
      <c r="D514" s="132"/>
      <c r="E514" s="132"/>
      <c r="F514" s="132"/>
      <c r="G514" s="132"/>
      <c r="H514" s="132"/>
      <c r="I514" s="132"/>
      <c r="J514" s="132"/>
      <c r="K514" s="132"/>
      <c r="L514" s="132"/>
      <c r="M514" s="132"/>
      <c r="N514" s="132"/>
      <c r="O514" s="132"/>
      <c r="P514" s="132"/>
      <c r="Q514" s="132"/>
      <c r="R514" s="132"/>
      <c r="S514" s="132"/>
      <c r="T514" s="132"/>
      <c r="U514" s="132"/>
      <c r="V514" s="132"/>
      <c r="W514" s="132"/>
      <c r="X514" s="132"/>
      <c r="Y514" s="132"/>
      <c r="Z514" s="132"/>
      <c r="AA514" s="132"/>
      <c r="AB514" s="132"/>
      <c r="AC514" s="132"/>
      <c r="AD514" s="132"/>
      <c r="AE514" s="132"/>
      <c r="AF514" s="132"/>
      <c r="AG514" s="132"/>
      <c r="AH514" s="132"/>
      <c r="AI514" s="132"/>
      <c r="AJ514" s="132"/>
      <c r="AK514" s="132"/>
      <c r="AL514" s="132"/>
      <c r="AM514" s="132"/>
      <c r="AN514" s="132"/>
    </row>
    <row r="515" spans="1:40">
      <c r="A515" s="132"/>
      <c r="B515" s="132"/>
      <c r="C515" s="132"/>
      <c r="D515" s="132"/>
      <c r="E515" s="132"/>
      <c r="F515" s="132"/>
      <c r="G515" s="132"/>
      <c r="H515" s="132"/>
      <c r="I515" s="132"/>
      <c r="J515" s="132"/>
      <c r="K515" s="132"/>
      <c r="L515" s="132"/>
      <c r="M515" s="132"/>
      <c r="N515" s="132"/>
      <c r="O515" s="132"/>
      <c r="P515" s="132"/>
      <c r="Q515" s="132"/>
      <c r="R515" s="132"/>
      <c r="S515" s="132"/>
      <c r="T515" s="132"/>
      <c r="U515" s="132"/>
      <c r="V515" s="132"/>
      <c r="W515" s="132"/>
      <c r="X515" s="132"/>
      <c r="Y515" s="132"/>
      <c r="Z515" s="132"/>
      <c r="AA515" s="132"/>
      <c r="AB515" s="132"/>
      <c r="AC515" s="132"/>
      <c r="AD515" s="132"/>
      <c r="AE515" s="132"/>
      <c r="AF515" s="132"/>
      <c r="AG515" s="132"/>
      <c r="AH515" s="132"/>
      <c r="AI515" s="132"/>
      <c r="AJ515" s="132"/>
      <c r="AK515" s="132"/>
      <c r="AL515" s="132"/>
      <c r="AM515" s="132"/>
      <c r="AN515" s="132"/>
    </row>
    <row r="516" spans="1:40">
      <c r="A516" s="132"/>
      <c r="B516" s="132"/>
      <c r="C516" s="132"/>
      <c r="D516" s="132"/>
      <c r="E516" s="132"/>
      <c r="F516" s="132"/>
      <c r="G516" s="132"/>
      <c r="H516" s="132"/>
      <c r="I516" s="132"/>
      <c r="J516" s="132"/>
      <c r="K516" s="132"/>
      <c r="L516" s="132"/>
      <c r="M516" s="132"/>
      <c r="N516" s="132"/>
      <c r="O516" s="132"/>
      <c r="P516" s="132"/>
      <c r="Q516" s="132"/>
      <c r="R516" s="132"/>
      <c r="S516" s="132"/>
      <c r="T516" s="132"/>
      <c r="U516" s="132"/>
      <c r="V516" s="132"/>
      <c r="W516" s="132"/>
      <c r="X516" s="132"/>
      <c r="Y516" s="132"/>
      <c r="Z516" s="132"/>
      <c r="AA516" s="132"/>
      <c r="AB516" s="132"/>
      <c r="AC516" s="132"/>
      <c r="AD516" s="132"/>
      <c r="AE516" s="132"/>
      <c r="AF516" s="132"/>
      <c r="AG516" s="132"/>
      <c r="AH516" s="132"/>
      <c r="AI516" s="132"/>
      <c r="AJ516" s="132"/>
      <c r="AK516" s="132"/>
      <c r="AL516" s="132"/>
      <c r="AM516" s="132"/>
      <c r="AN516" s="132"/>
    </row>
    <row r="517" spans="1:40">
      <c r="A517" s="132"/>
      <c r="B517" s="132"/>
      <c r="C517" s="132"/>
      <c r="D517" s="132"/>
      <c r="E517" s="132"/>
      <c r="F517" s="132"/>
      <c r="G517" s="132"/>
      <c r="H517" s="132"/>
      <c r="I517" s="132"/>
      <c r="J517" s="132"/>
      <c r="K517" s="132"/>
      <c r="L517" s="132"/>
      <c r="M517" s="132"/>
      <c r="N517" s="132"/>
      <c r="O517" s="132"/>
      <c r="P517" s="132"/>
      <c r="Q517" s="132"/>
      <c r="R517" s="132"/>
      <c r="S517" s="132"/>
      <c r="T517" s="132"/>
      <c r="U517" s="132"/>
      <c r="V517" s="132"/>
      <c r="W517" s="132"/>
      <c r="X517" s="132"/>
      <c r="Y517" s="132"/>
      <c r="Z517" s="132"/>
      <c r="AA517" s="132"/>
      <c r="AB517" s="132"/>
      <c r="AC517" s="132"/>
      <c r="AD517" s="132"/>
      <c r="AE517" s="132"/>
      <c r="AF517" s="132"/>
      <c r="AG517" s="132"/>
      <c r="AH517" s="132"/>
      <c r="AI517" s="132"/>
      <c r="AJ517" s="132"/>
      <c r="AK517" s="132"/>
      <c r="AL517" s="132"/>
      <c r="AM517" s="132"/>
      <c r="AN517" s="132"/>
    </row>
    <row r="518" spans="1:40">
      <c r="A518" s="132"/>
      <c r="B518" s="132"/>
      <c r="C518" s="132"/>
      <c r="D518" s="132"/>
      <c r="E518" s="132"/>
      <c r="F518" s="132"/>
      <c r="G518" s="132"/>
      <c r="H518" s="132"/>
      <c r="I518" s="132"/>
      <c r="J518" s="132"/>
      <c r="K518" s="132"/>
      <c r="L518" s="132"/>
      <c r="M518" s="132"/>
      <c r="N518" s="132"/>
      <c r="O518" s="132"/>
      <c r="P518" s="132"/>
      <c r="Q518" s="132"/>
      <c r="R518" s="132"/>
      <c r="S518" s="132"/>
      <c r="T518" s="132"/>
      <c r="U518" s="132"/>
      <c r="V518" s="132"/>
      <c r="W518" s="132"/>
      <c r="X518" s="132"/>
      <c r="Y518" s="132"/>
      <c r="Z518" s="132"/>
      <c r="AA518" s="132"/>
      <c r="AB518" s="132"/>
      <c r="AC518" s="132"/>
      <c r="AD518" s="132"/>
      <c r="AE518" s="132"/>
      <c r="AF518" s="132"/>
      <c r="AG518" s="132"/>
      <c r="AH518" s="132"/>
      <c r="AI518" s="132"/>
      <c r="AJ518" s="132"/>
      <c r="AK518" s="132"/>
      <c r="AL518" s="132"/>
      <c r="AM518" s="132"/>
      <c r="AN518" s="132"/>
    </row>
    <row r="519" spans="1:40">
      <c r="A519" s="132"/>
      <c r="B519" s="132"/>
      <c r="C519" s="132"/>
      <c r="D519" s="132"/>
      <c r="E519" s="132"/>
      <c r="F519" s="132"/>
      <c r="G519" s="132"/>
      <c r="H519" s="132"/>
      <c r="I519" s="132"/>
      <c r="J519" s="132"/>
      <c r="K519" s="132"/>
      <c r="L519" s="132"/>
      <c r="M519" s="132"/>
      <c r="N519" s="132"/>
      <c r="O519" s="132"/>
      <c r="P519" s="132"/>
      <c r="Q519" s="132"/>
      <c r="R519" s="132"/>
      <c r="S519" s="132"/>
      <c r="T519" s="132"/>
      <c r="U519" s="132"/>
      <c r="V519" s="132"/>
      <c r="W519" s="132"/>
      <c r="X519" s="132"/>
      <c r="Y519" s="132"/>
      <c r="Z519" s="132"/>
      <c r="AA519" s="132"/>
      <c r="AB519" s="132"/>
      <c r="AC519" s="132"/>
      <c r="AD519" s="132"/>
      <c r="AE519" s="132"/>
      <c r="AF519" s="132"/>
      <c r="AG519" s="132"/>
      <c r="AH519" s="132"/>
      <c r="AI519" s="132"/>
      <c r="AJ519" s="132"/>
      <c r="AK519" s="132"/>
      <c r="AL519" s="132"/>
      <c r="AM519" s="132"/>
      <c r="AN519" s="132"/>
    </row>
    <row r="520" spans="1:40">
      <c r="A520" s="132"/>
      <c r="B520" s="132"/>
      <c r="C520" s="132"/>
      <c r="D520" s="132"/>
      <c r="E520" s="132"/>
      <c r="F520" s="132"/>
      <c r="G520" s="132"/>
      <c r="H520" s="132"/>
      <c r="I520" s="132"/>
      <c r="J520" s="132"/>
      <c r="K520" s="132"/>
      <c r="L520" s="132"/>
      <c r="M520" s="132"/>
      <c r="N520" s="132"/>
      <c r="O520" s="132"/>
      <c r="P520" s="132"/>
      <c r="Q520" s="132"/>
      <c r="R520" s="132"/>
      <c r="S520" s="132"/>
      <c r="T520" s="132"/>
      <c r="U520" s="132"/>
      <c r="V520" s="132"/>
      <c r="W520" s="132"/>
      <c r="X520" s="132"/>
      <c r="Y520" s="132"/>
      <c r="Z520" s="132"/>
      <c r="AA520" s="132"/>
      <c r="AB520" s="132"/>
      <c r="AC520" s="132"/>
      <c r="AD520" s="132"/>
      <c r="AE520" s="132"/>
      <c r="AF520" s="132"/>
      <c r="AG520" s="132"/>
      <c r="AH520" s="132"/>
      <c r="AI520" s="132"/>
      <c r="AJ520" s="132"/>
      <c r="AK520" s="132"/>
      <c r="AL520" s="132"/>
      <c r="AM520" s="132"/>
      <c r="AN520" s="132"/>
    </row>
    <row r="521" spans="1:40">
      <c r="A521" s="132"/>
      <c r="B521" s="132"/>
      <c r="C521" s="132"/>
      <c r="D521" s="132"/>
      <c r="E521" s="132"/>
      <c r="F521" s="132"/>
      <c r="G521" s="132"/>
      <c r="H521" s="132"/>
      <c r="I521" s="132"/>
      <c r="J521" s="132"/>
      <c r="K521" s="132"/>
      <c r="L521" s="132"/>
      <c r="M521" s="132"/>
      <c r="N521" s="132"/>
      <c r="O521" s="132"/>
      <c r="P521" s="132"/>
      <c r="Q521" s="132"/>
      <c r="R521" s="132"/>
      <c r="S521" s="132"/>
      <c r="T521" s="132"/>
      <c r="U521" s="132"/>
      <c r="V521" s="132"/>
      <c r="W521" s="132"/>
      <c r="X521" s="132"/>
      <c r="Y521" s="132"/>
      <c r="Z521" s="132"/>
      <c r="AA521" s="132"/>
      <c r="AB521" s="132"/>
      <c r="AC521" s="132"/>
      <c r="AD521" s="132"/>
      <c r="AE521" s="132"/>
      <c r="AF521" s="132"/>
      <c r="AG521" s="132"/>
      <c r="AH521" s="132"/>
      <c r="AI521" s="132"/>
      <c r="AJ521" s="132"/>
      <c r="AK521" s="132"/>
      <c r="AL521" s="132"/>
      <c r="AM521" s="132"/>
      <c r="AN521" s="132"/>
    </row>
    <row r="522" spans="1:40">
      <c r="A522" s="132"/>
      <c r="B522" s="132"/>
      <c r="C522" s="132"/>
      <c r="D522" s="132"/>
      <c r="E522" s="132"/>
      <c r="F522" s="132"/>
      <c r="G522" s="132"/>
      <c r="H522" s="132"/>
      <c r="I522" s="132"/>
      <c r="J522" s="132"/>
      <c r="K522" s="132"/>
      <c r="L522" s="132"/>
      <c r="M522" s="132"/>
      <c r="N522" s="132"/>
      <c r="O522" s="132"/>
      <c r="P522" s="132"/>
      <c r="Q522" s="132"/>
      <c r="R522" s="132"/>
      <c r="S522" s="132"/>
      <c r="T522" s="132"/>
      <c r="U522" s="132"/>
      <c r="V522" s="132"/>
      <c r="W522" s="132"/>
      <c r="X522" s="132"/>
      <c r="Y522" s="132"/>
      <c r="Z522" s="132"/>
      <c r="AA522" s="132"/>
      <c r="AB522" s="132"/>
      <c r="AC522" s="132"/>
      <c r="AD522" s="132"/>
      <c r="AE522" s="132"/>
      <c r="AF522" s="132"/>
      <c r="AG522" s="132"/>
      <c r="AH522" s="132"/>
      <c r="AI522" s="132"/>
      <c r="AJ522" s="132"/>
      <c r="AK522" s="132"/>
      <c r="AL522" s="132"/>
      <c r="AM522" s="132"/>
      <c r="AN522" s="132"/>
    </row>
    <row r="523" spans="1:40">
      <c r="A523" s="132"/>
      <c r="B523" s="132"/>
      <c r="C523" s="132"/>
      <c r="D523" s="132"/>
      <c r="E523" s="132"/>
      <c r="F523" s="132"/>
      <c r="G523" s="132"/>
      <c r="H523" s="132"/>
      <c r="I523" s="132"/>
      <c r="J523" s="132"/>
      <c r="K523" s="132"/>
      <c r="L523" s="132"/>
      <c r="M523" s="132"/>
      <c r="N523" s="132"/>
      <c r="O523" s="132"/>
      <c r="P523" s="132"/>
      <c r="Q523" s="132"/>
      <c r="R523" s="132"/>
      <c r="S523" s="132"/>
      <c r="T523" s="132"/>
      <c r="U523" s="132"/>
      <c r="V523" s="132"/>
      <c r="W523" s="132"/>
      <c r="X523" s="132"/>
      <c r="Y523" s="132"/>
      <c r="Z523" s="132"/>
      <c r="AA523" s="132"/>
      <c r="AB523" s="132"/>
      <c r="AC523" s="132"/>
      <c r="AD523" s="132"/>
      <c r="AE523" s="132"/>
      <c r="AF523" s="132"/>
      <c r="AG523" s="132"/>
      <c r="AH523" s="132"/>
      <c r="AI523" s="132"/>
      <c r="AJ523" s="132"/>
      <c r="AK523" s="132"/>
      <c r="AL523" s="132"/>
      <c r="AM523" s="132"/>
      <c r="AN523" s="132"/>
    </row>
    <row r="524" spans="1:40">
      <c r="A524" s="132"/>
      <c r="B524" s="132"/>
      <c r="C524" s="132"/>
      <c r="D524" s="132"/>
      <c r="E524" s="132"/>
      <c r="F524" s="132"/>
      <c r="G524" s="132"/>
      <c r="H524" s="132"/>
      <c r="I524" s="132"/>
      <c r="J524" s="132"/>
      <c r="K524" s="132"/>
      <c r="L524" s="132"/>
      <c r="M524" s="132"/>
      <c r="N524" s="132"/>
      <c r="O524" s="132"/>
      <c r="P524" s="132"/>
      <c r="Q524" s="132"/>
      <c r="R524" s="132"/>
      <c r="S524" s="132"/>
      <c r="T524" s="132"/>
      <c r="U524" s="132"/>
      <c r="V524" s="132"/>
      <c r="W524" s="132"/>
      <c r="X524" s="132"/>
      <c r="Y524" s="132"/>
      <c r="Z524" s="132"/>
      <c r="AA524" s="132"/>
      <c r="AB524" s="132"/>
      <c r="AC524" s="132"/>
      <c r="AD524" s="132"/>
      <c r="AE524" s="132"/>
      <c r="AF524" s="132"/>
      <c r="AG524" s="132"/>
      <c r="AH524" s="132"/>
      <c r="AI524" s="132"/>
      <c r="AJ524" s="132"/>
      <c r="AK524" s="132"/>
      <c r="AL524" s="132"/>
      <c r="AM524" s="132"/>
      <c r="AN524" s="132"/>
    </row>
    <row r="525" spans="1:40">
      <c r="A525" s="132"/>
      <c r="B525" s="132"/>
      <c r="C525" s="132"/>
      <c r="D525" s="132"/>
      <c r="E525" s="132"/>
      <c r="F525" s="132"/>
      <c r="G525" s="132"/>
      <c r="H525" s="132"/>
      <c r="I525" s="132"/>
      <c r="J525" s="132"/>
      <c r="K525" s="132"/>
      <c r="L525" s="132"/>
      <c r="M525" s="132"/>
      <c r="N525" s="132"/>
      <c r="O525" s="132"/>
      <c r="P525" s="132"/>
      <c r="Q525" s="132"/>
      <c r="R525" s="132"/>
      <c r="S525" s="132"/>
      <c r="T525" s="132"/>
      <c r="U525" s="132"/>
      <c r="V525" s="132"/>
      <c r="W525" s="132"/>
      <c r="X525" s="132"/>
      <c r="Y525" s="132"/>
      <c r="Z525" s="132"/>
      <c r="AA525" s="132"/>
      <c r="AB525" s="132"/>
      <c r="AC525" s="132"/>
      <c r="AD525" s="132"/>
      <c r="AE525" s="132"/>
      <c r="AF525" s="132"/>
      <c r="AG525" s="132"/>
      <c r="AH525" s="132"/>
      <c r="AI525" s="132"/>
      <c r="AJ525" s="132"/>
      <c r="AK525" s="132"/>
      <c r="AL525" s="132"/>
      <c r="AM525" s="132"/>
      <c r="AN525" s="132"/>
    </row>
    <row r="526" spans="1:40">
      <c r="A526" s="132"/>
      <c r="B526" s="132"/>
      <c r="C526" s="132"/>
      <c r="D526" s="132"/>
      <c r="E526" s="132"/>
      <c r="F526" s="132"/>
      <c r="G526" s="132"/>
      <c r="H526" s="132"/>
      <c r="I526" s="132"/>
      <c r="J526" s="132"/>
      <c r="K526" s="132"/>
      <c r="L526" s="132"/>
      <c r="M526" s="132"/>
      <c r="N526" s="132"/>
      <c r="O526" s="132"/>
      <c r="P526" s="132"/>
      <c r="Q526" s="132"/>
      <c r="R526" s="132"/>
      <c r="S526" s="132"/>
      <c r="T526" s="132"/>
      <c r="U526" s="132"/>
      <c r="V526" s="132"/>
      <c r="W526" s="132"/>
      <c r="X526" s="132"/>
      <c r="Y526" s="132"/>
      <c r="Z526" s="132"/>
      <c r="AA526" s="132"/>
      <c r="AB526" s="132"/>
      <c r="AC526" s="132"/>
      <c r="AD526" s="132"/>
      <c r="AE526" s="132"/>
      <c r="AF526" s="132"/>
      <c r="AG526" s="132"/>
      <c r="AH526" s="132"/>
      <c r="AI526" s="132"/>
      <c r="AJ526" s="132"/>
      <c r="AK526" s="132"/>
      <c r="AL526" s="132"/>
      <c r="AM526" s="132"/>
      <c r="AN526" s="132"/>
    </row>
    <row r="527" spans="1:40">
      <c r="A527" s="132"/>
      <c r="B527" s="132"/>
      <c r="C527" s="132"/>
      <c r="D527" s="132"/>
      <c r="E527" s="132"/>
      <c r="F527" s="132"/>
      <c r="G527" s="132"/>
      <c r="H527" s="132"/>
      <c r="I527" s="132"/>
      <c r="J527" s="132"/>
      <c r="K527" s="132"/>
      <c r="L527" s="132"/>
      <c r="M527" s="132"/>
      <c r="N527" s="132"/>
      <c r="O527" s="132"/>
      <c r="P527" s="132"/>
      <c r="Q527" s="132"/>
      <c r="R527" s="132"/>
      <c r="S527" s="132"/>
      <c r="T527" s="132"/>
      <c r="U527" s="132"/>
      <c r="V527" s="132"/>
      <c r="W527" s="132"/>
      <c r="X527" s="132"/>
      <c r="Y527" s="132"/>
      <c r="Z527" s="132"/>
      <c r="AA527" s="132"/>
      <c r="AB527" s="132"/>
      <c r="AC527" s="132"/>
      <c r="AD527" s="132"/>
      <c r="AE527" s="132"/>
      <c r="AF527" s="132"/>
      <c r="AG527" s="132"/>
      <c r="AH527" s="132"/>
      <c r="AI527" s="132"/>
      <c r="AJ527" s="132"/>
      <c r="AK527" s="132"/>
      <c r="AL527" s="132"/>
      <c r="AM527" s="132"/>
      <c r="AN527" s="132"/>
    </row>
    <row r="528" spans="1:40">
      <c r="A528" s="132"/>
      <c r="B528" s="132"/>
      <c r="C528" s="132"/>
      <c r="D528" s="132"/>
      <c r="E528" s="132"/>
      <c r="F528" s="132"/>
      <c r="G528" s="132"/>
      <c r="H528" s="132"/>
      <c r="I528" s="132"/>
      <c r="J528" s="132"/>
      <c r="K528" s="132"/>
      <c r="L528" s="132"/>
      <c r="M528" s="132"/>
      <c r="N528" s="132"/>
      <c r="O528" s="132"/>
      <c r="P528" s="132"/>
      <c r="Q528" s="132"/>
      <c r="R528" s="132"/>
      <c r="S528" s="132"/>
      <c r="T528" s="132"/>
      <c r="U528" s="132"/>
      <c r="V528" s="132"/>
      <c r="W528" s="132"/>
      <c r="X528" s="132"/>
      <c r="Y528" s="132"/>
      <c r="Z528" s="132"/>
      <c r="AA528" s="132"/>
      <c r="AB528" s="132"/>
      <c r="AC528" s="132"/>
      <c r="AD528" s="132"/>
      <c r="AE528" s="132"/>
      <c r="AF528" s="132"/>
      <c r="AG528" s="132"/>
      <c r="AH528" s="132"/>
      <c r="AI528" s="132"/>
      <c r="AJ528" s="132"/>
      <c r="AK528" s="132"/>
      <c r="AL528" s="132"/>
      <c r="AM528" s="132"/>
      <c r="AN528" s="132"/>
    </row>
    <row r="529" spans="1:40">
      <c r="A529" s="132"/>
      <c r="B529" s="132"/>
      <c r="C529" s="132"/>
      <c r="D529" s="132"/>
      <c r="E529" s="132"/>
      <c r="F529" s="132"/>
      <c r="G529" s="132"/>
      <c r="H529" s="132"/>
      <c r="I529" s="132"/>
      <c r="J529" s="132"/>
      <c r="K529" s="132"/>
      <c r="L529" s="132"/>
      <c r="M529" s="132"/>
      <c r="N529" s="132"/>
      <c r="O529" s="132"/>
      <c r="P529" s="132"/>
      <c r="Q529" s="132"/>
      <c r="R529" s="132"/>
      <c r="S529" s="132"/>
      <c r="T529" s="132"/>
      <c r="U529" s="132"/>
      <c r="V529" s="132"/>
      <c r="W529" s="132"/>
      <c r="X529" s="132"/>
      <c r="Y529" s="132"/>
      <c r="Z529" s="132"/>
      <c r="AA529" s="132"/>
      <c r="AB529" s="132"/>
      <c r="AC529" s="132"/>
      <c r="AD529" s="132"/>
      <c r="AE529" s="132"/>
      <c r="AF529" s="132"/>
      <c r="AG529" s="132"/>
      <c r="AH529" s="132"/>
      <c r="AI529" s="132"/>
      <c r="AJ529" s="132"/>
      <c r="AK529" s="132"/>
      <c r="AL529" s="132"/>
      <c r="AM529" s="132"/>
      <c r="AN529" s="132"/>
    </row>
    <row r="530" spans="1:40">
      <c r="A530" s="132"/>
      <c r="B530" s="132"/>
      <c r="C530" s="132"/>
      <c r="D530" s="132"/>
      <c r="E530" s="132"/>
      <c r="F530" s="132"/>
      <c r="G530" s="132"/>
      <c r="H530" s="132"/>
      <c r="I530" s="132"/>
      <c r="J530" s="132"/>
      <c r="K530" s="132"/>
      <c r="L530" s="132"/>
      <c r="M530" s="132"/>
      <c r="N530" s="132"/>
      <c r="O530" s="132"/>
      <c r="P530" s="132"/>
      <c r="Q530" s="132"/>
      <c r="R530" s="132"/>
      <c r="S530" s="132"/>
      <c r="T530" s="132"/>
      <c r="U530" s="132"/>
      <c r="V530" s="132"/>
      <c r="W530" s="132"/>
      <c r="X530" s="132"/>
      <c r="Y530" s="132"/>
      <c r="Z530" s="132"/>
      <c r="AA530" s="132"/>
      <c r="AB530" s="132"/>
      <c r="AC530" s="132"/>
      <c r="AD530" s="132"/>
      <c r="AE530" s="132"/>
      <c r="AF530" s="132"/>
      <c r="AG530" s="132"/>
      <c r="AH530" s="132"/>
      <c r="AI530" s="132"/>
      <c r="AJ530" s="132"/>
      <c r="AK530" s="132"/>
      <c r="AL530" s="132"/>
      <c r="AM530" s="132"/>
      <c r="AN530" s="132"/>
    </row>
    <row r="531" spans="1:40">
      <c r="A531" s="132"/>
      <c r="B531" s="132"/>
      <c r="C531" s="132"/>
      <c r="D531" s="132"/>
      <c r="E531" s="132"/>
      <c r="F531" s="132"/>
      <c r="G531" s="132"/>
      <c r="H531" s="132"/>
      <c r="I531" s="132"/>
      <c r="J531" s="132"/>
      <c r="K531" s="132"/>
      <c r="L531" s="132"/>
      <c r="M531" s="132"/>
      <c r="N531" s="132"/>
      <c r="O531" s="132"/>
      <c r="P531" s="132"/>
      <c r="Q531" s="132"/>
      <c r="R531" s="132"/>
      <c r="S531" s="132"/>
      <c r="T531" s="132"/>
      <c r="U531" s="132"/>
      <c r="V531" s="132"/>
      <c r="W531" s="132"/>
      <c r="X531" s="132"/>
      <c r="Y531" s="132"/>
      <c r="Z531" s="132"/>
      <c r="AA531" s="132"/>
      <c r="AB531" s="132"/>
      <c r="AC531" s="132"/>
      <c r="AD531" s="132"/>
      <c r="AE531" s="132"/>
      <c r="AF531" s="132"/>
      <c r="AG531" s="132"/>
      <c r="AH531" s="132"/>
      <c r="AI531" s="132"/>
      <c r="AJ531" s="132"/>
      <c r="AK531" s="132"/>
      <c r="AL531" s="132"/>
      <c r="AM531" s="132"/>
      <c r="AN531" s="132"/>
    </row>
    <row r="532" spans="1:40">
      <c r="A532" s="132"/>
      <c r="B532" s="132"/>
      <c r="C532" s="132"/>
      <c r="D532" s="132"/>
      <c r="E532" s="132"/>
      <c r="F532" s="132"/>
      <c r="G532" s="132"/>
      <c r="H532" s="132"/>
      <c r="I532" s="132"/>
      <c r="J532" s="132"/>
      <c r="K532" s="132"/>
      <c r="L532" s="132"/>
      <c r="M532" s="132"/>
      <c r="N532" s="132"/>
      <c r="O532" s="132"/>
      <c r="P532" s="132"/>
      <c r="Q532" s="132"/>
      <c r="R532" s="132"/>
      <c r="S532" s="132"/>
      <c r="T532" s="132"/>
      <c r="U532" s="132"/>
      <c r="V532" s="132"/>
      <c r="W532" s="132"/>
      <c r="X532" s="132"/>
      <c r="Y532" s="132"/>
      <c r="Z532" s="132"/>
      <c r="AA532" s="132"/>
      <c r="AB532" s="132"/>
      <c r="AC532" s="132"/>
      <c r="AD532" s="132"/>
      <c r="AE532" s="132"/>
      <c r="AF532" s="132"/>
      <c r="AG532" s="132"/>
      <c r="AH532" s="132"/>
      <c r="AI532" s="132"/>
      <c r="AJ532" s="132"/>
      <c r="AK532" s="132"/>
      <c r="AL532" s="132"/>
      <c r="AM532" s="132"/>
      <c r="AN532" s="132"/>
    </row>
    <row r="533" spans="1:40">
      <c r="A533" s="132"/>
      <c r="B533" s="132"/>
      <c r="C533" s="132"/>
      <c r="D533" s="132"/>
      <c r="E533" s="132"/>
      <c r="F533" s="132"/>
      <c r="G533" s="132"/>
      <c r="H533" s="132"/>
      <c r="I533" s="132"/>
      <c r="J533" s="132"/>
      <c r="K533" s="132"/>
      <c r="L533" s="132"/>
      <c r="M533" s="132"/>
      <c r="N533" s="132"/>
      <c r="O533" s="132"/>
      <c r="P533" s="132"/>
      <c r="Q533" s="132"/>
      <c r="R533" s="132"/>
      <c r="S533" s="132"/>
      <c r="T533" s="132"/>
      <c r="U533" s="132"/>
      <c r="V533" s="132"/>
      <c r="W533" s="132"/>
      <c r="X533" s="132"/>
      <c r="Y533" s="132"/>
      <c r="Z533" s="132"/>
      <c r="AA533" s="132"/>
      <c r="AB533" s="132"/>
      <c r="AC533" s="132"/>
      <c r="AD533" s="132"/>
      <c r="AE533" s="132"/>
      <c r="AF533" s="132"/>
      <c r="AG533" s="132"/>
      <c r="AH533" s="132"/>
      <c r="AI533" s="132"/>
      <c r="AJ533" s="132"/>
      <c r="AK533" s="132"/>
      <c r="AL533" s="132"/>
      <c r="AM533" s="132"/>
      <c r="AN533" s="132"/>
    </row>
    <row r="534" spans="1:40">
      <c r="A534" s="132"/>
      <c r="B534" s="132"/>
      <c r="C534" s="132"/>
      <c r="D534" s="132"/>
      <c r="E534" s="132"/>
      <c r="F534" s="132"/>
      <c r="G534" s="132"/>
      <c r="H534" s="132"/>
      <c r="I534" s="132"/>
      <c r="J534" s="132"/>
      <c r="K534" s="132"/>
      <c r="L534" s="132"/>
      <c r="M534" s="132"/>
      <c r="N534" s="132"/>
      <c r="O534" s="132"/>
      <c r="P534" s="132"/>
      <c r="Q534" s="132"/>
      <c r="R534" s="132"/>
      <c r="S534" s="132"/>
      <c r="T534" s="132"/>
      <c r="U534" s="132"/>
      <c r="V534" s="132"/>
      <c r="W534" s="132"/>
      <c r="X534" s="132"/>
      <c r="Y534" s="132"/>
      <c r="Z534" s="132"/>
      <c r="AA534" s="132"/>
      <c r="AB534" s="132"/>
      <c r="AC534" s="132"/>
      <c r="AD534" s="132"/>
      <c r="AE534" s="132"/>
      <c r="AF534" s="132"/>
      <c r="AG534" s="132"/>
      <c r="AH534" s="132"/>
      <c r="AI534" s="132"/>
      <c r="AJ534" s="132"/>
      <c r="AK534" s="132"/>
      <c r="AL534" s="132"/>
      <c r="AM534" s="132"/>
      <c r="AN534" s="132"/>
    </row>
    <row r="535" spans="1:40">
      <c r="A535" s="132"/>
      <c r="B535" s="132"/>
      <c r="C535" s="132"/>
      <c r="D535" s="132"/>
      <c r="E535" s="132"/>
      <c r="F535" s="132"/>
      <c r="G535" s="132"/>
      <c r="H535" s="132"/>
      <c r="I535" s="132"/>
      <c r="J535" s="132"/>
      <c r="K535" s="132"/>
      <c r="L535" s="132"/>
      <c r="M535" s="132"/>
      <c r="N535" s="132"/>
      <c r="O535" s="132"/>
      <c r="P535" s="132"/>
      <c r="Q535" s="132"/>
      <c r="R535" s="132"/>
      <c r="S535" s="132"/>
      <c r="T535" s="132"/>
      <c r="U535" s="132"/>
      <c r="V535" s="132"/>
      <c r="W535" s="132"/>
      <c r="X535" s="132"/>
      <c r="Y535" s="132"/>
      <c r="Z535" s="132"/>
      <c r="AA535" s="132"/>
      <c r="AB535" s="132"/>
      <c r="AC535" s="132"/>
      <c r="AD535" s="132"/>
      <c r="AE535" s="132"/>
      <c r="AF535" s="132"/>
      <c r="AG535" s="132"/>
      <c r="AH535" s="132"/>
      <c r="AI535" s="132"/>
      <c r="AJ535" s="132"/>
      <c r="AK535" s="132"/>
      <c r="AL535" s="132"/>
      <c r="AM535" s="132"/>
      <c r="AN535" s="132"/>
    </row>
    <row r="536" spans="1:40">
      <c r="A536" s="132"/>
      <c r="B536" s="132"/>
      <c r="C536" s="132"/>
      <c r="D536" s="132"/>
      <c r="E536" s="132"/>
      <c r="F536" s="132"/>
      <c r="G536" s="132"/>
      <c r="H536" s="132"/>
      <c r="I536" s="132"/>
      <c r="J536" s="132"/>
      <c r="K536" s="132"/>
      <c r="L536" s="132"/>
      <c r="M536" s="132"/>
      <c r="N536" s="132"/>
      <c r="O536" s="132"/>
      <c r="P536" s="132"/>
      <c r="Q536" s="132"/>
      <c r="R536" s="132"/>
      <c r="S536" s="132"/>
      <c r="T536" s="132"/>
      <c r="U536" s="132"/>
      <c r="V536" s="132"/>
      <c r="W536" s="132"/>
      <c r="X536" s="132"/>
      <c r="Y536" s="132"/>
      <c r="Z536" s="132"/>
      <c r="AA536" s="132"/>
      <c r="AB536" s="132"/>
      <c r="AC536" s="132"/>
      <c r="AD536" s="132"/>
      <c r="AE536" s="132"/>
      <c r="AF536" s="132"/>
      <c r="AG536" s="132"/>
      <c r="AH536" s="132"/>
      <c r="AI536" s="132"/>
      <c r="AJ536" s="132"/>
      <c r="AK536" s="132"/>
      <c r="AL536" s="132"/>
      <c r="AM536" s="132"/>
      <c r="AN536" s="132"/>
    </row>
    <row r="537" spans="1:40">
      <c r="A537" s="132"/>
      <c r="B537" s="132"/>
      <c r="C537" s="132"/>
      <c r="D537" s="132"/>
      <c r="E537" s="132"/>
      <c r="F537" s="132"/>
      <c r="G537" s="132"/>
      <c r="H537" s="132"/>
      <c r="I537" s="132"/>
      <c r="J537" s="132"/>
      <c r="K537" s="132"/>
      <c r="L537" s="132"/>
      <c r="M537" s="132"/>
      <c r="N537" s="132"/>
      <c r="O537" s="132"/>
      <c r="P537" s="132"/>
      <c r="Q537" s="132"/>
      <c r="R537" s="132"/>
      <c r="S537" s="132"/>
      <c r="T537" s="132"/>
      <c r="U537" s="132"/>
      <c r="V537" s="132"/>
      <c r="W537" s="132"/>
      <c r="X537" s="132"/>
      <c r="Y537" s="132"/>
      <c r="Z537" s="132"/>
      <c r="AA537" s="132"/>
      <c r="AB537" s="132"/>
      <c r="AC537" s="132"/>
      <c r="AD537" s="132"/>
      <c r="AE537" s="132"/>
      <c r="AF537" s="132"/>
      <c r="AG537" s="132"/>
      <c r="AH537" s="132"/>
      <c r="AI537" s="132"/>
      <c r="AJ537" s="132"/>
      <c r="AK537" s="132"/>
      <c r="AL537" s="132"/>
      <c r="AM537" s="132"/>
      <c r="AN537" s="132"/>
    </row>
    <row r="538" spans="1:40">
      <c r="A538" s="132"/>
      <c r="B538" s="132"/>
      <c r="C538" s="132"/>
      <c r="D538" s="132"/>
      <c r="E538" s="132"/>
      <c r="F538" s="132"/>
      <c r="G538" s="132"/>
      <c r="H538" s="132"/>
      <c r="I538" s="132"/>
      <c r="J538" s="132"/>
      <c r="K538" s="132"/>
      <c r="L538" s="132"/>
      <c r="M538" s="132"/>
      <c r="N538" s="132"/>
      <c r="O538" s="132"/>
      <c r="P538" s="132"/>
      <c r="Q538" s="132"/>
      <c r="R538" s="132"/>
      <c r="S538" s="132"/>
      <c r="T538" s="132"/>
      <c r="U538" s="132"/>
      <c r="V538" s="132"/>
      <c r="W538" s="132"/>
      <c r="X538" s="132"/>
      <c r="Y538" s="132"/>
      <c r="Z538" s="132"/>
      <c r="AA538" s="132"/>
      <c r="AB538" s="132"/>
      <c r="AC538" s="132"/>
      <c r="AD538" s="132"/>
      <c r="AE538" s="132"/>
      <c r="AF538" s="132"/>
      <c r="AG538" s="132"/>
      <c r="AH538" s="132"/>
      <c r="AI538" s="132"/>
      <c r="AJ538" s="132"/>
      <c r="AK538" s="132"/>
      <c r="AL538" s="132"/>
      <c r="AM538" s="132"/>
      <c r="AN538" s="132"/>
    </row>
    <row r="539" spans="1:40">
      <c r="A539" s="132"/>
      <c r="B539" s="132"/>
      <c r="C539" s="132"/>
      <c r="D539" s="132"/>
      <c r="E539" s="132"/>
      <c r="F539" s="132"/>
      <c r="G539" s="132"/>
      <c r="H539" s="132"/>
      <c r="I539" s="132"/>
      <c r="J539" s="132"/>
      <c r="K539" s="132"/>
      <c r="L539" s="132"/>
      <c r="M539" s="132"/>
      <c r="N539" s="132"/>
      <c r="O539" s="132"/>
      <c r="P539" s="132"/>
      <c r="Q539" s="132"/>
      <c r="R539" s="132"/>
      <c r="S539" s="132"/>
      <c r="T539" s="132"/>
      <c r="U539" s="132"/>
      <c r="V539" s="132"/>
      <c r="W539" s="132"/>
      <c r="X539" s="132"/>
      <c r="Y539" s="132"/>
      <c r="Z539" s="132"/>
      <c r="AA539" s="132"/>
      <c r="AB539" s="132"/>
      <c r="AC539" s="132"/>
      <c r="AD539" s="132"/>
      <c r="AE539" s="132"/>
      <c r="AF539" s="132"/>
      <c r="AG539" s="132"/>
      <c r="AH539" s="132"/>
      <c r="AI539" s="132"/>
      <c r="AJ539" s="132"/>
      <c r="AK539" s="132"/>
      <c r="AL539" s="132"/>
      <c r="AM539" s="132"/>
      <c r="AN539" s="132"/>
    </row>
    <row r="540" spans="1:40">
      <c r="A540" s="132"/>
      <c r="B540" s="132"/>
      <c r="C540" s="132"/>
      <c r="D540" s="132"/>
      <c r="E540" s="132"/>
      <c r="F540" s="132"/>
      <c r="G540" s="132"/>
      <c r="H540" s="132"/>
      <c r="I540" s="132"/>
      <c r="J540" s="132"/>
      <c r="K540" s="132"/>
      <c r="L540" s="132"/>
      <c r="M540" s="132"/>
      <c r="N540" s="132"/>
      <c r="O540" s="132"/>
      <c r="P540" s="132"/>
      <c r="Q540" s="132"/>
      <c r="R540" s="132"/>
      <c r="S540" s="132"/>
      <c r="T540" s="132"/>
      <c r="U540" s="132"/>
      <c r="V540" s="132"/>
      <c r="W540" s="132"/>
      <c r="X540" s="132"/>
      <c r="Y540" s="132"/>
      <c r="Z540" s="132"/>
      <c r="AA540" s="132"/>
      <c r="AB540" s="132"/>
      <c r="AC540" s="132"/>
      <c r="AD540" s="132"/>
      <c r="AE540" s="132"/>
      <c r="AF540" s="132"/>
      <c r="AG540" s="132"/>
      <c r="AH540" s="132"/>
      <c r="AI540" s="132"/>
      <c r="AJ540" s="132"/>
      <c r="AK540" s="132"/>
      <c r="AL540" s="132"/>
      <c r="AM540" s="132"/>
      <c r="AN540" s="132"/>
    </row>
    <row r="541" spans="1:40">
      <c r="A541" s="132"/>
      <c r="B541" s="132"/>
      <c r="C541" s="132"/>
      <c r="D541" s="132"/>
      <c r="E541" s="132"/>
      <c r="F541" s="132"/>
      <c r="G541" s="132"/>
      <c r="H541" s="132"/>
      <c r="I541" s="132"/>
      <c r="J541" s="132"/>
      <c r="K541" s="132"/>
      <c r="L541" s="132"/>
      <c r="M541" s="132"/>
      <c r="N541" s="132"/>
      <c r="O541" s="132"/>
      <c r="P541" s="132"/>
      <c r="Q541" s="132"/>
      <c r="R541" s="132"/>
      <c r="S541" s="132"/>
      <c r="T541" s="132"/>
      <c r="U541" s="132"/>
      <c r="V541" s="132"/>
      <c r="W541" s="132"/>
      <c r="X541" s="132"/>
      <c r="Y541" s="132"/>
      <c r="Z541" s="132"/>
      <c r="AA541" s="132"/>
      <c r="AB541" s="132"/>
      <c r="AC541" s="132"/>
      <c r="AD541" s="132"/>
      <c r="AE541" s="132"/>
      <c r="AF541" s="132"/>
      <c r="AG541" s="132"/>
      <c r="AH541" s="132"/>
      <c r="AI541" s="132"/>
      <c r="AJ541" s="132"/>
      <c r="AK541" s="132"/>
      <c r="AL541" s="132"/>
      <c r="AM541" s="132"/>
      <c r="AN541" s="132"/>
    </row>
    <row r="542" spans="1:40">
      <c r="A542" s="132"/>
      <c r="B542" s="132"/>
      <c r="C542" s="132"/>
      <c r="D542" s="132"/>
      <c r="E542" s="132"/>
      <c r="F542" s="132"/>
      <c r="G542" s="132"/>
      <c r="H542" s="132"/>
      <c r="I542" s="132"/>
      <c r="J542" s="132"/>
      <c r="K542" s="132"/>
      <c r="L542" s="132"/>
      <c r="M542" s="132"/>
      <c r="N542" s="132"/>
      <c r="O542" s="132"/>
      <c r="P542" s="132"/>
      <c r="Q542" s="132"/>
      <c r="R542" s="132"/>
      <c r="S542" s="132"/>
      <c r="T542" s="132"/>
      <c r="U542" s="132"/>
      <c r="V542" s="132"/>
      <c r="W542" s="132"/>
      <c r="X542" s="132"/>
      <c r="Y542" s="132"/>
      <c r="Z542" s="132"/>
      <c r="AA542" s="132"/>
      <c r="AB542" s="132"/>
      <c r="AC542" s="132"/>
      <c r="AD542" s="132"/>
      <c r="AE542" s="132"/>
      <c r="AF542" s="132"/>
      <c r="AG542" s="132"/>
      <c r="AH542" s="132"/>
      <c r="AI542" s="132"/>
      <c r="AJ542" s="132"/>
      <c r="AK542" s="132"/>
      <c r="AL542" s="132"/>
      <c r="AM542" s="132"/>
      <c r="AN542" s="132"/>
    </row>
    <row r="543" spans="1:40">
      <c r="A543" s="132"/>
      <c r="B543" s="132"/>
      <c r="C543" s="132"/>
      <c r="D543" s="132"/>
      <c r="E543" s="132"/>
      <c r="F543" s="132"/>
      <c r="G543" s="132"/>
      <c r="H543" s="132"/>
      <c r="I543" s="132"/>
      <c r="J543" s="132"/>
      <c r="K543" s="132"/>
      <c r="L543" s="132"/>
      <c r="M543" s="132"/>
      <c r="N543" s="132"/>
      <c r="O543" s="132"/>
      <c r="P543" s="132"/>
      <c r="Q543" s="132"/>
      <c r="R543" s="132"/>
      <c r="S543" s="132"/>
      <c r="T543" s="132"/>
      <c r="U543" s="132"/>
      <c r="V543" s="132"/>
      <c r="W543" s="132"/>
      <c r="X543" s="132"/>
      <c r="Y543" s="132"/>
      <c r="Z543" s="132"/>
      <c r="AA543" s="132"/>
      <c r="AB543" s="132"/>
      <c r="AC543" s="132"/>
      <c r="AD543" s="132"/>
      <c r="AE543" s="132"/>
      <c r="AF543" s="132"/>
      <c r="AG543" s="132"/>
      <c r="AH543" s="132"/>
      <c r="AI543" s="132"/>
      <c r="AJ543" s="132"/>
      <c r="AK543" s="132"/>
      <c r="AL543" s="132"/>
      <c r="AM543" s="132"/>
      <c r="AN543" s="132"/>
    </row>
    <row r="544" spans="1:40">
      <c r="A544" s="132"/>
      <c r="B544" s="132"/>
      <c r="C544" s="132"/>
      <c r="D544" s="132"/>
      <c r="E544" s="132"/>
      <c r="F544" s="132"/>
      <c r="G544" s="132"/>
      <c r="H544" s="132"/>
      <c r="I544" s="132"/>
      <c r="J544" s="132"/>
      <c r="K544" s="132"/>
      <c r="L544" s="132"/>
      <c r="M544" s="132"/>
      <c r="N544" s="132"/>
      <c r="O544" s="132"/>
      <c r="P544" s="132"/>
      <c r="Q544" s="132"/>
      <c r="R544" s="132"/>
      <c r="S544" s="132"/>
      <c r="T544" s="132"/>
      <c r="U544" s="132"/>
      <c r="V544" s="132"/>
      <c r="W544" s="132"/>
      <c r="X544" s="132"/>
      <c r="Y544" s="132"/>
      <c r="Z544" s="132"/>
      <c r="AA544" s="132"/>
      <c r="AB544" s="132"/>
      <c r="AC544" s="132"/>
      <c r="AD544" s="132"/>
      <c r="AE544" s="132"/>
      <c r="AF544" s="132"/>
      <c r="AG544" s="132"/>
      <c r="AH544" s="132"/>
      <c r="AI544" s="132"/>
      <c r="AJ544" s="132"/>
      <c r="AK544" s="132"/>
      <c r="AL544" s="132"/>
      <c r="AM544" s="132"/>
      <c r="AN544" s="132"/>
    </row>
    <row r="545" spans="1:40">
      <c r="A545" s="132"/>
      <c r="B545" s="132"/>
      <c r="C545" s="132"/>
      <c r="D545" s="132"/>
      <c r="E545" s="132"/>
      <c r="F545" s="132"/>
      <c r="G545" s="132"/>
      <c r="H545" s="132"/>
      <c r="I545" s="132"/>
      <c r="J545" s="132"/>
      <c r="K545" s="132"/>
      <c r="L545" s="132"/>
      <c r="M545" s="132"/>
      <c r="N545" s="132"/>
      <c r="O545" s="132"/>
      <c r="P545" s="132"/>
      <c r="Q545" s="132"/>
      <c r="R545" s="132"/>
      <c r="S545" s="132"/>
      <c r="T545" s="132"/>
      <c r="U545" s="132"/>
      <c r="V545" s="132"/>
      <c r="W545" s="132"/>
      <c r="X545" s="132"/>
      <c r="Y545" s="132"/>
      <c r="Z545" s="132"/>
      <c r="AA545" s="132"/>
      <c r="AB545" s="132"/>
      <c r="AC545" s="132"/>
      <c r="AD545" s="132"/>
      <c r="AE545" s="132"/>
      <c r="AF545" s="132"/>
      <c r="AG545" s="132"/>
      <c r="AH545" s="132"/>
      <c r="AI545" s="132"/>
      <c r="AJ545" s="132"/>
      <c r="AK545" s="132"/>
      <c r="AL545" s="132"/>
      <c r="AM545" s="132"/>
      <c r="AN545" s="132"/>
    </row>
    <row r="546" spans="1:40">
      <c r="A546" s="132"/>
      <c r="B546" s="132"/>
      <c r="C546" s="132"/>
      <c r="D546" s="132"/>
      <c r="E546" s="132"/>
      <c r="F546" s="132"/>
      <c r="G546" s="132"/>
      <c r="H546" s="132"/>
      <c r="I546" s="132"/>
      <c r="J546" s="132"/>
      <c r="K546" s="132"/>
      <c r="L546" s="132"/>
      <c r="M546" s="132"/>
      <c r="N546" s="132"/>
      <c r="O546" s="132"/>
      <c r="P546" s="132"/>
      <c r="Q546" s="132"/>
      <c r="R546" s="132"/>
      <c r="S546" s="132"/>
      <c r="T546" s="132"/>
      <c r="U546" s="132"/>
      <c r="V546" s="132"/>
      <c r="W546" s="132"/>
      <c r="X546" s="132"/>
      <c r="Y546" s="132"/>
      <c r="Z546" s="132"/>
      <c r="AA546" s="132"/>
      <c r="AB546" s="132"/>
      <c r="AC546" s="132"/>
      <c r="AD546" s="132"/>
      <c r="AE546" s="132"/>
      <c r="AF546" s="132"/>
      <c r="AG546" s="132"/>
      <c r="AH546" s="132"/>
      <c r="AI546" s="132"/>
      <c r="AJ546" s="132"/>
      <c r="AK546" s="132"/>
      <c r="AL546" s="132"/>
      <c r="AM546" s="132"/>
      <c r="AN546" s="132"/>
    </row>
    <row r="547" spans="1:40">
      <c r="A547" s="132"/>
      <c r="B547" s="132"/>
      <c r="C547" s="132"/>
      <c r="D547" s="132"/>
      <c r="E547" s="132"/>
      <c r="F547" s="132"/>
      <c r="G547" s="132"/>
      <c r="H547" s="132"/>
      <c r="I547" s="132"/>
      <c r="J547" s="132"/>
      <c r="K547" s="132"/>
      <c r="L547" s="132"/>
      <c r="M547" s="132"/>
      <c r="N547" s="132"/>
      <c r="O547" s="132"/>
      <c r="P547" s="132"/>
      <c r="Q547" s="132"/>
      <c r="R547" s="132"/>
      <c r="S547" s="132"/>
      <c r="T547" s="132"/>
      <c r="U547" s="132"/>
      <c r="V547" s="132"/>
      <c r="W547" s="132"/>
      <c r="X547" s="132"/>
      <c r="Y547" s="132"/>
      <c r="Z547" s="132"/>
      <c r="AA547" s="132"/>
      <c r="AB547" s="132"/>
      <c r="AC547" s="132"/>
      <c r="AD547" s="132"/>
      <c r="AE547" s="132"/>
      <c r="AF547" s="132"/>
      <c r="AG547" s="132"/>
      <c r="AH547" s="132"/>
      <c r="AI547" s="132"/>
      <c r="AJ547" s="132"/>
      <c r="AK547" s="132"/>
      <c r="AL547" s="132"/>
      <c r="AM547" s="132"/>
      <c r="AN547" s="132"/>
    </row>
    <row r="548" spans="1:40">
      <c r="A548" s="132"/>
      <c r="B548" s="132"/>
      <c r="C548" s="132"/>
      <c r="D548" s="132"/>
      <c r="E548" s="132"/>
      <c r="F548" s="132"/>
      <c r="G548" s="132"/>
      <c r="H548" s="132"/>
      <c r="I548" s="132"/>
      <c r="J548" s="132"/>
      <c r="K548" s="132"/>
      <c r="L548" s="132"/>
      <c r="M548" s="132"/>
      <c r="N548" s="132"/>
      <c r="O548" s="132"/>
      <c r="P548" s="132"/>
      <c r="Q548" s="132"/>
      <c r="R548" s="132"/>
      <c r="S548" s="132"/>
      <c r="T548" s="132"/>
      <c r="U548" s="132"/>
      <c r="V548" s="132"/>
      <c r="W548" s="132"/>
      <c r="X548" s="132"/>
      <c r="Y548" s="132"/>
      <c r="Z548" s="132"/>
      <c r="AA548" s="132"/>
      <c r="AB548" s="132"/>
      <c r="AC548" s="132"/>
      <c r="AD548" s="132"/>
      <c r="AE548" s="132"/>
      <c r="AF548" s="132"/>
      <c r="AG548" s="132"/>
      <c r="AH548" s="132"/>
      <c r="AI548" s="132"/>
      <c r="AJ548" s="132"/>
      <c r="AK548" s="132"/>
      <c r="AL548" s="132"/>
      <c r="AM548" s="132"/>
      <c r="AN548" s="132"/>
    </row>
    <row r="549" spans="1:40">
      <c r="A549" s="132"/>
      <c r="B549" s="132"/>
      <c r="C549" s="132"/>
      <c r="D549" s="132"/>
      <c r="E549" s="132"/>
      <c r="F549" s="132"/>
      <c r="G549" s="132"/>
      <c r="H549" s="132"/>
      <c r="I549" s="132"/>
      <c r="J549" s="132"/>
      <c r="K549" s="132"/>
      <c r="L549" s="132"/>
      <c r="M549" s="132"/>
      <c r="N549" s="132"/>
      <c r="O549" s="132"/>
      <c r="P549" s="132"/>
      <c r="Q549" s="132"/>
      <c r="R549" s="132"/>
      <c r="S549" s="132"/>
      <c r="T549" s="132"/>
      <c r="U549" s="132"/>
      <c r="V549" s="132"/>
      <c r="W549" s="132"/>
      <c r="X549" s="132"/>
      <c r="Y549" s="132"/>
      <c r="Z549" s="132"/>
      <c r="AA549" s="132"/>
      <c r="AB549" s="132"/>
      <c r="AC549" s="132"/>
      <c r="AD549" s="132"/>
      <c r="AE549" s="132"/>
      <c r="AF549" s="132"/>
      <c r="AG549" s="132"/>
      <c r="AH549" s="132"/>
      <c r="AI549" s="132"/>
      <c r="AJ549" s="132"/>
      <c r="AK549" s="132"/>
      <c r="AL549" s="132"/>
      <c r="AM549" s="132"/>
      <c r="AN549" s="132"/>
    </row>
    <row r="550" spans="1:40">
      <c r="A550" s="132"/>
      <c r="B550" s="132"/>
      <c r="C550" s="132"/>
      <c r="D550" s="132"/>
      <c r="E550" s="132"/>
      <c r="F550" s="132"/>
      <c r="G550" s="132"/>
      <c r="H550" s="132"/>
      <c r="I550" s="132"/>
      <c r="J550" s="132"/>
      <c r="K550" s="132"/>
      <c r="L550" s="132"/>
      <c r="M550" s="132"/>
      <c r="N550" s="132"/>
      <c r="O550" s="132"/>
      <c r="P550" s="132"/>
      <c r="Q550" s="132"/>
      <c r="R550" s="132"/>
      <c r="S550" s="132"/>
      <c r="T550" s="132"/>
      <c r="U550" s="132"/>
      <c r="V550" s="132"/>
      <c r="W550" s="132"/>
      <c r="X550" s="132"/>
      <c r="Y550" s="132"/>
      <c r="Z550" s="132"/>
      <c r="AA550" s="132"/>
      <c r="AB550" s="132"/>
      <c r="AC550" s="132"/>
      <c r="AD550" s="132"/>
      <c r="AE550" s="132"/>
      <c r="AF550" s="132"/>
      <c r="AG550" s="132"/>
      <c r="AH550" s="132"/>
      <c r="AI550" s="132"/>
      <c r="AJ550" s="132"/>
      <c r="AK550" s="132"/>
      <c r="AL550" s="132"/>
      <c r="AM550" s="132"/>
      <c r="AN550" s="132"/>
    </row>
    <row r="551" spans="1:40">
      <c r="A551" s="132"/>
      <c r="B551" s="132"/>
      <c r="C551" s="132"/>
      <c r="D551" s="132"/>
      <c r="E551" s="132"/>
      <c r="F551" s="132"/>
      <c r="G551" s="132"/>
      <c r="H551" s="132"/>
      <c r="I551" s="132"/>
      <c r="J551" s="132"/>
      <c r="K551" s="132"/>
      <c r="L551" s="132"/>
      <c r="M551" s="132"/>
      <c r="N551" s="132"/>
      <c r="O551" s="132"/>
      <c r="P551" s="132"/>
      <c r="Q551" s="132"/>
      <c r="R551" s="132"/>
      <c r="S551" s="132"/>
      <c r="T551" s="132"/>
      <c r="U551" s="132"/>
      <c r="V551" s="132"/>
      <c r="W551" s="132"/>
      <c r="X551" s="132"/>
      <c r="Y551" s="132"/>
      <c r="Z551" s="132"/>
      <c r="AA551" s="132"/>
      <c r="AB551" s="132"/>
      <c r="AC551" s="132"/>
      <c r="AD551" s="132"/>
      <c r="AE551" s="132"/>
      <c r="AF551" s="132"/>
      <c r="AG551" s="132"/>
      <c r="AH551" s="132"/>
      <c r="AI551" s="132"/>
      <c r="AJ551" s="132"/>
      <c r="AK551" s="132"/>
      <c r="AL551" s="132"/>
      <c r="AM551" s="132"/>
      <c r="AN551" s="132"/>
    </row>
    <row r="552" spans="1:40">
      <c r="A552" s="132"/>
      <c r="B552" s="132"/>
      <c r="C552" s="132"/>
      <c r="D552" s="132"/>
      <c r="E552" s="132"/>
      <c r="F552" s="132"/>
      <c r="G552" s="132"/>
      <c r="H552" s="132"/>
      <c r="I552" s="132"/>
      <c r="J552" s="132"/>
      <c r="K552" s="132"/>
      <c r="L552" s="132"/>
      <c r="M552" s="132"/>
      <c r="N552" s="132"/>
      <c r="O552" s="132"/>
      <c r="P552" s="132"/>
      <c r="Q552" s="132"/>
      <c r="R552" s="132"/>
      <c r="S552" s="132"/>
      <c r="T552" s="132"/>
      <c r="U552" s="132"/>
      <c r="V552" s="132"/>
      <c r="W552" s="132"/>
      <c r="X552" s="132"/>
      <c r="Y552" s="132"/>
      <c r="Z552" s="132"/>
      <c r="AA552" s="132"/>
      <c r="AB552" s="132"/>
      <c r="AC552" s="132"/>
      <c r="AD552" s="132"/>
      <c r="AE552" s="132"/>
      <c r="AF552" s="132"/>
      <c r="AG552" s="132"/>
      <c r="AH552" s="132"/>
      <c r="AI552" s="132"/>
      <c r="AJ552" s="132"/>
      <c r="AK552" s="132"/>
      <c r="AL552" s="132"/>
      <c r="AM552" s="132"/>
      <c r="AN552" s="132"/>
    </row>
    <row r="553" spans="1:40">
      <c r="A553" s="132"/>
      <c r="B553" s="132"/>
      <c r="C553" s="132"/>
      <c r="D553" s="132"/>
      <c r="E553" s="132"/>
      <c r="F553" s="132"/>
      <c r="G553" s="132"/>
      <c r="H553" s="132"/>
      <c r="I553" s="132"/>
      <c r="J553" s="132"/>
      <c r="K553" s="132"/>
      <c r="L553" s="132"/>
      <c r="M553" s="132"/>
      <c r="N553" s="132"/>
      <c r="O553" s="132"/>
      <c r="P553" s="132"/>
      <c r="Q553" s="132"/>
      <c r="R553" s="132"/>
      <c r="S553" s="132"/>
      <c r="T553" s="132"/>
      <c r="U553" s="132"/>
      <c r="V553" s="132"/>
      <c r="W553" s="132"/>
      <c r="X553" s="132"/>
      <c r="Y553" s="132"/>
      <c r="Z553" s="132"/>
      <c r="AA553" s="132"/>
      <c r="AB553" s="132"/>
      <c r="AC553" s="132"/>
      <c r="AD553" s="132"/>
      <c r="AE553" s="132"/>
      <c r="AF553" s="132"/>
      <c r="AG553" s="132"/>
      <c r="AH553" s="132"/>
      <c r="AI553" s="132"/>
      <c r="AJ553" s="132"/>
      <c r="AK553" s="132"/>
      <c r="AL553" s="132"/>
      <c r="AM553" s="132"/>
      <c r="AN553" s="132"/>
    </row>
    <row r="554" spans="1:40">
      <c r="A554" s="132"/>
      <c r="B554" s="132"/>
      <c r="C554" s="132"/>
      <c r="D554" s="132"/>
      <c r="E554" s="132"/>
      <c r="F554" s="132"/>
      <c r="G554" s="132"/>
      <c r="H554" s="132"/>
      <c r="I554" s="132"/>
      <c r="J554" s="132"/>
      <c r="K554" s="132"/>
      <c r="L554" s="132"/>
      <c r="M554" s="132"/>
      <c r="N554" s="132"/>
      <c r="O554" s="132"/>
      <c r="P554" s="132"/>
      <c r="Q554" s="132"/>
      <c r="R554" s="132"/>
      <c r="S554" s="132"/>
      <c r="T554" s="132"/>
      <c r="U554" s="132"/>
      <c r="V554" s="132"/>
      <c r="W554" s="132"/>
      <c r="X554" s="132"/>
      <c r="Y554" s="132"/>
      <c r="Z554" s="132"/>
      <c r="AA554" s="132"/>
      <c r="AB554" s="132"/>
      <c r="AC554" s="132"/>
      <c r="AD554" s="132"/>
      <c r="AE554" s="132"/>
      <c r="AF554" s="132"/>
      <c r="AG554" s="132"/>
      <c r="AH554" s="132"/>
      <c r="AI554" s="132"/>
      <c r="AJ554" s="132"/>
      <c r="AK554" s="132"/>
      <c r="AL554" s="132"/>
      <c r="AM554" s="132"/>
      <c r="AN554" s="132"/>
    </row>
    <row r="555" spans="1:40">
      <c r="A555" s="132"/>
      <c r="B555" s="132"/>
      <c r="C555" s="132"/>
      <c r="D555" s="132"/>
      <c r="E555" s="132"/>
      <c r="F555" s="132"/>
      <c r="G555" s="132"/>
      <c r="H555" s="132"/>
      <c r="I555" s="132"/>
      <c r="J555" s="132"/>
      <c r="K555" s="132"/>
      <c r="L555" s="132"/>
      <c r="M555" s="132"/>
      <c r="N555" s="132"/>
      <c r="O555" s="132"/>
      <c r="P555" s="132"/>
      <c r="Q555" s="132"/>
      <c r="R555" s="132"/>
      <c r="S555" s="132"/>
      <c r="T555" s="132"/>
      <c r="U555" s="132"/>
      <c r="V555" s="132"/>
      <c r="W555" s="132"/>
      <c r="X555" s="132"/>
      <c r="Y555" s="132"/>
      <c r="Z555" s="132"/>
      <c r="AA555" s="132"/>
      <c r="AB555" s="132"/>
      <c r="AC555" s="132"/>
      <c r="AD555" s="132"/>
      <c r="AE555" s="132"/>
      <c r="AF555" s="132"/>
      <c r="AG555" s="132"/>
      <c r="AH555" s="132"/>
      <c r="AI555" s="132"/>
      <c r="AJ555" s="132"/>
      <c r="AK555" s="132"/>
      <c r="AL555" s="132"/>
      <c r="AM555" s="132"/>
      <c r="AN555" s="132"/>
    </row>
    <row r="556" spans="1:40">
      <c r="A556" s="132"/>
      <c r="B556" s="132"/>
      <c r="C556" s="132"/>
      <c r="D556" s="132"/>
      <c r="E556" s="132"/>
      <c r="F556" s="132"/>
      <c r="G556" s="132"/>
      <c r="H556" s="132"/>
      <c r="I556" s="132"/>
      <c r="J556" s="132"/>
      <c r="K556" s="132"/>
      <c r="L556" s="132"/>
      <c r="M556" s="132"/>
      <c r="N556" s="132"/>
      <c r="O556" s="132"/>
      <c r="P556" s="132"/>
      <c r="Q556" s="132"/>
      <c r="R556" s="132"/>
      <c r="S556" s="132"/>
      <c r="T556" s="132"/>
      <c r="U556" s="132"/>
      <c r="V556" s="132"/>
      <c r="W556" s="132"/>
      <c r="X556" s="132"/>
      <c r="Y556" s="132"/>
      <c r="Z556" s="132"/>
      <c r="AA556" s="132"/>
      <c r="AB556" s="132"/>
      <c r="AC556" s="132"/>
      <c r="AD556" s="132"/>
      <c r="AE556" s="132"/>
      <c r="AF556" s="132"/>
      <c r="AG556" s="132"/>
      <c r="AH556" s="132"/>
      <c r="AI556" s="132"/>
      <c r="AJ556" s="132"/>
      <c r="AK556" s="132"/>
      <c r="AL556" s="132"/>
      <c r="AM556" s="132"/>
      <c r="AN556" s="132"/>
    </row>
    <row r="557" spans="1:40">
      <c r="A557" s="132"/>
      <c r="B557" s="132"/>
      <c r="C557" s="132"/>
      <c r="D557" s="132"/>
      <c r="E557" s="132"/>
      <c r="F557" s="132"/>
      <c r="G557" s="132"/>
      <c r="H557" s="132"/>
      <c r="I557" s="132"/>
      <c r="J557" s="132"/>
      <c r="K557" s="132"/>
      <c r="L557" s="132"/>
      <c r="M557" s="132"/>
      <c r="N557" s="132"/>
      <c r="O557" s="132"/>
      <c r="P557" s="132"/>
      <c r="Q557" s="132"/>
      <c r="R557" s="132"/>
      <c r="S557" s="132"/>
      <c r="T557" s="132"/>
      <c r="U557" s="132"/>
      <c r="V557" s="132"/>
      <c r="W557" s="132"/>
      <c r="X557" s="132"/>
      <c r="Y557" s="132"/>
      <c r="Z557" s="132"/>
      <c r="AA557" s="132"/>
      <c r="AB557" s="132"/>
      <c r="AC557" s="132"/>
      <c r="AD557" s="132"/>
      <c r="AE557" s="132"/>
      <c r="AF557" s="132"/>
      <c r="AG557" s="132"/>
      <c r="AH557" s="132"/>
      <c r="AI557" s="132"/>
      <c r="AJ557" s="132"/>
      <c r="AK557" s="132"/>
      <c r="AL557" s="132"/>
      <c r="AM557" s="132"/>
      <c r="AN557" s="132"/>
    </row>
    <row r="558" spans="1:40">
      <c r="A558" s="132"/>
      <c r="B558" s="132"/>
      <c r="C558" s="132"/>
      <c r="D558" s="132"/>
      <c r="E558" s="132"/>
      <c r="F558" s="132"/>
      <c r="G558" s="132"/>
      <c r="H558" s="132"/>
      <c r="I558" s="132"/>
      <c r="J558" s="132"/>
      <c r="K558" s="132"/>
      <c r="L558" s="132"/>
      <c r="M558" s="132"/>
      <c r="N558" s="132"/>
      <c r="O558" s="132"/>
      <c r="P558" s="132"/>
      <c r="Q558" s="132"/>
      <c r="R558" s="132"/>
      <c r="S558" s="132"/>
      <c r="T558" s="132"/>
      <c r="U558" s="132"/>
      <c r="V558" s="132"/>
      <c r="W558" s="132"/>
      <c r="X558" s="132"/>
      <c r="Y558" s="132"/>
      <c r="Z558" s="132"/>
      <c r="AA558" s="132"/>
      <c r="AB558" s="132"/>
      <c r="AC558" s="132"/>
      <c r="AD558" s="132"/>
      <c r="AE558" s="132"/>
      <c r="AF558" s="132"/>
      <c r="AG558" s="132"/>
      <c r="AH558" s="132"/>
      <c r="AI558" s="132"/>
      <c r="AJ558" s="132"/>
      <c r="AK558" s="132"/>
      <c r="AL558" s="132"/>
      <c r="AM558" s="132"/>
      <c r="AN558" s="132"/>
    </row>
    <row r="559" spans="1:40">
      <c r="A559" s="132"/>
      <c r="B559" s="132"/>
      <c r="C559" s="132"/>
      <c r="D559" s="132"/>
      <c r="E559" s="132"/>
      <c r="F559" s="132"/>
      <c r="G559" s="132"/>
      <c r="H559" s="132"/>
      <c r="I559" s="132"/>
      <c r="J559" s="132"/>
      <c r="K559" s="132"/>
      <c r="L559" s="132"/>
      <c r="M559" s="132"/>
      <c r="N559" s="132"/>
      <c r="O559" s="132"/>
      <c r="P559" s="132"/>
      <c r="Q559" s="132"/>
      <c r="R559" s="132"/>
      <c r="S559" s="132"/>
      <c r="T559" s="132"/>
      <c r="U559" s="132"/>
      <c r="V559" s="132"/>
      <c r="W559" s="132"/>
      <c r="X559" s="132"/>
      <c r="Y559" s="132"/>
      <c r="Z559" s="132"/>
      <c r="AA559" s="132"/>
      <c r="AB559" s="132"/>
      <c r="AC559" s="132"/>
      <c r="AD559" s="132"/>
      <c r="AE559" s="132"/>
      <c r="AF559" s="132"/>
      <c r="AG559" s="132"/>
      <c r="AH559" s="132"/>
      <c r="AI559" s="132"/>
      <c r="AJ559" s="132"/>
      <c r="AK559" s="132"/>
      <c r="AL559" s="132"/>
      <c r="AM559" s="132"/>
      <c r="AN559" s="132"/>
    </row>
    <row r="560" spans="1:40">
      <c r="A560" s="132"/>
      <c r="B560" s="132"/>
      <c r="C560" s="132"/>
      <c r="D560" s="132"/>
      <c r="E560" s="132"/>
      <c r="F560" s="132"/>
      <c r="G560" s="132"/>
      <c r="H560" s="132"/>
      <c r="I560" s="132"/>
      <c r="J560" s="132"/>
      <c r="K560" s="132"/>
      <c r="L560" s="132"/>
      <c r="M560" s="132"/>
      <c r="N560" s="132"/>
      <c r="O560" s="132"/>
      <c r="P560" s="132"/>
      <c r="Q560" s="132"/>
      <c r="R560" s="132"/>
      <c r="S560" s="132"/>
      <c r="T560" s="132"/>
      <c r="U560" s="132"/>
      <c r="V560" s="132"/>
      <c r="W560" s="132"/>
      <c r="X560" s="132"/>
      <c r="Y560" s="132"/>
      <c r="Z560" s="132"/>
      <c r="AA560" s="132"/>
      <c r="AB560" s="132"/>
      <c r="AC560" s="132"/>
      <c r="AD560" s="132"/>
      <c r="AE560" s="132"/>
      <c r="AF560" s="132"/>
      <c r="AG560" s="132"/>
      <c r="AH560" s="132"/>
      <c r="AI560" s="132"/>
      <c r="AJ560" s="132"/>
      <c r="AK560" s="132"/>
      <c r="AL560" s="132"/>
      <c r="AM560" s="132"/>
      <c r="AN560" s="132"/>
    </row>
    <row r="561" spans="1:40">
      <c r="A561" s="132"/>
      <c r="B561" s="132"/>
      <c r="C561" s="132"/>
      <c r="D561" s="132"/>
      <c r="E561" s="132"/>
      <c r="F561" s="132"/>
      <c r="G561" s="132"/>
      <c r="H561" s="132"/>
      <c r="I561" s="132"/>
      <c r="J561" s="132"/>
      <c r="K561" s="132"/>
      <c r="L561" s="132"/>
      <c r="M561" s="132"/>
      <c r="N561" s="132"/>
      <c r="O561" s="132"/>
      <c r="P561" s="132"/>
      <c r="Q561" s="132"/>
      <c r="R561" s="132"/>
      <c r="S561" s="132"/>
      <c r="T561" s="132"/>
      <c r="U561" s="132"/>
      <c r="V561" s="132"/>
      <c r="W561" s="132"/>
      <c r="X561" s="132"/>
      <c r="Y561" s="132"/>
      <c r="Z561" s="132"/>
      <c r="AA561" s="132"/>
      <c r="AB561" s="132"/>
      <c r="AC561" s="132"/>
      <c r="AD561" s="132"/>
      <c r="AE561" s="132"/>
      <c r="AF561" s="132"/>
      <c r="AG561" s="132"/>
      <c r="AH561" s="132"/>
      <c r="AI561" s="132"/>
      <c r="AJ561" s="132"/>
      <c r="AK561" s="132"/>
      <c r="AL561" s="132"/>
      <c r="AM561" s="132"/>
      <c r="AN561" s="132"/>
    </row>
    <row r="562" spans="1:40">
      <c r="A562" s="132"/>
      <c r="B562" s="132"/>
      <c r="C562" s="132"/>
      <c r="D562" s="132"/>
      <c r="E562" s="132"/>
      <c r="F562" s="132"/>
      <c r="G562" s="132"/>
      <c r="H562" s="132"/>
      <c r="I562" s="132"/>
      <c r="J562" s="132"/>
      <c r="K562" s="132"/>
      <c r="L562" s="132"/>
      <c r="M562" s="132"/>
      <c r="N562" s="132"/>
      <c r="O562" s="132"/>
      <c r="P562" s="132"/>
      <c r="Q562" s="132"/>
      <c r="R562" s="132"/>
      <c r="S562" s="132"/>
      <c r="T562" s="132"/>
      <c r="U562" s="132"/>
      <c r="V562" s="132"/>
      <c r="W562" s="132"/>
      <c r="X562" s="132"/>
      <c r="Y562" s="132"/>
      <c r="Z562" s="132"/>
      <c r="AA562" s="132"/>
      <c r="AB562" s="132"/>
      <c r="AC562" s="132"/>
      <c r="AD562" s="132"/>
      <c r="AE562" s="132"/>
      <c r="AF562" s="132"/>
      <c r="AG562" s="132"/>
      <c r="AH562" s="132"/>
      <c r="AI562" s="132"/>
      <c r="AJ562" s="132"/>
      <c r="AK562" s="132"/>
      <c r="AL562" s="132"/>
      <c r="AM562" s="132"/>
      <c r="AN562" s="132"/>
    </row>
    <row r="563" spans="1:40">
      <c r="A563" s="132"/>
      <c r="B563" s="132"/>
      <c r="C563" s="132"/>
      <c r="D563" s="132"/>
      <c r="E563" s="132"/>
      <c r="F563" s="132"/>
      <c r="G563" s="132"/>
      <c r="H563" s="132"/>
      <c r="I563" s="132"/>
      <c r="J563" s="132"/>
      <c r="K563" s="132"/>
      <c r="L563" s="132"/>
      <c r="M563" s="132"/>
      <c r="N563" s="132"/>
      <c r="O563" s="132"/>
      <c r="P563" s="132"/>
      <c r="Q563" s="132"/>
      <c r="R563" s="132"/>
      <c r="S563" s="132"/>
      <c r="T563" s="132"/>
      <c r="U563" s="132"/>
      <c r="V563" s="132"/>
      <c r="W563" s="132"/>
      <c r="X563" s="132"/>
      <c r="Y563" s="132"/>
      <c r="Z563" s="132"/>
      <c r="AA563" s="132"/>
      <c r="AB563" s="132"/>
      <c r="AC563" s="132"/>
      <c r="AD563" s="132"/>
      <c r="AE563" s="132"/>
      <c r="AF563" s="132"/>
      <c r="AG563" s="132"/>
      <c r="AH563" s="132"/>
      <c r="AI563" s="132"/>
      <c r="AJ563" s="132"/>
      <c r="AK563" s="132"/>
      <c r="AL563" s="132"/>
      <c r="AM563" s="132"/>
      <c r="AN563" s="132"/>
    </row>
    <row r="564" spans="1:40">
      <c r="A564" s="132"/>
      <c r="B564" s="132"/>
      <c r="C564" s="132"/>
      <c r="D564" s="132"/>
      <c r="E564" s="132"/>
      <c r="F564" s="132"/>
      <c r="G564" s="132"/>
      <c r="H564" s="132"/>
      <c r="I564" s="132"/>
      <c r="J564" s="132"/>
      <c r="K564" s="132"/>
      <c r="L564" s="132"/>
      <c r="M564" s="132"/>
      <c r="N564" s="132"/>
      <c r="O564" s="132"/>
      <c r="P564" s="132"/>
      <c r="Q564" s="132"/>
      <c r="R564" s="132"/>
      <c r="S564" s="132"/>
      <c r="T564" s="132"/>
      <c r="U564" s="132"/>
      <c r="V564" s="132"/>
      <c r="W564" s="132"/>
      <c r="X564" s="132"/>
      <c r="Y564" s="132"/>
      <c r="Z564" s="132"/>
      <c r="AA564" s="132"/>
      <c r="AB564" s="132"/>
      <c r="AC564" s="132"/>
      <c r="AD564" s="132"/>
      <c r="AE564" s="132"/>
      <c r="AF564" s="132"/>
      <c r="AG564" s="132"/>
      <c r="AH564" s="132"/>
      <c r="AI564" s="132"/>
      <c r="AJ564" s="132"/>
      <c r="AK564" s="132"/>
      <c r="AL564" s="132"/>
      <c r="AM564" s="132"/>
      <c r="AN564" s="132"/>
    </row>
    <row r="565" spans="1:40">
      <c r="A565" s="132"/>
      <c r="B565" s="132"/>
      <c r="C565" s="132"/>
      <c r="D565" s="132"/>
      <c r="E565" s="132"/>
      <c r="F565" s="132"/>
      <c r="G565" s="132"/>
      <c r="H565" s="132"/>
      <c r="I565" s="132"/>
      <c r="J565" s="132"/>
      <c r="K565" s="132"/>
      <c r="L565" s="132"/>
      <c r="M565" s="132"/>
      <c r="N565" s="132"/>
      <c r="O565" s="132"/>
      <c r="P565" s="132"/>
      <c r="Q565" s="132"/>
      <c r="R565" s="132"/>
      <c r="S565" s="132"/>
      <c r="T565" s="132"/>
      <c r="U565" s="132"/>
      <c r="V565" s="132"/>
      <c r="W565" s="132"/>
      <c r="X565" s="132"/>
      <c r="Y565" s="132"/>
      <c r="Z565" s="132"/>
      <c r="AA565" s="132"/>
      <c r="AB565" s="132"/>
      <c r="AC565" s="132"/>
      <c r="AD565" s="132"/>
      <c r="AE565" s="132"/>
      <c r="AF565" s="132"/>
      <c r="AG565" s="132"/>
      <c r="AH565" s="132"/>
      <c r="AI565" s="132"/>
      <c r="AJ565" s="132"/>
      <c r="AK565" s="132"/>
      <c r="AL565" s="132"/>
      <c r="AM565" s="132"/>
      <c r="AN565" s="132"/>
    </row>
    <row r="566" spans="1:40">
      <c r="A566" s="132"/>
      <c r="B566" s="132"/>
      <c r="C566" s="132"/>
      <c r="D566" s="132"/>
      <c r="E566" s="132"/>
      <c r="F566" s="132"/>
      <c r="G566" s="132"/>
      <c r="H566" s="132"/>
      <c r="I566" s="132"/>
      <c r="J566" s="132"/>
      <c r="K566" s="132"/>
      <c r="L566" s="132"/>
      <c r="M566" s="132"/>
      <c r="N566" s="132"/>
      <c r="O566" s="132"/>
      <c r="P566" s="132"/>
      <c r="Q566" s="132"/>
      <c r="R566" s="132"/>
      <c r="S566" s="132"/>
      <c r="T566" s="132"/>
      <c r="U566" s="132"/>
      <c r="V566" s="132"/>
      <c r="W566" s="132"/>
      <c r="X566" s="132"/>
      <c r="Y566" s="132"/>
      <c r="Z566" s="132"/>
      <c r="AA566" s="132"/>
      <c r="AB566" s="132"/>
      <c r="AC566" s="132"/>
      <c r="AD566" s="132"/>
      <c r="AE566" s="132"/>
      <c r="AF566" s="132"/>
      <c r="AG566" s="132"/>
      <c r="AH566" s="132"/>
      <c r="AI566" s="132"/>
      <c r="AJ566" s="132"/>
      <c r="AK566" s="132"/>
      <c r="AL566" s="132"/>
      <c r="AM566" s="132"/>
      <c r="AN566" s="132"/>
    </row>
    <row r="567" spans="1:40">
      <c r="A567" s="132"/>
      <c r="B567" s="132"/>
      <c r="C567" s="132"/>
      <c r="D567" s="132"/>
      <c r="E567" s="132"/>
      <c r="F567" s="132"/>
      <c r="G567" s="132"/>
      <c r="H567" s="132"/>
      <c r="I567" s="132"/>
      <c r="J567" s="132"/>
      <c r="K567" s="132"/>
      <c r="L567" s="132"/>
      <c r="M567" s="132"/>
      <c r="N567" s="132"/>
      <c r="O567" s="132"/>
      <c r="P567" s="132"/>
      <c r="Q567" s="132"/>
      <c r="R567" s="132"/>
      <c r="S567" s="132"/>
      <c r="T567" s="132"/>
      <c r="U567" s="132"/>
      <c r="V567" s="132"/>
      <c r="W567" s="132"/>
      <c r="X567" s="132"/>
      <c r="Y567" s="132"/>
      <c r="Z567" s="132"/>
      <c r="AA567" s="132"/>
      <c r="AB567" s="132"/>
      <c r="AC567" s="132"/>
      <c r="AD567" s="132"/>
      <c r="AE567" s="132"/>
      <c r="AF567" s="132"/>
      <c r="AG567" s="132"/>
      <c r="AH567" s="132"/>
      <c r="AI567" s="132"/>
      <c r="AJ567" s="132"/>
      <c r="AK567" s="132"/>
      <c r="AL567" s="132"/>
      <c r="AM567" s="132"/>
      <c r="AN567" s="132"/>
    </row>
    <row r="568" spans="1:40">
      <c r="A568" s="132"/>
      <c r="B568" s="132"/>
      <c r="C568" s="132"/>
      <c r="D568" s="132"/>
      <c r="E568" s="132"/>
      <c r="F568" s="132"/>
      <c r="G568" s="132"/>
      <c r="H568" s="132"/>
      <c r="I568" s="132"/>
      <c r="J568" s="132"/>
      <c r="K568" s="132"/>
      <c r="L568" s="132"/>
      <c r="M568" s="132"/>
      <c r="N568" s="132"/>
      <c r="O568" s="132"/>
      <c r="P568" s="132"/>
      <c r="Q568" s="132"/>
      <c r="R568" s="132"/>
      <c r="S568" s="132"/>
      <c r="T568" s="132"/>
      <c r="U568" s="132"/>
      <c r="V568" s="132"/>
      <c r="W568" s="132"/>
      <c r="X568" s="132"/>
      <c r="Y568" s="132"/>
      <c r="Z568" s="132"/>
      <c r="AA568" s="132"/>
      <c r="AB568" s="132"/>
      <c r="AC568" s="132"/>
      <c r="AD568" s="132"/>
      <c r="AE568" s="132"/>
      <c r="AF568" s="132"/>
      <c r="AG568" s="132"/>
      <c r="AH568" s="132"/>
      <c r="AI568" s="132"/>
      <c r="AJ568" s="132"/>
      <c r="AK568" s="132"/>
      <c r="AL568" s="132"/>
      <c r="AM568" s="132"/>
      <c r="AN568" s="132"/>
    </row>
    <row r="569" spans="1:40">
      <c r="A569" s="132"/>
      <c r="B569" s="132"/>
      <c r="C569" s="132"/>
      <c r="D569" s="132"/>
      <c r="E569" s="132"/>
      <c r="F569" s="132"/>
      <c r="G569" s="132"/>
      <c r="H569" s="132"/>
      <c r="I569" s="132"/>
      <c r="J569" s="132"/>
      <c r="K569" s="132"/>
      <c r="L569" s="132"/>
      <c r="M569" s="132"/>
      <c r="N569" s="132"/>
      <c r="O569" s="132"/>
      <c r="P569" s="132"/>
      <c r="Q569" s="132"/>
      <c r="R569" s="132"/>
      <c r="S569" s="132"/>
      <c r="T569" s="132"/>
      <c r="U569" s="132"/>
      <c r="V569" s="132"/>
      <c r="W569" s="132"/>
      <c r="X569" s="132"/>
      <c r="Y569" s="132"/>
      <c r="Z569" s="132"/>
      <c r="AA569" s="132"/>
      <c r="AB569" s="132"/>
      <c r="AC569" s="132"/>
      <c r="AD569" s="132"/>
      <c r="AE569" s="132"/>
      <c r="AF569" s="132"/>
      <c r="AG569" s="132"/>
      <c r="AH569" s="132"/>
      <c r="AI569" s="132"/>
      <c r="AJ569" s="132"/>
      <c r="AK569" s="132"/>
      <c r="AL569" s="132"/>
      <c r="AM569" s="132"/>
      <c r="AN569" s="132"/>
    </row>
    <row r="570" spans="1:40">
      <c r="A570" s="132"/>
      <c r="B570" s="132"/>
      <c r="C570" s="132"/>
      <c r="D570" s="132"/>
      <c r="E570" s="132"/>
      <c r="F570" s="132"/>
      <c r="G570" s="132"/>
      <c r="H570" s="132"/>
      <c r="I570" s="132"/>
      <c r="J570" s="132"/>
      <c r="K570" s="132"/>
      <c r="L570" s="132"/>
      <c r="M570" s="132"/>
      <c r="N570" s="132"/>
      <c r="O570" s="132"/>
      <c r="P570" s="132"/>
      <c r="Q570" s="132"/>
      <c r="R570" s="132"/>
      <c r="S570" s="132"/>
      <c r="T570" s="132"/>
      <c r="U570" s="132"/>
      <c r="V570" s="132"/>
      <c r="W570" s="132"/>
      <c r="X570" s="132"/>
      <c r="Y570" s="132"/>
      <c r="Z570" s="132"/>
      <c r="AA570" s="132"/>
      <c r="AB570" s="132"/>
      <c r="AC570" s="132"/>
      <c r="AD570" s="132"/>
      <c r="AE570" s="132"/>
      <c r="AF570" s="132"/>
      <c r="AG570" s="132"/>
      <c r="AH570" s="132"/>
      <c r="AI570" s="132"/>
      <c r="AJ570" s="132"/>
      <c r="AK570" s="132"/>
      <c r="AL570" s="132"/>
      <c r="AM570" s="132"/>
      <c r="AN570" s="132"/>
    </row>
    <row r="571" spans="1:40">
      <c r="A571" s="132"/>
      <c r="B571" s="132"/>
      <c r="C571" s="132"/>
      <c r="D571" s="132"/>
      <c r="E571" s="132"/>
      <c r="F571" s="132"/>
      <c r="G571" s="132"/>
      <c r="H571" s="132"/>
      <c r="I571" s="132"/>
      <c r="J571" s="132"/>
      <c r="K571" s="132"/>
      <c r="L571" s="132"/>
      <c r="M571" s="132"/>
      <c r="N571" s="132"/>
      <c r="O571" s="132"/>
      <c r="P571" s="132"/>
      <c r="Q571" s="132"/>
      <c r="R571" s="132"/>
      <c r="S571" s="132"/>
      <c r="T571" s="132"/>
      <c r="U571" s="132"/>
      <c r="V571" s="132"/>
      <c r="W571" s="132"/>
      <c r="X571" s="132"/>
      <c r="Y571" s="132"/>
      <c r="Z571" s="132"/>
      <c r="AA571" s="132"/>
      <c r="AB571" s="132"/>
      <c r="AC571" s="132"/>
      <c r="AD571" s="132"/>
      <c r="AE571" s="132"/>
      <c r="AF571" s="132"/>
      <c r="AG571" s="132"/>
      <c r="AH571" s="132"/>
      <c r="AI571" s="132"/>
      <c r="AJ571" s="132"/>
      <c r="AK571" s="132"/>
      <c r="AL571" s="132"/>
      <c r="AM571" s="132"/>
      <c r="AN571" s="132"/>
    </row>
    <row r="572" spans="1:40">
      <c r="A572" s="132"/>
      <c r="B572" s="132"/>
      <c r="C572" s="132"/>
      <c r="D572" s="132"/>
      <c r="E572" s="132"/>
      <c r="F572" s="132"/>
      <c r="G572" s="132"/>
      <c r="H572" s="132"/>
      <c r="I572" s="132"/>
      <c r="J572" s="132"/>
      <c r="K572" s="132"/>
      <c r="L572" s="132"/>
      <c r="M572" s="132"/>
      <c r="N572" s="132"/>
      <c r="O572" s="132"/>
      <c r="P572" s="132"/>
      <c r="Q572" s="132"/>
      <c r="R572" s="132"/>
      <c r="S572" s="132"/>
      <c r="T572" s="132"/>
      <c r="U572" s="132"/>
      <c r="V572" s="132"/>
      <c r="W572" s="132"/>
      <c r="X572" s="132"/>
      <c r="Y572" s="132"/>
      <c r="Z572" s="132"/>
      <c r="AA572" s="132"/>
      <c r="AB572" s="132"/>
      <c r="AC572" s="132"/>
      <c r="AD572" s="132"/>
      <c r="AE572" s="132"/>
      <c r="AF572" s="132"/>
      <c r="AG572" s="132"/>
      <c r="AH572" s="132"/>
      <c r="AI572" s="132"/>
      <c r="AJ572" s="132"/>
      <c r="AK572" s="132"/>
      <c r="AL572" s="132"/>
      <c r="AM572" s="132"/>
      <c r="AN572" s="132"/>
    </row>
    <row r="573" spans="1:40">
      <c r="A573" s="132"/>
      <c r="B573" s="132"/>
      <c r="C573" s="132"/>
      <c r="D573" s="132"/>
      <c r="E573" s="132"/>
      <c r="F573" s="132"/>
      <c r="G573" s="132"/>
      <c r="H573" s="132"/>
      <c r="I573" s="132"/>
      <c r="J573" s="132"/>
      <c r="K573" s="132"/>
      <c r="L573" s="132"/>
      <c r="M573" s="132"/>
      <c r="N573" s="132"/>
      <c r="O573" s="132"/>
      <c r="P573" s="132"/>
      <c r="Q573" s="132"/>
      <c r="R573" s="132"/>
      <c r="S573" s="132"/>
      <c r="T573" s="132"/>
      <c r="U573" s="132"/>
      <c r="V573" s="132"/>
      <c r="W573" s="132"/>
      <c r="X573" s="132"/>
      <c r="Y573" s="132"/>
      <c r="Z573" s="132"/>
      <c r="AA573" s="132"/>
      <c r="AB573" s="132"/>
      <c r="AC573" s="132"/>
      <c r="AD573" s="132"/>
      <c r="AE573" s="132"/>
      <c r="AF573" s="132"/>
      <c r="AG573" s="132"/>
      <c r="AH573" s="132"/>
      <c r="AI573" s="132"/>
      <c r="AJ573" s="132"/>
      <c r="AK573" s="132"/>
      <c r="AL573" s="132"/>
      <c r="AM573" s="132"/>
      <c r="AN573" s="132"/>
    </row>
    <row r="574" spans="1:40">
      <c r="A574" s="132"/>
      <c r="B574" s="132"/>
      <c r="C574" s="132"/>
      <c r="D574" s="132"/>
      <c r="E574" s="132"/>
      <c r="F574" s="132"/>
      <c r="G574" s="132"/>
      <c r="H574" s="132"/>
      <c r="I574" s="132"/>
      <c r="J574" s="132"/>
      <c r="K574" s="132"/>
      <c r="L574" s="132"/>
      <c r="M574" s="132"/>
      <c r="N574" s="132"/>
      <c r="O574" s="132"/>
      <c r="P574" s="132"/>
      <c r="Q574" s="132"/>
      <c r="R574" s="132"/>
      <c r="S574" s="132"/>
      <c r="T574" s="132"/>
      <c r="U574" s="132"/>
      <c r="V574" s="132"/>
      <c r="W574" s="132"/>
      <c r="X574" s="132"/>
      <c r="Y574" s="132"/>
      <c r="Z574" s="132"/>
      <c r="AA574" s="132"/>
      <c r="AB574" s="132"/>
      <c r="AC574" s="132"/>
      <c r="AD574" s="132"/>
      <c r="AE574" s="132"/>
      <c r="AF574" s="132"/>
      <c r="AG574" s="132"/>
      <c r="AH574" s="132"/>
      <c r="AI574" s="132"/>
      <c r="AJ574" s="132"/>
      <c r="AK574" s="132"/>
      <c r="AL574" s="132"/>
      <c r="AM574" s="132"/>
      <c r="AN574" s="132"/>
    </row>
    <row r="575" spans="1:40">
      <c r="A575" s="132"/>
      <c r="B575" s="132"/>
      <c r="C575" s="132"/>
      <c r="D575" s="132"/>
      <c r="E575" s="132"/>
      <c r="F575" s="132"/>
      <c r="G575" s="132"/>
      <c r="H575" s="132"/>
      <c r="I575" s="132"/>
      <c r="J575" s="132"/>
      <c r="K575" s="132"/>
      <c r="L575" s="132"/>
      <c r="M575" s="132"/>
      <c r="N575" s="132"/>
      <c r="O575" s="132"/>
      <c r="P575" s="132"/>
      <c r="Q575" s="132"/>
      <c r="R575" s="132"/>
      <c r="S575" s="132"/>
      <c r="T575" s="132"/>
      <c r="U575" s="132"/>
      <c r="V575" s="132"/>
      <c r="W575" s="132"/>
      <c r="X575" s="132"/>
      <c r="Y575" s="132"/>
      <c r="Z575" s="132"/>
      <c r="AA575" s="132"/>
      <c r="AB575" s="132"/>
      <c r="AC575" s="132"/>
      <c r="AD575" s="132"/>
      <c r="AE575" s="132"/>
      <c r="AF575" s="132"/>
      <c r="AG575" s="132"/>
      <c r="AH575" s="132"/>
      <c r="AI575" s="132"/>
      <c r="AJ575" s="132"/>
      <c r="AK575" s="132"/>
      <c r="AL575" s="132"/>
      <c r="AM575" s="132"/>
      <c r="AN575" s="132"/>
    </row>
    <row r="576" spans="1:40">
      <c r="A576" s="132"/>
      <c r="B576" s="132"/>
      <c r="C576" s="132"/>
      <c r="D576" s="132"/>
      <c r="E576" s="132"/>
      <c r="F576" s="132"/>
      <c r="G576" s="132"/>
      <c r="H576" s="132"/>
      <c r="I576" s="132"/>
      <c r="J576" s="132"/>
      <c r="K576" s="132"/>
      <c r="L576" s="132"/>
      <c r="M576" s="132"/>
      <c r="N576" s="132"/>
      <c r="O576" s="132"/>
      <c r="P576" s="132"/>
      <c r="Q576" s="132"/>
      <c r="R576" s="132"/>
      <c r="S576" s="132"/>
      <c r="T576" s="132"/>
      <c r="U576" s="132"/>
      <c r="V576" s="132"/>
      <c r="W576" s="132"/>
      <c r="X576" s="132"/>
      <c r="Y576" s="132"/>
      <c r="Z576" s="132"/>
      <c r="AA576" s="132"/>
      <c r="AB576" s="132"/>
      <c r="AC576" s="132"/>
      <c r="AD576" s="132"/>
      <c r="AE576" s="132"/>
      <c r="AF576" s="132"/>
      <c r="AG576" s="132"/>
      <c r="AH576" s="132"/>
      <c r="AI576" s="132"/>
      <c r="AJ576" s="132"/>
      <c r="AK576" s="132"/>
      <c r="AL576" s="132"/>
      <c r="AM576" s="132"/>
      <c r="AN576" s="132"/>
    </row>
    <row r="577" spans="1:40">
      <c r="A577" s="132"/>
      <c r="B577" s="132"/>
      <c r="C577" s="132"/>
      <c r="D577" s="132"/>
      <c r="E577" s="132"/>
      <c r="F577" s="132"/>
      <c r="G577" s="132"/>
      <c r="H577" s="132"/>
      <c r="I577" s="132"/>
      <c r="J577" s="132"/>
      <c r="K577" s="132"/>
      <c r="L577" s="132"/>
      <c r="M577" s="132"/>
      <c r="N577" s="132"/>
      <c r="O577" s="132"/>
      <c r="P577" s="132"/>
      <c r="Q577" s="132"/>
      <c r="R577" s="132"/>
      <c r="S577" s="132"/>
      <c r="T577" s="132"/>
      <c r="U577" s="132"/>
      <c r="V577" s="132"/>
      <c r="W577" s="132"/>
      <c r="X577" s="132"/>
      <c r="Y577" s="132"/>
      <c r="Z577" s="132"/>
      <c r="AA577" s="132"/>
      <c r="AB577" s="132"/>
      <c r="AC577" s="132"/>
      <c r="AD577" s="132"/>
      <c r="AE577" s="132"/>
      <c r="AF577" s="132"/>
      <c r="AG577" s="132"/>
      <c r="AH577" s="132"/>
      <c r="AI577" s="132"/>
      <c r="AJ577" s="132"/>
      <c r="AK577" s="132"/>
      <c r="AL577" s="132"/>
      <c r="AM577" s="132"/>
      <c r="AN577" s="132"/>
    </row>
    <row r="578" spans="1:40">
      <c r="A578" s="132"/>
      <c r="B578" s="132"/>
      <c r="C578" s="132"/>
      <c r="D578" s="132"/>
      <c r="E578" s="132"/>
      <c r="F578" s="132"/>
      <c r="G578" s="132"/>
      <c r="H578" s="132"/>
      <c r="I578" s="132"/>
      <c r="J578" s="132"/>
      <c r="K578" s="132"/>
      <c r="L578" s="132"/>
      <c r="M578" s="132"/>
      <c r="N578" s="132"/>
      <c r="O578" s="132"/>
      <c r="P578" s="132"/>
      <c r="Q578" s="132"/>
      <c r="R578" s="132"/>
      <c r="S578" s="132"/>
      <c r="T578" s="132"/>
      <c r="U578" s="132"/>
      <c r="V578" s="132"/>
      <c r="W578" s="132"/>
      <c r="X578" s="132"/>
      <c r="Y578" s="132"/>
      <c r="Z578" s="132"/>
      <c r="AA578" s="132"/>
      <c r="AB578" s="132"/>
      <c r="AC578" s="132"/>
      <c r="AD578" s="132"/>
      <c r="AE578" s="132"/>
      <c r="AF578" s="132"/>
      <c r="AG578" s="132"/>
      <c r="AH578" s="132"/>
      <c r="AI578" s="132"/>
      <c r="AJ578" s="132"/>
      <c r="AK578" s="132"/>
      <c r="AL578" s="132"/>
      <c r="AM578" s="132"/>
      <c r="AN578" s="132"/>
    </row>
    <row r="579" spans="1:40">
      <c r="A579" s="132"/>
      <c r="B579" s="132"/>
      <c r="C579" s="132"/>
      <c r="D579" s="132"/>
      <c r="E579" s="132"/>
      <c r="F579" s="132"/>
      <c r="G579" s="132"/>
      <c r="H579" s="132"/>
      <c r="I579" s="132"/>
      <c r="J579" s="132"/>
      <c r="K579" s="132"/>
      <c r="L579" s="132"/>
      <c r="M579" s="132"/>
      <c r="N579" s="132"/>
      <c r="O579" s="132"/>
      <c r="P579" s="132"/>
      <c r="Q579" s="132"/>
      <c r="R579" s="132"/>
      <c r="S579" s="132"/>
      <c r="T579" s="132"/>
      <c r="U579" s="132"/>
      <c r="V579" s="132"/>
      <c r="W579" s="132"/>
      <c r="X579" s="132"/>
      <c r="Y579" s="132"/>
      <c r="Z579" s="132"/>
      <c r="AA579" s="132"/>
      <c r="AB579" s="132"/>
      <c r="AC579" s="132"/>
      <c r="AD579" s="132"/>
      <c r="AE579" s="132"/>
      <c r="AF579" s="132"/>
      <c r="AG579" s="132"/>
      <c r="AH579" s="132"/>
      <c r="AI579" s="132"/>
      <c r="AJ579" s="132"/>
      <c r="AK579" s="132"/>
      <c r="AL579" s="132"/>
      <c r="AM579" s="132"/>
      <c r="AN579" s="132"/>
    </row>
    <row r="580" spans="1:40">
      <c r="A580" s="132"/>
      <c r="B580" s="132"/>
      <c r="C580" s="132"/>
      <c r="D580" s="132"/>
      <c r="E580" s="132"/>
      <c r="F580" s="132"/>
      <c r="G580" s="132"/>
      <c r="H580" s="132"/>
      <c r="I580" s="132"/>
      <c r="J580" s="132"/>
      <c r="K580" s="132"/>
      <c r="L580" s="132"/>
      <c r="M580" s="132"/>
      <c r="N580" s="132"/>
      <c r="O580" s="132"/>
      <c r="P580" s="132"/>
      <c r="Q580" s="132"/>
      <c r="R580" s="132"/>
      <c r="S580" s="132"/>
      <c r="T580" s="132"/>
      <c r="U580" s="132"/>
      <c r="V580" s="132"/>
      <c r="W580" s="132"/>
      <c r="X580" s="132"/>
      <c r="Y580" s="132"/>
      <c r="Z580" s="132"/>
      <c r="AA580" s="132"/>
      <c r="AB580" s="132"/>
      <c r="AC580" s="132"/>
      <c r="AD580" s="132"/>
      <c r="AE580" s="132"/>
      <c r="AF580" s="132"/>
      <c r="AG580" s="132"/>
      <c r="AH580" s="132"/>
      <c r="AI580" s="132"/>
      <c r="AJ580" s="132"/>
      <c r="AK580" s="132"/>
      <c r="AL580" s="132"/>
      <c r="AM580" s="132"/>
      <c r="AN580" s="132"/>
    </row>
    <row r="581" spans="1:40">
      <c r="A581" s="132"/>
      <c r="B581" s="132"/>
      <c r="C581" s="132"/>
      <c r="D581" s="132"/>
      <c r="E581" s="132"/>
      <c r="F581" s="132"/>
      <c r="G581" s="132"/>
      <c r="H581" s="132"/>
      <c r="I581" s="132"/>
      <c r="J581" s="132"/>
      <c r="K581" s="132"/>
      <c r="L581" s="132"/>
      <c r="M581" s="132"/>
      <c r="N581" s="132"/>
      <c r="O581" s="132"/>
      <c r="P581" s="132"/>
      <c r="Q581" s="132"/>
      <c r="R581" s="132"/>
      <c r="S581" s="132"/>
      <c r="T581" s="132"/>
      <c r="U581" s="132"/>
      <c r="V581" s="132"/>
      <c r="W581" s="132"/>
      <c r="X581" s="132"/>
      <c r="Y581" s="132"/>
      <c r="Z581" s="132"/>
      <c r="AA581" s="132"/>
      <c r="AB581" s="132"/>
      <c r="AC581" s="132"/>
      <c r="AD581" s="132"/>
      <c r="AE581" s="132"/>
      <c r="AF581" s="132"/>
      <c r="AG581" s="132"/>
      <c r="AH581" s="132"/>
      <c r="AI581" s="132"/>
      <c r="AJ581" s="132"/>
      <c r="AK581" s="132"/>
      <c r="AL581" s="132"/>
      <c r="AM581" s="132"/>
      <c r="AN581" s="132"/>
    </row>
    <row r="582" spans="1:40">
      <c r="A582" s="132"/>
      <c r="B582" s="132"/>
      <c r="C582" s="132"/>
      <c r="D582" s="132"/>
      <c r="E582" s="132"/>
      <c r="F582" s="132"/>
      <c r="G582" s="132"/>
      <c r="H582" s="132"/>
      <c r="I582" s="132"/>
      <c r="J582" s="132"/>
      <c r="K582" s="132"/>
      <c r="L582" s="132"/>
      <c r="M582" s="132"/>
      <c r="N582" s="132"/>
      <c r="O582" s="132"/>
      <c r="P582" s="132"/>
      <c r="Q582" s="132"/>
      <c r="R582" s="132"/>
      <c r="S582" s="132"/>
      <c r="T582" s="132"/>
      <c r="U582" s="132"/>
      <c r="V582" s="132"/>
      <c r="W582" s="132"/>
      <c r="X582" s="132"/>
      <c r="Y582" s="132"/>
      <c r="Z582" s="132"/>
      <c r="AA582" s="132"/>
      <c r="AB582" s="132"/>
      <c r="AC582" s="132"/>
      <c r="AD582" s="132"/>
      <c r="AE582" s="132"/>
      <c r="AF582" s="132"/>
      <c r="AG582" s="132"/>
      <c r="AH582" s="132"/>
      <c r="AI582" s="132"/>
      <c r="AJ582" s="132"/>
      <c r="AK582" s="132"/>
      <c r="AL582" s="132"/>
      <c r="AM582" s="132"/>
      <c r="AN582" s="132"/>
    </row>
    <row r="583" spans="1:40">
      <c r="A583" s="132"/>
      <c r="B583" s="132"/>
      <c r="C583" s="132"/>
      <c r="D583" s="132"/>
      <c r="E583" s="132"/>
      <c r="F583" s="132"/>
      <c r="G583" s="132"/>
      <c r="H583" s="132"/>
      <c r="I583" s="132"/>
      <c r="J583" s="132"/>
      <c r="K583" s="132"/>
      <c r="L583" s="132"/>
      <c r="M583" s="132"/>
      <c r="N583" s="132"/>
      <c r="O583" s="132"/>
      <c r="P583" s="132"/>
      <c r="Q583" s="132"/>
      <c r="R583" s="132"/>
      <c r="S583" s="132"/>
      <c r="T583" s="132"/>
      <c r="U583" s="132"/>
      <c r="V583" s="132"/>
      <c r="W583" s="132"/>
      <c r="X583" s="132"/>
      <c r="Y583" s="132"/>
      <c r="Z583" s="132"/>
      <c r="AA583" s="132"/>
      <c r="AB583" s="132"/>
      <c r="AC583" s="132"/>
      <c r="AD583" s="132"/>
      <c r="AE583" s="132"/>
      <c r="AF583" s="132"/>
      <c r="AG583" s="132"/>
      <c r="AH583" s="132"/>
      <c r="AI583" s="132"/>
      <c r="AJ583" s="132"/>
      <c r="AK583" s="132"/>
      <c r="AL583" s="132"/>
      <c r="AM583" s="132"/>
      <c r="AN583" s="132"/>
    </row>
    <row r="584" spans="1:40">
      <c r="A584" s="132"/>
      <c r="B584" s="132"/>
      <c r="C584" s="132"/>
      <c r="D584" s="132"/>
      <c r="E584" s="132"/>
      <c r="F584" s="132"/>
      <c r="G584" s="132"/>
      <c r="H584" s="132"/>
      <c r="I584" s="132"/>
      <c r="J584" s="132"/>
      <c r="K584" s="132"/>
      <c r="L584" s="132"/>
      <c r="M584" s="132"/>
      <c r="N584" s="132"/>
      <c r="O584" s="132"/>
      <c r="P584" s="132"/>
      <c r="Q584" s="132"/>
      <c r="R584" s="132"/>
      <c r="S584" s="132"/>
      <c r="T584" s="132"/>
      <c r="U584" s="132"/>
      <c r="V584" s="132"/>
      <c r="W584" s="132"/>
      <c r="X584" s="132"/>
      <c r="Y584" s="132"/>
      <c r="Z584" s="132"/>
      <c r="AA584" s="132"/>
      <c r="AB584" s="132"/>
      <c r="AC584" s="132"/>
      <c r="AD584" s="132"/>
      <c r="AE584" s="132"/>
      <c r="AF584" s="132"/>
      <c r="AG584" s="132"/>
      <c r="AH584" s="132"/>
      <c r="AI584" s="132"/>
      <c r="AJ584" s="132"/>
      <c r="AK584" s="132"/>
      <c r="AL584" s="132"/>
      <c r="AM584" s="132"/>
      <c r="AN584" s="132"/>
    </row>
    <row r="585" spans="1:40">
      <c r="A585" s="132"/>
      <c r="B585" s="132"/>
      <c r="C585" s="132"/>
      <c r="D585" s="132"/>
      <c r="E585" s="132"/>
      <c r="F585" s="132"/>
      <c r="G585" s="132"/>
      <c r="H585" s="132"/>
      <c r="I585" s="132"/>
      <c r="J585" s="132"/>
      <c r="K585" s="132"/>
      <c r="L585" s="132"/>
      <c r="M585" s="132"/>
      <c r="N585" s="132"/>
      <c r="O585" s="132"/>
      <c r="P585" s="132"/>
      <c r="Q585" s="132"/>
      <c r="R585" s="132"/>
      <c r="S585" s="132"/>
      <c r="T585" s="132"/>
      <c r="U585" s="132"/>
      <c r="V585" s="132"/>
      <c r="W585" s="132"/>
      <c r="X585" s="132"/>
      <c r="Y585" s="132"/>
      <c r="Z585" s="132"/>
      <c r="AA585" s="132"/>
      <c r="AB585" s="132"/>
      <c r="AC585" s="132"/>
      <c r="AD585" s="132"/>
      <c r="AE585" s="132"/>
      <c r="AF585" s="132"/>
      <c r="AG585" s="132"/>
      <c r="AH585" s="132"/>
      <c r="AI585" s="132"/>
      <c r="AJ585" s="132"/>
      <c r="AK585" s="132"/>
      <c r="AL585" s="132"/>
      <c r="AM585" s="132"/>
      <c r="AN585" s="132"/>
    </row>
    <row r="586" spans="1:40">
      <c r="A586" s="132"/>
      <c r="B586" s="132"/>
      <c r="C586" s="132"/>
      <c r="D586" s="132"/>
      <c r="E586" s="132"/>
      <c r="F586" s="132"/>
      <c r="G586" s="132"/>
      <c r="H586" s="132"/>
      <c r="I586" s="132"/>
      <c r="J586" s="132"/>
      <c r="K586" s="132"/>
      <c r="L586" s="132"/>
      <c r="M586" s="132"/>
      <c r="N586" s="132"/>
      <c r="O586" s="132"/>
      <c r="P586" s="132"/>
      <c r="Q586" s="132"/>
      <c r="R586" s="132"/>
      <c r="S586" s="132"/>
      <c r="T586" s="132"/>
      <c r="U586" s="132"/>
      <c r="V586" s="132"/>
      <c r="W586" s="132"/>
      <c r="X586" s="132"/>
      <c r="Y586" s="132"/>
      <c r="Z586" s="132"/>
      <c r="AA586" s="132"/>
      <c r="AB586" s="132"/>
      <c r="AC586" s="132"/>
      <c r="AD586" s="132"/>
      <c r="AE586" s="132"/>
      <c r="AF586" s="132"/>
      <c r="AG586" s="132"/>
      <c r="AH586" s="132"/>
      <c r="AI586" s="132"/>
      <c r="AJ586" s="132"/>
      <c r="AK586" s="132"/>
      <c r="AL586" s="132"/>
      <c r="AM586" s="132"/>
      <c r="AN586" s="132"/>
    </row>
    <row r="587" spans="1:40">
      <c r="A587" s="132"/>
      <c r="B587" s="132"/>
      <c r="C587" s="132"/>
      <c r="D587" s="132"/>
      <c r="E587" s="132"/>
      <c r="F587" s="132"/>
      <c r="G587" s="132"/>
      <c r="H587" s="132"/>
      <c r="I587" s="132"/>
      <c r="J587" s="132"/>
      <c r="K587" s="132"/>
      <c r="L587" s="132"/>
      <c r="M587" s="132"/>
      <c r="N587" s="132"/>
      <c r="O587" s="132"/>
      <c r="P587" s="132"/>
      <c r="Q587" s="132"/>
      <c r="R587" s="132"/>
      <c r="S587" s="132"/>
      <c r="T587" s="132"/>
      <c r="U587" s="132"/>
      <c r="V587" s="132"/>
      <c r="W587" s="132"/>
      <c r="X587" s="132"/>
      <c r="Y587" s="132"/>
      <c r="Z587" s="132"/>
      <c r="AA587" s="132"/>
      <c r="AB587" s="132"/>
      <c r="AC587" s="132"/>
      <c r="AD587" s="132"/>
      <c r="AE587" s="132"/>
      <c r="AF587" s="132"/>
      <c r="AG587" s="132"/>
      <c r="AH587" s="132"/>
      <c r="AI587" s="132"/>
      <c r="AJ587" s="132"/>
      <c r="AK587" s="132"/>
      <c r="AL587" s="132"/>
      <c r="AM587" s="132"/>
      <c r="AN587" s="132"/>
    </row>
    <row r="588" spans="1:40">
      <c r="A588" s="132"/>
      <c r="B588" s="132"/>
      <c r="C588" s="132"/>
      <c r="D588" s="132"/>
      <c r="E588" s="132"/>
      <c r="F588" s="132"/>
      <c r="G588" s="132"/>
      <c r="H588" s="132"/>
      <c r="I588" s="132"/>
      <c r="J588" s="132"/>
      <c r="K588" s="132"/>
      <c r="L588" s="132"/>
      <c r="M588" s="132"/>
      <c r="N588" s="132"/>
      <c r="O588" s="132"/>
      <c r="P588" s="132"/>
      <c r="Q588" s="132"/>
      <c r="R588" s="132"/>
      <c r="S588" s="132"/>
      <c r="T588" s="132"/>
      <c r="U588" s="132"/>
      <c r="V588" s="132"/>
      <c r="W588" s="132"/>
      <c r="X588" s="132"/>
      <c r="Y588" s="132"/>
      <c r="Z588" s="132"/>
      <c r="AA588" s="132"/>
      <c r="AB588" s="132"/>
      <c r="AC588" s="132"/>
      <c r="AD588" s="132"/>
      <c r="AE588" s="132"/>
      <c r="AF588" s="132"/>
      <c r="AG588" s="132"/>
      <c r="AH588" s="132"/>
      <c r="AI588" s="132"/>
      <c r="AJ588" s="132"/>
      <c r="AK588" s="132"/>
      <c r="AL588" s="132"/>
      <c r="AM588" s="132"/>
      <c r="AN588" s="132"/>
    </row>
    <row r="589" spans="1:40">
      <c r="A589" s="132"/>
      <c r="B589" s="132"/>
      <c r="C589" s="132"/>
      <c r="D589" s="132"/>
      <c r="E589" s="132"/>
      <c r="F589" s="132"/>
      <c r="G589" s="132"/>
      <c r="H589" s="132"/>
      <c r="I589" s="132"/>
      <c r="J589" s="132"/>
      <c r="K589" s="132"/>
      <c r="L589" s="132"/>
      <c r="M589" s="132"/>
      <c r="N589" s="132"/>
      <c r="O589" s="132"/>
      <c r="P589" s="132"/>
      <c r="Q589" s="132"/>
      <c r="R589" s="132"/>
      <c r="S589" s="132"/>
      <c r="T589" s="132"/>
      <c r="U589" s="132"/>
      <c r="V589" s="132"/>
      <c r="W589" s="132"/>
      <c r="X589" s="132"/>
      <c r="Y589" s="132"/>
      <c r="Z589" s="132"/>
      <c r="AA589" s="132"/>
      <c r="AB589" s="132"/>
      <c r="AC589" s="132"/>
      <c r="AD589" s="132"/>
      <c r="AE589" s="132"/>
      <c r="AF589" s="132"/>
      <c r="AG589" s="132"/>
      <c r="AH589" s="132"/>
      <c r="AI589" s="132"/>
      <c r="AJ589" s="132"/>
      <c r="AK589" s="132"/>
      <c r="AL589" s="132"/>
      <c r="AM589" s="132"/>
      <c r="AN589" s="132"/>
    </row>
    <row r="590" spans="1:40">
      <c r="A590" s="132"/>
      <c r="B590" s="132"/>
      <c r="C590" s="132"/>
      <c r="D590" s="132"/>
      <c r="E590" s="132"/>
      <c r="F590" s="132"/>
      <c r="G590" s="132"/>
      <c r="H590" s="132"/>
      <c r="I590" s="132"/>
      <c r="J590" s="132"/>
      <c r="K590" s="132"/>
      <c r="L590" s="132"/>
      <c r="M590" s="132"/>
      <c r="N590" s="132"/>
      <c r="O590" s="132"/>
      <c r="P590" s="132"/>
      <c r="Q590" s="132"/>
      <c r="R590" s="132"/>
      <c r="S590" s="132"/>
      <c r="T590" s="132"/>
      <c r="U590" s="132"/>
      <c r="V590" s="132"/>
      <c r="W590" s="132"/>
      <c r="X590" s="132"/>
      <c r="Y590" s="132"/>
      <c r="Z590" s="132"/>
      <c r="AA590" s="132"/>
      <c r="AB590" s="132"/>
      <c r="AC590" s="132"/>
      <c r="AD590" s="132"/>
      <c r="AE590" s="132"/>
      <c r="AF590" s="132"/>
      <c r="AG590" s="132"/>
      <c r="AH590" s="132"/>
      <c r="AI590" s="132"/>
      <c r="AJ590" s="132"/>
      <c r="AK590" s="132"/>
      <c r="AL590" s="132"/>
      <c r="AM590" s="132"/>
      <c r="AN590" s="132"/>
    </row>
    <row r="591" spans="1:40">
      <c r="A591" s="132"/>
      <c r="B591" s="132"/>
      <c r="C591" s="132"/>
      <c r="D591" s="132"/>
      <c r="E591" s="132"/>
      <c r="F591" s="132"/>
      <c r="G591" s="132"/>
      <c r="H591" s="132"/>
      <c r="I591" s="132"/>
      <c r="J591" s="132"/>
      <c r="K591" s="132"/>
      <c r="L591" s="132"/>
      <c r="M591" s="132"/>
      <c r="N591" s="132"/>
      <c r="O591" s="132"/>
      <c r="P591" s="132"/>
      <c r="Q591" s="132"/>
      <c r="R591" s="132"/>
      <c r="S591" s="132"/>
      <c r="T591" s="132"/>
      <c r="U591" s="132"/>
      <c r="V591" s="132"/>
      <c r="W591" s="132"/>
      <c r="X591" s="132"/>
      <c r="Y591" s="132"/>
      <c r="Z591" s="132"/>
      <c r="AA591" s="132"/>
      <c r="AB591" s="132"/>
      <c r="AC591" s="132"/>
      <c r="AD591" s="132"/>
      <c r="AE591" s="132"/>
      <c r="AF591" s="132"/>
      <c r="AG591" s="132"/>
      <c r="AH591" s="132"/>
      <c r="AI591" s="132"/>
      <c r="AJ591" s="132"/>
      <c r="AK591" s="132"/>
      <c r="AL591" s="132"/>
      <c r="AM591" s="132"/>
      <c r="AN591" s="132"/>
    </row>
    <row r="592" spans="1:40">
      <c r="A592" s="132"/>
      <c r="B592" s="132"/>
      <c r="C592" s="132"/>
      <c r="D592" s="132"/>
      <c r="E592" s="132"/>
      <c r="F592" s="132"/>
      <c r="G592" s="132"/>
      <c r="H592" s="132"/>
      <c r="I592" s="132"/>
      <c r="J592" s="132"/>
      <c r="K592" s="132"/>
      <c r="L592" s="132"/>
      <c r="M592" s="132"/>
      <c r="N592" s="132"/>
      <c r="O592" s="132"/>
      <c r="P592" s="132"/>
      <c r="Q592" s="132"/>
      <c r="R592" s="132"/>
      <c r="S592" s="132"/>
      <c r="T592" s="132"/>
      <c r="U592" s="132"/>
      <c r="V592" s="132"/>
      <c r="W592" s="132"/>
      <c r="X592" s="132"/>
      <c r="Y592" s="132"/>
      <c r="Z592" s="132"/>
      <c r="AA592" s="132"/>
      <c r="AB592" s="132"/>
      <c r="AC592" s="132"/>
      <c r="AD592" s="132"/>
      <c r="AE592" s="132"/>
      <c r="AF592" s="132"/>
      <c r="AG592" s="132"/>
      <c r="AH592" s="132"/>
      <c r="AI592" s="132"/>
      <c r="AJ592" s="132"/>
      <c r="AK592" s="132"/>
      <c r="AL592" s="132"/>
      <c r="AM592" s="132"/>
      <c r="AN592" s="132"/>
    </row>
    <row r="593" spans="1:40">
      <c r="A593" s="132"/>
      <c r="B593" s="132"/>
      <c r="C593" s="132"/>
      <c r="D593" s="132"/>
      <c r="E593" s="132"/>
      <c r="F593" s="132"/>
      <c r="G593" s="132"/>
      <c r="H593" s="132"/>
      <c r="I593" s="132"/>
      <c r="J593" s="132"/>
      <c r="K593" s="132"/>
      <c r="L593" s="132"/>
      <c r="M593" s="132"/>
      <c r="N593" s="132"/>
      <c r="O593" s="132"/>
      <c r="P593" s="132"/>
      <c r="Q593" s="132"/>
      <c r="R593" s="132"/>
      <c r="S593" s="132"/>
      <c r="T593" s="132"/>
      <c r="U593" s="132"/>
      <c r="V593" s="132"/>
      <c r="W593" s="132"/>
      <c r="X593" s="132"/>
      <c r="Y593" s="132"/>
      <c r="Z593" s="132"/>
      <c r="AA593" s="132"/>
      <c r="AB593" s="132"/>
      <c r="AC593" s="132"/>
      <c r="AD593" s="132"/>
      <c r="AE593" s="132"/>
      <c r="AF593" s="132"/>
      <c r="AG593" s="132"/>
      <c r="AH593" s="132"/>
      <c r="AI593" s="132"/>
      <c r="AJ593" s="132"/>
      <c r="AK593" s="132"/>
      <c r="AL593" s="132"/>
      <c r="AM593" s="132"/>
      <c r="AN593" s="132"/>
    </row>
    <row r="594" spans="1:40">
      <c r="A594" s="132"/>
      <c r="B594" s="132"/>
      <c r="C594" s="132"/>
      <c r="D594" s="132"/>
      <c r="E594" s="132"/>
      <c r="F594" s="132"/>
      <c r="G594" s="132"/>
      <c r="H594" s="132"/>
      <c r="I594" s="132"/>
      <c r="J594" s="132"/>
      <c r="K594" s="132"/>
      <c r="L594" s="132"/>
      <c r="M594" s="132"/>
      <c r="N594" s="132"/>
      <c r="O594" s="132"/>
      <c r="P594" s="132"/>
      <c r="Q594" s="132"/>
      <c r="R594" s="132"/>
      <c r="S594" s="132"/>
      <c r="T594" s="132"/>
      <c r="U594" s="132"/>
      <c r="V594" s="132"/>
      <c r="W594" s="132"/>
      <c r="X594" s="132"/>
      <c r="Y594" s="132"/>
      <c r="Z594" s="132"/>
      <c r="AA594" s="132"/>
      <c r="AB594" s="132"/>
      <c r="AC594" s="132"/>
      <c r="AD594" s="132"/>
      <c r="AE594" s="132"/>
      <c r="AF594" s="132"/>
      <c r="AG594" s="132"/>
      <c r="AH594" s="132"/>
      <c r="AI594" s="132"/>
      <c r="AJ594" s="132"/>
      <c r="AK594" s="132"/>
      <c r="AL594" s="132"/>
      <c r="AM594" s="132"/>
      <c r="AN594" s="132"/>
    </row>
    <row r="595" spans="1:40">
      <c r="A595" s="132"/>
      <c r="B595" s="132"/>
      <c r="C595" s="132"/>
      <c r="D595" s="132"/>
      <c r="E595" s="132"/>
      <c r="F595" s="132"/>
      <c r="G595" s="132"/>
      <c r="H595" s="132"/>
      <c r="I595" s="132"/>
      <c r="J595" s="132"/>
      <c r="K595" s="132"/>
      <c r="L595" s="132"/>
      <c r="M595" s="132"/>
      <c r="N595" s="132"/>
      <c r="O595" s="132"/>
      <c r="P595" s="132"/>
      <c r="Q595" s="132"/>
      <c r="R595" s="132"/>
      <c r="S595" s="132"/>
      <c r="T595" s="132"/>
      <c r="U595" s="132"/>
      <c r="V595" s="132"/>
      <c r="W595" s="132"/>
      <c r="X595" s="132"/>
      <c r="Y595" s="132"/>
      <c r="Z595" s="132"/>
      <c r="AA595" s="132"/>
      <c r="AB595" s="132"/>
      <c r="AC595" s="132"/>
      <c r="AD595" s="132"/>
      <c r="AE595" s="132"/>
      <c r="AF595" s="132"/>
      <c r="AG595" s="132"/>
      <c r="AH595" s="132"/>
      <c r="AI595" s="132"/>
      <c r="AJ595" s="132"/>
      <c r="AK595" s="132"/>
      <c r="AL595" s="132"/>
      <c r="AM595" s="132"/>
      <c r="AN595" s="132"/>
    </row>
    <row r="596" spans="1:40">
      <c r="A596" s="132"/>
      <c r="B596" s="132"/>
      <c r="C596" s="132"/>
      <c r="D596" s="132"/>
      <c r="E596" s="132"/>
      <c r="F596" s="132"/>
      <c r="G596" s="132"/>
      <c r="H596" s="132"/>
      <c r="I596" s="132"/>
      <c r="J596" s="132"/>
      <c r="K596" s="132"/>
      <c r="L596" s="132"/>
      <c r="M596" s="132"/>
      <c r="N596" s="132"/>
      <c r="O596" s="132"/>
      <c r="P596" s="132"/>
      <c r="Q596" s="132"/>
      <c r="R596" s="132"/>
      <c r="S596" s="132"/>
      <c r="T596" s="132"/>
      <c r="U596" s="132"/>
      <c r="V596" s="132"/>
      <c r="W596" s="132"/>
      <c r="X596" s="132"/>
      <c r="Y596" s="132"/>
      <c r="Z596" s="132"/>
      <c r="AA596" s="132"/>
      <c r="AB596" s="132"/>
      <c r="AC596" s="132"/>
      <c r="AD596" s="132"/>
      <c r="AE596" s="132"/>
      <c r="AF596" s="132"/>
      <c r="AG596" s="132"/>
      <c r="AH596" s="132"/>
      <c r="AI596" s="132"/>
      <c r="AJ596" s="132"/>
      <c r="AK596" s="132"/>
      <c r="AL596" s="132"/>
      <c r="AM596" s="132"/>
      <c r="AN596" s="132"/>
    </row>
    <row r="597" spans="1:40">
      <c r="A597" s="132"/>
      <c r="B597" s="132"/>
      <c r="C597" s="132"/>
      <c r="D597" s="132"/>
      <c r="E597" s="132"/>
      <c r="F597" s="132"/>
      <c r="G597" s="132"/>
      <c r="H597" s="132"/>
      <c r="I597" s="132"/>
      <c r="J597" s="132"/>
      <c r="K597" s="132"/>
      <c r="L597" s="132"/>
      <c r="M597" s="132"/>
      <c r="N597" s="132"/>
      <c r="O597" s="132"/>
      <c r="P597" s="132"/>
      <c r="Q597" s="132"/>
      <c r="R597" s="132"/>
      <c r="S597" s="132"/>
      <c r="T597" s="132"/>
      <c r="U597" s="132"/>
      <c r="V597" s="132"/>
      <c r="W597" s="132"/>
      <c r="X597" s="132"/>
      <c r="Y597" s="132"/>
      <c r="Z597" s="132"/>
      <c r="AA597" s="132"/>
      <c r="AB597" s="132"/>
      <c r="AC597" s="132"/>
      <c r="AD597" s="132"/>
      <c r="AE597" s="132"/>
      <c r="AF597" s="132"/>
      <c r="AG597" s="132"/>
      <c r="AH597" s="132"/>
      <c r="AI597" s="132"/>
      <c r="AJ597" s="132"/>
      <c r="AK597" s="132"/>
      <c r="AL597" s="132"/>
      <c r="AM597" s="132"/>
      <c r="AN597" s="132"/>
    </row>
    <row r="598" spans="1:40">
      <c r="A598" s="132"/>
      <c r="B598" s="132"/>
      <c r="C598" s="132"/>
      <c r="D598" s="132"/>
      <c r="E598" s="132"/>
      <c r="F598" s="132"/>
      <c r="G598" s="132"/>
      <c r="H598" s="132"/>
      <c r="I598" s="132"/>
      <c r="J598" s="132"/>
      <c r="K598" s="132"/>
      <c r="L598" s="132"/>
      <c r="M598" s="132"/>
      <c r="N598" s="132"/>
      <c r="O598" s="132"/>
      <c r="P598" s="132"/>
      <c r="Q598" s="132"/>
      <c r="R598" s="132"/>
      <c r="S598" s="132"/>
      <c r="T598" s="132"/>
      <c r="U598" s="132"/>
      <c r="V598" s="132"/>
      <c r="W598" s="132"/>
      <c r="X598" s="132"/>
      <c r="Y598" s="132"/>
      <c r="Z598" s="132"/>
      <c r="AA598" s="132"/>
      <c r="AB598" s="132"/>
      <c r="AC598" s="132"/>
      <c r="AD598" s="132"/>
      <c r="AE598" s="132"/>
      <c r="AF598" s="132"/>
      <c r="AG598" s="132"/>
      <c r="AH598" s="132"/>
      <c r="AI598" s="132"/>
      <c r="AJ598" s="132"/>
      <c r="AK598" s="132"/>
      <c r="AL598" s="132"/>
      <c r="AM598" s="132"/>
      <c r="AN598" s="132"/>
    </row>
    <row r="599" spans="1:40">
      <c r="A599" s="132"/>
      <c r="B599" s="132"/>
      <c r="C599" s="132"/>
      <c r="D599" s="132"/>
      <c r="E599" s="132"/>
      <c r="F599" s="132"/>
      <c r="G599" s="132"/>
      <c r="H599" s="132"/>
      <c r="I599" s="132"/>
      <c r="J599" s="132"/>
      <c r="K599" s="132"/>
      <c r="L599" s="132"/>
      <c r="M599" s="132"/>
      <c r="N599" s="132"/>
      <c r="O599" s="132"/>
      <c r="P599" s="132"/>
      <c r="Q599" s="132"/>
      <c r="R599" s="132"/>
      <c r="S599" s="132"/>
      <c r="T599" s="132"/>
      <c r="U599" s="132"/>
      <c r="V599" s="132"/>
      <c r="W599" s="132"/>
      <c r="X599" s="132"/>
      <c r="Y599" s="132"/>
      <c r="Z599" s="132"/>
      <c r="AA599" s="132"/>
      <c r="AB599" s="132"/>
      <c r="AC599" s="132"/>
      <c r="AD599" s="132"/>
      <c r="AE599" s="132"/>
      <c r="AF599" s="132"/>
      <c r="AG599" s="132"/>
      <c r="AH599" s="132"/>
      <c r="AI599" s="132"/>
      <c r="AJ599" s="132"/>
      <c r="AK599" s="132"/>
      <c r="AL599" s="132"/>
      <c r="AM599" s="132"/>
      <c r="AN599" s="132"/>
    </row>
    <row r="600" spans="1:40">
      <c r="A600" s="132"/>
      <c r="B600" s="132"/>
      <c r="C600" s="132"/>
      <c r="D600" s="132"/>
      <c r="E600" s="132"/>
      <c r="F600" s="132"/>
      <c r="G600" s="132"/>
      <c r="H600" s="132"/>
      <c r="I600" s="132"/>
      <c r="J600" s="132"/>
      <c r="K600" s="132"/>
      <c r="L600" s="132"/>
      <c r="M600" s="132"/>
      <c r="N600" s="132"/>
      <c r="O600" s="132"/>
      <c r="P600" s="132"/>
      <c r="Q600" s="132"/>
      <c r="R600" s="132"/>
      <c r="S600" s="132"/>
      <c r="T600" s="132"/>
      <c r="U600" s="132"/>
      <c r="V600" s="132"/>
      <c r="W600" s="132"/>
      <c r="X600" s="132"/>
      <c r="Y600" s="132"/>
      <c r="Z600" s="132"/>
      <c r="AA600" s="132"/>
      <c r="AB600" s="132"/>
      <c r="AC600" s="132"/>
      <c r="AD600" s="132"/>
      <c r="AE600" s="132"/>
      <c r="AF600" s="132"/>
      <c r="AG600" s="132"/>
      <c r="AH600" s="132"/>
      <c r="AI600" s="132"/>
      <c r="AJ600" s="132"/>
      <c r="AK600" s="132"/>
      <c r="AL600" s="132"/>
      <c r="AM600" s="132"/>
      <c r="AN600" s="132"/>
    </row>
    <row r="601" spans="1:40">
      <c r="A601" s="132"/>
      <c r="B601" s="132"/>
      <c r="C601" s="132"/>
      <c r="D601" s="132"/>
      <c r="E601" s="132"/>
      <c r="F601" s="132"/>
      <c r="G601" s="132"/>
      <c r="H601" s="132"/>
      <c r="I601" s="132"/>
      <c r="J601" s="132"/>
      <c r="K601" s="132"/>
      <c r="L601" s="132"/>
      <c r="M601" s="132"/>
      <c r="N601" s="132"/>
      <c r="O601" s="132"/>
      <c r="P601" s="132"/>
      <c r="Q601" s="132"/>
      <c r="R601" s="132"/>
      <c r="S601" s="132"/>
      <c r="T601" s="132"/>
      <c r="U601" s="132"/>
      <c r="V601" s="132"/>
      <c r="W601" s="132"/>
      <c r="X601" s="132"/>
      <c r="Y601" s="132"/>
      <c r="Z601" s="132"/>
      <c r="AA601" s="132"/>
      <c r="AB601" s="132"/>
      <c r="AC601" s="132"/>
      <c r="AD601" s="132"/>
      <c r="AE601" s="132"/>
      <c r="AF601" s="132"/>
      <c r="AG601" s="132"/>
      <c r="AH601" s="132"/>
      <c r="AI601" s="132"/>
      <c r="AJ601" s="132"/>
      <c r="AK601" s="132"/>
      <c r="AL601" s="132"/>
      <c r="AM601" s="132"/>
      <c r="AN601" s="132"/>
    </row>
    <row r="602" spans="1:40">
      <c r="A602" s="132"/>
      <c r="B602" s="132"/>
      <c r="C602" s="132"/>
      <c r="D602" s="132"/>
      <c r="E602" s="132"/>
      <c r="F602" s="132"/>
      <c r="G602" s="132"/>
      <c r="H602" s="132"/>
      <c r="I602" s="132"/>
      <c r="J602" s="132"/>
      <c r="K602" s="132"/>
      <c r="L602" s="132"/>
      <c r="M602" s="132"/>
      <c r="N602" s="132"/>
      <c r="O602" s="132"/>
      <c r="P602" s="132"/>
      <c r="Q602" s="132"/>
      <c r="R602" s="132"/>
      <c r="S602" s="132"/>
      <c r="T602" s="132"/>
      <c r="U602" s="132"/>
      <c r="V602" s="132"/>
      <c r="W602" s="132"/>
      <c r="X602" s="132"/>
      <c r="Y602" s="132"/>
      <c r="Z602" s="132"/>
      <c r="AA602" s="132"/>
      <c r="AB602" s="132"/>
      <c r="AC602" s="132"/>
      <c r="AD602" s="132"/>
      <c r="AE602" s="132"/>
      <c r="AF602" s="132"/>
      <c r="AG602" s="132"/>
      <c r="AH602" s="132"/>
      <c r="AI602" s="132"/>
      <c r="AJ602" s="132"/>
      <c r="AK602" s="132"/>
      <c r="AL602" s="132"/>
      <c r="AM602" s="132"/>
      <c r="AN602" s="132"/>
    </row>
    <row r="603" spans="1:40">
      <c r="A603" s="132"/>
      <c r="B603" s="132"/>
      <c r="C603" s="132"/>
      <c r="D603" s="132"/>
      <c r="E603" s="132"/>
      <c r="F603" s="132"/>
      <c r="G603" s="132"/>
      <c r="H603" s="132"/>
      <c r="I603" s="132"/>
      <c r="J603" s="132"/>
      <c r="K603" s="132"/>
      <c r="L603" s="132"/>
      <c r="M603" s="132"/>
      <c r="N603" s="132"/>
      <c r="O603" s="132"/>
      <c r="P603" s="132"/>
      <c r="Q603" s="132"/>
      <c r="R603" s="132"/>
      <c r="S603" s="132"/>
      <c r="T603" s="132"/>
      <c r="U603" s="132"/>
      <c r="V603" s="132"/>
      <c r="W603" s="132"/>
      <c r="X603" s="132"/>
      <c r="Y603" s="132"/>
      <c r="Z603" s="132"/>
      <c r="AA603" s="132"/>
      <c r="AB603" s="132"/>
      <c r="AC603" s="132"/>
      <c r="AD603" s="132"/>
      <c r="AE603" s="132"/>
      <c r="AF603" s="132"/>
      <c r="AG603" s="132"/>
      <c r="AH603" s="132"/>
      <c r="AI603" s="132"/>
      <c r="AJ603" s="132"/>
      <c r="AK603" s="132"/>
      <c r="AL603" s="132"/>
      <c r="AM603" s="132"/>
      <c r="AN603" s="132"/>
    </row>
    <row r="604" spans="1:40">
      <c r="A604" s="132"/>
      <c r="B604" s="132"/>
      <c r="C604" s="132"/>
      <c r="D604" s="132"/>
      <c r="E604" s="132"/>
      <c r="F604" s="132"/>
      <c r="G604" s="132"/>
      <c r="H604" s="132"/>
      <c r="I604" s="132"/>
      <c r="J604" s="132"/>
      <c r="K604" s="132"/>
      <c r="L604" s="132"/>
      <c r="M604" s="132"/>
      <c r="N604" s="132"/>
      <c r="O604" s="132"/>
      <c r="P604" s="132"/>
      <c r="Q604" s="132"/>
      <c r="R604" s="132"/>
      <c r="S604" s="132"/>
      <c r="T604" s="132"/>
      <c r="U604" s="132"/>
      <c r="V604" s="132"/>
      <c r="W604" s="132"/>
      <c r="X604" s="132"/>
      <c r="Y604" s="132"/>
      <c r="Z604" s="132"/>
      <c r="AA604" s="132"/>
      <c r="AB604" s="132"/>
      <c r="AC604" s="132"/>
      <c r="AD604" s="132"/>
      <c r="AE604" s="132"/>
      <c r="AF604" s="132"/>
      <c r="AG604" s="132"/>
      <c r="AH604" s="132"/>
      <c r="AI604" s="132"/>
      <c r="AJ604" s="132"/>
      <c r="AK604" s="132"/>
      <c r="AL604" s="132"/>
      <c r="AM604" s="132"/>
      <c r="AN604" s="132"/>
    </row>
    <row r="605" spans="1:40">
      <c r="A605" s="132"/>
      <c r="B605" s="132"/>
      <c r="C605" s="132"/>
      <c r="D605" s="132"/>
      <c r="E605" s="132"/>
      <c r="F605" s="132"/>
      <c r="G605" s="132"/>
      <c r="H605" s="132"/>
      <c r="I605" s="132"/>
      <c r="J605" s="132"/>
      <c r="K605" s="132"/>
      <c r="L605" s="132"/>
      <c r="M605" s="132"/>
      <c r="N605" s="132"/>
      <c r="O605" s="132"/>
      <c r="P605" s="132"/>
      <c r="Q605" s="132"/>
      <c r="R605" s="132"/>
      <c r="S605" s="132"/>
      <c r="T605" s="132"/>
      <c r="U605" s="132"/>
      <c r="V605" s="132"/>
      <c r="W605" s="132"/>
      <c r="X605" s="132"/>
      <c r="Y605" s="132"/>
      <c r="Z605" s="132"/>
      <c r="AA605" s="132"/>
      <c r="AB605" s="132"/>
      <c r="AC605" s="132"/>
      <c r="AD605" s="132"/>
      <c r="AE605" s="132"/>
      <c r="AF605" s="132"/>
      <c r="AG605" s="132"/>
      <c r="AH605" s="132"/>
      <c r="AI605" s="132"/>
      <c r="AJ605" s="132"/>
      <c r="AK605" s="132"/>
      <c r="AL605" s="132"/>
      <c r="AM605" s="132"/>
      <c r="AN605" s="132"/>
    </row>
    <row r="606" spans="1:40">
      <c r="A606" s="132"/>
      <c r="B606" s="132"/>
      <c r="C606" s="132"/>
      <c r="D606" s="132"/>
      <c r="E606" s="132"/>
      <c r="F606" s="132"/>
      <c r="G606" s="132"/>
      <c r="H606" s="132"/>
      <c r="I606" s="132"/>
      <c r="J606" s="132"/>
      <c r="K606" s="132"/>
      <c r="L606" s="132"/>
      <c r="M606" s="132"/>
      <c r="N606" s="132"/>
      <c r="O606" s="132"/>
      <c r="P606" s="132"/>
      <c r="Q606" s="132"/>
      <c r="R606" s="132"/>
      <c r="S606" s="132"/>
      <c r="T606" s="132"/>
      <c r="U606" s="132"/>
      <c r="V606" s="132"/>
      <c r="W606" s="132"/>
      <c r="X606" s="132"/>
      <c r="Y606" s="132"/>
      <c r="Z606" s="132"/>
      <c r="AA606" s="132"/>
      <c r="AB606" s="132"/>
      <c r="AC606" s="132"/>
      <c r="AD606" s="132"/>
      <c r="AE606" s="132"/>
      <c r="AF606" s="132"/>
      <c r="AG606" s="132"/>
      <c r="AH606" s="132"/>
      <c r="AI606" s="132"/>
      <c r="AJ606" s="132"/>
      <c r="AK606" s="132"/>
      <c r="AL606" s="132"/>
      <c r="AM606" s="132"/>
      <c r="AN606" s="132"/>
    </row>
    <row r="607" spans="1:40">
      <c r="A607" s="132"/>
      <c r="B607" s="132"/>
      <c r="C607" s="132"/>
      <c r="D607" s="132"/>
      <c r="E607" s="132"/>
      <c r="F607" s="132"/>
      <c r="G607" s="132"/>
      <c r="H607" s="132"/>
      <c r="I607" s="132"/>
      <c r="J607" s="132"/>
      <c r="K607" s="132"/>
      <c r="L607" s="132"/>
      <c r="M607" s="132"/>
      <c r="N607" s="132"/>
      <c r="O607" s="132"/>
      <c r="P607" s="132"/>
      <c r="Q607" s="132"/>
      <c r="R607" s="132"/>
      <c r="S607" s="132"/>
      <c r="T607" s="132"/>
      <c r="U607" s="132"/>
      <c r="V607" s="132"/>
      <c r="W607" s="132"/>
      <c r="X607" s="132"/>
      <c r="Y607" s="132"/>
      <c r="Z607" s="132"/>
      <c r="AA607" s="132"/>
      <c r="AB607" s="132"/>
      <c r="AC607" s="132"/>
      <c r="AD607" s="132"/>
      <c r="AE607" s="132"/>
      <c r="AF607" s="132"/>
      <c r="AG607" s="132"/>
      <c r="AH607" s="132"/>
      <c r="AI607" s="132"/>
      <c r="AJ607" s="132"/>
      <c r="AK607" s="132"/>
      <c r="AL607" s="132"/>
      <c r="AM607" s="132"/>
      <c r="AN607" s="132"/>
    </row>
    <row r="608" spans="1:40">
      <c r="A608" s="132"/>
      <c r="B608" s="132"/>
      <c r="C608" s="132"/>
      <c r="D608" s="132"/>
      <c r="E608" s="132"/>
      <c r="F608" s="132"/>
      <c r="G608" s="132"/>
      <c r="H608" s="132"/>
      <c r="I608" s="132"/>
      <c r="J608" s="132"/>
      <c r="K608" s="132"/>
      <c r="L608" s="132"/>
      <c r="M608" s="132"/>
      <c r="N608" s="132"/>
      <c r="O608" s="132"/>
      <c r="P608" s="132"/>
      <c r="Q608" s="132"/>
      <c r="R608" s="132"/>
      <c r="S608" s="132"/>
      <c r="T608" s="132"/>
      <c r="U608" s="132"/>
      <c r="V608" s="132"/>
      <c r="W608" s="132"/>
      <c r="X608" s="132"/>
      <c r="Y608" s="132"/>
      <c r="Z608" s="132"/>
      <c r="AA608" s="132"/>
      <c r="AB608" s="132"/>
      <c r="AC608" s="132"/>
      <c r="AD608" s="132"/>
      <c r="AE608" s="132"/>
      <c r="AF608" s="132"/>
      <c r="AG608" s="132"/>
      <c r="AH608" s="132"/>
      <c r="AI608" s="132"/>
      <c r="AJ608" s="132"/>
      <c r="AK608" s="132"/>
      <c r="AL608" s="132"/>
      <c r="AM608" s="132"/>
      <c r="AN608" s="132"/>
    </row>
    <row r="609" spans="1:40">
      <c r="A609" s="132"/>
      <c r="B609" s="132"/>
      <c r="C609" s="132"/>
      <c r="D609" s="132"/>
      <c r="E609" s="132"/>
      <c r="F609" s="132"/>
      <c r="G609" s="132"/>
      <c r="H609" s="132"/>
      <c r="I609" s="132"/>
      <c r="J609" s="132"/>
      <c r="K609" s="132"/>
      <c r="L609" s="132"/>
      <c r="M609" s="132"/>
      <c r="N609" s="132"/>
      <c r="O609" s="132"/>
      <c r="P609" s="132"/>
      <c r="Q609" s="132"/>
      <c r="R609" s="132"/>
      <c r="S609" s="132"/>
      <c r="T609" s="132"/>
      <c r="U609" s="132"/>
      <c r="V609" s="132"/>
      <c r="W609" s="132"/>
      <c r="X609" s="132"/>
      <c r="Y609" s="132"/>
      <c r="Z609" s="132"/>
      <c r="AA609" s="132"/>
      <c r="AB609" s="132"/>
      <c r="AC609" s="132"/>
      <c r="AD609" s="132"/>
      <c r="AE609" s="132"/>
      <c r="AF609" s="132"/>
      <c r="AG609" s="132"/>
      <c r="AH609" s="132"/>
      <c r="AI609" s="132"/>
      <c r="AJ609" s="132"/>
      <c r="AK609" s="132"/>
      <c r="AL609" s="132"/>
      <c r="AM609" s="132"/>
      <c r="AN609" s="132"/>
    </row>
    <row r="610" spans="1:40">
      <c r="A610" s="132"/>
      <c r="B610" s="132"/>
      <c r="C610" s="132"/>
      <c r="D610" s="132"/>
      <c r="E610" s="132"/>
      <c r="F610" s="132"/>
      <c r="G610" s="132"/>
      <c r="H610" s="132"/>
      <c r="I610" s="132"/>
      <c r="J610" s="132"/>
      <c r="K610" s="132"/>
      <c r="L610" s="132"/>
      <c r="M610" s="132"/>
      <c r="N610" s="132"/>
      <c r="O610" s="132"/>
      <c r="P610" s="132"/>
      <c r="Q610" s="132"/>
      <c r="R610" s="132"/>
      <c r="S610" s="132"/>
      <c r="T610" s="132"/>
      <c r="U610" s="132"/>
      <c r="V610" s="132"/>
      <c r="W610" s="132"/>
      <c r="X610" s="132"/>
      <c r="Y610" s="132"/>
      <c r="Z610" s="132"/>
      <c r="AA610" s="132"/>
      <c r="AB610" s="132"/>
      <c r="AC610" s="132"/>
      <c r="AD610" s="132"/>
      <c r="AE610" s="132"/>
      <c r="AF610" s="132"/>
      <c r="AG610" s="132"/>
      <c r="AH610" s="132"/>
      <c r="AI610" s="132"/>
      <c r="AJ610" s="132"/>
      <c r="AK610" s="132"/>
      <c r="AL610" s="132"/>
      <c r="AM610" s="132"/>
      <c r="AN610" s="132"/>
    </row>
  </sheetData>
  <mergeCells count="5">
    <mergeCell ref="P1:S1"/>
    <mergeCell ref="T1:W1"/>
    <mergeCell ref="L2:O2"/>
    <mergeCell ref="P2:S2"/>
    <mergeCell ref="T2:W2"/>
  </mergeCells>
  <phoneticPr fontId="1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L316"/>
  <sheetViews>
    <sheetView workbookViewId="0">
      <pane xSplit="1" ySplit="6" topLeftCell="F158" activePane="bottomRight" state="frozen"/>
      <selection pane="topRight" activeCell="B1" sqref="B1"/>
      <selection pane="bottomLeft" activeCell="A7" sqref="A7"/>
      <selection pane="bottomRight" activeCell="N177" sqref="N177"/>
    </sheetView>
  </sheetViews>
  <sheetFormatPr defaultRowHeight="15"/>
  <sheetData>
    <row r="1" spans="1:38">
      <c r="A1" s="141" t="s">
        <v>181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53"/>
      <c r="P1" s="53"/>
      <c r="Q1" s="53"/>
      <c r="R1" s="53"/>
      <c r="S1" s="215" t="s">
        <v>18</v>
      </c>
      <c r="T1" s="211"/>
      <c r="U1" s="211"/>
      <c r="V1" s="211"/>
      <c r="W1" s="215" t="s">
        <v>15</v>
      </c>
      <c r="X1" s="211"/>
      <c r="Y1" s="211"/>
      <c r="Z1" s="211"/>
      <c r="AA1" s="3"/>
      <c r="AB1" s="3"/>
      <c r="AC1" s="3"/>
      <c r="AD1" s="3"/>
    </row>
    <row r="2" spans="1:38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215" t="s">
        <v>11</v>
      </c>
      <c r="P2" s="211"/>
      <c r="Q2" s="211"/>
      <c r="R2" s="211"/>
      <c r="S2" s="215" t="s">
        <v>11</v>
      </c>
      <c r="T2" s="211"/>
      <c r="U2" s="211"/>
      <c r="V2" s="211"/>
      <c r="W2" s="215" t="s">
        <v>11</v>
      </c>
      <c r="X2" s="211"/>
      <c r="Y2" s="211"/>
      <c r="Z2" s="211"/>
      <c r="AA2" s="3"/>
      <c r="AB2" s="3"/>
      <c r="AC2" s="3"/>
      <c r="AD2" s="3"/>
    </row>
    <row r="3" spans="1:38">
      <c r="A3" s="3"/>
      <c r="B3" s="9" t="s">
        <v>12</v>
      </c>
      <c r="C3" s="9" t="s">
        <v>12</v>
      </c>
      <c r="D3" s="9" t="s">
        <v>0</v>
      </c>
      <c r="E3" s="9" t="s">
        <v>0</v>
      </c>
      <c r="F3" s="9" t="s">
        <v>0</v>
      </c>
      <c r="G3" s="9" t="s">
        <v>2</v>
      </c>
      <c r="H3" s="9" t="s">
        <v>2</v>
      </c>
      <c r="I3" s="9" t="s">
        <v>4</v>
      </c>
      <c r="J3" s="9" t="s">
        <v>4</v>
      </c>
      <c r="K3" s="9" t="s">
        <v>11</v>
      </c>
      <c r="L3" s="9" t="s">
        <v>12</v>
      </c>
      <c r="M3" s="9" t="s">
        <v>2</v>
      </c>
      <c r="N3" s="9" t="s">
        <v>15</v>
      </c>
      <c r="O3" s="19" t="s">
        <v>19</v>
      </c>
      <c r="P3" s="19" t="s">
        <v>20</v>
      </c>
      <c r="Q3" s="19" t="s">
        <v>21</v>
      </c>
      <c r="R3" s="19" t="s">
        <v>22</v>
      </c>
      <c r="S3" s="19" t="s">
        <v>19</v>
      </c>
      <c r="T3" s="19" t="s">
        <v>20</v>
      </c>
      <c r="U3" s="19" t="s">
        <v>21</v>
      </c>
      <c r="V3" s="19" t="s">
        <v>22</v>
      </c>
      <c r="W3" s="19" t="s">
        <v>19</v>
      </c>
      <c r="X3" s="19" t="s">
        <v>20</v>
      </c>
      <c r="Y3" s="19" t="s">
        <v>21</v>
      </c>
      <c r="Z3" s="19" t="s">
        <v>22</v>
      </c>
      <c r="AA3" s="3"/>
      <c r="AB3" s="3"/>
      <c r="AC3" s="3"/>
      <c r="AD3" s="3"/>
    </row>
    <row r="4" spans="1:38">
      <c r="A4" s="3"/>
      <c r="B4" s="3" t="s">
        <v>14</v>
      </c>
      <c r="C4" s="9" t="s">
        <v>3</v>
      </c>
      <c r="D4" s="9" t="s">
        <v>1</v>
      </c>
      <c r="E4" s="9" t="s">
        <v>1</v>
      </c>
      <c r="F4" s="9" t="s">
        <v>1</v>
      </c>
      <c r="G4" s="9" t="s">
        <v>1</v>
      </c>
      <c r="H4" s="9" t="s">
        <v>1</v>
      </c>
      <c r="I4" s="9" t="s">
        <v>10</v>
      </c>
      <c r="J4" s="9" t="s">
        <v>30</v>
      </c>
      <c r="K4" s="9"/>
      <c r="L4" s="9" t="s">
        <v>17</v>
      </c>
      <c r="M4" s="9" t="s">
        <v>1</v>
      </c>
      <c r="N4" s="3" t="s">
        <v>14</v>
      </c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spans="1:38">
      <c r="A5" s="3"/>
      <c r="B5" s="3"/>
      <c r="C5" s="9" t="s">
        <v>183</v>
      </c>
      <c r="D5" s="9" t="s">
        <v>3</v>
      </c>
      <c r="E5" s="9" t="s">
        <v>3</v>
      </c>
      <c r="F5" s="9" t="s">
        <v>3</v>
      </c>
      <c r="G5" s="9" t="s">
        <v>3</v>
      </c>
      <c r="H5" s="9" t="s">
        <v>3</v>
      </c>
      <c r="I5" s="9" t="s">
        <v>7</v>
      </c>
      <c r="J5" s="9" t="s">
        <v>7</v>
      </c>
      <c r="K5" s="9"/>
      <c r="L5" s="9"/>
      <c r="M5" s="9" t="s">
        <v>13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pans="1:38">
      <c r="A6" s="3"/>
      <c r="B6" s="3"/>
      <c r="C6" s="3"/>
      <c r="D6" s="9"/>
      <c r="E6" s="9" t="s">
        <v>183</v>
      </c>
      <c r="F6" s="9" t="s">
        <v>9</v>
      </c>
      <c r="G6" s="9"/>
      <c r="H6" s="9" t="s">
        <v>29</v>
      </c>
      <c r="I6" s="9"/>
      <c r="J6" s="9"/>
      <c r="K6" s="9"/>
      <c r="L6" s="9"/>
      <c r="M6" s="9" t="s">
        <v>14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8">
      <c r="A7" s="4">
        <v>1815</v>
      </c>
      <c r="B7" s="13"/>
      <c r="C7" s="13"/>
      <c r="D7" s="9">
        <v>7378.4</v>
      </c>
      <c r="E7" s="9"/>
      <c r="F7" s="9"/>
      <c r="G7" s="169">
        <v>20.8</v>
      </c>
      <c r="H7" s="9"/>
      <c r="I7" s="9"/>
      <c r="J7" s="9"/>
      <c r="K7" s="9"/>
      <c r="L7" s="9"/>
      <c r="M7" s="9"/>
      <c r="N7" s="12">
        <v>-2.4590163934426199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142"/>
      <c r="AF7" s="142"/>
      <c r="AG7" s="142"/>
      <c r="AH7" s="142"/>
      <c r="AI7" s="142"/>
      <c r="AJ7" s="142"/>
      <c r="AK7" s="142"/>
      <c r="AL7" s="142"/>
    </row>
    <row r="8" spans="1:38">
      <c r="A8" s="4">
        <f t="shared" ref="A8:A71" si="0">A7+1</f>
        <v>1816</v>
      </c>
      <c r="B8" s="13"/>
      <c r="C8" s="13"/>
      <c r="D8" s="9">
        <v>8895.1</v>
      </c>
      <c r="E8" s="9"/>
      <c r="F8" s="9"/>
      <c r="G8" s="169">
        <v>21.6</v>
      </c>
      <c r="H8" s="9"/>
      <c r="I8" s="9"/>
      <c r="J8" s="9"/>
      <c r="K8" s="9"/>
      <c r="L8" s="9"/>
      <c r="M8" s="9"/>
      <c r="N8" s="12">
        <v>12.004511762810187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142"/>
      <c r="AF8" s="142"/>
      <c r="AG8" s="142"/>
      <c r="AH8" s="142"/>
      <c r="AI8" s="142"/>
      <c r="AJ8" s="142"/>
      <c r="AK8" s="142"/>
      <c r="AL8" s="142"/>
    </row>
    <row r="9" spans="1:38">
      <c r="A9" s="4">
        <f t="shared" si="0"/>
        <v>1817</v>
      </c>
      <c r="B9" s="13"/>
      <c r="C9" s="13"/>
      <c r="D9" s="9">
        <v>10593.9</v>
      </c>
      <c r="E9" s="9"/>
      <c r="F9" s="9"/>
      <c r="G9" s="169">
        <v>23.1</v>
      </c>
      <c r="H9" s="9"/>
      <c r="I9" s="9"/>
      <c r="J9" s="9"/>
      <c r="K9" s="9"/>
      <c r="L9" s="9"/>
      <c r="M9" s="9"/>
      <c r="N9" s="12">
        <v>-4.0019379844961289</v>
      </c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142"/>
      <c r="AF9" s="142"/>
      <c r="AG9" s="142"/>
      <c r="AH9" s="142"/>
      <c r="AI9" s="142"/>
      <c r="AJ9" s="142"/>
      <c r="AK9" s="142"/>
      <c r="AL9" s="142"/>
    </row>
    <row r="10" spans="1:38">
      <c r="A10" s="4">
        <f t="shared" si="0"/>
        <v>1818</v>
      </c>
      <c r="B10" s="13"/>
      <c r="C10" s="13"/>
      <c r="D10" s="9">
        <v>9553.7000000000007</v>
      </c>
      <c r="E10" s="9"/>
      <c r="F10" s="9"/>
      <c r="G10" s="169">
        <v>23.1</v>
      </c>
      <c r="H10" s="9"/>
      <c r="I10" s="9"/>
      <c r="J10" s="9"/>
      <c r="K10" s="9"/>
      <c r="L10" s="9"/>
      <c r="M10" s="9"/>
      <c r="N10" s="12">
        <v>9.6010241092383097</v>
      </c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142"/>
      <c r="AF10" s="142"/>
      <c r="AG10" s="142"/>
      <c r="AH10" s="142"/>
      <c r="AI10" s="142"/>
      <c r="AJ10" s="142"/>
      <c r="AK10" s="142"/>
      <c r="AL10" s="142"/>
    </row>
    <row r="11" spans="1:38">
      <c r="A11" s="4">
        <f t="shared" si="0"/>
        <v>1819</v>
      </c>
      <c r="B11" s="13"/>
      <c r="C11" s="13"/>
      <c r="D11" s="9">
        <v>8865.7999999999993</v>
      </c>
      <c r="E11" s="9"/>
      <c r="F11" s="9"/>
      <c r="G11" s="169">
        <v>25.2</v>
      </c>
      <c r="H11" s="9"/>
      <c r="I11" s="9"/>
      <c r="J11" s="9"/>
      <c r="K11" s="9"/>
      <c r="L11" s="9"/>
      <c r="M11" s="9"/>
      <c r="N11" s="12">
        <v>-17.317073170731703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142"/>
      <c r="AF11" s="142"/>
      <c r="AG11" s="142"/>
      <c r="AH11" s="142"/>
      <c r="AI11" s="142"/>
      <c r="AJ11" s="142"/>
      <c r="AK11" s="142"/>
      <c r="AL11" s="142"/>
    </row>
    <row r="12" spans="1:38">
      <c r="A12" s="4">
        <f t="shared" si="0"/>
        <v>1820</v>
      </c>
      <c r="B12" s="13"/>
      <c r="C12" s="13"/>
      <c r="D12" s="9">
        <v>8965.6</v>
      </c>
      <c r="E12" s="9"/>
      <c r="F12" s="9"/>
      <c r="G12" s="169">
        <v>24.5</v>
      </c>
      <c r="H12" s="9"/>
      <c r="I12" s="9"/>
      <c r="J12" s="9"/>
      <c r="K12" s="9"/>
      <c r="L12" s="9"/>
      <c r="M12" s="9"/>
      <c r="N12" s="12">
        <v>21.719576719576715</v>
      </c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142"/>
      <c r="AF12" s="142"/>
      <c r="AG12" s="142"/>
      <c r="AH12" s="142"/>
      <c r="AI12" s="142"/>
      <c r="AJ12" s="142"/>
      <c r="AK12" s="142"/>
      <c r="AL12" s="142"/>
    </row>
    <row r="13" spans="1:38">
      <c r="A13" s="4">
        <f t="shared" si="0"/>
        <v>1821</v>
      </c>
      <c r="B13" s="13"/>
      <c r="C13" s="13"/>
      <c r="D13" s="9">
        <v>9267.7999999999993</v>
      </c>
      <c r="E13" s="9"/>
      <c r="F13" s="9"/>
      <c r="G13" s="169">
        <v>26.5</v>
      </c>
      <c r="H13" s="9"/>
      <c r="I13" s="9"/>
      <c r="J13" s="9"/>
      <c r="K13" s="9"/>
      <c r="L13" s="9"/>
      <c r="M13" s="9"/>
      <c r="N13" s="12">
        <v>-4.6698430150876549</v>
      </c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142"/>
      <c r="AF13" s="142"/>
      <c r="AG13" s="142"/>
      <c r="AH13" s="142"/>
      <c r="AI13" s="142"/>
      <c r="AJ13" s="142"/>
      <c r="AK13" s="142"/>
      <c r="AL13" s="142"/>
    </row>
    <row r="14" spans="1:38">
      <c r="A14" s="4">
        <f t="shared" si="0"/>
        <v>1822</v>
      </c>
      <c r="B14" s="13"/>
      <c r="C14" s="13"/>
      <c r="D14" s="9">
        <v>9045.4</v>
      </c>
      <c r="E14" s="9"/>
      <c r="F14" s="9"/>
      <c r="G14" s="169">
        <v>25.5</v>
      </c>
      <c r="H14" s="9"/>
      <c r="I14" s="9"/>
      <c r="J14" s="9"/>
      <c r="K14" s="9"/>
      <c r="L14" s="9"/>
      <c r="M14" s="9"/>
      <c r="N14" s="12">
        <v>-4.6328671328671351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142"/>
      <c r="AF14" s="142"/>
      <c r="AG14" s="142"/>
      <c r="AH14" s="142"/>
      <c r="AI14" s="142"/>
      <c r="AJ14" s="142"/>
      <c r="AK14" s="142"/>
      <c r="AL14" s="142"/>
    </row>
    <row r="15" spans="1:38">
      <c r="A15" s="4">
        <f t="shared" si="0"/>
        <v>1823</v>
      </c>
      <c r="B15" s="13"/>
      <c r="C15" s="13"/>
      <c r="D15" s="9">
        <v>10081.700000000001</v>
      </c>
      <c r="E15" s="9"/>
      <c r="F15" s="9"/>
      <c r="G15" s="169">
        <v>27.2</v>
      </c>
      <c r="H15" s="9"/>
      <c r="I15" s="9"/>
      <c r="J15" s="9"/>
      <c r="K15" s="9"/>
      <c r="L15" s="9"/>
      <c r="M15" s="9"/>
      <c r="N15" s="12">
        <v>5.3830227743271175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142"/>
      <c r="AF15" s="142"/>
      <c r="AG15" s="142"/>
      <c r="AH15" s="142"/>
      <c r="AI15" s="142"/>
      <c r="AJ15" s="142"/>
      <c r="AK15" s="142"/>
      <c r="AL15" s="142"/>
    </row>
    <row r="16" spans="1:38">
      <c r="A16" s="4">
        <f t="shared" si="0"/>
        <v>1824</v>
      </c>
      <c r="B16" s="13"/>
      <c r="C16" s="13"/>
      <c r="D16" s="9">
        <v>9817.4</v>
      </c>
      <c r="E16" s="9"/>
      <c r="F16" s="9"/>
      <c r="G16" s="169">
        <v>27.7</v>
      </c>
      <c r="H16" s="9"/>
      <c r="I16" s="9"/>
      <c r="J16" s="9"/>
      <c r="K16" s="9"/>
      <c r="L16" s="9"/>
      <c r="M16" s="9"/>
      <c r="N16" s="12">
        <v>-4.9250749250749237</v>
      </c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142"/>
      <c r="AF16" s="142"/>
      <c r="AG16" s="142"/>
      <c r="AH16" s="142"/>
      <c r="AI16" s="142"/>
      <c r="AJ16" s="142"/>
      <c r="AK16" s="142"/>
      <c r="AL16" s="142"/>
    </row>
    <row r="17" spans="1:38">
      <c r="A17" s="4">
        <f t="shared" si="0"/>
        <v>1825</v>
      </c>
      <c r="B17" s="13"/>
      <c r="C17" s="13"/>
      <c r="D17" s="9">
        <v>10217.6</v>
      </c>
      <c r="E17" s="9"/>
      <c r="F17" s="9"/>
      <c r="G17" s="169">
        <v>26.5</v>
      </c>
      <c r="H17" s="9"/>
      <c r="I17" s="9"/>
      <c r="J17" s="9"/>
      <c r="K17" s="9"/>
      <c r="L17" s="9"/>
      <c r="M17" s="9"/>
      <c r="N17" s="12">
        <v>7.33819843726965</v>
      </c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142"/>
      <c r="AF17" s="142"/>
      <c r="AG17" s="142"/>
      <c r="AH17" s="142"/>
      <c r="AI17" s="142"/>
      <c r="AJ17" s="142"/>
      <c r="AK17" s="142"/>
      <c r="AL17" s="142"/>
    </row>
    <row r="18" spans="1:38">
      <c r="A18" s="4">
        <f t="shared" si="0"/>
        <v>1826</v>
      </c>
      <c r="B18" s="13"/>
      <c r="C18" s="13"/>
      <c r="D18" s="9">
        <v>10283.799999999999</v>
      </c>
      <c r="E18" s="9"/>
      <c r="F18" s="9"/>
      <c r="G18" s="169">
        <v>27.4</v>
      </c>
      <c r="H18" s="9"/>
      <c r="I18" s="9"/>
      <c r="J18" s="9"/>
      <c r="K18" s="9"/>
      <c r="L18" s="9"/>
      <c r="M18" s="9"/>
      <c r="N18" s="12">
        <v>-3.891947253872746</v>
      </c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142"/>
      <c r="AF18" s="142"/>
      <c r="AG18" s="142"/>
      <c r="AH18" s="142"/>
      <c r="AI18" s="142"/>
      <c r="AJ18" s="142"/>
      <c r="AK18" s="142"/>
      <c r="AL18" s="142"/>
    </row>
    <row r="19" spans="1:38">
      <c r="A19" s="4">
        <f t="shared" si="0"/>
        <v>1827</v>
      </c>
      <c r="B19" s="13"/>
      <c r="C19" s="13"/>
      <c r="D19" s="9">
        <v>10449</v>
      </c>
      <c r="E19" s="9"/>
      <c r="F19" s="9"/>
      <c r="G19" s="169">
        <v>27.3</v>
      </c>
      <c r="H19" s="9"/>
      <c r="I19" s="9"/>
      <c r="J19" s="9"/>
      <c r="K19" s="9"/>
      <c r="L19" s="9"/>
      <c r="M19" s="9"/>
      <c r="N19" s="12">
        <v>-0.2635960044395036</v>
      </c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142"/>
      <c r="AF19" s="142"/>
      <c r="AG19" s="142"/>
      <c r="AH19" s="142"/>
      <c r="AI19" s="142"/>
      <c r="AJ19" s="142"/>
      <c r="AK19" s="142"/>
      <c r="AL19" s="142"/>
    </row>
    <row r="20" spans="1:38">
      <c r="A20" s="4">
        <f t="shared" si="0"/>
        <v>1828</v>
      </c>
      <c r="B20" s="13"/>
      <c r="C20" s="13"/>
      <c r="D20" s="9">
        <v>10498.1</v>
      </c>
      <c r="E20" s="9"/>
      <c r="F20" s="9"/>
      <c r="G20" s="169">
        <v>28</v>
      </c>
      <c r="H20" s="9"/>
      <c r="I20" s="9"/>
      <c r="J20" s="9"/>
      <c r="K20" s="9"/>
      <c r="L20" s="9"/>
      <c r="M20" s="9"/>
      <c r="N20" s="12">
        <v>1.4053563955921278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142"/>
      <c r="AF20" s="142"/>
      <c r="AG20" s="142"/>
      <c r="AH20" s="142"/>
      <c r="AI20" s="142"/>
      <c r="AJ20" s="142"/>
      <c r="AK20" s="142"/>
      <c r="AL20" s="142"/>
    </row>
    <row r="21" spans="1:38">
      <c r="A21" s="4">
        <f t="shared" si="0"/>
        <v>1829</v>
      </c>
      <c r="B21" s="13"/>
      <c r="C21" s="13"/>
      <c r="D21" s="9">
        <v>11322.7</v>
      </c>
      <c r="E21" s="9"/>
      <c r="F21" s="9"/>
      <c r="G21" s="169">
        <v>28.8</v>
      </c>
      <c r="H21" s="9"/>
      <c r="I21" s="9"/>
      <c r="J21" s="9"/>
      <c r="K21" s="9"/>
      <c r="L21" s="9"/>
      <c r="M21" s="9"/>
      <c r="N21" s="12">
        <v>2.5805793553651535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142"/>
      <c r="AF21" s="142"/>
      <c r="AG21" s="142"/>
      <c r="AH21" s="142"/>
      <c r="AI21" s="142"/>
      <c r="AJ21" s="142"/>
      <c r="AK21" s="142"/>
      <c r="AL21" s="142"/>
    </row>
    <row r="22" spans="1:38">
      <c r="A22" s="4">
        <f t="shared" si="0"/>
        <v>1830</v>
      </c>
      <c r="B22" s="13"/>
      <c r="C22" s="13"/>
      <c r="D22" s="170">
        <v>11422</v>
      </c>
      <c r="E22" s="170"/>
      <c r="F22" s="9"/>
      <c r="G22" s="169">
        <v>28.6</v>
      </c>
      <c r="H22" s="9"/>
      <c r="I22" s="9"/>
      <c r="J22" s="9"/>
      <c r="K22" s="9"/>
      <c r="L22" s="9"/>
      <c r="M22" s="9"/>
      <c r="N22" s="12">
        <v>-3.3613445378151252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142"/>
      <c r="AF22" s="142"/>
      <c r="AG22" s="142"/>
      <c r="AH22" s="142"/>
      <c r="AI22" s="142"/>
      <c r="AJ22" s="142"/>
      <c r="AK22" s="142"/>
      <c r="AL22" s="142"/>
    </row>
    <row r="23" spans="1:38">
      <c r="A23" s="4">
        <f t="shared" si="0"/>
        <v>1831</v>
      </c>
      <c r="B23" s="13"/>
      <c r="C23" s="13"/>
      <c r="D23" s="170">
        <v>11082.4</v>
      </c>
      <c r="E23" s="170"/>
      <c r="F23" s="9"/>
      <c r="G23" s="169">
        <v>29.7</v>
      </c>
      <c r="H23" s="9"/>
      <c r="I23" s="9"/>
      <c r="J23" s="9"/>
      <c r="K23" s="9"/>
      <c r="L23" s="9"/>
      <c r="M23" s="12">
        <f t="shared" ref="M23:M86" si="1">100*(G23/G22-1)</f>
        <v>3.8461538461538325</v>
      </c>
      <c r="N23" s="12">
        <v>-1.857241857241859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142"/>
      <c r="AF23" s="142"/>
      <c r="AG23" s="142"/>
      <c r="AH23" s="142"/>
      <c r="AI23" s="142"/>
      <c r="AJ23" s="142"/>
      <c r="AK23" s="142"/>
      <c r="AL23" s="142"/>
    </row>
    <row r="24" spans="1:38">
      <c r="A24" s="4">
        <f t="shared" si="0"/>
        <v>1832</v>
      </c>
      <c r="B24" s="13"/>
      <c r="C24" s="13"/>
      <c r="D24" s="170">
        <v>11581.2</v>
      </c>
      <c r="E24" s="170"/>
      <c r="F24" s="9"/>
      <c r="G24" s="169">
        <v>32</v>
      </c>
      <c r="H24" s="9"/>
      <c r="I24" s="9"/>
      <c r="J24" s="9"/>
      <c r="K24" s="9"/>
      <c r="L24" s="9"/>
      <c r="M24" s="12">
        <f t="shared" si="1"/>
        <v>7.7441077441077422</v>
      </c>
      <c r="N24" s="12">
        <v>0.40322580645161255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142"/>
      <c r="AF24" s="142"/>
      <c r="AG24" s="142"/>
      <c r="AH24" s="142"/>
      <c r="AI24" s="142"/>
      <c r="AJ24" s="142"/>
      <c r="AK24" s="142"/>
      <c r="AL24" s="142"/>
    </row>
    <row r="25" spans="1:38">
      <c r="A25" s="4">
        <f t="shared" si="0"/>
        <v>1833</v>
      </c>
      <c r="B25" s="13"/>
      <c r="C25" s="13"/>
      <c r="D25" s="170">
        <v>11440.5</v>
      </c>
      <c r="E25" s="170"/>
      <c r="F25" s="9"/>
      <c r="G25" s="169">
        <v>31.4</v>
      </c>
      <c r="H25" s="9"/>
      <c r="I25" s="9"/>
      <c r="J25" s="9"/>
      <c r="K25" s="9"/>
      <c r="L25" s="9"/>
      <c r="M25" s="12">
        <f t="shared" si="1"/>
        <v>-1.8750000000000044</v>
      </c>
      <c r="N25" s="12">
        <v>-4.0642857142857149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142"/>
      <c r="AF25" s="142"/>
      <c r="AG25" s="142"/>
      <c r="AH25" s="142"/>
      <c r="AI25" s="142"/>
      <c r="AJ25" s="142"/>
      <c r="AK25" s="142"/>
      <c r="AL25" s="142"/>
    </row>
    <row r="26" spans="1:38">
      <c r="A26" s="4">
        <f t="shared" si="0"/>
        <v>1834</v>
      </c>
      <c r="B26" s="13"/>
      <c r="C26" s="13"/>
      <c r="D26" s="170">
        <v>11581.9</v>
      </c>
      <c r="E26" s="170"/>
      <c r="F26" s="9"/>
      <c r="G26" s="169">
        <v>32</v>
      </c>
      <c r="H26" s="9"/>
      <c r="I26" s="9"/>
      <c r="J26" s="9"/>
      <c r="K26" s="9"/>
      <c r="L26" s="9"/>
      <c r="M26" s="12">
        <f t="shared" si="1"/>
        <v>1.9108280254777066</v>
      </c>
      <c r="N26" s="12">
        <v>-0.67693744164332714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142"/>
      <c r="AF26" s="142"/>
      <c r="AG26" s="142"/>
      <c r="AH26" s="142"/>
      <c r="AI26" s="142"/>
      <c r="AJ26" s="142"/>
      <c r="AK26" s="142"/>
      <c r="AL26" s="142"/>
    </row>
    <row r="27" spans="1:38">
      <c r="A27" s="4">
        <f t="shared" si="0"/>
        <v>1835</v>
      </c>
      <c r="B27" s="13"/>
      <c r="C27" s="13"/>
      <c r="D27" s="170">
        <v>12196.9</v>
      </c>
      <c r="E27" s="170"/>
      <c r="F27" s="9"/>
      <c r="G27" s="169">
        <v>33.1</v>
      </c>
      <c r="H27" s="9"/>
      <c r="I27" s="9"/>
      <c r="J27" s="9"/>
      <c r="K27" s="9"/>
      <c r="L27" s="9"/>
      <c r="M27" s="12">
        <f t="shared" si="1"/>
        <v>3.4375000000000044</v>
      </c>
      <c r="N27" s="12">
        <v>1.0574494949494972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142"/>
      <c r="AF27" s="142"/>
      <c r="AG27" s="142"/>
      <c r="AH27" s="142"/>
      <c r="AI27" s="142"/>
      <c r="AJ27" s="142"/>
      <c r="AK27" s="142"/>
      <c r="AL27" s="142"/>
    </row>
    <row r="28" spans="1:38">
      <c r="A28" s="4">
        <f t="shared" si="0"/>
        <v>1836</v>
      </c>
      <c r="B28" s="13"/>
      <c r="C28" s="13"/>
      <c r="D28" s="170">
        <v>12452.2</v>
      </c>
      <c r="E28" s="170"/>
      <c r="F28" s="9"/>
      <c r="G28" s="169">
        <v>33.200000000000003</v>
      </c>
      <c r="H28" s="9"/>
      <c r="I28" s="9"/>
      <c r="J28" s="9"/>
      <c r="K28" s="9"/>
      <c r="L28" s="9"/>
      <c r="M28" s="12">
        <f t="shared" si="1"/>
        <v>0.30211480362538623</v>
      </c>
      <c r="N28" s="12">
        <v>4.7077922077922052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142"/>
      <c r="AF28" s="142"/>
      <c r="AG28" s="142"/>
      <c r="AH28" s="142"/>
      <c r="AI28" s="142"/>
      <c r="AJ28" s="142"/>
      <c r="AK28" s="142"/>
      <c r="AL28" s="142"/>
    </row>
    <row r="29" spans="1:38">
      <c r="A29" s="4">
        <f t="shared" si="0"/>
        <v>1837</v>
      </c>
      <c r="B29" s="13"/>
      <c r="C29" s="13"/>
      <c r="D29" s="170">
        <v>11966.9</v>
      </c>
      <c r="E29" s="170"/>
      <c r="F29" s="9"/>
      <c r="G29" s="169">
        <v>34.4</v>
      </c>
      <c r="H29" s="9"/>
      <c r="I29" s="9"/>
      <c r="J29" s="9"/>
      <c r="K29" s="9"/>
      <c r="L29" s="9"/>
      <c r="M29" s="12">
        <f t="shared" si="1"/>
        <v>3.6144578313252795</v>
      </c>
      <c r="N29" s="12">
        <v>-4.7619047619047619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142"/>
      <c r="AF29" s="142"/>
      <c r="AG29" s="142"/>
      <c r="AH29" s="142"/>
      <c r="AI29" s="142"/>
      <c r="AJ29" s="142"/>
      <c r="AK29" s="142"/>
      <c r="AL29" s="142"/>
    </row>
    <row r="30" spans="1:38">
      <c r="A30" s="4">
        <f t="shared" si="0"/>
        <v>1838</v>
      </c>
      <c r="B30" s="13"/>
      <c r="C30" s="13"/>
      <c r="D30" s="170">
        <v>12920.8</v>
      </c>
      <c r="E30" s="170"/>
      <c r="F30" s="9"/>
      <c r="G30" s="169">
        <v>36.4</v>
      </c>
      <c r="H30" s="9"/>
      <c r="I30" s="9"/>
      <c r="J30" s="9"/>
      <c r="K30" s="9"/>
      <c r="L30" s="9"/>
      <c r="M30" s="12">
        <f t="shared" si="1"/>
        <v>5.8139534883721034</v>
      </c>
      <c r="N30" s="12">
        <v>3.4547152194211006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142"/>
      <c r="AF30" s="142"/>
      <c r="AG30" s="142"/>
      <c r="AH30" s="142"/>
      <c r="AI30" s="142"/>
      <c r="AJ30" s="142"/>
      <c r="AK30" s="142"/>
      <c r="AL30" s="142"/>
    </row>
    <row r="31" spans="1:38">
      <c r="A31" s="4">
        <f t="shared" si="0"/>
        <v>1839</v>
      </c>
      <c r="B31" s="13"/>
      <c r="C31" s="13"/>
      <c r="D31" s="170">
        <v>12546.4</v>
      </c>
      <c r="E31" s="170"/>
      <c r="F31" s="9"/>
      <c r="G31" s="169">
        <v>36.1</v>
      </c>
      <c r="H31" s="9"/>
      <c r="I31" s="9"/>
      <c r="J31" s="9"/>
      <c r="K31" s="9"/>
      <c r="L31" s="9"/>
      <c r="M31" s="12">
        <f t="shared" si="1"/>
        <v>-0.82417582417582125</v>
      </c>
      <c r="N31" s="12">
        <v>-1.8102508178844068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142"/>
      <c r="AF31" s="142"/>
      <c r="AG31" s="142"/>
      <c r="AH31" s="142"/>
      <c r="AI31" s="142"/>
      <c r="AJ31" s="142"/>
      <c r="AK31" s="142"/>
      <c r="AL31" s="142"/>
    </row>
    <row r="32" spans="1:38">
      <c r="A32" s="4">
        <f t="shared" si="0"/>
        <v>1840</v>
      </c>
      <c r="B32" s="13"/>
      <c r="C32" s="13"/>
      <c r="D32" s="170">
        <v>13465.9</v>
      </c>
      <c r="E32" s="170"/>
      <c r="F32" s="9"/>
      <c r="G32" s="169">
        <v>38.5</v>
      </c>
      <c r="H32" s="9"/>
      <c r="I32" s="9"/>
      <c r="J32" s="9"/>
      <c r="K32" s="9"/>
      <c r="L32" s="9"/>
      <c r="M32" s="12">
        <f t="shared" si="1"/>
        <v>6.6481994459833826</v>
      </c>
      <c r="N32" s="12">
        <v>6.3348416289592748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142"/>
      <c r="AF32" s="142"/>
      <c r="AG32" s="142"/>
      <c r="AH32" s="142"/>
      <c r="AI32" s="142"/>
      <c r="AJ32" s="142"/>
      <c r="AK32" s="142"/>
      <c r="AL32" s="142"/>
    </row>
    <row r="33" spans="1:38">
      <c r="A33" s="4">
        <f t="shared" si="0"/>
        <v>1841</v>
      </c>
      <c r="B33" s="13"/>
      <c r="C33" s="13"/>
      <c r="D33" s="170">
        <v>14067.4</v>
      </c>
      <c r="E33" s="170"/>
      <c r="F33" s="9"/>
      <c r="G33" s="169">
        <v>38.9</v>
      </c>
      <c r="H33" s="9"/>
      <c r="I33" s="9"/>
      <c r="J33" s="9"/>
      <c r="K33" s="9"/>
      <c r="L33" s="9"/>
      <c r="M33" s="12">
        <f t="shared" si="1"/>
        <v>1.0389610389610393</v>
      </c>
      <c r="N33" s="12">
        <v>-2.9714313011493076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142"/>
      <c r="AF33" s="142"/>
      <c r="AG33" s="142"/>
      <c r="AH33" s="142"/>
      <c r="AI33" s="142"/>
      <c r="AJ33" s="142"/>
      <c r="AK33" s="142"/>
      <c r="AL33" s="142"/>
    </row>
    <row r="34" spans="1:38">
      <c r="A34" s="4">
        <f t="shared" si="0"/>
        <v>1842</v>
      </c>
      <c r="B34" s="13"/>
      <c r="C34" s="13"/>
      <c r="D34" s="170">
        <v>13745.3</v>
      </c>
      <c r="E34" s="170"/>
      <c r="F34" s="9"/>
      <c r="G34" s="169">
        <v>38</v>
      </c>
      <c r="H34" s="9"/>
      <c r="I34" s="9"/>
      <c r="J34" s="9"/>
      <c r="K34" s="9"/>
      <c r="L34" s="9"/>
      <c r="M34" s="12">
        <f t="shared" si="1"/>
        <v>-2.3136246786632397</v>
      </c>
      <c r="N34" s="12">
        <v>1.759670268883613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142"/>
      <c r="AF34" s="142"/>
      <c r="AG34" s="142"/>
      <c r="AH34" s="142"/>
      <c r="AI34" s="142"/>
      <c r="AJ34" s="142"/>
      <c r="AK34" s="142"/>
      <c r="AL34" s="142"/>
    </row>
    <row r="35" spans="1:38">
      <c r="A35" s="4">
        <f t="shared" si="0"/>
        <v>1843</v>
      </c>
      <c r="B35" s="13"/>
      <c r="C35" s="13"/>
      <c r="D35" s="170">
        <v>13611.9</v>
      </c>
      <c r="E35" s="170"/>
      <c r="F35" s="9"/>
      <c r="G35" s="169">
        <v>39.700000000000003</v>
      </c>
      <c r="H35" s="9"/>
      <c r="I35" s="9"/>
      <c r="J35" s="9"/>
      <c r="K35" s="9"/>
      <c r="L35" s="9"/>
      <c r="M35" s="12">
        <f t="shared" si="1"/>
        <v>4.4736842105263186</v>
      </c>
      <c r="N35" s="12">
        <v>-2.6766783411961703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142"/>
      <c r="AF35" s="142"/>
      <c r="AG35" s="142"/>
      <c r="AH35" s="142"/>
      <c r="AI35" s="142"/>
      <c r="AJ35" s="142"/>
      <c r="AK35" s="142"/>
      <c r="AL35" s="142"/>
    </row>
    <row r="36" spans="1:38">
      <c r="A36" s="4">
        <f t="shared" si="0"/>
        <v>1844</v>
      </c>
      <c r="B36" s="13"/>
      <c r="C36" s="13"/>
      <c r="D36" s="170">
        <v>13866</v>
      </c>
      <c r="E36" s="170"/>
      <c r="F36" s="9"/>
      <c r="G36" s="169">
        <v>40.9</v>
      </c>
      <c r="H36" s="9"/>
      <c r="I36" s="9"/>
      <c r="J36" s="9"/>
      <c r="K36" s="9"/>
      <c r="L36" s="9"/>
      <c r="M36" s="12">
        <f t="shared" si="1"/>
        <v>3.0226700251889005</v>
      </c>
      <c r="N36" s="12">
        <v>-1.8260245037341711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142"/>
      <c r="AF36" s="142"/>
      <c r="AG36" s="142"/>
      <c r="AH36" s="142"/>
      <c r="AI36" s="142"/>
      <c r="AJ36" s="142"/>
      <c r="AK36" s="142"/>
      <c r="AL36" s="142"/>
    </row>
    <row r="37" spans="1:38">
      <c r="A37" s="4">
        <f t="shared" si="0"/>
        <v>1845</v>
      </c>
      <c r="B37" s="13"/>
      <c r="C37" s="13"/>
      <c r="D37" s="170">
        <v>14013.3</v>
      </c>
      <c r="E37" s="170"/>
      <c r="F37" s="9"/>
      <c r="G37" s="169">
        <v>39.200000000000003</v>
      </c>
      <c r="H37" s="9"/>
      <c r="I37" s="9"/>
      <c r="J37" s="9"/>
      <c r="K37" s="9"/>
      <c r="L37" s="9"/>
      <c r="M37" s="12">
        <f t="shared" si="1"/>
        <v>-4.1564792176039038</v>
      </c>
      <c r="N37" s="12">
        <v>2.3192829307734408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142"/>
      <c r="AF37" s="142"/>
      <c r="AG37" s="142"/>
      <c r="AH37" s="142"/>
      <c r="AI37" s="142"/>
      <c r="AJ37" s="142"/>
      <c r="AK37" s="142"/>
      <c r="AL37" s="142"/>
    </row>
    <row r="38" spans="1:38">
      <c r="A38" s="4">
        <f t="shared" si="0"/>
        <v>1846</v>
      </c>
      <c r="B38" s="13"/>
      <c r="C38" s="13"/>
      <c r="D38" s="170">
        <v>14924.9</v>
      </c>
      <c r="E38" s="170"/>
      <c r="F38" s="9"/>
      <c r="G38" s="169">
        <v>38.700000000000003</v>
      </c>
      <c r="H38" s="9"/>
      <c r="I38" s="9"/>
      <c r="J38" s="9"/>
      <c r="K38" s="9"/>
      <c r="L38" s="9"/>
      <c r="M38" s="12">
        <f t="shared" si="1"/>
        <v>-1.2755102040816313</v>
      </c>
      <c r="N38" s="12">
        <v>5.6736392177283896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142"/>
      <c r="AF38" s="142"/>
      <c r="AG38" s="142"/>
      <c r="AH38" s="142"/>
      <c r="AI38" s="142"/>
      <c r="AJ38" s="142"/>
      <c r="AK38" s="142"/>
      <c r="AL38" s="142"/>
    </row>
    <row r="39" spans="1:38">
      <c r="A39" s="4">
        <f t="shared" si="0"/>
        <v>1847</v>
      </c>
      <c r="B39" s="13"/>
      <c r="C39" s="13"/>
      <c r="D39" s="170">
        <v>17352.2</v>
      </c>
      <c r="E39" s="170"/>
      <c r="F39" s="9"/>
      <c r="G39" s="169">
        <v>44.1</v>
      </c>
      <c r="H39" s="9"/>
      <c r="I39" s="9"/>
      <c r="J39" s="9"/>
      <c r="K39" s="9"/>
      <c r="L39" s="9"/>
      <c r="M39" s="12">
        <f t="shared" si="1"/>
        <v>13.953488372093027</v>
      </c>
      <c r="N39" s="12">
        <v>5.5528166247642954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142"/>
      <c r="AF39" s="142"/>
      <c r="AG39" s="142"/>
      <c r="AH39" s="142"/>
      <c r="AI39" s="142"/>
      <c r="AJ39" s="142"/>
      <c r="AK39" s="142"/>
      <c r="AL39" s="142"/>
    </row>
    <row r="40" spans="1:38">
      <c r="A40" s="4">
        <f t="shared" si="0"/>
        <v>1848</v>
      </c>
      <c r="B40" s="13"/>
      <c r="C40" s="13"/>
      <c r="D40" s="170">
        <v>12991.7</v>
      </c>
      <c r="E40" s="170"/>
      <c r="F40" s="9"/>
      <c r="G40" s="169">
        <v>42</v>
      </c>
      <c r="H40" s="9"/>
      <c r="I40" s="9"/>
      <c r="J40" s="9"/>
      <c r="K40" s="9"/>
      <c r="L40" s="9"/>
      <c r="M40" s="12">
        <f t="shared" si="1"/>
        <v>-4.7619047619047672</v>
      </c>
      <c r="N40" s="12">
        <v>-15.105978470063018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142"/>
      <c r="AF40" s="142"/>
      <c r="AG40" s="142"/>
      <c r="AH40" s="142"/>
      <c r="AI40" s="142"/>
      <c r="AJ40" s="142"/>
      <c r="AK40" s="142"/>
      <c r="AL40" s="142"/>
    </row>
    <row r="41" spans="1:38">
      <c r="A41" s="4">
        <f t="shared" si="0"/>
        <v>1849</v>
      </c>
      <c r="B41" s="13"/>
      <c r="C41" s="13"/>
      <c r="D41" s="170">
        <v>14086.8</v>
      </c>
      <c r="E41" s="170"/>
      <c r="F41" s="9"/>
      <c r="G41" s="169">
        <v>42.2</v>
      </c>
      <c r="H41" s="9"/>
      <c r="I41" s="9"/>
      <c r="J41" s="9"/>
      <c r="K41" s="9"/>
      <c r="L41" s="9"/>
      <c r="M41" s="12">
        <f t="shared" si="1"/>
        <v>0.4761904761904745</v>
      </c>
      <c r="N41" s="12">
        <v>-0.60067340173175898</v>
      </c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142"/>
      <c r="AF41" s="142"/>
      <c r="AG41" s="142"/>
      <c r="AH41" s="142"/>
      <c r="AI41" s="142"/>
      <c r="AJ41" s="142"/>
      <c r="AK41" s="142"/>
      <c r="AL41" s="142"/>
    </row>
    <row r="42" spans="1:38">
      <c r="A42" s="4">
        <f t="shared" si="0"/>
        <v>1850</v>
      </c>
      <c r="B42" s="13"/>
      <c r="C42" s="13"/>
      <c r="D42" s="170">
        <v>14278.9</v>
      </c>
      <c r="E42" s="170"/>
      <c r="F42" s="9"/>
      <c r="G42" s="169">
        <v>42.6</v>
      </c>
      <c r="H42" s="9"/>
      <c r="I42" s="9"/>
      <c r="J42" s="9"/>
      <c r="K42" s="9"/>
      <c r="L42" s="9"/>
      <c r="M42" s="12">
        <f t="shared" si="1"/>
        <v>0.94786729857818663</v>
      </c>
      <c r="N42" s="12">
        <v>-2.7679596167495966</v>
      </c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142"/>
      <c r="AF42" s="142"/>
      <c r="AG42" s="142"/>
      <c r="AH42" s="142"/>
      <c r="AI42" s="142"/>
      <c r="AJ42" s="142"/>
      <c r="AK42" s="142"/>
      <c r="AL42" s="142"/>
    </row>
    <row r="43" spans="1:38">
      <c r="A43" s="4">
        <f t="shared" si="0"/>
        <v>1851</v>
      </c>
      <c r="B43" s="13"/>
      <c r="C43" s="13"/>
      <c r="D43" s="170">
        <v>14154.2</v>
      </c>
      <c r="E43" s="170"/>
      <c r="F43" s="9"/>
      <c r="G43" s="169">
        <v>41.9</v>
      </c>
      <c r="H43" s="9"/>
      <c r="I43" s="9"/>
      <c r="J43" s="9"/>
      <c r="K43" s="9"/>
      <c r="L43" s="9"/>
      <c r="M43" s="12">
        <f t="shared" si="1"/>
        <v>-1.6431924882629123</v>
      </c>
      <c r="N43" s="12">
        <v>0.26920563595379809</v>
      </c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142"/>
      <c r="AF43" s="142"/>
      <c r="AG43" s="142"/>
      <c r="AH43" s="142"/>
      <c r="AI43" s="142"/>
      <c r="AJ43" s="142"/>
      <c r="AK43" s="142"/>
      <c r="AL43" s="142"/>
    </row>
    <row r="44" spans="1:38">
      <c r="A44" s="4">
        <f t="shared" si="0"/>
        <v>1852</v>
      </c>
      <c r="B44" s="13"/>
      <c r="C44" s="13"/>
      <c r="D44" s="170">
        <v>15986.3</v>
      </c>
      <c r="E44" s="170"/>
      <c r="F44" s="9"/>
      <c r="G44" s="169">
        <v>44.2</v>
      </c>
      <c r="H44" s="9"/>
      <c r="I44" s="9"/>
      <c r="J44" s="9"/>
      <c r="K44" s="9"/>
      <c r="L44" s="9"/>
      <c r="M44" s="12">
        <f t="shared" si="1"/>
        <v>5.4892601431981047</v>
      </c>
      <c r="N44" s="12">
        <v>3.9902542044485791</v>
      </c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142"/>
      <c r="AF44" s="142"/>
      <c r="AG44" s="142"/>
      <c r="AH44" s="142"/>
      <c r="AI44" s="142"/>
      <c r="AJ44" s="142"/>
      <c r="AK44" s="142"/>
      <c r="AL44" s="142"/>
    </row>
    <row r="45" spans="1:38">
      <c r="A45" s="4">
        <f t="shared" si="0"/>
        <v>1853</v>
      </c>
      <c r="B45" s="13"/>
      <c r="C45" s="13"/>
      <c r="D45" s="170">
        <v>16285.7</v>
      </c>
      <c r="E45" s="170"/>
      <c r="F45" s="9"/>
      <c r="G45" s="169">
        <v>40.700000000000003</v>
      </c>
      <c r="H45" s="9"/>
      <c r="I45" s="9"/>
      <c r="J45" s="9"/>
      <c r="K45" s="9"/>
      <c r="L45" s="9"/>
      <c r="M45" s="12">
        <f t="shared" si="1"/>
        <v>-7.9185520361990891</v>
      </c>
      <c r="N45" s="12">
        <v>14.469138787343326</v>
      </c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142"/>
      <c r="AF45" s="142"/>
      <c r="AG45" s="142"/>
      <c r="AH45" s="142"/>
      <c r="AI45" s="142"/>
      <c r="AJ45" s="142"/>
      <c r="AK45" s="142"/>
      <c r="AL45" s="142"/>
    </row>
    <row r="46" spans="1:38">
      <c r="A46" s="4">
        <f t="shared" si="0"/>
        <v>1854</v>
      </c>
      <c r="B46" s="13"/>
      <c r="C46" s="13"/>
      <c r="D46" s="170">
        <v>18396.3</v>
      </c>
      <c r="E46" s="170"/>
      <c r="F46" s="9"/>
      <c r="G46" s="169">
        <v>43.4</v>
      </c>
      <c r="H46" s="9"/>
      <c r="I46" s="9"/>
      <c r="J46" s="9"/>
      <c r="K46" s="9"/>
      <c r="L46" s="9"/>
      <c r="M46" s="12">
        <f t="shared" si="1"/>
        <v>6.6339066339066166</v>
      </c>
      <c r="N46" s="12">
        <v>9.7406487287025527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142"/>
      <c r="AF46" s="142"/>
      <c r="AG46" s="142"/>
      <c r="AH46" s="142"/>
      <c r="AI46" s="142"/>
      <c r="AJ46" s="142"/>
      <c r="AK46" s="142"/>
      <c r="AL46" s="142"/>
    </row>
    <row r="47" spans="1:38">
      <c r="A47" s="4">
        <f t="shared" si="0"/>
        <v>1855</v>
      </c>
      <c r="B47" s="13"/>
      <c r="C47" s="13"/>
      <c r="D47" s="170">
        <v>18487.8</v>
      </c>
      <c r="E47" s="170"/>
      <c r="F47" s="9"/>
      <c r="G47" s="169">
        <v>42.2</v>
      </c>
      <c r="H47" s="9"/>
      <c r="I47" s="9"/>
      <c r="J47" s="9"/>
      <c r="K47" s="9"/>
      <c r="L47" s="9"/>
      <c r="M47" s="12">
        <f t="shared" si="1"/>
        <v>-2.7649769585253337</v>
      </c>
      <c r="N47" s="12">
        <v>4.9356330824798027</v>
      </c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142"/>
      <c r="AF47" s="142"/>
      <c r="AG47" s="142"/>
      <c r="AH47" s="142"/>
      <c r="AI47" s="142"/>
      <c r="AJ47" s="142"/>
      <c r="AK47" s="142"/>
      <c r="AL47" s="142"/>
    </row>
    <row r="48" spans="1:38">
      <c r="A48" s="4">
        <f t="shared" si="0"/>
        <v>1856</v>
      </c>
      <c r="B48" s="13"/>
      <c r="C48" s="13"/>
      <c r="D48" s="170">
        <v>20011.099999999999</v>
      </c>
      <c r="E48" s="170"/>
      <c r="F48" s="9"/>
      <c r="G48" s="169">
        <v>43.7</v>
      </c>
      <c r="H48" s="9"/>
      <c r="I48" s="9"/>
      <c r="J48" s="9"/>
      <c r="K48" s="9"/>
      <c r="L48" s="9"/>
      <c r="M48" s="12">
        <f t="shared" si="1"/>
        <v>3.5545023696682554</v>
      </c>
      <c r="N48" s="12">
        <v>-1.2941185019583858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142"/>
      <c r="AF48" s="142"/>
      <c r="AG48" s="142"/>
      <c r="AH48" s="142"/>
      <c r="AI48" s="142"/>
      <c r="AJ48" s="142"/>
      <c r="AK48" s="142"/>
      <c r="AL48" s="142"/>
    </row>
    <row r="49" spans="1:38">
      <c r="A49" s="4">
        <f t="shared" si="0"/>
        <v>1857</v>
      </c>
      <c r="B49" s="13"/>
      <c r="C49" s="13"/>
      <c r="D49" s="170">
        <v>19946.7</v>
      </c>
      <c r="E49" s="170"/>
      <c r="F49" s="9"/>
      <c r="G49" s="169">
        <v>47.2</v>
      </c>
      <c r="H49" s="9"/>
      <c r="I49" s="9"/>
      <c r="J49" s="9"/>
      <c r="K49" s="9"/>
      <c r="L49" s="9"/>
      <c r="M49" s="12">
        <f t="shared" si="1"/>
        <v>8.0091533180778107</v>
      </c>
      <c r="N49" s="12">
        <v>-6.2796263551982285</v>
      </c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142"/>
      <c r="AF49" s="142"/>
      <c r="AG49" s="142"/>
      <c r="AH49" s="142"/>
      <c r="AI49" s="142"/>
      <c r="AJ49" s="142"/>
      <c r="AK49" s="142"/>
      <c r="AL49" s="142"/>
    </row>
    <row r="50" spans="1:38">
      <c r="A50" s="4">
        <f t="shared" si="0"/>
        <v>1858</v>
      </c>
      <c r="B50" s="13"/>
      <c r="C50" s="13"/>
      <c r="D50" s="170">
        <v>18473.7</v>
      </c>
      <c r="E50" s="170"/>
      <c r="F50" s="9"/>
      <c r="G50" s="169">
        <v>49.2</v>
      </c>
      <c r="H50" s="9"/>
      <c r="I50" s="9"/>
      <c r="J50" s="9"/>
      <c r="K50" s="9"/>
      <c r="L50" s="9"/>
      <c r="M50" s="12">
        <f t="shared" si="1"/>
        <v>4.237288135593209</v>
      </c>
      <c r="N50" s="12">
        <v>-8.4305601973593767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142"/>
      <c r="AF50" s="142"/>
      <c r="AG50" s="142"/>
      <c r="AH50" s="142"/>
      <c r="AI50" s="142"/>
      <c r="AJ50" s="142"/>
      <c r="AK50" s="142"/>
      <c r="AL50" s="142"/>
    </row>
    <row r="51" spans="1:38">
      <c r="A51" s="4">
        <f t="shared" si="0"/>
        <v>1859</v>
      </c>
      <c r="B51" s="13"/>
      <c r="C51" s="13"/>
      <c r="D51" s="170">
        <v>17814.900000000001</v>
      </c>
      <c r="E51" s="170"/>
      <c r="F51" s="9"/>
      <c r="G51" s="169">
        <v>44.5</v>
      </c>
      <c r="H51" s="9"/>
      <c r="I51" s="9"/>
      <c r="J51" s="9"/>
      <c r="K51" s="9"/>
      <c r="L51" s="9"/>
      <c r="M51" s="12">
        <f t="shared" si="1"/>
        <v>-9.5528455284552898</v>
      </c>
      <c r="N51" s="12">
        <v>1.8662232076866181</v>
      </c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142"/>
      <c r="AF51" s="142"/>
      <c r="AG51" s="142"/>
      <c r="AH51" s="142"/>
      <c r="AI51" s="142"/>
      <c r="AJ51" s="142"/>
      <c r="AK51" s="142"/>
      <c r="AL51" s="142"/>
    </row>
    <row r="52" spans="1:38">
      <c r="A52" s="4">
        <f t="shared" si="0"/>
        <v>1860</v>
      </c>
      <c r="B52" s="13"/>
      <c r="C52" s="13"/>
      <c r="D52" s="170">
        <v>20684</v>
      </c>
      <c r="E52" s="170"/>
      <c r="F52" s="9"/>
      <c r="G52" s="169">
        <v>48.4</v>
      </c>
      <c r="H52" s="9"/>
      <c r="I52" s="9"/>
      <c r="J52" s="9"/>
      <c r="K52" s="9"/>
      <c r="L52" s="9"/>
      <c r="M52" s="12">
        <f t="shared" si="1"/>
        <v>8.764044943820215</v>
      </c>
      <c r="N52" s="12">
        <v>2.8302586467693636</v>
      </c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142"/>
      <c r="AF52" s="142"/>
      <c r="AG52" s="142"/>
      <c r="AH52" s="142"/>
      <c r="AI52" s="142"/>
      <c r="AJ52" s="142"/>
      <c r="AK52" s="142"/>
      <c r="AL52" s="142"/>
    </row>
    <row r="53" spans="1:38">
      <c r="A53" s="4">
        <f t="shared" si="0"/>
        <v>1861</v>
      </c>
      <c r="B53" s="13"/>
      <c r="C53" s="13"/>
      <c r="D53" s="170">
        <v>21260.1</v>
      </c>
      <c r="E53" s="170"/>
      <c r="F53" s="9"/>
      <c r="G53" s="169">
        <v>46.7</v>
      </c>
      <c r="H53" s="9"/>
      <c r="I53" s="9"/>
      <c r="J53" s="9"/>
      <c r="K53" s="9"/>
      <c r="L53" s="9"/>
      <c r="M53" s="12">
        <f t="shared" si="1"/>
        <v>-3.5123966942148699</v>
      </c>
      <c r="N53" s="12">
        <v>5.4970137872250167</v>
      </c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142"/>
      <c r="AF53" s="142"/>
      <c r="AG53" s="142"/>
      <c r="AH53" s="142"/>
      <c r="AI53" s="142"/>
      <c r="AJ53" s="142"/>
      <c r="AK53" s="142"/>
      <c r="AL53" s="142"/>
    </row>
    <row r="54" spans="1:38">
      <c r="A54" s="4">
        <f t="shared" si="0"/>
        <v>1862</v>
      </c>
      <c r="B54" s="13"/>
      <c r="C54" s="13"/>
      <c r="D54" s="170">
        <v>21933.599999999999</v>
      </c>
      <c r="E54" s="170"/>
      <c r="F54" s="9"/>
      <c r="G54" s="169">
        <v>52.6</v>
      </c>
      <c r="H54" s="9"/>
      <c r="I54" s="9"/>
      <c r="J54" s="9"/>
      <c r="K54" s="9"/>
      <c r="L54" s="9"/>
      <c r="M54" s="12">
        <f t="shared" si="1"/>
        <v>12.633832976445403</v>
      </c>
      <c r="N54" s="12">
        <v>-4.7204262452107297</v>
      </c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142"/>
      <c r="AF54" s="142"/>
      <c r="AG54" s="142"/>
      <c r="AH54" s="142"/>
      <c r="AI54" s="142"/>
      <c r="AJ54" s="142"/>
      <c r="AK54" s="142"/>
      <c r="AL54" s="142"/>
    </row>
    <row r="55" spans="1:38">
      <c r="A55" s="4">
        <f t="shared" si="0"/>
        <v>1863</v>
      </c>
      <c r="B55" s="13"/>
      <c r="C55" s="13"/>
      <c r="D55" s="170">
        <v>21746.2</v>
      </c>
      <c r="E55" s="170"/>
      <c r="F55" s="9"/>
      <c r="G55" s="169">
        <v>55</v>
      </c>
      <c r="H55" s="9"/>
      <c r="I55" s="9"/>
      <c r="J55" s="9"/>
      <c r="K55" s="9"/>
      <c r="L55" s="9"/>
      <c r="M55" s="12">
        <f t="shared" si="1"/>
        <v>4.5627376425855459</v>
      </c>
      <c r="N55" s="12">
        <v>0.89952470256374051</v>
      </c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142"/>
      <c r="AF55" s="142"/>
      <c r="AG55" s="142"/>
      <c r="AH55" s="142"/>
      <c r="AI55" s="142"/>
      <c r="AJ55" s="142"/>
      <c r="AK55" s="142"/>
      <c r="AL55" s="142"/>
    </row>
    <row r="56" spans="1:38">
      <c r="A56" s="4">
        <f t="shared" si="0"/>
        <v>1864</v>
      </c>
      <c r="B56" s="13"/>
      <c r="C56" s="13"/>
      <c r="D56" s="170">
        <v>21739.599999999999</v>
      </c>
      <c r="E56" s="170"/>
      <c r="F56" s="9"/>
      <c r="G56" s="169">
        <v>56.4</v>
      </c>
      <c r="H56" s="9"/>
      <c r="I56" s="9"/>
      <c r="J56" s="9"/>
      <c r="K56" s="9"/>
      <c r="L56" s="9"/>
      <c r="M56" s="12">
        <f t="shared" si="1"/>
        <v>2.5454545454545396</v>
      </c>
      <c r="N56" s="12">
        <v>-0.54965034965034909</v>
      </c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142"/>
      <c r="AF56" s="142"/>
      <c r="AG56" s="142"/>
      <c r="AH56" s="142"/>
      <c r="AI56" s="142"/>
      <c r="AJ56" s="142"/>
      <c r="AK56" s="142"/>
      <c r="AL56" s="142"/>
    </row>
    <row r="57" spans="1:38">
      <c r="A57" s="4">
        <f t="shared" si="0"/>
        <v>1865</v>
      </c>
      <c r="B57" s="13"/>
      <c r="C57" s="13"/>
      <c r="D57" s="170">
        <v>20910</v>
      </c>
      <c r="E57" s="170"/>
      <c r="F57" s="9"/>
      <c r="G57" s="169">
        <v>55</v>
      </c>
      <c r="H57" s="9"/>
      <c r="I57" s="9"/>
      <c r="J57" s="9"/>
      <c r="K57" s="9"/>
      <c r="L57" s="9"/>
      <c r="M57" s="12">
        <f t="shared" si="1"/>
        <v>-2.4822695035460973</v>
      </c>
      <c r="N57" s="12">
        <v>-2.326034532536597</v>
      </c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142"/>
      <c r="AF57" s="142"/>
      <c r="AG57" s="142"/>
      <c r="AH57" s="142"/>
      <c r="AI57" s="142"/>
      <c r="AJ57" s="142"/>
      <c r="AK57" s="142"/>
      <c r="AL57" s="142"/>
    </row>
    <row r="58" spans="1:38">
      <c r="A58" s="4">
        <f t="shared" si="0"/>
        <v>1866</v>
      </c>
      <c r="B58" s="13"/>
      <c r="C58" s="13"/>
      <c r="D58" s="170">
        <v>22727</v>
      </c>
      <c r="E58" s="170"/>
      <c r="F58" s="9"/>
      <c r="G58" s="169">
        <v>56.8</v>
      </c>
      <c r="H58" s="9"/>
      <c r="I58" s="9"/>
      <c r="J58" s="9"/>
      <c r="K58" s="9"/>
      <c r="L58" s="9"/>
      <c r="M58" s="12">
        <f t="shared" si="1"/>
        <v>3.2727272727272716</v>
      </c>
      <c r="N58" s="12">
        <v>2.8592293845012251</v>
      </c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142"/>
      <c r="AF58" s="142"/>
      <c r="AG58" s="142"/>
      <c r="AH58" s="142"/>
      <c r="AI58" s="142"/>
      <c r="AJ58" s="142"/>
      <c r="AK58" s="142"/>
      <c r="AL58" s="142"/>
    </row>
    <row r="59" spans="1:38">
      <c r="A59" s="4">
        <f t="shared" si="0"/>
        <v>1867</v>
      </c>
      <c r="B59" s="13"/>
      <c r="C59" s="13"/>
      <c r="D59" s="170">
        <v>22536.2</v>
      </c>
      <c r="E59" s="170"/>
      <c r="F59" s="9"/>
      <c r="G59" s="169">
        <v>53.9</v>
      </c>
      <c r="H59" s="9"/>
      <c r="I59" s="9"/>
      <c r="J59" s="9"/>
      <c r="K59" s="9"/>
      <c r="L59" s="9"/>
      <c r="M59" s="12">
        <f t="shared" si="1"/>
        <v>-5.1056338028169002</v>
      </c>
      <c r="N59" s="12">
        <v>1.8932913275380323</v>
      </c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142"/>
      <c r="AF59" s="142"/>
      <c r="AG59" s="142"/>
      <c r="AH59" s="142"/>
      <c r="AI59" s="142"/>
      <c r="AJ59" s="142"/>
      <c r="AK59" s="142"/>
      <c r="AL59" s="142"/>
    </row>
    <row r="60" spans="1:38">
      <c r="A60" s="4">
        <f t="shared" si="0"/>
        <v>1868</v>
      </c>
      <c r="B60" s="13"/>
      <c r="C60" s="13"/>
      <c r="D60" s="170">
        <v>25040.400000000001</v>
      </c>
      <c r="E60" s="170"/>
      <c r="F60" s="9"/>
      <c r="G60" s="169">
        <v>60.5</v>
      </c>
      <c r="H60" s="9"/>
      <c r="I60" s="9"/>
      <c r="J60" s="9"/>
      <c r="K60" s="9"/>
      <c r="L60" s="9"/>
      <c r="M60" s="12">
        <f t="shared" si="1"/>
        <v>12.244897959183687</v>
      </c>
      <c r="N60" s="12">
        <v>0.46456232239371342</v>
      </c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142"/>
      <c r="AF60" s="142"/>
      <c r="AG60" s="142"/>
      <c r="AH60" s="142"/>
      <c r="AI60" s="142"/>
      <c r="AJ60" s="142"/>
      <c r="AK60" s="142"/>
      <c r="AL60" s="142"/>
    </row>
    <row r="61" spans="1:38">
      <c r="A61" s="4">
        <f t="shared" si="0"/>
        <v>1869</v>
      </c>
      <c r="B61" s="13"/>
      <c r="C61" s="13"/>
      <c r="D61" s="170">
        <v>25335.4</v>
      </c>
      <c r="E61" s="170"/>
      <c r="F61" s="9"/>
      <c r="G61" s="169">
        <v>62.7</v>
      </c>
      <c r="H61" s="9"/>
      <c r="I61" s="9"/>
      <c r="J61" s="9"/>
      <c r="K61" s="9"/>
      <c r="L61" s="9"/>
      <c r="M61" s="12">
        <f t="shared" si="1"/>
        <v>3.6363636363636376</v>
      </c>
      <c r="N61" s="12">
        <v>-3.3733534674125178</v>
      </c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142"/>
      <c r="AF61" s="142"/>
      <c r="AG61" s="142"/>
      <c r="AH61" s="142"/>
      <c r="AI61" s="142"/>
      <c r="AJ61" s="142"/>
      <c r="AK61" s="142"/>
      <c r="AL61" s="142"/>
    </row>
    <row r="62" spans="1:38">
      <c r="A62" s="4">
        <f t="shared" si="0"/>
        <v>1870</v>
      </c>
      <c r="B62" s="13"/>
      <c r="C62" s="13"/>
      <c r="D62" s="170">
        <v>23959.4</v>
      </c>
      <c r="E62" s="170"/>
      <c r="F62" s="9"/>
      <c r="G62" s="169">
        <v>58</v>
      </c>
      <c r="H62" s="9"/>
      <c r="I62" s="9"/>
      <c r="J62" s="9"/>
      <c r="K62" s="9"/>
      <c r="L62" s="9"/>
      <c r="M62" s="12">
        <f t="shared" si="1"/>
        <v>-7.4960127591706556</v>
      </c>
      <c r="N62" s="12">
        <v>3.3662998176018064</v>
      </c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142"/>
      <c r="AF62" s="142"/>
      <c r="AG62" s="142"/>
      <c r="AH62" s="142"/>
      <c r="AI62" s="142"/>
      <c r="AJ62" s="142"/>
      <c r="AK62" s="142"/>
      <c r="AL62" s="142"/>
    </row>
    <row r="63" spans="1:38">
      <c r="A63" s="4">
        <f t="shared" si="0"/>
        <v>1871</v>
      </c>
      <c r="B63" s="13"/>
      <c r="C63" s="13"/>
      <c r="D63" s="170">
        <v>23682.3</v>
      </c>
      <c r="E63" s="170"/>
      <c r="F63" s="9"/>
      <c r="G63" s="169">
        <v>55.3</v>
      </c>
      <c r="H63" s="9"/>
      <c r="I63" s="9"/>
      <c r="J63" s="9"/>
      <c r="K63" s="9"/>
      <c r="L63" s="9"/>
      <c r="M63" s="12">
        <f t="shared" si="1"/>
        <v>-4.6551724137931068</v>
      </c>
      <c r="N63" s="12">
        <v>3.8207071781886919</v>
      </c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142"/>
      <c r="AF63" s="142"/>
      <c r="AG63" s="142"/>
      <c r="AH63" s="142"/>
      <c r="AI63" s="142"/>
      <c r="AJ63" s="142"/>
      <c r="AK63" s="142"/>
      <c r="AL63" s="142"/>
    </row>
    <row r="64" spans="1:38">
      <c r="A64" s="4">
        <f t="shared" si="0"/>
        <v>1872</v>
      </c>
      <c r="B64" s="13"/>
      <c r="C64" s="13"/>
      <c r="D64" s="170">
        <v>24955.1</v>
      </c>
      <c r="E64" s="170"/>
      <c r="F64" s="9"/>
      <c r="G64" s="169">
        <v>60.4</v>
      </c>
      <c r="H64" s="9"/>
      <c r="I64" s="9"/>
      <c r="J64" s="9"/>
      <c r="K64" s="9"/>
      <c r="L64" s="9"/>
      <c r="M64" s="12">
        <f t="shared" si="1"/>
        <v>9.2224231464737905</v>
      </c>
      <c r="N64" s="12">
        <v>2.9114063592450279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142"/>
      <c r="AF64" s="142"/>
      <c r="AG64" s="142"/>
      <c r="AH64" s="142"/>
      <c r="AI64" s="142"/>
      <c r="AJ64" s="142"/>
      <c r="AK64" s="142"/>
      <c r="AL64" s="142"/>
    </row>
    <row r="65" spans="1:38">
      <c r="A65" s="4">
        <f t="shared" si="0"/>
        <v>1873</v>
      </c>
      <c r="B65" s="13"/>
      <c r="C65" s="13"/>
      <c r="D65" s="170">
        <v>24219.7</v>
      </c>
      <c r="E65" s="170"/>
      <c r="F65" s="9"/>
      <c r="G65" s="169">
        <v>56.1</v>
      </c>
      <c r="H65" s="9"/>
      <c r="I65" s="9"/>
      <c r="J65" s="9"/>
      <c r="K65" s="9"/>
      <c r="L65" s="9"/>
      <c r="M65" s="12">
        <f t="shared" si="1"/>
        <v>-7.1192052980132425</v>
      </c>
      <c r="N65" s="12">
        <v>1.1648745519713233</v>
      </c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142"/>
      <c r="AF65" s="142"/>
      <c r="AG65" s="142"/>
      <c r="AH65" s="142"/>
      <c r="AI65" s="142"/>
      <c r="AJ65" s="142"/>
      <c r="AK65" s="142"/>
      <c r="AL65" s="142"/>
    </row>
    <row r="66" spans="1:38">
      <c r="A66" s="4">
        <f t="shared" si="0"/>
        <v>1874</v>
      </c>
      <c r="B66" s="13"/>
      <c r="C66" s="13"/>
      <c r="D66" s="170">
        <v>25993.1</v>
      </c>
      <c r="E66" s="170"/>
      <c r="F66" s="9"/>
      <c r="G66" s="169">
        <v>63.3</v>
      </c>
      <c r="H66" s="9"/>
      <c r="I66" s="9"/>
      <c r="J66" s="9"/>
      <c r="K66" s="9"/>
      <c r="L66" s="9"/>
      <c r="M66" s="12">
        <f t="shared" si="1"/>
        <v>12.834224598930465</v>
      </c>
      <c r="N66" s="12">
        <v>-6.1147215330960396</v>
      </c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142"/>
      <c r="AF66" s="142"/>
      <c r="AG66" s="142"/>
      <c r="AH66" s="142"/>
      <c r="AI66" s="142"/>
      <c r="AJ66" s="142"/>
      <c r="AK66" s="142"/>
      <c r="AL66" s="142"/>
    </row>
    <row r="67" spans="1:38">
      <c r="A67" s="4">
        <f t="shared" si="0"/>
        <v>1875</v>
      </c>
      <c r="B67" s="13"/>
      <c r="C67" s="13"/>
      <c r="D67" s="170">
        <v>26236.799999999999</v>
      </c>
      <c r="E67" s="170"/>
      <c r="F67" s="9"/>
      <c r="G67" s="169">
        <v>65.400000000000006</v>
      </c>
      <c r="H67" s="9"/>
      <c r="I67" s="9"/>
      <c r="J67" s="9"/>
      <c r="K67" s="9"/>
      <c r="L67" s="9"/>
      <c r="M67" s="12">
        <f t="shared" si="1"/>
        <v>3.3175355450237198</v>
      </c>
      <c r="N67" s="12">
        <v>-1.8146827227627729</v>
      </c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142"/>
      <c r="AF67" s="142"/>
      <c r="AG67" s="142"/>
      <c r="AH67" s="142"/>
      <c r="AI67" s="142"/>
      <c r="AJ67" s="142"/>
      <c r="AK67" s="142"/>
      <c r="AL67" s="142"/>
    </row>
    <row r="68" spans="1:38">
      <c r="A68" s="4">
        <f t="shared" si="0"/>
        <v>1876</v>
      </c>
      <c r="B68" s="13"/>
      <c r="C68" s="13"/>
      <c r="D68" s="170">
        <v>24603.599999999999</v>
      </c>
      <c r="E68" s="170"/>
      <c r="F68" s="9"/>
      <c r="G68" s="169">
        <v>60.1</v>
      </c>
      <c r="H68" s="9"/>
      <c r="I68" s="9"/>
      <c r="J68" s="9"/>
      <c r="K68" s="9"/>
      <c r="L68" s="9"/>
      <c r="M68" s="12">
        <f t="shared" si="1"/>
        <v>-8.1039755351682068</v>
      </c>
      <c r="N68" s="12">
        <v>2.1289668696195738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142"/>
      <c r="AF68" s="142"/>
      <c r="AG68" s="142"/>
      <c r="AH68" s="142"/>
      <c r="AI68" s="142"/>
      <c r="AJ68" s="142"/>
      <c r="AK68" s="142"/>
      <c r="AL68" s="142"/>
    </row>
    <row r="69" spans="1:38">
      <c r="A69" s="4">
        <f t="shared" si="0"/>
        <v>1877</v>
      </c>
      <c r="B69" s="13"/>
      <c r="C69" s="13"/>
      <c r="D69" s="170">
        <v>25623</v>
      </c>
      <c r="E69" s="170"/>
      <c r="F69" s="9"/>
      <c r="G69" s="169">
        <v>63.3</v>
      </c>
      <c r="H69" s="9"/>
      <c r="I69" s="9"/>
      <c r="J69" s="9"/>
      <c r="K69" s="9"/>
      <c r="L69" s="9"/>
      <c r="M69" s="12">
        <f t="shared" si="1"/>
        <v>5.3244592346089803</v>
      </c>
      <c r="N69" s="12">
        <v>-7.9808663068384189E-2</v>
      </c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142"/>
      <c r="AF69" s="142"/>
      <c r="AG69" s="142"/>
      <c r="AH69" s="142"/>
      <c r="AI69" s="142"/>
      <c r="AJ69" s="142"/>
      <c r="AK69" s="142"/>
      <c r="AL69" s="142"/>
    </row>
    <row r="70" spans="1:38">
      <c r="A70" s="4">
        <f t="shared" si="0"/>
        <v>1878</v>
      </c>
      <c r="B70" s="13"/>
      <c r="C70" s="13"/>
      <c r="D70" s="170">
        <v>24963.8</v>
      </c>
      <c r="E70" s="170"/>
      <c r="F70" s="9"/>
      <c r="G70" s="169">
        <v>62.5</v>
      </c>
      <c r="H70" s="9"/>
      <c r="I70" s="9"/>
      <c r="J70" s="9"/>
      <c r="K70" s="9"/>
      <c r="L70" s="9"/>
      <c r="M70" s="12">
        <f t="shared" si="1"/>
        <v>-1.2638230647709303</v>
      </c>
      <c r="N70" s="12">
        <v>-3.666693053847176</v>
      </c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142"/>
      <c r="AF70" s="142"/>
      <c r="AG70" s="142"/>
      <c r="AH70" s="142"/>
      <c r="AI70" s="142"/>
      <c r="AJ70" s="142"/>
      <c r="AK70" s="142"/>
      <c r="AL70" s="142"/>
    </row>
    <row r="71" spans="1:38">
      <c r="A71" s="4">
        <f t="shared" si="0"/>
        <v>1879</v>
      </c>
      <c r="B71" s="13"/>
      <c r="C71" s="13"/>
      <c r="D71" s="170">
        <v>22946.6</v>
      </c>
      <c r="E71" s="170"/>
      <c r="F71" s="9"/>
      <c r="G71" s="169">
        <v>58.6</v>
      </c>
      <c r="H71" s="9"/>
      <c r="I71" s="9"/>
      <c r="J71" s="9"/>
      <c r="K71" s="9"/>
      <c r="L71" s="9"/>
      <c r="M71" s="12">
        <f t="shared" si="1"/>
        <v>-6.2400000000000011</v>
      </c>
      <c r="N71" s="12">
        <v>-0.53350412563215321</v>
      </c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142"/>
      <c r="AF71" s="142"/>
      <c r="AG71" s="142"/>
      <c r="AH71" s="142"/>
      <c r="AI71" s="142"/>
      <c r="AJ71" s="142"/>
      <c r="AK71" s="142"/>
      <c r="AL71" s="142"/>
    </row>
    <row r="72" spans="1:38">
      <c r="A72" s="4">
        <f t="shared" ref="A72:A104" si="2">A71+1</f>
        <v>1880</v>
      </c>
      <c r="B72" s="45">
        <v>24279.157487</v>
      </c>
      <c r="C72" s="45"/>
      <c r="D72" s="170">
        <v>25409</v>
      </c>
      <c r="E72" s="170"/>
      <c r="F72" s="9"/>
      <c r="G72" s="169">
        <v>63.8</v>
      </c>
      <c r="H72" s="9"/>
      <c r="I72" s="9"/>
      <c r="J72" s="9"/>
      <c r="K72" s="12">
        <f t="shared" ref="K72:K105" si="3">100*B72/D72</f>
        <v>95.553376705104483</v>
      </c>
      <c r="L72" s="9"/>
      <c r="M72" s="12">
        <f t="shared" si="1"/>
        <v>8.8737201365187701</v>
      </c>
      <c r="N72" s="12">
        <v>2.3589375577325784</v>
      </c>
      <c r="O72" s="36">
        <f>IF(AND(K72&gt;0,K72&lt;30),1,0)</f>
        <v>0</v>
      </c>
      <c r="P72" s="36">
        <f>IF(AND($K72&gt;30,$K72&lt;60),1,0)</f>
        <v>0</v>
      </c>
      <c r="Q72" s="36">
        <f>IF(AND($K72&gt;60,$K72&lt;90),1,0)</f>
        <v>0</v>
      </c>
      <c r="R72" s="36">
        <f>IF($K72&gt;90,1,0)</f>
        <v>1</v>
      </c>
      <c r="S72" s="38" t="str">
        <f>IF(O72=1,$M72,"n.a.")</f>
        <v>n.a.</v>
      </c>
      <c r="T72" s="38" t="str">
        <f>IF(P72=1,$M72,"n.a.")</f>
        <v>n.a.</v>
      </c>
      <c r="U72" s="38" t="str">
        <f>IF(Q72=1,$M72,"n.a.")</f>
        <v>n.a.</v>
      </c>
      <c r="V72" s="38">
        <f>IF(R72=1,$M72,"n.a.")</f>
        <v>8.8737201365187701</v>
      </c>
      <c r="W72" s="38" t="str">
        <f>IF(O72=1,$N72,"n.a.")</f>
        <v>n.a.</v>
      </c>
      <c r="X72" s="38" t="str">
        <f>IF(P72=1,$N72,"n.a.")</f>
        <v>n.a.</v>
      </c>
      <c r="Y72" s="38" t="str">
        <f>IF(Q72=1,$N72,"n.a.")</f>
        <v>n.a.</v>
      </c>
      <c r="Z72" s="38">
        <f>IF(R72=1,$N72,"n.a.")</f>
        <v>2.3589375577325784</v>
      </c>
      <c r="AA72" s="9"/>
      <c r="AB72" s="9"/>
      <c r="AC72" s="9"/>
      <c r="AD72" s="9"/>
      <c r="AE72" s="142"/>
      <c r="AF72" s="142"/>
      <c r="AG72" s="142"/>
      <c r="AH72" s="142"/>
      <c r="AI72" s="142"/>
      <c r="AJ72" s="142"/>
      <c r="AK72" s="142"/>
      <c r="AL72" s="142"/>
    </row>
    <row r="73" spans="1:38">
      <c r="A73" s="4">
        <f t="shared" si="2"/>
        <v>1881</v>
      </c>
      <c r="B73" s="45">
        <v>25303.144256</v>
      </c>
      <c r="C73" s="45"/>
      <c r="D73" s="170">
        <v>26493.7</v>
      </c>
      <c r="E73" s="170"/>
      <c r="F73" s="9"/>
      <c r="G73" s="169">
        <v>66.3</v>
      </c>
      <c r="H73" s="9"/>
      <c r="I73" s="9"/>
      <c r="J73" s="9"/>
      <c r="K73" s="12">
        <f t="shared" si="3"/>
        <v>95.506268494019324</v>
      </c>
      <c r="L73" s="9"/>
      <c r="M73" s="12">
        <f t="shared" si="1"/>
        <v>3.9184952978056353</v>
      </c>
      <c r="N73" s="12">
        <v>-1.8731273756020301</v>
      </c>
      <c r="O73" s="36">
        <f t="shared" ref="O73:O136" si="4">IF(AND(K73&gt;0,K73&lt;30),1,0)</f>
        <v>0</v>
      </c>
      <c r="P73" s="36">
        <f t="shared" ref="P73:P136" si="5">IF(AND($K73&gt;30,$K73&lt;60),1,0)</f>
        <v>0</v>
      </c>
      <c r="Q73" s="36">
        <f t="shared" ref="Q73:Q136" si="6">IF(AND($K73&gt;60,$K73&lt;90),1,0)</f>
        <v>0</v>
      </c>
      <c r="R73" s="36">
        <f t="shared" ref="R73:R136" si="7">IF($K73&gt;90,1,0)</f>
        <v>1</v>
      </c>
      <c r="S73" s="38" t="str">
        <f t="shared" ref="S73:V136" si="8">IF(O73=1,$M73,"n.a.")</f>
        <v>n.a.</v>
      </c>
      <c r="T73" s="38" t="str">
        <f t="shared" si="8"/>
        <v>n.a.</v>
      </c>
      <c r="U73" s="38" t="str">
        <f t="shared" si="8"/>
        <v>n.a.</v>
      </c>
      <c r="V73" s="38">
        <f t="shared" si="8"/>
        <v>3.9184952978056353</v>
      </c>
      <c r="W73" s="38" t="str">
        <f t="shared" ref="W73:Z136" si="9">IF(O73=1,$N73,"n.a.")</f>
        <v>n.a.</v>
      </c>
      <c r="X73" s="38" t="str">
        <f t="shared" si="9"/>
        <v>n.a.</v>
      </c>
      <c r="Y73" s="38" t="str">
        <f t="shared" si="9"/>
        <v>n.a.</v>
      </c>
      <c r="Z73" s="38">
        <f t="shared" si="9"/>
        <v>-1.8731273756020301</v>
      </c>
      <c r="AA73" s="9"/>
      <c r="AB73" s="9"/>
      <c r="AC73" s="9"/>
      <c r="AD73" s="9"/>
      <c r="AE73" s="142"/>
      <c r="AF73" s="142"/>
      <c r="AG73" s="142"/>
      <c r="AH73" s="142"/>
      <c r="AI73" s="142"/>
      <c r="AJ73" s="142"/>
      <c r="AK73" s="142"/>
      <c r="AL73" s="142"/>
    </row>
    <row r="74" spans="1:38">
      <c r="A74" s="4">
        <f t="shared" si="2"/>
        <v>1882</v>
      </c>
      <c r="B74" s="45">
        <v>25101.710525999999</v>
      </c>
      <c r="C74" s="45"/>
      <c r="D74" s="170">
        <v>27850.5</v>
      </c>
      <c r="E74" s="170"/>
      <c r="F74" s="9"/>
      <c r="G74" s="169">
        <v>69.400000000000006</v>
      </c>
      <c r="H74" s="9"/>
      <c r="I74" s="9"/>
      <c r="J74" s="9"/>
      <c r="K74" s="12">
        <f t="shared" si="3"/>
        <v>90.130197037755153</v>
      </c>
      <c r="L74" s="9"/>
      <c r="M74" s="12">
        <f t="shared" si="1"/>
        <v>4.6757164404223284</v>
      </c>
      <c r="N74" s="12">
        <v>-0.87687469762940951</v>
      </c>
      <c r="O74" s="36">
        <f t="shared" si="4"/>
        <v>0</v>
      </c>
      <c r="P74" s="36">
        <f t="shared" si="5"/>
        <v>0</v>
      </c>
      <c r="Q74" s="36">
        <f t="shared" si="6"/>
        <v>0</v>
      </c>
      <c r="R74" s="36">
        <f t="shared" si="7"/>
        <v>1</v>
      </c>
      <c r="S74" s="38" t="str">
        <f t="shared" si="8"/>
        <v>n.a.</v>
      </c>
      <c r="T74" s="38" t="str">
        <f t="shared" si="8"/>
        <v>n.a.</v>
      </c>
      <c r="U74" s="38" t="str">
        <f t="shared" si="8"/>
        <v>n.a.</v>
      </c>
      <c r="V74" s="38">
        <f t="shared" si="8"/>
        <v>4.6757164404223284</v>
      </c>
      <c r="W74" s="38" t="str">
        <f t="shared" si="9"/>
        <v>n.a.</v>
      </c>
      <c r="X74" s="38" t="str">
        <f t="shared" si="9"/>
        <v>n.a.</v>
      </c>
      <c r="Y74" s="38" t="str">
        <f t="shared" si="9"/>
        <v>n.a.</v>
      </c>
      <c r="Z74" s="38">
        <f t="shared" si="9"/>
        <v>-0.87687469762940951</v>
      </c>
      <c r="AA74" s="9"/>
      <c r="AB74" s="9"/>
      <c r="AC74" s="9"/>
      <c r="AD74" s="9"/>
      <c r="AE74" s="142"/>
      <c r="AF74" s="142"/>
      <c r="AG74" s="142"/>
      <c r="AH74" s="142"/>
      <c r="AI74" s="142"/>
      <c r="AJ74" s="142"/>
      <c r="AK74" s="142"/>
      <c r="AL74" s="142"/>
    </row>
    <row r="75" spans="1:38">
      <c r="A75" s="4">
        <f t="shared" si="2"/>
        <v>1883</v>
      </c>
      <c r="B75" s="45">
        <v>26418.105798000001</v>
      </c>
      <c r="C75" s="45"/>
      <c r="D75" s="170">
        <v>27242.6</v>
      </c>
      <c r="E75" s="170"/>
      <c r="F75" s="9"/>
      <c r="G75" s="169">
        <v>69.599999999999994</v>
      </c>
      <c r="H75" s="9"/>
      <c r="I75" s="9"/>
      <c r="J75" s="9"/>
      <c r="K75" s="12">
        <f t="shared" si="3"/>
        <v>96.973511331517557</v>
      </c>
      <c r="L75" s="38">
        <f>K75-K72</f>
        <v>1.4201346264130734</v>
      </c>
      <c r="M75" s="12">
        <f t="shared" si="1"/>
        <v>0.28818443804032867</v>
      </c>
      <c r="N75" s="12">
        <v>-0.48761361805090853</v>
      </c>
      <c r="O75" s="36">
        <f t="shared" si="4"/>
        <v>0</v>
      </c>
      <c r="P75" s="36">
        <f t="shared" si="5"/>
        <v>0</v>
      </c>
      <c r="Q75" s="36">
        <f t="shared" si="6"/>
        <v>0</v>
      </c>
      <c r="R75" s="36">
        <f t="shared" si="7"/>
        <v>1</v>
      </c>
      <c r="S75" s="38" t="str">
        <f t="shared" si="8"/>
        <v>n.a.</v>
      </c>
      <c r="T75" s="38" t="str">
        <f t="shared" si="8"/>
        <v>n.a.</v>
      </c>
      <c r="U75" s="38" t="str">
        <f t="shared" si="8"/>
        <v>n.a.</v>
      </c>
      <c r="V75" s="38">
        <f t="shared" si="8"/>
        <v>0.28818443804032867</v>
      </c>
      <c r="W75" s="38" t="str">
        <f t="shared" si="9"/>
        <v>n.a.</v>
      </c>
      <c r="X75" s="38" t="str">
        <f t="shared" si="9"/>
        <v>n.a.</v>
      </c>
      <c r="Y75" s="38" t="str">
        <f t="shared" si="9"/>
        <v>n.a.</v>
      </c>
      <c r="Z75" s="38">
        <f t="shared" si="9"/>
        <v>-0.48761361805090853</v>
      </c>
      <c r="AA75" s="9"/>
      <c r="AB75" s="9"/>
      <c r="AC75" s="9"/>
      <c r="AD75" s="9"/>
      <c r="AE75" s="142"/>
      <c r="AF75" s="142"/>
      <c r="AG75" s="142"/>
      <c r="AH75" s="142"/>
      <c r="AI75" s="142"/>
      <c r="AJ75" s="142"/>
      <c r="AK75" s="142"/>
      <c r="AL75" s="142"/>
    </row>
    <row r="76" spans="1:38">
      <c r="A76" s="4">
        <f t="shared" si="2"/>
        <v>1884</v>
      </c>
      <c r="B76" s="45">
        <v>27354.069031999999</v>
      </c>
      <c r="C76" s="45"/>
      <c r="D76" s="170">
        <v>26031.3</v>
      </c>
      <c r="E76" s="170"/>
      <c r="F76" s="9"/>
      <c r="G76" s="169">
        <v>68.8</v>
      </c>
      <c r="H76" s="9"/>
      <c r="I76" s="9"/>
      <c r="J76" s="9"/>
      <c r="K76" s="12">
        <f t="shared" si="3"/>
        <v>105.0814559088482</v>
      </c>
      <c r="L76" s="38">
        <f t="shared" ref="L76:L129" si="10">K76-K73</f>
        <v>9.5751874148288749</v>
      </c>
      <c r="M76" s="12">
        <f t="shared" si="1"/>
        <v>-1.1494252873563204</v>
      </c>
      <c r="N76" s="12">
        <v>-3.984302751160496</v>
      </c>
      <c r="O76" s="36">
        <f t="shared" si="4"/>
        <v>0</v>
      </c>
      <c r="P76" s="36">
        <f t="shared" si="5"/>
        <v>0</v>
      </c>
      <c r="Q76" s="36">
        <f t="shared" si="6"/>
        <v>0</v>
      </c>
      <c r="R76" s="36">
        <f t="shared" si="7"/>
        <v>1</v>
      </c>
      <c r="S76" s="38" t="str">
        <f t="shared" si="8"/>
        <v>n.a.</v>
      </c>
      <c r="T76" s="38" t="str">
        <f t="shared" si="8"/>
        <v>n.a.</v>
      </c>
      <c r="U76" s="38" t="str">
        <f t="shared" si="8"/>
        <v>n.a.</v>
      </c>
      <c r="V76" s="38">
        <f t="shared" si="8"/>
        <v>-1.1494252873563204</v>
      </c>
      <c r="W76" s="38" t="str">
        <f t="shared" si="9"/>
        <v>n.a.</v>
      </c>
      <c r="X76" s="38" t="str">
        <f t="shared" si="9"/>
        <v>n.a.</v>
      </c>
      <c r="Y76" s="38" t="str">
        <f t="shared" si="9"/>
        <v>n.a.</v>
      </c>
      <c r="Z76" s="38">
        <f t="shared" si="9"/>
        <v>-3.984302751160496</v>
      </c>
      <c r="AA76" s="9"/>
      <c r="AB76" s="9"/>
      <c r="AC76" s="9"/>
      <c r="AD76" s="9"/>
      <c r="AE76" s="142"/>
      <c r="AF76" s="142"/>
      <c r="AG76" s="142"/>
      <c r="AH76" s="142"/>
      <c r="AI76" s="142"/>
      <c r="AJ76" s="142"/>
      <c r="AK76" s="142"/>
      <c r="AL76" s="142"/>
    </row>
    <row r="77" spans="1:38">
      <c r="A77" s="4">
        <f t="shared" si="2"/>
        <v>1885</v>
      </c>
      <c r="B77" s="45">
        <v>28255.417934000001</v>
      </c>
      <c r="C77" s="45"/>
      <c r="D77" s="170">
        <v>25100.3</v>
      </c>
      <c r="E77" s="170"/>
      <c r="F77" s="9"/>
      <c r="G77" s="169">
        <v>67.599999999999994</v>
      </c>
      <c r="H77" s="9"/>
      <c r="I77" s="9"/>
      <c r="J77" s="9"/>
      <c r="K77" s="12">
        <f t="shared" si="3"/>
        <v>112.57004073258091</v>
      </c>
      <c r="L77" s="38">
        <f t="shared" si="10"/>
        <v>22.439843694825754</v>
      </c>
      <c r="M77" s="12">
        <f t="shared" si="1"/>
        <v>-1.744186046511631</v>
      </c>
      <c r="N77" s="12">
        <v>-1.5819108284726884</v>
      </c>
      <c r="O77" s="36">
        <f t="shared" si="4"/>
        <v>0</v>
      </c>
      <c r="P77" s="36">
        <f t="shared" si="5"/>
        <v>0</v>
      </c>
      <c r="Q77" s="36">
        <f t="shared" si="6"/>
        <v>0</v>
      </c>
      <c r="R77" s="36">
        <f t="shared" si="7"/>
        <v>1</v>
      </c>
      <c r="S77" s="38" t="str">
        <f t="shared" si="8"/>
        <v>n.a.</v>
      </c>
      <c r="T77" s="38" t="str">
        <f t="shared" si="8"/>
        <v>n.a.</v>
      </c>
      <c r="U77" s="38" t="str">
        <f t="shared" si="8"/>
        <v>n.a.</v>
      </c>
      <c r="V77" s="38">
        <f t="shared" si="8"/>
        <v>-1.744186046511631</v>
      </c>
      <c r="W77" s="38" t="str">
        <f t="shared" si="9"/>
        <v>n.a.</v>
      </c>
      <c r="X77" s="38" t="str">
        <f t="shared" si="9"/>
        <v>n.a.</v>
      </c>
      <c r="Y77" s="38" t="str">
        <f t="shared" si="9"/>
        <v>n.a.</v>
      </c>
      <c r="Z77" s="38">
        <f t="shared" si="9"/>
        <v>-1.5819108284726884</v>
      </c>
      <c r="AA77" s="9"/>
      <c r="AB77" s="9"/>
      <c r="AC77" s="9"/>
      <c r="AD77" s="9"/>
      <c r="AE77" s="142"/>
      <c r="AF77" s="142"/>
      <c r="AG77" s="142"/>
      <c r="AH77" s="142"/>
      <c r="AI77" s="142"/>
      <c r="AJ77" s="142"/>
      <c r="AK77" s="142"/>
      <c r="AL77" s="142"/>
    </row>
    <row r="78" spans="1:38">
      <c r="A78" s="4">
        <f t="shared" si="2"/>
        <v>1886</v>
      </c>
      <c r="B78" s="45">
        <v>28740.983905000001</v>
      </c>
      <c r="C78" s="45"/>
      <c r="D78" s="170">
        <v>25226.2</v>
      </c>
      <c r="E78" s="170"/>
      <c r="F78" s="9"/>
      <c r="G78" s="169">
        <v>68.7</v>
      </c>
      <c r="H78" s="9"/>
      <c r="I78" s="9"/>
      <c r="J78" s="9"/>
      <c r="K78" s="12">
        <f t="shared" si="3"/>
        <v>113.93306920978982</v>
      </c>
      <c r="L78" s="38">
        <f t="shared" si="10"/>
        <v>16.959557878272264</v>
      </c>
      <c r="M78" s="12">
        <f t="shared" si="1"/>
        <v>1.6272189349112454</v>
      </c>
      <c r="N78" s="12">
        <v>2.6673266237694451</v>
      </c>
      <c r="O78" s="36">
        <f t="shared" si="4"/>
        <v>0</v>
      </c>
      <c r="P78" s="36">
        <f t="shared" si="5"/>
        <v>0</v>
      </c>
      <c r="Q78" s="36">
        <f t="shared" si="6"/>
        <v>0</v>
      </c>
      <c r="R78" s="36">
        <f t="shared" si="7"/>
        <v>1</v>
      </c>
      <c r="S78" s="38" t="str">
        <f t="shared" si="8"/>
        <v>n.a.</v>
      </c>
      <c r="T78" s="38" t="str">
        <f t="shared" si="8"/>
        <v>n.a.</v>
      </c>
      <c r="U78" s="38" t="str">
        <f t="shared" si="8"/>
        <v>n.a.</v>
      </c>
      <c r="V78" s="38">
        <f t="shared" si="8"/>
        <v>1.6272189349112454</v>
      </c>
      <c r="W78" s="38" t="str">
        <f t="shared" si="9"/>
        <v>n.a.</v>
      </c>
      <c r="X78" s="38" t="str">
        <f t="shared" si="9"/>
        <v>n.a.</v>
      </c>
      <c r="Y78" s="38" t="str">
        <f t="shared" si="9"/>
        <v>n.a.</v>
      </c>
      <c r="Z78" s="38">
        <f t="shared" si="9"/>
        <v>2.6673266237694451</v>
      </c>
      <c r="AA78" s="9"/>
      <c r="AB78" s="9"/>
      <c r="AC78" s="9"/>
      <c r="AD78" s="9"/>
      <c r="AE78" s="142"/>
      <c r="AF78" s="142"/>
      <c r="AG78" s="142"/>
      <c r="AH78" s="142"/>
      <c r="AI78" s="142"/>
      <c r="AJ78" s="142"/>
      <c r="AK78" s="142"/>
      <c r="AL78" s="142"/>
    </row>
    <row r="79" spans="1:38">
      <c r="A79" s="4">
        <f t="shared" si="2"/>
        <v>1887</v>
      </c>
      <c r="B79" s="45">
        <v>29433.351892999999</v>
      </c>
      <c r="C79" s="45"/>
      <c r="D79" s="170">
        <v>25143.9</v>
      </c>
      <c r="E79" s="170"/>
      <c r="F79" s="9"/>
      <c r="G79" s="169">
        <v>69.2</v>
      </c>
      <c r="H79" s="9"/>
      <c r="I79" s="9"/>
      <c r="J79" s="9"/>
      <c r="K79" s="12">
        <f t="shared" si="3"/>
        <v>117.05961244277934</v>
      </c>
      <c r="L79" s="38">
        <f t="shared" si="10"/>
        <v>11.978156533931141</v>
      </c>
      <c r="M79" s="12">
        <f t="shared" si="1"/>
        <v>0.72780203784570396</v>
      </c>
      <c r="N79" s="12">
        <v>-5.3602180704179307</v>
      </c>
      <c r="O79" s="36">
        <f t="shared" si="4"/>
        <v>0</v>
      </c>
      <c r="P79" s="36">
        <f t="shared" si="5"/>
        <v>0</v>
      </c>
      <c r="Q79" s="36">
        <f t="shared" si="6"/>
        <v>0</v>
      </c>
      <c r="R79" s="36">
        <f t="shared" si="7"/>
        <v>1</v>
      </c>
      <c r="S79" s="38" t="str">
        <f t="shared" si="8"/>
        <v>n.a.</v>
      </c>
      <c r="T79" s="38" t="str">
        <f t="shared" si="8"/>
        <v>n.a.</v>
      </c>
      <c r="U79" s="38" t="str">
        <f t="shared" si="8"/>
        <v>n.a.</v>
      </c>
      <c r="V79" s="38">
        <f t="shared" si="8"/>
        <v>0.72780203784570396</v>
      </c>
      <c r="W79" s="38" t="str">
        <f t="shared" si="9"/>
        <v>n.a.</v>
      </c>
      <c r="X79" s="38" t="str">
        <f t="shared" si="9"/>
        <v>n.a.</v>
      </c>
      <c r="Y79" s="38" t="str">
        <f t="shared" si="9"/>
        <v>n.a.</v>
      </c>
      <c r="Z79" s="38">
        <f t="shared" si="9"/>
        <v>-5.3602180704179307</v>
      </c>
      <c r="AA79" s="9"/>
      <c r="AB79" s="9"/>
      <c r="AC79" s="9"/>
      <c r="AD79" s="9"/>
      <c r="AE79" s="142"/>
      <c r="AF79" s="142"/>
      <c r="AG79" s="142"/>
      <c r="AH79" s="142"/>
      <c r="AI79" s="142"/>
      <c r="AJ79" s="142"/>
      <c r="AK79" s="142"/>
      <c r="AL79" s="142"/>
    </row>
    <row r="80" spans="1:38">
      <c r="A80" s="4">
        <f t="shared" si="2"/>
        <v>1888</v>
      </c>
      <c r="B80" s="45">
        <v>29892.225334999999</v>
      </c>
      <c r="C80" s="45"/>
      <c r="D80" s="170">
        <v>25684</v>
      </c>
      <c r="E80" s="170"/>
      <c r="F80" s="9"/>
      <c r="G80" s="169">
        <v>69.900000000000006</v>
      </c>
      <c r="H80" s="9"/>
      <c r="I80" s="9"/>
      <c r="J80" s="9"/>
      <c r="K80" s="12">
        <f t="shared" si="3"/>
        <v>116.38461818641956</v>
      </c>
      <c r="L80" s="38">
        <f t="shared" si="10"/>
        <v>3.8145774538386519</v>
      </c>
      <c r="M80" s="12">
        <f t="shared" si="1"/>
        <v>1.0115606936416333</v>
      </c>
      <c r="N80" s="12">
        <v>1.5419137022397922</v>
      </c>
      <c r="O80" s="36">
        <f t="shared" si="4"/>
        <v>0</v>
      </c>
      <c r="P80" s="36">
        <f t="shared" si="5"/>
        <v>0</v>
      </c>
      <c r="Q80" s="36">
        <f t="shared" si="6"/>
        <v>0</v>
      </c>
      <c r="R80" s="36">
        <f t="shared" si="7"/>
        <v>1</v>
      </c>
      <c r="S80" s="38" t="str">
        <f t="shared" si="8"/>
        <v>n.a.</v>
      </c>
      <c r="T80" s="38" t="str">
        <f t="shared" si="8"/>
        <v>n.a.</v>
      </c>
      <c r="U80" s="38" t="str">
        <f t="shared" si="8"/>
        <v>n.a.</v>
      </c>
      <c r="V80" s="38">
        <f t="shared" si="8"/>
        <v>1.0115606936416333</v>
      </c>
      <c r="W80" s="38" t="str">
        <f t="shared" si="9"/>
        <v>n.a.</v>
      </c>
      <c r="X80" s="38" t="str">
        <f t="shared" si="9"/>
        <v>n.a.</v>
      </c>
      <c r="Y80" s="38" t="str">
        <f t="shared" si="9"/>
        <v>n.a.</v>
      </c>
      <c r="Z80" s="38">
        <f t="shared" si="9"/>
        <v>1.5419137022397922</v>
      </c>
      <c r="AA80" s="9"/>
      <c r="AB80" s="9"/>
      <c r="AC80" s="9"/>
      <c r="AD80" s="9"/>
      <c r="AE80" s="142"/>
      <c r="AF80" s="142"/>
      <c r="AG80" s="142"/>
      <c r="AH80" s="142"/>
      <c r="AI80" s="142"/>
      <c r="AJ80" s="142"/>
      <c r="AK80" s="142"/>
      <c r="AL80" s="142"/>
    </row>
    <row r="81" spans="1:38">
      <c r="A81" s="4">
        <f t="shared" si="2"/>
        <v>1889</v>
      </c>
      <c r="B81" s="45">
        <v>30054.696802999999</v>
      </c>
      <c r="C81" s="45"/>
      <c r="D81" s="170">
        <v>27425.7</v>
      </c>
      <c r="E81" s="170"/>
      <c r="F81" s="9"/>
      <c r="G81" s="169">
        <v>71.599999999999994</v>
      </c>
      <c r="H81" s="9"/>
      <c r="I81" s="9"/>
      <c r="J81" s="9"/>
      <c r="K81" s="12">
        <f t="shared" si="3"/>
        <v>109.58588770022278</v>
      </c>
      <c r="L81" s="38">
        <f t="shared" si="10"/>
        <v>-4.3471815095670365</v>
      </c>
      <c r="M81" s="12">
        <f t="shared" si="1"/>
        <v>2.4320457796852546</v>
      </c>
      <c r="N81" s="12">
        <v>1.1346061289053877</v>
      </c>
      <c r="O81" s="36">
        <f t="shared" si="4"/>
        <v>0</v>
      </c>
      <c r="P81" s="36">
        <f t="shared" si="5"/>
        <v>0</v>
      </c>
      <c r="Q81" s="36">
        <f t="shared" si="6"/>
        <v>0</v>
      </c>
      <c r="R81" s="36">
        <f t="shared" si="7"/>
        <v>1</v>
      </c>
      <c r="S81" s="38" t="str">
        <f t="shared" si="8"/>
        <v>n.a.</v>
      </c>
      <c r="T81" s="38" t="str">
        <f t="shared" si="8"/>
        <v>n.a.</v>
      </c>
      <c r="U81" s="38" t="str">
        <f t="shared" si="8"/>
        <v>n.a.</v>
      </c>
      <c r="V81" s="38">
        <f t="shared" si="8"/>
        <v>2.4320457796852546</v>
      </c>
      <c r="W81" s="38" t="str">
        <f t="shared" si="9"/>
        <v>n.a.</v>
      </c>
      <c r="X81" s="38" t="str">
        <f t="shared" si="9"/>
        <v>n.a.</v>
      </c>
      <c r="Y81" s="38" t="str">
        <f t="shared" si="9"/>
        <v>n.a.</v>
      </c>
      <c r="Z81" s="38">
        <f t="shared" si="9"/>
        <v>1.1346061289053877</v>
      </c>
      <c r="AA81" s="9"/>
      <c r="AB81" s="9"/>
      <c r="AC81" s="9"/>
      <c r="AD81" s="9"/>
      <c r="AE81" s="142"/>
      <c r="AF81" s="142"/>
      <c r="AG81" s="142"/>
      <c r="AH81" s="142"/>
      <c r="AI81" s="142"/>
      <c r="AJ81" s="142"/>
      <c r="AK81" s="142"/>
      <c r="AL81" s="142"/>
    </row>
    <row r="82" spans="1:38">
      <c r="A82" s="4">
        <f t="shared" si="2"/>
        <v>1890</v>
      </c>
      <c r="B82" s="45">
        <v>30096.147905999998</v>
      </c>
      <c r="C82" s="45"/>
      <c r="D82" s="170">
        <v>28928</v>
      </c>
      <c r="E82" s="170"/>
      <c r="F82" s="9"/>
      <c r="G82" s="169">
        <v>73.3</v>
      </c>
      <c r="H82" s="9"/>
      <c r="I82" s="9"/>
      <c r="J82" s="9"/>
      <c r="K82" s="12">
        <f t="shared" si="3"/>
        <v>104.03812190956859</v>
      </c>
      <c r="L82" s="38">
        <f t="shared" si="10"/>
        <v>-13.021490533210752</v>
      </c>
      <c r="M82" s="12">
        <f t="shared" si="1"/>
        <v>2.3743016759776525</v>
      </c>
      <c r="N82" s="12">
        <v>-3.6885711043008196E-2</v>
      </c>
      <c r="O82" s="36">
        <f t="shared" si="4"/>
        <v>0</v>
      </c>
      <c r="P82" s="36">
        <f t="shared" si="5"/>
        <v>0</v>
      </c>
      <c r="Q82" s="36">
        <f t="shared" si="6"/>
        <v>0</v>
      </c>
      <c r="R82" s="36">
        <f t="shared" si="7"/>
        <v>1</v>
      </c>
      <c r="S82" s="38" t="str">
        <f t="shared" si="8"/>
        <v>n.a.</v>
      </c>
      <c r="T82" s="38" t="str">
        <f t="shared" si="8"/>
        <v>n.a.</v>
      </c>
      <c r="U82" s="38" t="str">
        <f t="shared" si="8"/>
        <v>n.a.</v>
      </c>
      <c r="V82" s="38">
        <f t="shared" si="8"/>
        <v>2.3743016759776525</v>
      </c>
      <c r="W82" s="38" t="str">
        <f t="shared" si="9"/>
        <v>n.a.</v>
      </c>
      <c r="X82" s="38" t="str">
        <f t="shared" si="9"/>
        <v>n.a.</v>
      </c>
      <c r="Y82" s="38" t="str">
        <f t="shared" si="9"/>
        <v>n.a.</v>
      </c>
      <c r="Z82" s="38">
        <f t="shared" si="9"/>
        <v>-3.6885711043008196E-2</v>
      </c>
      <c r="AA82" s="9"/>
      <c r="AB82" s="9"/>
      <c r="AC82" s="9"/>
      <c r="AD82" s="9"/>
      <c r="AE82" s="142"/>
      <c r="AF82" s="142"/>
      <c r="AG82" s="142"/>
      <c r="AH82" s="142"/>
      <c r="AI82" s="142"/>
      <c r="AJ82" s="142"/>
      <c r="AK82" s="142"/>
      <c r="AL82" s="142"/>
    </row>
    <row r="83" spans="1:38">
      <c r="A83" s="4">
        <f t="shared" si="2"/>
        <v>1891</v>
      </c>
      <c r="B83" s="45">
        <v>30481.158925</v>
      </c>
      <c r="C83" s="45"/>
      <c r="D83" s="170">
        <v>29331.4</v>
      </c>
      <c r="E83" s="170"/>
      <c r="F83" s="9"/>
      <c r="G83" s="169">
        <v>75</v>
      </c>
      <c r="H83" s="9"/>
      <c r="I83" s="9"/>
      <c r="J83" s="9"/>
      <c r="K83" s="12">
        <f t="shared" si="3"/>
        <v>103.91989105531955</v>
      </c>
      <c r="L83" s="38">
        <f t="shared" si="10"/>
        <v>-12.464727131100005</v>
      </c>
      <c r="M83" s="12">
        <f t="shared" si="1"/>
        <v>2.3192360163710735</v>
      </c>
      <c r="N83" s="12">
        <v>-1.1421416392647821E-2</v>
      </c>
      <c r="O83" s="36">
        <f t="shared" si="4"/>
        <v>0</v>
      </c>
      <c r="P83" s="36">
        <f t="shared" si="5"/>
        <v>0</v>
      </c>
      <c r="Q83" s="36">
        <f t="shared" si="6"/>
        <v>0</v>
      </c>
      <c r="R83" s="36">
        <f t="shared" si="7"/>
        <v>1</v>
      </c>
      <c r="S83" s="38" t="str">
        <f t="shared" si="8"/>
        <v>n.a.</v>
      </c>
      <c r="T83" s="38" t="str">
        <f t="shared" si="8"/>
        <v>n.a.</v>
      </c>
      <c r="U83" s="38" t="str">
        <f t="shared" si="8"/>
        <v>n.a.</v>
      </c>
      <c r="V83" s="38">
        <f t="shared" si="8"/>
        <v>2.3192360163710735</v>
      </c>
      <c r="W83" s="38" t="str">
        <f t="shared" si="9"/>
        <v>n.a.</v>
      </c>
      <c r="X83" s="38" t="str">
        <f t="shared" si="9"/>
        <v>n.a.</v>
      </c>
      <c r="Y83" s="38" t="str">
        <f t="shared" si="9"/>
        <v>n.a.</v>
      </c>
      <c r="Z83" s="38">
        <f t="shared" si="9"/>
        <v>-1.1421416392647821E-2</v>
      </c>
      <c r="AA83" s="9"/>
      <c r="AB83" s="9"/>
      <c r="AC83" s="9"/>
      <c r="AD83" s="9"/>
      <c r="AE83" s="142"/>
      <c r="AF83" s="142"/>
      <c r="AG83" s="142"/>
      <c r="AH83" s="142"/>
      <c r="AI83" s="142"/>
      <c r="AJ83" s="142"/>
      <c r="AK83" s="142"/>
      <c r="AL83" s="142"/>
    </row>
    <row r="84" spans="1:38">
      <c r="A84" s="4">
        <f t="shared" si="2"/>
        <v>1892</v>
      </c>
      <c r="B84" s="45">
        <v>30611.685121999999</v>
      </c>
      <c r="C84" s="45"/>
      <c r="D84" s="170">
        <v>28697.7</v>
      </c>
      <c r="E84" s="170"/>
      <c r="F84" s="9"/>
      <c r="G84" s="169">
        <v>76.900000000000006</v>
      </c>
      <c r="H84" s="9"/>
      <c r="I84" s="9"/>
      <c r="J84" s="9"/>
      <c r="K84" s="12">
        <f t="shared" si="3"/>
        <v>106.6694721946358</v>
      </c>
      <c r="L84" s="38">
        <f t="shared" si="10"/>
        <v>-2.9164155055869827</v>
      </c>
      <c r="M84" s="12">
        <f t="shared" si="1"/>
        <v>2.533333333333343</v>
      </c>
      <c r="N84" s="12">
        <v>-3.2955039516792555</v>
      </c>
      <c r="O84" s="36">
        <f t="shared" si="4"/>
        <v>0</v>
      </c>
      <c r="P84" s="36">
        <f t="shared" si="5"/>
        <v>0</v>
      </c>
      <c r="Q84" s="36">
        <f t="shared" si="6"/>
        <v>0</v>
      </c>
      <c r="R84" s="36">
        <f t="shared" si="7"/>
        <v>1</v>
      </c>
      <c r="S84" s="38" t="str">
        <f t="shared" si="8"/>
        <v>n.a.</v>
      </c>
      <c r="T84" s="38" t="str">
        <f t="shared" si="8"/>
        <v>n.a.</v>
      </c>
      <c r="U84" s="38" t="str">
        <f t="shared" si="8"/>
        <v>n.a.</v>
      </c>
      <c r="V84" s="38">
        <f t="shared" si="8"/>
        <v>2.533333333333343</v>
      </c>
      <c r="W84" s="38" t="str">
        <f t="shared" si="9"/>
        <v>n.a.</v>
      </c>
      <c r="X84" s="38" t="str">
        <f t="shared" si="9"/>
        <v>n.a.</v>
      </c>
      <c r="Y84" s="38" t="str">
        <f t="shared" si="9"/>
        <v>n.a.</v>
      </c>
      <c r="Z84" s="38">
        <f t="shared" si="9"/>
        <v>-3.2955039516792555</v>
      </c>
      <c r="AA84" s="9"/>
      <c r="AB84" s="9"/>
      <c r="AC84" s="9"/>
      <c r="AD84" s="9"/>
      <c r="AE84" s="142"/>
      <c r="AF84" s="142"/>
      <c r="AG84" s="142"/>
      <c r="AH84" s="142"/>
      <c r="AI84" s="142"/>
      <c r="AJ84" s="142"/>
      <c r="AK84" s="142"/>
      <c r="AL84" s="142"/>
    </row>
    <row r="85" spans="1:38">
      <c r="A85" s="4">
        <f t="shared" si="2"/>
        <v>1893</v>
      </c>
      <c r="B85" s="45">
        <v>31035.252521999999</v>
      </c>
      <c r="C85" s="45"/>
      <c r="D85" s="170">
        <v>28151.3</v>
      </c>
      <c r="E85" s="170"/>
      <c r="F85" s="9"/>
      <c r="G85" s="169">
        <v>78.2</v>
      </c>
      <c r="H85" s="9"/>
      <c r="I85" s="9"/>
      <c r="J85" s="9"/>
      <c r="K85" s="12">
        <f t="shared" si="3"/>
        <v>110.2444736903802</v>
      </c>
      <c r="L85" s="38">
        <f t="shared" si="10"/>
        <v>6.206351780811616</v>
      </c>
      <c r="M85" s="12">
        <f t="shared" si="1"/>
        <v>1.6905071521456483</v>
      </c>
      <c r="N85" s="12">
        <v>-1.7037752483976771</v>
      </c>
      <c r="O85" s="36">
        <f t="shared" si="4"/>
        <v>0</v>
      </c>
      <c r="P85" s="36">
        <f t="shared" si="5"/>
        <v>0</v>
      </c>
      <c r="Q85" s="36">
        <f t="shared" si="6"/>
        <v>0</v>
      </c>
      <c r="R85" s="36">
        <f t="shared" si="7"/>
        <v>1</v>
      </c>
      <c r="S85" s="38" t="str">
        <f t="shared" si="8"/>
        <v>n.a.</v>
      </c>
      <c r="T85" s="38" t="str">
        <f t="shared" si="8"/>
        <v>n.a.</v>
      </c>
      <c r="U85" s="38" t="str">
        <f t="shared" si="8"/>
        <v>n.a.</v>
      </c>
      <c r="V85" s="38">
        <f t="shared" si="8"/>
        <v>1.6905071521456483</v>
      </c>
      <c r="W85" s="38" t="str">
        <f t="shared" si="9"/>
        <v>n.a.</v>
      </c>
      <c r="X85" s="38" t="str">
        <f t="shared" si="9"/>
        <v>n.a.</v>
      </c>
      <c r="Y85" s="38" t="str">
        <f t="shared" si="9"/>
        <v>n.a.</v>
      </c>
      <c r="Z85" s="38">
        <f t="shared" si="9"/>
        <v>-1.7037752483976771</v>
      </c>
      <c r="AA85" s="9"/>
      <c r="AB85" s="9"/>
      <c r="AC85" s="9"/>
      <c r="AD85" s="9"/>
      <c r="AE85" s="142"/>
      <c r="AF85" s="142"/>
      <c r="AG85" s="142"/>
      <c r="AH85" s="142"/>
      <c r="AI85" s="142"/>
      <c r="AJ85" s="142"/>
      <c r="AK85" s="142"/>
      <c r="AL85" s="142"/>
    </row>
    <row r="86" spans="1:38">
      <c r="A86" s="4">
        <f t="shared" si="2"/>
        <v>1894</v>
      </c>
      <c r="B86" s="45">
        <v>31064.804633</v>
      </c>
      <c r="C86" s="45"/>
      <c r="D86" s="170">
        <v>28408.1</v>
      </c>
      <c r="E86" s="170"/>
      <c r="F86" s="9"/>
      <c r="G86" s="169">
        <v>81.099999999999994</v>
      </c>
      <c r="H86" s="9"/>
      <c r="I86" s="9"/>
      <c r="J86" s="9"/>
      <c r="K86" s="12">
        <f t="shared" si="3"/>
        <v>109.35192650335644</v>
      </c>
      <c r="L86" s="38">
        <f t="shared" si="10"/>
        <v>5.4320354480368849</v>
      </c>
      <c r="M86" s="12">
        <f t="shared" si="1"/>
        <v>3.7084398976982014</v>
      </c>
      <c r="N86" s="12">
        <v>-2.2572916183375362</v>
      </c>
      <c r="O86" s="36">
        <f t="shared" si="4"/>
        <v>0</v>
      </c>
      <c r="P86" s="36">
        <f t="shared" si="5"/>
        <v>0</v>
      </c>
      <c r="Q86" s="36">
        <f t="shared" si="6"/>
        <v>0</v>
      </c>
      <c r="R86" s="36">
        <f t="shared" si="7"/>
        <v>1</v>
      </c>
      <c r="S86" s="38" t="str">
        <f t="shared" si="8"/>
        <v>n.a.</v>
      </c>
      <c r="T86" s="38" t="str">
        <f t="shared" si="8"/>
        <v>n.a.</v>
      </c>
      <c r="U86" s="38" t="str">
        <f t="shared" si="8"/>
        <v>n.a.</v>
      </c>
      <c r="V86" s="38">
        <f t="shared" si="8"/>
        <v>3.7084398976982014</v>
      </c>
      <c r="W86" s="38" t="str">
        <f t="shared" si="9"/>
        <v>n.a.</v>
      </c>
      <c r="X86" s="38" t="str">
        <f t="shared" si="9"/>
        <v>n.a.</v>
      </c>
      <c r="Y86" s="38" t="str">
        <f t="shared" si="9"/>
        <v>n.a.</v>
      </c>
      <c r="Z86" s="38">
        <f t="shared" si="9"/>
        <v>-2.2572916183375362</v>
      </c>
      <c r="AA86" s="9"/>
      <c r="AB86" s="9"/>
      <c r="AC86" s="9"/>
      <c r="AD86" s="9"/>
      <c r="AE86" s="142"/>
      <c r="AF86" s="142"/>
      <c r="AG86" s="142"/>
      <c r="AH86" s="142"/>
      <c r="AI86" s="142"/>
      <c r="AJ86" s="142"/>
      <c r="AK86" s="142"/>
      <c r="AL86" s="142"/>
    </row>
    <row r="87" spans="1:38">
      <c r="A87" s="4">
        <f t="shared" si="2"/>
        <v>1895</v>
      </c>
      <c r="B87" s="45">
        <v>31094.356744000001</v>
      </c>
      <c r="C87" s="45"/>
      <c r="D87" s="170">
        <v>27166.400000000001</v>
      </c>
      <c r="E87" s="170"/>
      <c r="F87" s="9"/>
      <c r="G87" s="169">
        <v>79.400000000000006</v>
      </c>
      <c r="H87" s="9"/>
      <c r="I87" s="9"/>
      <c r="J87" s="9"/>
      <c r="K87" s="12">
        <f t="shared" si="3"/>
        <v>114.45887840862241</v>
      </c>
      <c r="L87" s="38">
        <f t="shared" si="10"/>
        <v>7.7894062139866094</v>
      </c>
      <c r="M87" s="12">
        <f t="shared" ref="M87:M150" si="11">100*(G87/G86-1)</f>
        <v>-2.0961775585696563</v>
      </c>
      <c r="N87" s="12">
        <v>-2.5241633103891776</v>
      </c>
      <c r="O87" s="36">
        <f t="shared" si="4"/>
        <v>0</v>
      </c>
      <c r="P87" s="36">
        <f t="shared" si="5"/>
        <v>0</v>
      </c>
      <c r="Q87" s="36">
        <f t="shared" si="6"/>
        <v>0</v>
      </c>
      <c r="R87" s="36">
        <f t="shared" si="7"/>
        <v>1</v>
      </c>
      <c r="S87" s="38" t="str">
        <f t="shared" si="8"/>
        <v>n.a.</v>
      </c>
      <c r="T87" s="38" t="str">
        <f t="shared" si="8"/>
        <v>n.a.</v>
      </c>
      <c r="U87" s="38" t="str">
        <f t="shared" si="8"/>
        <v>n.a.</v>
      </c>
      <c r="V87" s="38">
        <f t="shared" si="8"/>
        <v>-2.0961775585696563</v>
      </c>
      <c r="W87" s="38" t="str">
        <f t="shared" si="9"/>
        <v>n.a.</v>
      </c>
      <c r="X87" s="38" t="str">
        <f t="shared" si="9"/>
        <v>n.a.</v>
      </c>
      <c r="Y87" s="38" t="str">
        <f t="shared" si="9"/>
        <v>n.a.</v>
      </c>
      <c r="Z87" s="38">
        <f t="shared" si="9"/>
        <v>-2.5241633103891776</v>
      </c>
      <c r="AA87" s="9"/>
      <c r="AB87" s="9"/>
      <c r="AC87" s="9"/>
      <c r="AD87" s="9"/>
      <c r="AE87" s="142"/>
      <c r="AF87" s="142"/>
      <c r="AG87" s="142"/>
      <c r="AH87" s="142"/>
      <c r="AI87" s="142"/>
      <c r="AJ87" s="142"/>
      <c r="AK87" s="142"/>
      <c r="AL87" s="142"/>
    </row>
    <row r="88" spans="1:38">
      <c r="A88" s="4">
        <f t="shared" si="2"/>
        <v>1896</v>
      </c>
      <c r="B88" s="45">
        <v>30234.837658750002</v>
      </c>
      <c r="C88" s="45"/>
      <c r="D88" s="170">
        <v>28757.7</v>
      </c>
      <c r="E88" s="170"/>
      <c r="F88" s="9"/>
      <c r="G88" s="169">
        <v>83.2</v>
      </c>
      <c r="H88" s="9"/>
      <c r="I88" s="9"/>
      <c r="J88" s="9"/>
      <c r="K88" s="12">
        <f t="shared" si="3"/>
        <v>105.1364944301874</v>
      </c>
      <c r="L88" s="38">
        <f t="shared" si="10"/>
        <v>-5.1079792601928062</v>
      </c>
      <c r="M88" s="12">
        <f t="shared" si="11"/>
        <v>4.7858942065491128</v>
      </c>
      <c r="N88" s="12">
        <v>-0.93015408840399771</v>
      </c>
      <c r="O88" s="36">
        <f t="shared" si="4"/>
        <v>0</v>
      </c>
      <c r="P88" s="36">
        <f t="shared" si="5"/>
        <v>0</v>
      </c>
      <c r="Q88" s="36">
        <f t="shared" si="6"/>
        <v>0</v>
      </c>
      <c r="R88" s="36">
        <f t="shared" si="7"/>
        <v>1</v>
      </c>
      <c r="S88" s="38" t="str">
        <f t="shared" si="8"/>
        <v>n.a.</v>
      </c>
      <c r="T88" s="38" t="str">
        <f t="shared" si="8"/>
        <v>n.a.</v>
      </c>
      <c r="U88" s="38" t="str">
        <f t="shared" si="8"/>
        <v>n.a.</v>
      </c>
      <c r="V88" s="38">
        <f t="shared" si="8"/>
        <v>4.7858942065491128</v>
      </c>
      <c r="W88" s="38" t="str">
        <f t="shared" si="9"/>
        <v>n.a.</v>
      </c>
      <c r="X88" s="38" t="str">
        <f t="shared" si="9"/>
        <v>n.a.</v>
      </c>
      <c r="Y88" s="38" t="str">
        <f t="shared" si="9"/>
        <v>n.a.</v>
      </c>
      <c r="Z88" s="38">
        <f t="shared" si="9"/>
        <v>-0.93015408840399771</v>
      </c>
      <c r="AA88" s="9"/>
      <c r="AB88" s="9"/>
      <c r="AC88" s="9"/>
      <c r="AD88" s="9"/>
      <c r="AE88" s="142"/>
      <c r="AF88" s="142"/>
      <c r="AG88" s="142"/>
      <c r="AH88" s="142"/>
      <c r="AI88" s="142"/>
      <c r="AJ88" s="142"/>
      <c r="AK88" s="142"/>
      <c r="AL88" s="142"/>
    </row>
    <row r="89" spans="1:38">
      <c r="A89" s="4">
        <f t="shared" si="2"/>
        <v>1897</v>
      </c>
      <c r="B89" s="45">
        <v>30100.2579896875</v>
      </c>
      <c r="C89" s="45"/>
      <c r="D89" s="170">
        <v>30419.8</v>
      </c>
      <c r="E89" s="170"/>
      <c r="F89" s="9"/>
      <c r="G89" s="169">
        <v>82.1</v>
      </c>
      <c r="H89" s="9"/>
      <c r="I89" s="9"/>
      <c r="J89" s="9"/>
      <c r="K89" s="12">
        <f t="shared" si="3"/>
        <v>98.949559134798719</v>
      </c>
      <c r="L89" s="38">
        <f t="shared" si="10"/>
        <v>-10.402367368557719</v>
      </c>
      <c r="M89" s="12">
        <f t="shared" si="11"/>
        <v>-1.3221153846153966</v>
      </c>
      <c r="N89" s="12">
        <v>8.9956961555618054E-2</v>
      </c>
      <c r="O89" s="36">
        <f t="shared" si="4"/>
        <v>0</v>
      </c>
      <c r="P89" s="36">
        <f t="shared" si="5"/>
        <v>0</v>
      </c>
      <c r="Q89" s="36">
        <f t="shared" si="6"/>
        <v>0</v>
      </c>
      <c r="R89" s="36">
        <f t="shared" si="7"/>
        <v>1</v>
      </c>
      <c r="S89" s="38" t="str">
        <f t="shared" si="8"/>
        <v>n.a.</v>
      </c>
      <c r="T89" s="38" t="str">
        <f t="shared" si="8"/>
        <v>n.a.</v>
      </c>
      <c r="U89" s="38" t="str">
        <f t="shared" si="8"/>
        <v>n.a.</v>
      </c>
      <c r="V89" s="38">
        <f t="shared" si="8"/>
        <v>-1.3221153846153966</v>
      </c>
      <c r="W89" s="38" t="str">
        <f t="shared" si="9"/>
        <v>n.a.</v>
      </c>
      <c r="X89" s="38" t="str">
        <f t="shared" si="9"/>
        <v>n.a.</v>
      </c>
      <c r="Y89" s="38" t="str">
        <f t="shared" si="9"/>
        <v>n.a.</v>
      </c>
      <c r="Z89" s="38">
        <f t="shared" si="9"/>
        <v>8.9956961555618054E-2</v>
      </c>
      <c r="AA89" s="9"/>
      <c r="AB89" s="9"/>
      <c r="AC89" s="9"/>
      <c r="AD89" s="9"/>
      <c r="AE89" s="142"/>
      <c r="AF89" s="142"/>
      <c r="AG89" s="142"/>
      <c r="AH89" s="142"/>
      <c r="AI89" s="142"/>
      <c r="AJ89" s="142"/>
      <c r="AK89" s="142"/>
      <c r="AL89" s="142"/>
    </row>
    <row r="90" spans="1:38">
      <c r="A90" s="4">
        <f t="shared" si="2"/>
        <v>1898</v>
      </c>
      <c r="B90" s="45">
        <v>29948.331297000001</v>
      </c>
      <c r="C90" s="45"/>
      <c r="D90" s="170">
        <v>31899.5</v>
      </c>
      <c r="E90" s="170"/>
      <c r="F90" s="9"/>
      <c r="G90" s="169">
        <v>86.1</v>
      </c>
      <c r="H90" s="9"/>
      <c r="I90" s="9"/>
      <c r="J90" s="9"/>
      <c r="K90" s="12">
        <f t="shared" si="3"/>
        <v>93.883387817990879</v>
      </c>
      <c r="L90" s="38">
        <f t="shared" si="10"/>
        <v>-20.575490590631532</v>
      </c>
      <c r="M90" s="12">
        <f t="shared" si="11"/>
        <v>4.87210718635811</v>
      </c>
      <c r="N90" s="12">
        <v>2.0073360855435975</v>
      </c>
      <c r="O90" s="36">
        <f t="shared" si="4"/>
        <v>0</v>
      </c>
      <c r="P90" s="36">
        <f t="shared" si="5"/>
        <v>0</v>
      </c>
      <c r="Q90" s="36">
        <f t="shared" si="6"/>
        <v>0</v>
      </c>
      <c r="R90" s="36">
        <f t="shared" si="7"/>
        <v>1</v>
      </c>
      <c r="S90" s="38" t="str">
        <f t="shared" si="8"/>
        <v>n.a.</v>
      </c>
      <c r="T90" s="38" t="str">
        <f t="shared" si="8"/>
        <v>n.a.</v>
      </c>
      <c r="U90" s="38" t="str">
        <f t="shared" si="8"/>
        <v>n.a.</v>
      </c>
      <c r="V90" s="38">
        <f t="shared" si="8"/>
        <v>4.87210718635811</v>
      </c>
      <c r="W90" s="38" t="str">
        <f t="shared" si="9"/>
        <v>n.a.</v>
      </c>
      <c r="X90" s="38" t="str">
        <f t="shared" si="9"/>
        <v>n.a.</v>
      </c>
      <c r="Y90" s="38" t="str">
        <f t="shared" si="9"/>
        <v>n.a.</v>
      </c>
      <c r="Z90" s="38">
        <f t="shared" si="9"/>
        <v>2.0073360855435975</v>
      </c>
      <c r="AA90" s="9"/>
      <c r="AB90" s="9"/>
      <c r="AC90" s="9"/>
      <c r="AD90" s="9"/>
      <c r="AE90" s="142"/>
      <c r="AF90" s="142"/>
      <c r="AG90" s="142"/>
      <c r="AH90" s="142"/>
      <c r="AI90" s="142"/>
      <c r="AJ90" s="142"/>
      <c r="AK90" s="142"/>
      <c r="AL90" s="142"/>
    </row>
    <row r="91" spans="1:38">
      <c r="A91" s="4">
        <f t="shared" si="2"/>
        <v>1899</v>
      </c>
      <c r="B91" s="45">
        <v>30055.398099999999</v>
      </c>
      <c r="C91" s="45"/>
      <c r="D91" s="170">
        <v>32571.1</v>
      </c>
      <c r="E91" s="170"/>
      <c r="F91" s="9"/>
      <c r="G91" s="169">
        <v>91</v>
      </c>
      <c r="H91" s="9"/>
      <c r="I91" s="9"/>
      <c r="J91" s="9"/>
      <c r="K91" s="12">
        <f t="shared" si="3"/>
        <v>92.276275901028825</v>
      </c>
      <c r="L91" s="38">
        <f t="shared" si="10"/>
        <v>-12.860218529158573</v>
      </c>
      <c r="M91" s="12">
        <f t="shared" si="11"/>
        <v>5.6910569105691033</v>
      </c>
      <c r="N91" s="12">
        <v>2.5849731663685134</v>
      </c>
      <c r="O91" s="36">
        <f t="shared" si="4"/>
        <v>0</v>
      </c>
      <c r="P91" s="36">
        <f t="shared" si="5"/>
        <v>0</v>
      </c>
      <c r="Q91" s="36">
        <f t="shared" si="6"/>
        <v>0</v>
      </c>
      <c r="R91" s="36">
        <f t="shared" si="7"/>
        <v>1</v>
      </c>
      <c r="S91" s="38" t="str">
        <f t="shared" si="8"/>
        <v>n.a.</v>
      </c>
      <c r="T91" s="38" t="str">
        <f t="shared" si="8"/>
        <v>n.a.</v>
      </c>
      <c r="U91" s="38" t="str">
        <f t="shared" si="8"/>
        <v>n.a.</v>
      </c>
      <c r="V91" s="38">
        <f t="shared" si="8"/>
        <v>5.6910569105691033</v>
      </c>
      <c r="W91" s="38" t="str">
        <f t="shared" si="9"/>
        <v>n.a.</v>
      </c>
      <c r="X91" s="38" t="str">
        <f t="shared" si="9"/>
        <v>n.a.</v>
      </c>
      <c r="Y91" s="38" t="str">
        <f t="shared" si="9"/>
        <v>n.a.</v>
      </c>
      <c r="Z91" s="38">
        <f t="shared" si="9"/>
        <v>2.5849731663685134</v>
      </c>
      <c r="AA91" s="9"/>
      <c r="AB91" s="9"/>
      <c r="AC91" s="9"/>
      <c r="AD91" s="9"/>
      <c r="AE91" s="142"/>
      <c r="AF91" s="142"/>
      <c r="AG91" s="142"/>
      <c r="AH91" s="142"/>
      <c r="AI91" s="142"/>
      <c r="AJ91" s="142"/>
      <c r="AK91" s="142"/>
      <c r="AL91" s="142"/>
    </row>
    <row r="92" spans="1:38">
      <c r="A92" s="4">
        <f t="shared" si="2"/>
        <v>1900</v>
      </c>
      <c r="B92" s="45">
        <v>30096.632622000001</v>
      </c>
      <c r="C92" s="45"/>
      <c r="D92" s="170">
        <v>32806</v>
      </c>
      <c r="E92" s="170"/>
      <c r="F92" s="9"/>
      <c r="G92" s="169">
        <v>90</v>
      </c>
      <c r="H92" s="9"/>
      <c r="I92" s="9"/>
      <c r="J92" s="9"/>
      <c r="K92" s="12">
        <f t="shared" si="3"/>
        <v>91.741244351643005</v>
      </c>
      <c r="L92" s="38">
        <f t="shared" si="10"/>
        <v>-7.2083147831557142</v>
      </c>
      <c r="M92" s="12">
        <f t="shared" si="11"/>
        <v>-1.098901098901095</v>
      </c>
      <c r="N92" s="12">
        <v>1.9237478727351227</v>
      </c>
      <c r="O92" s="36">
        <f t="shared" si="4"/>
        <v>0</v>
      </c>
      <c r="P92" s="36">
        <f t="shared" si="5"/>
        <v>0</v>
      </c>
      <c r="Q92" s="36">
        <f t="shared" si="6"/>
        <v>0</v>
      </c>
      <c r="R92" s="36">
        <f t="shared" si="7"/>
        <v>1</v>
      </c>
      <c r="S92" s="38" t="str">
        <f t="shared" si="8"/>
        <v>n.a.</v>
      </c>
      <c r="T92" s="38" t="str">
        <f t="shared" si="8"/>
        <v>n.a.</v>
      </c>
      <c r="U92" s="38" t="str">
        <f t="shared" si="8"/>
        <v>n.a.</v>
      </c>
      <c r="V92" s="38">
        <f t="shared" si="8"/>
        <v>-1.098901098901095</v>
      </c>
      <c r="W92" s="38" t="str">
        <f t="shared" si="9"/>
        <v>n.a.</v>
      </c>
      <c r="X92" s="38" t="str">
        <f t="shared" si="9"/>
        <v>n.a.</v>
      </c>
      <c r="Y92" s="38" t="str">
        <f t="shared" si="9"/>
        <v>n.a.</v>
      </c>
      <c r="Z92" s="38">
        <f t="shared" si="9"/>
        <v>1.9237478727351227</v>
      </c>
      <c r="AA92" s="9"/>
      <c r="AB92" s="9"/>
      <c r="AC92" s="9"/>
      <c r="AD92" s="9"/>
      <c r="AE92" s="142"/>
      <c r="AF92" s="142"/>
      <c r="AG92" s="142"/>
      <c r="AH92" s="142"/>
      <c r="AI92" s="142"/>
      <c r="AJ92" s="142"/>
      <c r="AK92" s="142"/>
      <c r="AL92" s="142"/>
    </row>
    <row r="93" spans="1:38">
      <c r="A93" s="4">
        <f t="shared" si="2"/>
        <v>1901</v>
      </c>
      <c r="B93" s="45">
        <v>30343.590115999999</v>
      </c>
      <c r="C93" s="45"/>
      <c r="D93" s="170">
        <v>30938.400000000001</v>
      </c>
      <c r="E93" s="170"/>
      <c r="F93" s="9"/>
      <c r="G93" s="169">
        <v>88.6</v>
      </c>
      <c r="H93" s="9"/>
      <c r="I93" s="9"/>
      <c r="J93" s="9"/>
      <c r="K93" s="12">
        <f t="shared" si="3"/>
        <v>98.077438122204114</v>
      </c>
      <c r="L93" s="38">
        <f t="shared" si="10"/>
        <v>4.1940503042132349</v>
      </c>
      <c r="M93" s="12">
        <f t="shared" si="11"/>
        <v>-1.5555555555555656</v>
      </c>
      <c r="N93" s="12">
        <v>-0.40542954098946593</v>
      </c>
      <c r="O93" s="36">
        <f t="shared" si="4"/>
        <v>0</v>
      </c>
      <c r="P93" s="36">
        <f t="shared" si="5"/>
        <v>0</v>
      </c>
      <c r="Q93" s="36">
        <f t="shared" si="6"/>
        <v>0</v>
      </c>
      <c r="R93" s="36">
        <f t="shared" si="7"/>
        <v>1</v>
      </c>
      <c r="S93" s="38" t="str">
        <f t="shared" si="8"/>
        <v>n.a.</v>
      </c>
      <c r="T93" s="38" t="str">
        <f t="shared" si="8"/>
        <v>n.a.</v>
      </c>
      <c r="U93" s="38" t="str">
        <f t="shared" si="8"/>
        <v>n.a.</v>
      </c>
      <c r="V93" s="38">
        <f t="shared" si="8"/>
        <v>-1.5555555555555656</v>
      </c>
      <c r="W93" s="38" t="str">
        <f t="shared" si="9"/>
        <v>n.a.</v>
      </c>
      <c r="X93" s="38" t="str">
        <f t="shared" si="9"/>
        <v>n.a.</v>
      </c>
      <c r="Y93" s="38" t="str">
        <f t="shared" si="9"/>
        <v>n.a.</v>
      </c>
      <c r="Z93" s="38">
        <f t="shared" si="9"/>
        <v>-0.40542954098946593</v>
      </c>
      <c r="AA93" s="9"/>
      <c r="AB93" s="9"/>
      <c r="AC93" s="9"/>
      <c r="AD93" s="9"/>
      <c r="AE93" s="142"/>
      <c r="AF93" s="142"/>
      <c r="AG93" s="142"/>
      <c r="AH93" s="142"/>
      <c r="AI93" s="142"/>
      <c r="AJ93" s="142"/>
      <c r="AK93" s="142"/>
      <c r="AL93" s="142"/>
    </row>
    <row r="94" spans="1:38">
      <c r="A94" s="4">
        <f t="shared" si="2"/>
        <v>1902</v>
      </c>
      <c r="B94" s="45">
        <v>30345.629029</v>
      </c>
      <c r="C94" s="45"/>
      <c r="D94" s="170">
        <v>31880.3</v>
      </c>
      <c r="E94" s="170"/>
      <c r="F94" s="9"/>
      <c r="G94" s="169">
        <v>87.1</v>
      </c>
      <c r="H94" s="9"/>
      <c r="I94" s="9"/>
      <c r="J94" s="9"/>
      <c r="K94" s="12">
        <f t="shared" si="3"/>
        <v>95.186146394481867</v>
      </c>
      <c r="L94" s="38">
        <f t="shared" si="10"/>
        <v>2.9098704934530417</v>
      </c>
      <c r="M94" s="12">
        <f t="shared" si="11"/>
        <v>-1.6930022573363401</v>
      </c>
      <c r="N94" s="12">
        <v>0.77477901915914416</v>
      </c>
      <c r="O94" s="36">
        <f t="shared" si="4"/>
        <v>0</v>
      </c>
      <c r="P94" s="36">
        <f t="shared" si="5"/>
        <v>0</v>
      </c>
      <c r="Q94" s="36">
        <f t="shared" si="6"/>
        <v>0</v>
      </c>
      <c r="R94" s="36">
        <f t="shared" si="7"/>
        <v>1</v>
      </c>
      <c r="S94" s="38" t="str">
        <f t="shared" si="8"/>
        <v>n.a.</v>
      </c>
      <c r="T94" s="38" t="str">
        <f t="shared" si="8"/>
        <v>n.a.</v>
      </c>
      <c r="U94" s="38" t="str">
        <f t="shared" si="8"/>
        <v>n.a.</v>
      </c>
      <c r="V94" s="38">
        <f t="shared" si="8"/>
        <v>-1.6930022573363401</v>
      </c>
      <c r="W94" s="38" t="str">
        <f t="shared" si="9"/>
        <v>n.a.</v>
      </c>
      <c r="X94" s="38" t="str">
        <f t="shared" si="9"/>
        <v>n.a.</v>
      </c>
      <c r="Y94" s="38" t="str">
        <f t="shared" si="9"/>
        <v>n.a.</v>
      </c>
      <c r="Z94" s="38">
        <f t="shared" si="9"/>
        <v>0.77477901915914416</v>
      </c>
      <c r="AA94" s="9"/>
      <c r="AB94" s="9"/>
      <c r="AC94" s="9"/>
      <c r="AD94" s="9"/>
      <c r="AE94" s="142"/>
      <c r="AF94" s="142"/>
      <c r="AG94" s="142"/>
      <c r="AH94" s="142"/>
      <c r="AI94" s="142"/>
      <c r="AJ94" s="142"/>
      <c r="AK94" s="142"/>
      <c r="AL94" s="142"/>
    </row>
    <row r="95" spans="1:38">
      <c r="A95" s="4">
        <f t="shared" si="2"/>
        <v>1903</v>
      </c>
      <c r="B95" s="45">
        <v>30375.04277</v>
      </c>
      <c r="C95" s="45"/>
      <c r="D95" s="170">
        <v>33891.1</v>
      </c>
      <c r="E95" s="170"/>
      <c r="F95" s="9"/>
      <c r="G95" s="169">
        <v>89</v>
      </c>
      <c r="H95" s="9"/>
      <c r="I95" s="9"/>
      <c r="J95" s="9"/>
      <c r="K95" s="12">
        <f t="shared" si="3"/>
        <v>89.625426055808163</v>
      </c>
      <c r="L95" s="38">
        <f t="shared" si="10"/>
        <v>-2.1158182958348419</v>
      </c>
      <c r="M95" s="12">
        <f t="shared" si="11"/>
        <v>2.1814006888633886</v>
      </c>
      <c r="N95" s="12">
        <v>-0.57479439497630813</v>
      </c>
      <c r="O95" s="36">
        <f t="shared" si="4"/>
        <v>0</v>
      </c>
      <c r="P95" s="36">
        <f t="shared" si="5"/>
        <v>0</v>
      </c>
      <c r="Q95" s="36">
        <f t="shared" si="6"/>
        <v>1</v>
      </c>
      <c r="R95" s="36">
        <f t="shared" si="7"/>
        <v>0</v>
      </c>
      <c r="S95" s="38" t="str">
        <f t="shared" si="8"/>
        <v>n.a.</v>
      </c>
      <c r="T95" s="38" t="str">
        <f t="shared" si="8"/>
        <v>n.a.</v>
      </c>
      <c r="U95" s="38">
        <f t="shared" si="8"/>
        <v>2.1814006888633886</v>
      </c>
      <c r="V95" s="38" t="str">
        <f t="shared" si="8"/>
        <v>n.a.</v>
      </c>
      <c r="W95" s="38" t="str">
        <f t="shared" si="9"/>
        <v>n.a.</v>
      </c>
      <c r="X95" s="38" t="str">
        <f t="shared" si="9"/>
        <v>n.a.</v>
      </c>
      <c r="Y95" s="38">
        <f t="shared" si="9"/>
        <v>-0.57479439497630813</v>
      </c>
      <c r="Z95" s="38" t="str">
        <f t="shared" si="9"/>
        <v>n.a.</v>
      </c>
      <c r="AA95" s="9"/>
      <c r="AB95" s="9"/>
      <c r="AC95" s="9"/>
      <c r="AD95" s="9"/>
      <c r="AE95" s="142"/>
      <c r="AF95" s="142"/>
      <c r="AG95" s="142"/>
      <c r="AH95" s="142"/>
      <c r="AI95" s="142"/>
      <c r="AJ95" s="142"/>
      <c r="AK95" s="142"/>
      <c r="AL95" s="142"/>
    </row>
    <row r="96" spans="1:38">
      <c r="A96" s="4">
        <f t="shared" si="2"/>
        <v>1904</v>
      </c>
      <c r="B96" s="45">
        <v>30460.267849</v>
      </c>
      <c r="C96" s="45"/>
      <c r="D96" s="170">
        <v>33071.300000000003</v>
      </c>
      <c r="E96" s="170"/>
      <c r="F96" s="9"/>
      <c r="G96" s="169">
        <v>89.7</v>
      </c>
      <c r="H96" s="9"/>
      <c r="I96" s="9"/>
      <c r="J96" s="9"/>
      <c r="K96" s="12">
        <f t="shared" si="3"/>
        <v>92.104839691817361</v>
      </c>
      <c r="L96" s="38">
        <f t="shared" si="10"/>
        <v>-5.9725984303867534</v>
      </c>
      <c r="M96" s="12">
        <f t="shared" si="11"/>
        <v>0.78651685393258397</v>
      </c>
      <c r="N96" s="12">
        <v>-5.0281008983812185</v>
      </c>
      <c r="O96" s="36">
        <f t="shared" si="4"/>
        <v>0</v>
      </c>
      <c r="P96" s="36">
        <f t="shared" si="5"/>
        <v>0</v>
      </c>
      <c r="Q96" s="36">
        <f t="shared" si="6"/>
        <v>0</v>
      </c>
      <c r="R96" s="36">
        <f t="shared" si="7"/>
        <v>1</v>
      </c>
      <c r="S96" s="38" t="str">
        <f t="shared" si="8"/>
        <v>n.a.</v>
      </c>
      <c r="T96" s="38" t="str">
        <f t="shared" si="8"/>
        <v>n.a.</v>
      </c>
      <c r="U96" s="38" t="str">
        <f t="shared" si="8"/>
        <v>n.a.</v>
      </c>
      <c r="V96" s="38">
        <f t="shared" si="8"/>
        <v>0.78651685393258397</v>
      </c>
      <c r="W96" s="38" t="str">
        <f t="shared" si="9"/>
        <v>n.a.</v>
      </c>
      <c r="X96" s="38" t="str">
        <f t="shared" si="9"/>
        <v>n.a.</v>
      </c>
      <c r="Y96" s="38" t="str">
        <f t="shared" si="9"/>
        <v>n.a.</v>
      </c>
      <c r="Z96" s="38">
        <f t="shared" si="9"/>
        <v>-5.0281008983812185</v>
      </c>
      <c r="AA96" s="9"/>
      <c r="AB96" s="9"/>
      <c r="AC96" s="9"/>
      <c r="AD96" s="9"/>
      <c r="AE96" s="142"/>
      <c r="AF96" s="142"/>
      <c r="AG96" s="142"/>
      <c r="AH96" s="142"/>
      <c r="AI96" s="142"/>
      <c r="AJ96" s="142"/>
      <c r="AK96" s="142"/>
      <c r="AL96" s="142"/>
    </row>
    <row r="97" spans="1:38">
      <c r="A97" s="4">
        <f t="shared" si="2"/>
        <v>1905</v>
      </c>
      <c r="B97" s="45">
        <v>30702.297738000001</v>
      </c>
      <c r="C97" s="45"/>
      <c r="D97" s="170">
        <v>33214.9</v>
      </c>
      <c r="E97" s="170"/>
      <c r="F97" s="9"/>
      <c r="G97" s="169">
        <v>91.2</v>
      </c>
      <c r="H97" s="9"/>
      <c r="I97" s="9"/>
      <c r="J97" s="9"/>
      <c r="K97" s="12">
        <f t="shared" si="3"/>
        <v>92.435315891362009</v>
      </c>
      <c r="L97" s="38">
        <f t="shared" si="10"/>
        <v>-2.7508305031198574</v>
      </c>
      <c r="M97" s="12">
        <f t="shared" si="11"/>
        <v>1.6722408026755842</v>
      </c>
      <c r="N97" s="12">
        <v>3.8875389304286472</v>
      </c>
      <c r="O97" s="36">
        <f t="shared" si="4"/>
        <v>0</v>
      </c>
      <c r="P97" s="36">
        <f t="shared" si="5"/>
        <v>0</v>
      </c>
      <c r="Q97" s="36">
        <f t="shared" si="6"/>
        <v>0</v>
      </c>
      <c r="R97" s="36">
        <f t="shared" si="7"/>
        <v>1</v>
      </c>
      <c r="S97" s="38" t="str">
        <f t="shared" si="8"/>
        <v>n.a.</v>
      </c>
      <c r="T97" s="38" t="str">
        <f t="shared" si="8"/>
        <v>n.a.</v>
      </c>
      <c r="U97" s="38" t="str">
        <f t="shared" si="8"/>
        <v>n.a.</v>
      </c>
      <c r="V97" s="38">
        <f t="shared" si="8"/>
        <v>1.6722408026755842</v>
      </c>
      <c r="W97" s="38" t="str">
        <f t="shared" si="9"/>
        <v>n.a.</v>
      </c>
      <c r="X97" s="38" t="str">
        <f t="shared" si="9"/>
        <v>n.a.</v>
      </c>
      <c r="Y97" s="38" t="str">
        <f t="shared" si="9"/>
        <v>n.a.</v>
      </c>
      <c r="Z97" s="38">
        <f t="shared" si="9"/>
        <v>3.8875389304286472</v>
      </c>
      <c r="AA97" s="9"/>
      <c r="AB97" s="9"/>
      <c r="AC97" s="9"/>
      <c r="AD97" s="9"/>
      <c r="AE97" s="142"/>
      <c r="AF97" s="142"/>
      <c r="AG97" s="142"/>
      <c r="AH97" s="142"/>
      <c r="AI97" s="142"/>
      <c r="AJ97" s="142"/>
      <c r="AK97" s="142"/>
      <c r="AL97" s="142"/>
    </row>
    <row r="98" spans="1:38">
      <c r="A98" s="4">
        <f t="shared" si="2"/>
        <v>1906</v>
      </c>
      <c r="B98" s="45">
        <v>30348.089892</v>
      </c>
      <c r="C98" s="45"/>
      <c r="D98" s="170">
        <v>35615.300000000003</v>
      </c>
      <c r="E98" s="170"/>
      <c r="F98" s="9"/>
      <c r="G98" s="169">
        <v>92.9</v>
      </c>
      <c r="H98" s="9"/>
      <c r="I98" s="9"/>
      <c r="J98" s="9"/>
      <c r="K98" s="12">
        <f t="shared" si="3"/>
        <v>85.210822011888141</v>
      </c>
      <c r="L98" s="38">
        <f t="shared" si="10"/>
        <v>-4.414604043920022</v>
      </c>
      <c r="M98" s="12">
        <f t="shared" si="11"/>
        <v>1.8640350877193068</v>
      </c>
      <c r="N98" s="12">
        <v>2.8154907327467535</v>
      </c>
      <c r="O98" s="36">
        <f t="shared" si="4"/>
        <v>0</v>
      </c>
      <c r="P98" s="36">
        <f t="shared" si="5"/>
        <v>0</v>
      </c>
      <c r="Q98" s="36">
        <f t="shared" si="6"/>
        <v>1</v>
      </c>
      <c r="R98" s="36">
        <f t="shared" si="7"/>
        <v>0</v>
      </c>
      <c r="S98" s="38" t="str">
        <f t="shared" si="8"/>
        <v>n.a.</v>
      </c>
      <c r="T98" s="38" t="str">
        <f t="shared" si="8"/>
        <v>n.a.</v>
      </c>
      <c r="U98" s="38">
        <f t="shared" si="8"/>
        <v>1.8640350877193068</v>
      </c>
      <c r="V98" s="38" t="str">
        <f t="shared" si="8"/>
        <v>n.a.</v>
      </c>
      <c r="W98" s="38" t="str">
        <f t="shared" si="9"/>
        <v>n.a.</v>
      </c>
      <c r="X98" s="38" t="str">
        <f t="shared" si="9"/>
        <v>n.a.</v>
      </c>
      <c r="Y98" s="38">
        <f t="shared" si="9"/>
        <v>2.8154907327467535</v>
      </c>
      <c r="Z98" s="38" t="str">
        <f t="shared" si="9"/>
        <v>n.a.</v>
      </c>
      <c r="AA98" s="9"/>
      <c r="AB98" s="9"/>
      <c r="AC98" s="9"/>
      <c r="AD98" s="9"/>
      <c r="AE98" s="142"/>
      <c r="AF98" s="142"/>
      <c r="AG98" s="142"/>
      <c r="AH98" s="142"/>
      <c r="AI98" s="142"/>
      <c r="AJ98" s="142"/>
      <c r="AK98" s="142"/>
      <c r="AL98" s="142"/>
    </row>
    <row r="99" spans="1:38">
      <c r="A99" s="4">
        <f t="shared" si="2"/>
        <v>1907</v>
      </c>
      <c r="B99" s="45">
        <v>30161.719104</v>
      </c>
      <c r="C99" s="45"/>
      <c r="D99" s="170">
        <v>38740.800000000003</v>
      </c>
      <c r="E99" s="170"/>
      <c r="F99" s="9"/>
      <c r="G99" s="169">
        <v>96.9</v>
      </c>
      <c r="H99" s="9"/>
      <c r="I99" s="9"/>
      <c r="J99" s="9"/>
      <c r="K99" s="12">
        <f t="shared" si="3"/>
        <v>77.855178788254236</v>
      </c>
      <c r="L99" s="38">
        <f t="shared" si="10"/>
        <v>-14.249660903563125</v>
      </c>
      <c r="M99" s="12">
        <f t="shared" si="11"/>
        <v>4.3057050592034463</v>
      </c>
      <c r="N99" s="12">
        <v>-0.25679978963176997</v>
      </c>
      <c r="O99" s="36">
        <f t="shared" si="4"/>
        <v>0</v>
      </c>
      <c r="P99" s="36">
        <f t="shared" si="5"/>
        <v>0</v>
      </c>
      <c r="Q99" s="36">
        <f t="shared" si="6"/>
        <v>1</v>
      </c>
      <c r="R99" s="36">
        <f t="shared" si="7"/>
        <v>0</v>
      </c>
      <c r="S99" s="38" t="str">
        <f t="shared" si="8"/>
        <v>n.a.</v>
      </c>
      <c r="T99" s="38" t="str">
        <f t="shared" si="8"/>
        <v>n.a.</v>
      </c>
      <c r="U99" s="38">
        <f t="shared" si="8"/>
        <v>4.3057050592034463</v>
      </c>
      <c r="V99" s="38" t="str">
        <f t="shared" si="8"/>
        <v>n.a.</v>
      </c>
      <c r="W99" s="38" t="str">
        <f t="shared" si="9"/>
        <v>n.a.</v>
      </c>
      <c r="X99" s="38" t="str">
        <f t="shared" si="9"/>
        <v>n.a.</v>
      </c>
      <c r="Y99" s="38">
        <f t="shared" si="9"/>
        <v>-0.25679978963176997</v>
      </c>
      <c r="Z99" s="38" t="str">
        <f t="shared" si="9"/>
        <v>n.a.</v>
      </c>
      <c r="AA99" s="9"/>
      <c r="AB99" s="9"/>
      <c r="AC99" s="9"/>
      <c r="AD99" s="9"/>
      <c r="AE99" s="142"/>
      <c r="AF99" s="142"/>
      <c r="AG99" s="142"/>
      <c r="AH99" s="142"/>
      <c r="AI99" s="142"/>
      <c r="AJ99" s="142"/>
      <c r="AK99" s="142"/>
      <c r="AL99" s="142"/>
    </row>
    <row r="100" spans="1:38">
      <c r="A100" s="4">
        <f t="shared" si="2"/>
        <v>1908</v>
      </c>
      <c r="B100" s="45">
        <v>30375</v>
      </c>
      <c r="C100" s="45"/>
      <c r="D100" s="170">
        <v>37326.1</v>
      </c>
      <c r="E100" s="170"/>
      <c r="F100" s="9"/>
      <c r="G100" s="169">
        <v>96.4</v>
      </c>
      <c r="H100" s="9"/>
      <c r="I100" s="9"/>
      <c r="J100" s="9"/>
      <c r="K100" s="12">
        <f t="shared" si="3"/>
        <v>81.377374009071403</v>
      </c>
      <c r="L100" s="38">
        <f t="shared" si="10"/>
        <v>-11.057941882290606</v>
      </c>
      <c r="M100" s="12">
        <f t="shared" si="11"/>
        <v>-0.51599587203302599</v>
      </c>
      <c r="N100" s="12">
        <v>0.69180157043255486</v>
      </c>
      <c r="O100" s="36">
        <f t="shared" si="4"/>
        <v>0</v>
      </c>
      <c r="P100" s="36">
        <f t="shared" si="5"/>
        <v>0</v>
      </c>
      <c r="Q100" s="36">
        <f t="shared" si="6"/>
        <v>1</v>
      </c>
      <c r="R100" s="36">
        <f t="shared" si="7"/>
        <v>0</v>
      </c>
      <c r="S100" s="38" t="str">
        <f t="shared" si="8"/>
        <v>n.a.</v>
      </c>
      <c r="T100" s="38" t="str">
        <f t="shared" si="8"/>
        <v>n.a.</v>
      </c>
      <c r="U100" s="38">
        <f t="shared" si="8"/>
        <v>-0.51599587203302599</v>
      </c>
      <c r="V100" s="38" t="str">
        <f t="shared" si="8"/>
        <v>n.a.</v>
      </c>
      <c r="W100" s="38" t="str">
        <f t="shared" si="9"/>
        <v>n.a.</v>
      </c>
      <c r="X100" s="38" t="str">
        <f t="shared" si="9"/>
        <v>n.a.</v>
      </c>
      <c r="Y100" s="38">
        <f t="shared" si="9"/>
        <v>0.69180157043255486</v>
      </c>
      <c r="Z100" s="38" t="str">
        <f t="shared" si="9"/>
        <v>n.a.</v>
      </c>
      <c r="AA100" s="9"/>
      <c r="AB100" s="9"/>
      <c r="AC100" s="9"/>
      <c r="AD100" s="9"/>
      <c r="AE100" s="142"/>
      <c r="AF100" s="142"/>
      <c r="AG100" s="142"/>
      <c r="AH100" s="142"/>
      <c r="AI100" s="142"/>
      <c r="AJ100" s="142"/>
      <c r="AK100" s="142"/>
      <c r="AL100" s="142"/>
    </row>
    <row r="101" spans="1:38">
      <c r="A101" s="4">
        <f t="shared" si="2"/>
        <v>1909</v>
      </c>
      <c r="B101" s="45">
        <v>32864</v>
      </c>
      <c r="C101" s="45"/>
      <c r="D101" s="170">
        <v>40101.300000000003</v>
      </c>
      <c r="E101" s="170"/>
      <c r="F101" s="9"/>
      <c r="G101" s="169">
        <v>100.4</v>
      </c>
      <c r="H101" s="9"/>
      <c r="I101" s="9"/>
      <c r="J101" s="9"/>
      <c r="K101" s="12">
        <f t="shared" si="3"/>
        <v>81.952455406682574</v>
      </c>
      <c r="L101" s="38">
        <f t="shared" si="10"/>
        <v>-3.2583666052055662</v>
      </c>
      <c r="M101" s="12">
        <f t="shared" si="11"/>
        <v>4.1493775933610033</v>
      </c>
      <c r="N101" s="12">
        <v>1.9919017763845248</v>
      </c>
      <c r="O101" s="36">
        <f t="shared" si="4"/>
        <v>0</v>
      </c>
      <c r="P101" s="36">
        <f t="shared" si="5"/>
        <v>0</v>
      </c>
      <c r="Q101" s="36">
        <f t="shared" si="6"/>
        <v>1</v>
      </c>
      <c r="R101" s="36">
        <f t="shared" si="7"/>
        <v>0</v>
      </c>
      <c r="S101" s="38" t="str">
        <f t="shared" si="8"/>
        <v>n.a.</v>
      </c>
      <c r="T101" s="38" t="str">
        <f t="shared" si="8"/>
        <v>n.a.</v>
      </c>
      <c r="U101" s="38">
        <f t="shared" si="8"/>
        <v>4.1493775933610033</v>
      </c>
      <c r="V101" s="38" t="str">
        <f t="shared" si="8"/>
        <v>n.a.</v>
      </c>
      <c r="W101" s="38" t="str">
        <f t="shared" si="9"/>
        <v>n.a.</v>
      </c>
      <c r="X101" s="38" t="str">
        <f t="shared" si="9"/>
        <v>n.a.</v>
      </c>
      <c r="Y101" s="38">
        <f t="shared" si="9"/>
        <v>1.9919017763845248</v>
      </c>
      <c r="Z101" s="38" t="str">
        <f t="shared" si="9"/>
        <v>n.a.</v>
      </c>
      <c r="AA101" s="9"/>
      <c r="AB101" s="9"/>
      <c r="AC101" s="9"/>
      <c r="AD101" s="9"/>
      <c r="AE101" s="142"/>
      <c r="AF101" s="142"/>
      <c r="AG101" s="142"/>
      <c r="AH101" s="142"/>
      <c r="AI101" s="142"/>
      <c r="AJ101" s="142"/>
      <c r="AK101" s="142"/>
      <c r="AL101" s="142"/>
    </row>
    <row r="102" spans="1:38">
      <c r="A102" s="4">
        <f t="shared" si="2"/>
        <v>1910</v>
      </c>
      <c r="B102" s="45">
        <v>32557.899786999998</v>
      </c>
      <c r="C102" s="45"/>
      <c r="D102" s="170">
        <v>40913.9</v>
      </c>
      <c r="E102" s="170"/>
      <c r="F102" s="9"/>
      <c r="G102" s="169">
        <v>94.3</v>
      </c>
      <c r="H102" s="9"/>
      <c r="I102" s="9"/>
      <c r="J102" s="9"/>
      <c r="K102" s="12">
        <f t="shared" si="3"/>
        <v>79.576622583034123</v>
      </c>
      <c r="L102" s="38">
        <f t="shared" si="10"/>
        <v>1.7214437947798871</v>
      </c>
      <c r="M102" s="12">
        <f t="shared" si="11"/>
        <v>-6.0756972111553846</v>
      </c>
      <c r="N102" s="12">
        <v>3.1401470283058917</v>
      </c>
      <c r="O102" s="36">
        <f t="shared" si="4"/>
        <v>0</v>
      </c>
      <c r="P102" s="36">
        <f t="shared" si="5"/>
        <v>0</v>
      </c>
      <c r="Q102" s="36">
        <f t="shared" si="6"/>
        <v>1</v>
      </c>
      <c r="R102" s="36">
        <f t="shared" si="7"/>
        <v>0</v>
      </c>
      <c r="S102" s="38" t="str">
        <f t="shared" si="8"/>
        <v>n.a.</v>
      </c>
      <c r="T102" s="38" t="str">
        <f t="shared" si="8"/>
        <v>n.a.</v>
      </c>
      <c r="U102" s="38">
        <f t="shared" si="8"/>
        <v>-6.0756972111553846</v>
      </c>
      <c r="V102" s="38" t="str">
        <f t="shared" si="8"/>
        <v>n.a.</v>
      </c>
      <c r="W102" s="38" t="str">
        <f t="shared" si="9"/>
        <v>n.a.</v>
      </c>
      <c r="X102" s="38" t="str">
        <f t="shared" si="9"/>
        <v>n.a.</v>
      </c>
      <c r="Y102" s="38">
        <f t="shared" si="9"/>
        <v>3.1401470283058917</v>
      </c>
      <c r="Z102" s="38" t="str">
        <f t="shared" si="9"/>
        <v>n.a.</v>
      </c>
      <c r="AA102" s="9"/>
      <c r="AB102" s="9"/>
      <c r="AC102" s="9"/>
      <c r="AD102" s="9"/>
      <c r="AE102" s="142"/>
      <c r="AF102" s="142"/>
      <c r="AG102" s="142"/>
      <c r="AH102" s="142"/>
      <c r="AI102" s="142"/>
      <c r="AJ102" s="142"/>
      <c r="AK102" s="142"/>
      <c r="AL102" s="142"/>
    </row>
    <row r="103" spans="1:38">
      <c r="A103" s="4">
        <f t="shared" si="2"/>
        <v>1911</v>
      </c>
      <c r="B103" s="45">
        <v>32719.697811999999</v>
      </c>
      <c r="C103" s="45"/>
      <c r="D103" s="170">
        <v>45088.6</v>
      </c>
      <c r="E103" s="170"/>
      <c r="F103" s="9"/>
      <c r="G103" s="169">
        <v>103.5</v>
      </c>
      <c r="H103" s="9"/>
      <c r="I103" s="9"/>
      <c r="J103" s="9"/>
      <c r="K103" s="12">
        <f t="shared" si="3"/>
        <v>72.567562115479305</v>
      </c>
      <c r="L103" s="38">
        <f t="shared" si="10"/>
        <v>-8.8098118935920979</v>
      </c>
      <c r="M103" s="12">
        <f t="shared" si="11"/>
        <v>9.7560975609756184</v>
      </c>
      <c r="N103" s="12">
        <v>4.0966364897285974</v>
      </c>
      <c r="O103" s="36">
        <f t="shared" si="4"/>
        <v>0</v>
      </c>
      <c r="P103" s="36">
        <f t="shared" si="5"/>
        <v>0</v>
      </c>
      <c r="Q103" s="36">
        <f t="shared" si="6"/>
        <v>1</v>
      </c>
      <c r="R103" s="36">
        <f t="shared" si="7"/>
        <v>0</v>
      </c>
      <c r="S103" s="38" t="str">
        <f t="shared" si="8"/>
        <v>n.a.</v>
      </c>
      <c r="T103" s="38" t="str">
        <f t="shared" si="8"/>
        <v>n.a.</v>
      </c>
      <c r="U103" s="38">
        <f t="shared" si="8"/>
        <v>9.7560975609756184</v>
      </c>
      <c r="V103" s="38" t="str">
        <f t="shared" si="8"/>
        <v>n.a.</v>
      </c>
      <c r="W103" s="38" t="str">
        <f t="shared" si="9"/>
        <v>n.a.</v>
      </c>
      <c r="X103" s="38" t="str">
        <f t="shared" si="9"/>
        <v>n.a.</v>
      </c>
      <c r="Y103" s="38">
        <f t="shared" si="9"/>
        <v>4.0966364897285974</v>
      </c>
      <c r="Z103" s="38" t="str">
        <f t="shared" si="9"/>
        <v>n.a.</v>
      </c>
      <c r="AA103" s="9"/>
      <c r="AB103" s="9"/>
      <c r="AC103" s="9"/>
      <c r="AD103" s="9"/>
      <c r="AE103" s="142"/>
      <c r="AF103" s="142"/>
      <c r="AG103" s="142"/>
      <c r="AH103" s="142"/>
      <c r="AI103" s="142"/>
      <c r="AJ103" s="142"/>
      <c r="AK103" s="142"/>
      <c r="AL103" s="142"/>
    </row>
    <row r="104" spans="1:38">
      <c r="A104" s="4">
        <f t="shared" si="2"/>
        <v>1912</v>
      </c>
      <c r="B104" s="45">
        <v>32881.495837000002</v>
      </c>
      <c r="C104" s="45"/>
      <c r="D104" s="170">
        <v>49359.8</v>
      </c>
      <c r="E104" s="170"/>
      <c r="F104" s="9"/>
      <c r="G104" s="169">
        <v>112.1</v>
      </c>
      <c r="H104" s="9"/>
      <c r="I104" s="9"/>
      <c r="J104" s="9"/>
      <c r="K104" s="12">
        <f t="shared" si="3"/>
        <v>66.615942197901944</v>
      </c>
      <c r="L104" s="38">
        <f t="shared" si="10"/>
        <v>-15.33651320878063</v>
      </c>
      <c r="M104" s="12">
        <f t="shared" si="11"/>
        <v>8.309178743961354</v>
      </c>
      <c r="N104" s="12">
        <v>1.7111488712505951</v>
      </c>
      <c r="O104" s="36">
        <f t="shared" si="4"/>
        <v>0</v>
      </c>
      <c r="P104" s="36">
        <f t="shared" si="5"/>
        <v>0</v>
      </c>
      <c r="Q104" s="36">
        <f t="shared" si="6"/>
        <v>1</v>
      </c>
      <c r="R104" s="36">
        <f t="shared" si="7"/>
        <v>0</v>
      </c>
      <c r="S104" s="38" t="str">
        <f t="shared" si="8"/>
        <v>n.a.</v>
      </c>
      <c r="T104" s="38" t="str">
        <f t="shared" si="8"/>
        <v>n.a.</v>
      </c>
      <c r="U104" s="38">
        <f t="shared" si="8"/>
        <v>8.309178743961354</v>
      </c>
      <c r="V104" s="38" t="str">
        <f t="shared" si="8"/>
        <v>n.a.</v>
      </c>
      <c r="W104" s="38" t="str">
        <f t="shared" si="9"/>
        <v>n.a.</v>
      </c>
      <c r="X104" s="38" t="str">
        <f t="shared" si="9"/>
        <v>n.a.</v>
      </c>
      <c r="Y104" s="38">
        <f t="shared" si="9"/>
        <v>1.7111488712505951</v>
      </c>
      <c r="Z104" s="38" t="str">
        <f t="shared" si="9"/>
        <v>n.a.</v>
      </c>
      <c r="AA104" s="9"/>
      <c r="AB104" s="9"/>
      <c r="AC104" s="9"/>
      <c r="AD104" s="9"/>
      <c r="AE104" s="142"/>
      <c r="AF104" s="142"/>
      <c r="AG104" s="142"/>
      <c r="AH104" s="142"/>
      <c r="AI104" s="142"/>
      <c r="AJ104" s="142"/>
      <c r="AK104" s="142"/>
      <c r="AL104" s="142"/>
    </row>
    <row r="105" spans="1:38">
      <c r="A105" s="4">
        <v>1913</v>
      </c>
      <c r="B105" s="45">
        <v>32888.809508999999</v>
      </c>
      <c r="C105" s="45"/>
      <c r="D105" s="170">
        <v>49570.6</v>
      </c>
      <c r="E105" s="170"/>
      <c r="F105" s="9"/>
      <c r="G105" s="169">
        <v>111.4</v>
      </c>
      <c r="H105" s="9"/>
      <c r="I105" s="9"/>
      <c r="J105" s="9"/>
      <c r="K105" s="12">
        <f t="shared" si="3"/>
        <v>66.347410580061577</v>
      </c>
      <c r="L105" s="38">
        <f t="shared" si="10"/>
        <v>-13.229212002972545</v>
      </c>
      <c r="M105" s="12">
        <f t="shared" si="11"/>
        <v>-0.62444246208741561</v>
      </c>
      <c r="N105" s="12">
        <v>0.1292834872514248</v>
      </c>
      <c r="O105" s="36">
        <f t="shared" si="4"/>
        <v>0</v>
      </c>
      <c r="P105" s="36">
        <f t="shared" si="5"/>
        <v>0</v>
      </c>
      <c r="Q105" s="36">
        <f t="shared" si="6"/>
        <v>1</v>
      </c>
      <c r="R105" s="36">
        <f t="shared" si="7"/>
        <v>0</v>
      </c>
      <c r="S105" s="38" t="str">
        <f t="shared" si="8"/>
        <v>n.a.</v>
      </c>
      <c r="T105" s="38" t="str">
        <f t="shared" si="8"/>
        <v>n.a.</v>
      </c>
      <c r="U105" s="38">
        <f t="shared" si="8"/>
        <v>-0.62444246208741561</v>
      </c>
      <c r="V105" s="38" t="str">
        <f t="shared" si="8"/>
        <v>n.a.</v>
      </c>
      <c r="W105" s="38" t="str">
        <f t="shared" si="9"/>
        <v>n.a.</v>
      </c>
      <c r="X105" s="38" t="str">
        <f t="shared" si="9"/>
        <v>n.a.</v>
      </c>
      <c r="Y105" s="38">
        <f t="shared" si="9"/>
        <v>0.1292834872514248</v>
      </c>
      <c r="Z105" s="38" t="str">
        <f t="shared" si="9"/>
        <v>n.a.</v>
      </c>
      <c r="AA105" s="9"/>
      <c r="AB105" s="9"/>
      <c r="AC105" s="9"/>
      <c r="AD105" s="9"/>
      <c r="AE105" s="142"/>
      <c r="AF105" s="142"/>
      <c r="AG105" s="142"/>
      <c r="AH105" s="142"/>
      <c r="AI105" s="142"/>
      <c r="AJ105" s="142"/>
      <c r="AK105" s="142"/>
      <c r="AL105" s="142"/>
    </row>
    <row r="106" spans="1:38">
      <c r="A106" s="4">
        <v>1914</v>
      </c>
      <c r="B106" s="171">
        <v>39023</v>
      </c>
      <c r="C106" s="171"/>
      <c r="D106" s="170" t="s">
        <v>182</v>
      </c>
      <c r="E106" s="170"/>
      <c r="F106" s="9"/>
      <c r="G106" s="169" t="s">
        <v>182</v>
      </c>
      <c r="H106" s="9"/>
      <c r="I106" s="9"/>
      <c r="J106" s="9"/>
      <c r="K106" s="142"/>
      <c r="L106" s="142"/>
      <c r="M106" s="142"/>
      <c r="N106" s="12">
        <v>1.3055719173487141</v>
      </c>
      <c r="O106" s="36">
        <f t="shared" si="4"/>
        <v>0</v>
      </c>
      <c r="P106" s="36">
        <f t="shared" si="5"/>
        <v>0</v>
      </c>
      <c r="Q106" s="36">
        <f t="shared" si="6"/>
        <v>0</v>
      </c>
      <c r="R106" s="36">
        <f t="shared" si="7"/>
        <v>0</v>
      </c>
      <c r="S106" s="38" t="str">
        <f t="shared" si="8"/>
        <v>n.a.</v>
      </c>
      <c r="T106" s="38" t="str">
        <f t="shared" si="8"/>
        <v>n.a.</v>
      </c>
      <c r="U106" s="38" t="str">
        <f t="shared" si="8"/>
        <v>n.a.</v>
      </c>
      <c r="V106" s="38" t="str">
        <f t="shared" si="8"/>
        <v>n.a.</v>
      </c>
      <c r="W106" s="38" t="str">
        <f t="shared" si="9"/>
        <v>n.a.</v>
      </c>
      <c r="X106" s="38" t="str">
        <f t="shared" si="9"/>
        <v>n.a.</v>
      </c>
      <c r="Y106" s="38" t="str">
        <f t="shared" si="9"/>
        <v>n.a.</v>
      </c>
      <c r="Z106" s="38" t="str">
        <f t="shared" si="9"/>
        <v>n.a.</v>
      </c>
      <c r="AA106" s="9"/>
      <c r="AB106" s="9"/>
      <c r="AC106" s="9"/>
      <c r="AD106" s="9"/>
      <c r="AE106" s="142"/>
      <c r="AF106" s="142"/>
      <c r="AG106" s="142"/>
      <c r="AH106" s="142"/>
      <c r="AI106" s="142"/>
      <c r="AJ106" s="142"/>
      <c r="AK106" s="142"/>
      <c r="AL106" s="142"/>
    </row>
    <row r="107" spans="1:38">
      <c r="A107" s="4">
        <v>1915</v>
      </c>
      <c r="B107" s="13"/>
      <c r="C107" s="13"/>
      <c r="D107" s="170" t="s">
        <v>182</v>
      </c>
      <c r="E107" s="170"/>
      <c r="F107" s="9"/>
      <c r="G107" s="169" t="s">
        <v>182</v>
      </c>
      <c r="H107" s="9"/>
      <c r="I107" s="9"/>
      <c r="J107" s="9"/>
      <c r="K107" s="142"/>
      <c r="L107" s="142"/>
      <c r="M107" s="142"/>
      <c r="N107" s="12">
        <v>18.452372549019614</v>
      </c>
      <c r="O107" s="36">
        <f t="shared" si="4"/>
        <v>0</v>
      </c>
      <c r="P107" s="36">
        <f t="shared" si="5"/>
        <v>0</v>
      </c>
      <c r="Q107" s="36">
        <f t="shared" si="6"/>
        <v>0</v>
      </c>
      <c r="R107" s="36">
        <f t="shared" si="7"/>
        <v>0</v>
      </c>
      <c r="S107" s="38" t="str">
        <f t="shared" si="8"/>
        <v>n.a.</v>
      </c>
      <c r="T107" s="38" t="str">
        <f t="shared" si="8"/>
        <v>n.a.</v>
      </c>
      <c r="U107" s="38" t="str">
        <f t="shared" si="8"/>
        <v>n.a.</v>
      </c>
      <c r="V107" s="38" t="str">
        <f t="shared" si="8"/>
        <v>n.a.</v>
      </c>
      <c r="W107" s="38" t="str">
        <f t="shared" si="9"/>
        <v>n.a.</v>
      </c>
      <c r="X107" s="38" t="str">
        <f t="shared" si="9"/>
        <v>n.a.</v>
      </c>
      <c r="Y107" s="38" t="str">
        <f t="shared" si="9"/>
        <v>n.a.</v>
      </c>
      <c r="Z107" s="38" t="str">
        <f t="shared" si="9"/>
        <v>n.a.</v>
      </c>
      <c r="AA107" s="9"/>
      <c r="AB107" s="9"/>
      <c r="AC107" s="9"/>
      <c r="AD107" s="9"/>
      <c r="AE107" s="142"/>
      <c r="AF107" s="142"/>
      <c r="AG107" s="142"/>
      <c r="AH107" s="142"/>
      <c r="AI107" s="142"/>
      <c r="AJ107" s="142"/>
      <c r="AK107" s="142"/>
      <c r="AL107" s="142"/>
    </row>
    <row r="108" spans="1:38">
      <c r="A108" s="4">
        <v>1916</v>
      </c>
      <c r="B108" s="13"/>
      <c r="C108" s="13"/>
      <c r="D108" s="170" t="s">
        <v>182</v>
      </c>
      <c r="E108" s="170"/>
      <c r="F108" s="9"/>
      <c r="G108" s="169" t="s">
        <v>182</v>
      </c>
      <c r="H108" s="9"/>
      <c r="I108" s="9"/>
      <c r="J108" s="9"/>
      <c r="K108" s="142"/>
      <c r="L108" s="142"/>
      <c r="M108" s="142"/>
      <c r="N108" s="12">
        <v>16.644824591672414</v>
      </c>
      <c r="O108" s="36">
        <f t="shared" si="4"/>
        <v>0</v>
      </c>
      <c r="P108" s="36">
        <f t="shared" si="5"/>
        <v>0</v>
      </c>
      <c r="Q108" s="36">
        <f t="shared" si="6"/>
        <v>0</v>
      </c>
      <c r="R108" s="36">
        <f t="shared" si="7"/>
        <v>0</v>
      </c>
      <c r="S108" s="38" t="str">
        <f t="shared" si="8"/>
        <v>n.a.</v>
      </c>
      <c r="T108" s="38" t="str">
        <f t="shared" si="8"/>
        <v>n.a.</v>
      </c>
      <c r="U108" s="38" t="str">
        <f t="shared" si="8"/>
        <v>n.a.</v>
      </c>
      <c r="V108" s="38" t="str">
        <f t="shared" si="8"/>
        <v>n.a.</v>
      </c>
      <c r="W108" s="38" t="str">
        <f t="shared" si="9"/>
        <v>n.a.</v>
      </c>
      <c r="X108" s="38" t="str">
        <f t="shared" si="9"/>
        <v>n.a.</v>
      </c>
      <c r="Y108" s="38" t="str">
        <f t="shared" si="9"/>
        <v>n.a.</v>
      </c>
      <c r="Z108" s="38" t="str">
        <f t="shared" si="9"/>
        <v>n.a.</v>
      </c>
      <c r="AA108" s="9"/>
      <c r="AB108" s="9"/>
      <c r="AC108" s="9"/>
      <c r="AD108" s="9"/>
      <c r="AE108" s="142"/>
      <c r="AF108" s="142"/>
      <c r="AG108" s="142"/>
      <c r="AH108" s="142"/>
      <c r="AI108" s="142"/>
      <c r="AJ108" s="142"/>
      <c r="AK108" s="142"/>
      <c r="AL108" s="142"/>
    </row>
    <row r="109" spans="1:38">
      <c r="A109" s="4">
        <v>1917</v>
      </c>
      <c r="B109" s="13">
        <v>198313</v>
      </c>
      <c r="C109" s="13"/>
      <c r="D109" s="170" t="s">
        <v>182</v>
      </c>
      <c r="E109" s="170"/>
      <c r="F109" s="9"/>
      <c r="G109" s="169" t="s">
        <v>182</v>
      </c>
      <c r="H109" s="9"/>
      <c r="I109" s="9"/>
      <c r="J109" s="9"/>
      <c r="K109" s="142"/>
      <c r="L109" s="142"/>
      <c r="M109" s="142"/>
      <c r="N109" s="12">
        <v>24.015885576566564</v>
      </c>
      <c r="O109" s="36">
        <f t="shared" si="4"/>
        <v>0</v>
      </c>
      <c r="P109" s="36">
        <f t="shared" si="5"/>
        <v>0</v>
      </c>
      <c r="Q109" s="36">
        <f t="shared" si="6"/>
        <v>0</v>
      </c>
      <c r="R109" s="36">
        <f t="shared" si="7"/>
        <v>0</v>
      </c>
      <c r="S109" s="38" t="str">
        <f t="shared" si="8"/>
        <v>n.a.</v>
      </c>
      <c r="T109" s="38" t="str">
        <f t="shared" si="8"/>
        <v>n.a.</v>
      </c>
      <c r="U109" s="38" t="str">
        <f t="shared" si="8"/>
        <v>n.a.</v>
      </c>
      <c r="V109" s="38" t="str">
        <f t="shared" si="8"/>
        <v>n.a.</v>
      </c>
      <c r="W109" s="38" t="str">
        <f t="shared" si="9"/>
        <v>n.a.</v>
      </c>
      <c r="X109" s="38" t="str">
        <f t="shared" si="9"/>
        <v>n.a.</v>
      </c>
      <c r="Y109" s="38" t="str">
        <f t="shared" si="9"/>
        <v>n.a.</v>
      </c>
      <c r="Z109" s="38" t="str">
        <f t="shared" si="9"/>
        <v>n.a.</v>
      </c>
      <c r="AA109" s="9"/>
      <c r="AB109" s="9"/>
      <c r="AC109" s="9"/>
      <c r="AD109" s="9"/>
      <c r="AE109" s="142"/>
      <c r="AF109" s="142"/>
      <c r="AG109" s="142"/>
      <c r="AH109" s="142"/>
      <c r="AI109" s="142"/>
      <c r="AJ109" s="142"/>
      <c r="AK109" s="142"/>
      <c r="AL109" s="142"/>
    </row>
    <row r="110" spans="1:38">
      <c r="A110" s="4">
        <v>1918</v>
      </c>
      <c r="B110" s="13">
        <v>249532</v>
      </c>
      <c r="C110" s="13"/>
      <c r="D110" s="170" t="s">
        <v>182</v>
      </c>
      <c r="E110" s="170"/>
      <c r="F110" s="9"/>
      <c r="G110" s="169" t="s">
        <v>182</v>
      </c>
      <c r="H110" s="9"/>
      <c r="I110" s="9"/>
      <c r="J110" s="9"/>
      <c r="K110" s="142"/>
      <c r="L110" s="142"/>
      <c r="M110" s="142"/>
      <c r="N110" s="12">
        <v>19.711808682812517</v>
      </c>
      <c r="O110" s="36">
        <f t="shared" si="4"/>
        <v>0</v>
      </c>
      <c r="P110" s="36">
        <f t="shared" si="5"/>
        <v>0</v>
      </c>
      <c r="Q110" s="36">
        <f t="shared" si="6"/>
        <v>0</v>
      </c>
      <c r="R110" s="36">
        <f t="shared" si="7"/>
        <v>0</v>
      </c>
      <c r="S110" s="38" t="str">
        <f t="shared" si="8"/>
        <v>n.a.</v>
      </c>
      <c r="T110" s="38" t="str">
        <f t="shared" si="8"/>
        <v>n.a.</v>
      </c>
      <c r="U110" s="38" t="str">
        <f t="shared" si="8"/>
        <v>n.a.</v>
      </c>
      <c r="V110" s="38" t="str">
        <f t="shared" si="8"/>
        <v>n.a.</v>
      </c>
      <c r="W110" s="38" t="str">
        <f t="shared" si="9"/>
        <v>n.a.</v>
      </c>
      <c r="X110" s="38" t="str">
        <f t="shared" si="9"/>
        <v>n.a.</v>
      </c>
      <c r="Y110" s="38" t="str">
        <f t="shared" si="9"/>
        <v>n.a.</v>
      </c>
      <c r="Z110" s="38" t="str">
        <f t="shared" si="9"/>
        <v>n.a.</v>
      </c>
      <c r="AA110" s="9"/>
      <c r="AB110" s="9"/>
      <c r="AC110" s="9"/>
      <c r="AD110" s="9"/>
      <c r="AE110" s="142"/>
      <c r="AF110" s="142"/>
      <c r="AG110" s="142"/>
      <c r="AH110" s="142"/>
      <c r="AI110" s="142"/>
      <c r="AJ110" s="142"/>
      <c r="AK110" s="142"/>
      <c r="AL110" s="142"/>
    </row>
    <row r="111" spans="1:38">
      <c r="A111" s="4">
        <v>1919</v>
      </c>
      <c r="B111" s="13">
        <v>304478</v>
      </c>
      <c r="C111" s="13"/>
      <c r="D111" s="170" t="s">
        <v>182</v>
      </c>
      <c r="E111" s="170"/>
      <c r="F111" s="9"/>
      <c r="G111" s="169" t="s">
        <v>182</v>
      </c>
      <c r="H111" s="9"/>
      <c r="I111" s="9"/>
      <c r="J111" s="9"/>
      <c r="K111" s="142"/>
      <c r="L111" s="142"/>
      <c r="M111" s="142"/>
      <c r="N111" s="12">
        <v>7.9927544327055644</v>
      </c>
      <c r="O111" s="36">
        <f t="shared" si="4"/>
        <v>0</v>
      </c>
      <c r="P111" s="36">
        <f t="shared" si="5"/>
        <v>0</v>
      </c>
      <c r="Q111" s="36">
        <f t="shared" si="6"/>
        <v>0</v>
      </c>
      <c r="R111" s="36">
        <f t="shared" si="7"/>
        <v>0</v>
      </c>
      <c r="S111" s="38" t="str">
        <f t="shared" si="8"/>
        <v>n.a.</v>
      </c>
      <c r="T111" s="38" t="str">
        <f t="shared" si="8"/>
        <v>n.a.</v>
      </c>
      <c r="U111" s="38" t="str">
        <f t="shared" si="8"/>
        <v>n.a.</v>
      </c>
      <c r="V111" s="38" t="str">
        <f t="shared" si="8"/>
        <v>n.a.</v>
      </c>
      <c r="W111" s="38" t="str">
        <f t="shared" si="9"/>
        <v>n.a.</v>
      </c>
      <c r="X111" s="38" t="str">
        <f t="shared" si="9"/>
        <v>n.a.</v>
      </c>
      <c r="Y111" s="38" t="str">
        <f t="shared" si="9"/>
        <v>n.a.</v>
      </c>
      <c r="Z111" s="38" t="str">
        <f t="shared" si="9"/>
        <v>n.a.</v>
      </c>
      <c r="AA111" s="9"/>
      <c r="AB111" s="9"/>
      <c r="AC111" s="9"/>
      <c r="AD111" s="9"/>
      <c r="AE111" s="142"/>
      <c r="AF111" s="142"/>
      <c r="AG111" s="142"/>
      <c r="AH111" s="142"/>
      <c r="AI111" s="142"/>
      <c r="AJ111" s="142"/>
      <c r="AK111" s="142"/>
      <c r="AL111" s="142"/>
    </row>
    <row r="112" spans="1:38">
      <c r="A112" s="4">
        <v>1920</v>
      </c>
      <c r="B112" s="13">
        <v>325248</v>
      </c>
      <c r="C112" s="13"/>
      <c r="D112" s="170">
        <v>175370.9</v>
      </c>
      <c r="E112" s="170"/>
      <c r="F112" s="9"/>
      <c r="G112" s="169">
        <v>101.7</v>
      </c>
      <c r="H112" s="9"/>
      <c r="I112" s="9"/>
      <c r="J112" s="9"/>
      <c r="K112" s="12">
        <f t="shared" ref="K112:K123" si="12">100*B112/D112</f>
        <v>185.4629245787072</v>
      </c>
      <c r="L112" s="142"/>
      <c r="M112" s="142"/>
      <c r="N112" s="12">
        <v>30.707613239904109</v>
      </c>
      <c r="O112" s="36">
        <f t="shared" si="4"/>
        <v>0</v>
      </c>
      <c r="P112" s="36">
        <f t="shared" si="5"/>
        <v>0</v>
      </c>
      <c r="Q112" s="36">
        <f t="shared" si="6"/>
        <v>0</v>
      </c>
      <c r="R112" s="36">
        <f t="shared" si="7"/>
        <v>1</v>
      </c>
      <c r="S112" s="38" t="str">
        <f t="shared" si="8"/>
        <v>n.a.</v>
      </c>
      <c r="T112" s="38" t="str">
        <f t="shared" si="8"/>
        <v>n.a.</v>
      </c>
      <c r="U112" s="38" t="str">
        <f t="shared" si="8"/>
        <v>n.a.</v>
      </c>
      <c r="V112" s="38">
        <f t="shared" si="8"/>
        <v>0</v>
      </c>
      <c r="W112" s="38" t="str">
        <f t="shared" si="9"/>
        <v>n.a.</v>
      </c>
      <c r="X112" s="38" t="str">
        <f t="shared" si="9"/>
        <v>n.a.</v>
      </c>
      <c r="Y112" s="38" t="str">
        <f t="shared" si="9"/>
        <v>n.a.</v>
      </c>
      <c r="Z112" s="38">
        <f t="shared" si="9"/>
        <v>30.707613239904109</v>
      </c>
      <c r="AA112" s="9"/>
      <c r="AB112" s="9"/>
      <c r="AC112" s="9"/>
      <c r="AD112" s="9"/>
      <c r="AE112" s="142"/>
      <c r="AF112" s="142"/>
      <c r="AG112" s="142"/>
      <c r="AH112" s="142"/>
      <c r="AI112" s="142"/>
      <c r="AJ112" s="142"/>
      <c r="AK112" s="142"/>
      <c r="AL112" s="142"/>
    </row>
    <row r="113" spans="1:38">
      <c r="A113" s="4">
        <v>1921</v>
      </c>
      <c r="B113" s="13">
        <v>345584</v>
      </c>
      <c r="C113" s="13"/>
      <c r="D113" s="170">
        <v>133729.20000000001</v>
      </c>
      <c r="E113" s="170"/>
      <c r="F113" s="9"/>
      <c r="G113" s="169">
        <v>97.5</v>
      </c>
      <c r="H113" s="9"/>
      <c r="I113" s="9"/>
      <c r="J113" s="9"/>
      <c r="K113" s="12">
        <f t="shared" si="12"/>
        <v>258.42074879682224</v>
      </c>
      <c r="L113" s="142"/>
      <c r="M113" s="12">
        <f t="shared" si="11"/>
        <v>-4.129793510324486</v>
      </c>
      <c r="N113" s="12">
        <v>-18.321741671447697</v>
      </c>
      <c r="O113" s="36">
        <f t="shared" si="4"/>
        <v>0</v>
      </c>
      <c r="P113" s="36">
        <f t="shared" si="5"/>
        <v>0</v>
      </c>
      <c r="Q113" s="36">
        <f t="shared" si="6"/>
        <v>0</v>
      </c>
      <c r="R113" s="36">
        <f t="shared" si="7"/>
        <v>1</v>
      </c>
      <c r="S113" s="38" t="str">
        <f t="shared" si="8"/>
        <v>n.a.</v>
      </c>
      <c r="T113" s="38" t="str">
        <f t="shared" si="8"/>
        <v>n.a.</v>
      </c>
      <c r="U113" s="38" t="str">
        <f t="shared" si="8"/>
        <v>n.a.</v>
      </c>
      <c r="V113" s="38">
        <f t="shared" si="8"/>
        <v>-4.129793510324486</v>
      </c>
      <c r="W113" s="38" t="str">
        <f t="shared" si="9"/>
        <v>n.a.</v>
      </c>
      <c r="X113" s="38" t="str">
        <f t="shared" si="9"/>
        <v>n.a.</v>
      </c>
      <c r="Y113" s="38" t="str">
        <f t="shared" si="9"/>
        <v>n.a.</v>
      </c>
      <c r="Z113" s="38">
        <f t="shared" si="9"/>
        <v>-18.321741671447697</v>
      </c>
      <c r="AA113" s="9"/>
      <c r="AB113" s="9"/>
      <c r="AC113" s="9"/>
      <c r="AD113" s="9"/>
      <c r="AE113" s="142"/>
      <c r="AF113" s="142"/>
      <c r="AG113" s="142"/>
      <c r="AH113" s="142"/>
      <c r="AI113" s="142"/>
      <c r="AJ113" s="142"/>
      <c r="AK113" s="142"/>
      <c r="AL113" s="142"/>
    </row>
    <row r="114" spans="1:38">
      <c r="A114" s="4">
        <v>1922</v>
      </c>
      <c r="B114" s="13">
        <v>407391</v>
      </c>
      <c r="C114" s="13"/>
      <c r="D114" s="170">
        <v>155636.1</v>
      </c>
      <c r="E114" s="170"/>
      <c r="F114" s="9"/>
      <c r="G114" s="169">
        <v>115</v>
      </c>
      <c r="H114" s="9"/>
      <c r="I114" s="9"/>
      <c r="J114" s="9"/>
      <c r="K114" s="12">
        <f t="shared" si="12"/>
        <v>261.75867938094052</v>
      </c>
      <c r="L114" s="142"/>
      <c r="M114" s="12">
        <f t="shared" si="11"/>
        <v>17.948717948717952</v>
      </c>
      <c r="N114" s="12">
        <v>-3.5484702416418372</v>
      </c>
      <c r="O114" s="36">
        <f t="shared" si="4"/>
        <v>0</v>
      </c>
      <c r="P114" s="36">
        <f t="shared" si="5"/>
        <v>0</v>
      </c>
      <c r="Q114" s="36">
        <f t="shared" si="6"/>
        <v>0</v>
      </c>
      <c r="R114" s="36">
        <f t="shared" si="7"/>
        <v>1</v>
      </c>
      <c r="S114" s="38" t="str">
        <f t="shared" si="8"/>
        <v>n.a.</v>
      </c>
      <c r="T114" s="38" t="str">
        <f t="shared" si="8"/>
        <v>n.a.</v>
      </c>
      <c r="U114" s="38" t="str">
        <f t="shared" si="8"/>
        <v>n.a.</v>
      </c>
      <c r="V114" s="38">
        <f t="shared" si="8"/>
        <v>17.948717948717952</v>
      </c>
      <c r="W114" s="38" t="str">
        <f t="shared" si="9"/>
        <v>n.a.</v>
      </c>
      <c r="X114" s="38" t="str">
        <f t="shared" si="9"/>
        <v>n.a.</v>
      </c>
      <c r="Y114" s="38" t="str">
        <f t="shared" si="9"/>
        <v>n.a.</v>
      </c>
      <c r="Z114" s="38">
        <f t="shared" si="9"/>
        <v>-3.5484702416418372</v>
      </c>
      <c r="AA114" s="9"/>
      <c r="AB114" s="9"/>
      <c r="AC114" s="9"/>
      <c r="AD114" s="9"/>
      <c r="AE114" s="142"/>
      <c r="AF114" s="142"/>
      <c r="AG114" s="142"/>
      <c r="AH114" s="142"/>
      <c r="AI114" s="142"/>
      <c r="AJ114" s="142"/>
      <c r="AK114" s="142"/>
      <c r="AL114" s="142"/>
    </row>
    <row r="115" spans="1:38">
      <c r="A115" s="4">
        <v>1923</v>
      </c>
      <c r="B115" s="13">
        <v>437587</v>
      </c>
      <c r="C115" s="13"/>
      <c r="D115" s="170">
        <v>188960.9</v>
      </c>
      <c r="E115" s="170"/>
      <c r="F115" s="9"/>
      <c r="G115" s="169">
        <v>121</v>
      </c>
      <c r="H115" s="9"/>
      <c r="I115" s="9"/>
      <c r="J115" s="9"/>
      <c r="K115" s="12">
        <f t="shared" si="12"/>
        <v>231.57542115855713</v>
      </c>
      <c r="L115" s="38">
        <f t="shared" si="10"/>
        <v>46.112496579849932</v>
      </c>
      <c r="M115" s="12">
        <f t="shared" si="11"/>
        <v>5.2173913043478182</v>
      </c>
      <c r="N115" s="12">
        <v>15.877466375364131</v>
      </c>
      <c r="O115" s="36">
        <f t="shared" si="4"/>
        <v>0</v>
      </c>
      <c r="P115" s="36">
        <f t="shared" si="5"/>
        <v>0</v>
      </c>
      <c r="Q115" s="36">
        <f t="shared" si="6"/>
        <v>0</v>
      </c>
      <c r="R115" s="36">
        <f t="shared" si="7"/>
        <v>1</v>
      </c>
      <c r="S115" s="38" t="str">
        <f t="shared" si="8"/>
        <v>n.a.</v>
      </c>
      <c r="T115" s="38" t="str">
        <f t="shared" si="8"/>
        <v>n.a.</v>
      </c>
      <c r="U115" s="38" t="str">
        <f t="shared" si="8"/>
        <v>n.a.</v>
      </c>
      <c r="V115" s="38">
        <f t="shared" si="8"/>
        <v>5.2173913043478182</v>
      </c>
      <c r="W115" s="38" t="str">
        <f t="shared" si="9"/>
        <v>n.a.</v>
      </c>
      <c r="X115" s="38" t="str">
        <f t="shared" si="9"/>
        <v>n.a.</v>
      </c>
      <c r="Y115" s="38" t="str">
        <f t="shared" si="9"/>
        <v>n.a.</v>
      </c>
      <c r="Z115" s="38">
        <f t="shared" si="9"/>
        <v>15.877466375364131</v>
      </c>
      <c r="AA115" s="9"/>
      <c r="AB115" s="9"/>
      <c r="AC115" s="9"/>
      <c r="AD115" s="9"/>
      <c r="AE115" s="142"/>
      <c r="AF115" s="142"/>
      <c r="AG115" s="142"/>
      <c r="AH115" s="142"/>
      <c r="AI115" s="142"/>
      <c r="AJ115" s="142"/>
      <c r="AK115" s="142"/>
      <c r="AL115" s="142"/>
    </row>
    <row r="116" spans="1:38">
      <c r="A116" s="4">
        <v>1924</v>
      </c>
      <c r="B116" s="13">
        <v>426354</v>
      </c>
      <c r="C116" s="13"/>
      <c r="D116" s="170">
        <v>217287.7</v>
      </c>
      <c r="E116" s="170"/>
      <c r="F116" s="9"/>
      <c r="G116" s="169">
        <v>136.19999999999999</v>
      </c>
      <c r="H116" s="9"/>
      <c r="I116" s="9"/>
      <c r="J116" s="9"/>
      <c r="K116" s="12">
        <f t="shared" si="12"/>
        <v>196.21635278941235</v>
      </c>
      <c r="L116" s="38">
        <f t="shared" si="10"/>
        <v>-62.204396007409883</v>
      </c>
      <c r="M116" s="12">
        <f t="shared" si="11"/>
        <v>12.561983471074377</v>
      </c>
      <c r="N116" s="12">
        <v>8.9319188428477414</v>
      </c>
      <c r="O116" s="36">
        <f t="shared" si="4"/>
        <v>0</v>
      </c>
      <c r="P116" s="36">
        <f t="shared" si="5"/>
        <v>0</v>
      </c>
      <c r="Q116" s="36">
        <f t="shared" si="6"/>
        <v>0</v>
      </c>
      <c r="R116" s="36">
        <f t="shared" si="7"/>
        <v>1</v>
      </c>
      <c r="S116" s="38" t="str">
        <f t="shared" si="8"/>
        <v>n.a.</v>
      </c>
      <c r="T116" s="38" t="str">
        <f t="shared" si="8"/>
        <v>n.a.</v>
      </c>
      <c r="U116" s="38" t="str">
        <f t="shared" si="8"/>
        <v>n.a.</v>
      </c>
      <c r="V116" s="38">
        <f t="shared" si="8"/>
        <v>12.561983471074377</v>
      </c>
      <c r="W116" s="38" t="str">
        <f t="shared" si="9"/>
        <v>n.a.</v>
      </c>
      <c r="X116" s="38" t="str">
        <f t="shared" si="9"/>
        <v>n.a.</v>
      </c>
      <c r="Y116" s="38" t="str">
        <f t="shared" si="9"/>
        <v>n.a.</v>
      </c>
      <c r="Z116" s="38">
        <f t="shared" si="9"/>
        <v>8.9319188428477414</v>
      </c>
      <c r="AA116" s="9"/>
      <c r="AB116" s="9"/>
      <c r="AC116" s="9"/>
      <c r="AD116" s="9"/>
      <c r="AE116" s="142"/>
      <c r="AF116" s="142"/>
      <c r="AG116" s="142"/>
      <c r="AH116" s="142"/>
      <c r="AI116" s="142"/>
      <c r="AJ116" s="142"/>
      <c r="AK116" s="142"/>
      <c r="AL116" s="142"/>
    </row>
    <row r="117" spans="1:38">
      <c r="A117" s="4">
        <v>1925</v>
      </c>
      <c r="B117" s="13">
        <v>494587</v>
      </c>
      <c r="C117" s="13"/>
      <c r="D117" s="170">
        <v>247945</v>
      </c>
      <c r="E117" s="170"/>
      <c r="F117" s="9"/>
      <c r="G117" s="169">
        <v>136.80000000000001</v>
      </c>
      <c r="H117" s="9"/>
      <c r="I117" s="9"/>
      <c r="J117" s="9"/>
      <c r="K117" s="12">
        <f t="shared" si="12"/>
        <v>199.4744802274698</v>
      </c>
      <c r="L117" s="38">
        <f t="shared" si="10"/>
        <v>-62.284199153470723</v>
      </c>
      <c r="M117" s="12">
        <f t="shared" si="11"/>
        <v>0.44052863436125911</v>
      </c>
      <c r="N117" s="12">
        <v>9.1196157630048784</v>
      </c>
      <c r="O117" s="36">
        <f t="shared" si="4"/>
        <v>0</v>
      </c>
      <c r="P117" s="36">
        <f t="shared" si="5"/>
        <v>0</v>
      </c>
      <c r="Q117" s="36">
        <f t="shared" si="6"/>
        <v>0</v>
      </c>
      <c r="R117" s="36">
        <f t="shared" si="7"/>
        <v>1</v>
      </c>
      <c r="S117" s="38" t="str">
        <f t="shared" si="8"/>
        <v>n.a.</v>
      </c>
      <c r="T117" s="38" t="str">
        <f t="shared" si="8"/>
        <v>n.a.</v>
      </c>
      <c r="U117" s="38" t="str">
        <f t="shared" si="8"/>
        <v>n.a.</v>
      </c>
      <c r="V117" s="38">
        <f t="shared" si="8"/>
        <v>0.44052863436125911</v>
      </c>
      <c r="W117" s="38" t="str">
        <f t="shared" si="9"/>
        <v>n.a.</v>
      </c>
      <c r="X117" s="38" t="str">
        <f t="shared" si="9"/>
        <v>n.a.</v>
      </c>
      <c r="Y117" s="38" t="str">
        <f t="shared" si="9"/>
        <v>n.a.</v>
      </c>
      <c r="Z117" s="38">
        <f t="shared" si="9"/>
        <v>9.1196157630048784</v>
      </c>
      <c r="AA117" s="9"/>
      <c r="AB117" s="9"/>
      <c r="AC117" s="9"/>
      <c r="AD117" s="9"/>
      <c r="AE117" s="142"/>
      <c r="AF117" s="142"/>
      <c r="AG117" s="142"/>
      <c r="AH117" s="142"/>
      <c r="AI117" s="142"/>
      <c r="AJ117" s="142"/>
      <c r="AK117" s="142"/>
      <c r="AL117" s="142"/>
    </row>
    <row r="118" spans="1:38">
      <c r="A118" s="4">
        <v>1926</v>
      </c>
      <c r="B118" s="13">
        <v>466665</v>
      </c>
      <c r="C118" s="13"/>
      <c r="D118" s="170">
        <v>323766.3</v>
      </c>
      <c r="E118" s="170"/>
      <c r="F118" s="9"/>
      <c r="G118" s="169">
        <v>140.4</v>
      </c>
      <c r="H118" s="9"/>
      <c r="I118" s="9"/>
      <c r="J118" s="9"/>
      <c r="K118" s="12">
        <f t="shared" si="12"/>
        <v>144.13637243900925</v>
      </c>
      <c r="L118" s="38">
        <f t="shared" si="10"/>
        <v>-87.439048719547884</v>
      </c>
      <c r="M118" s="12">
        <f t="shared" si="11"/>
        <v>2.631578947368407</v>
      </c>
      <c r="N118" s="12">
        <v>19.154302382802374</v>
      </c>
      <c r="O118" s="36">
        <f t="shared" si="4"/>
        <v>0</v>
      </c>
      <c r="P118" s="36">
        <f t="shared" si="5"/>
        <v>0</v>
      </c>
      <c r="Q118" s="36">
        <f t="shared" si="6"/>
        <v>0</v>
      </c>
      <c r="R118" s="36">
        <f t="shared" si="7"/>
        <v>1</v>
      </c>
      <c r="S118" s="38" t="str">
        <f t="shared" si="8"/>
        <v>n.a.</v>
      </c>
      <c r="T118" s="38" t="str">
        <f t="shared" si="8"/>
        <v>n.a.</v>
      </c>
      <c r="U118" s="38" t="str">
        <f t="shared" si="8"/>
        <v>n.a.</v>
      </c>
      <c r="V118" s="38">
        <f t="shared" si="8"/>
        <v>2.631578947368407</v>
      </c>
      <c r="W118" s="38" t="str">
        <f t="shared" si="9"/>
        <v>n.a.</v>
      </c>
      <c r="X118" s="38" t="str">
        <f t="shared" si="9"/>
        <v>n.a.</v>
      </c>
      <c r="Y118" s="38" t="str">
        <f t="shared" si="9"/>
        <v>n.a.</v>
      </c>
      <c r="Z118" s="38">
        <f t="shared" si="9"/>
        <v>19.154302382802374</v>
      </c>
      <c r="AA118" s="9"/>
      <c r="AB118" s="9"/>
      <c r="AC118" s="9"/>
      <c r="AD118" s="9"/>
      <c r="AE118" s="142"/>
      <c r="AF118" s="142"/>
      <c r="AG118" s="142"/>
      <c r="AH118" s="142"/>
      <c r="AI118" s="142"/>
      <c r="AJ118" s="142"/>
      <c r="AK118" s="142"/>
      <c r="AL118" s="142"/>
    </row>
    <row r="119" spans="1:38">
      <c r="A119" s="4">
        <v>1927</v>
      </c>
      <c r="B119" s="13">
        <v>460873</v>
      </c>
      <c r="C119" s="13"/>
      <c r="D119" s="170">
        <v>304505.59999999998</v>
      </c>
      <c r="E119" s="170"/>
      <c r="F119" s="9"/>
      <c r="G119" s="169">
        <v>137.4</v>
      </c>
      <c r="H119" s="9"/>
      <c r="I119" s="9"/>
      <c r="J119" s="9"/>
      <c r="K119" s="12">
        <f t="shared" si="12"/>
        <v>151.35123951743418</v>
      </c>
      <c r="L119" s="38">
        <f t="shared" si="10"/>
        <v>-44.865113271978174</v>
      </c>
      <c r="M119" s="12">
        <f t="shared" si="11"/>
        <v>-2.1367521367521403</v>
      </c>
      <c r="N119" s="12">
        <v>-8.1953724983295331</v>
      </c>
      <c r="O119" s="36">
        <f t="shared" si="4"/>
        <v>0</v>
      </c>
      <c r="P119" s="36">
        <f t="shared" si="5"/>
        <v>0</v>
      </c>
      <c r="Q119" s="36">
        <f t="shared" si="6"/>
        <v>0</v>
      </c>
      <c r="R119" s="36">
        <f t="shared" si="7"/>
        <v>1</v>
      </c>
      <c r="S119" s="38" t="str">
        <f t="shared" si="8"/>
        <v>n.a.</v>
      </c>
      <c r="T119" s="38" t="str">
        <f t="shared" si="8"/>
        <v>n.a.</v>
      </c>
      <c r="U119" s="38" t="str">
        <f t="shared" si="8"/>
        <v>n.a.</v>
      </c>
      <c r="V119" s="38">
        <f t="shared" si="8"/>
        <v>-2.1367521367521403</v>
      </c>
      <c r="W119" s="38" t="str">
        <f t="shared" si="9"/>
        <v>n.a.</v>
      </c>
      <c r="X119" s="38" t="str">
        <f t="shared" si="9"/>
        <v>n.a.</v>
      </c>
      <c r="Y119" s="38" t="str">
        <f t="shared" si="9"/>
        <v>n.a.</v>
      </c>
      <c r="Z119" s="38">
        <f t="shared" si="9"/>
        <v>-8.1953724983295331</v>
      </c>
      <c r="AA119" s="9"/>
      <c r="AB119" s="9"/>
      <c r="AC119" s="9"/>
      <c r="AD119" s="9"/>
      <c r="AE119" s="142"/>
      <c r="AF119" s="142"/>
      <c r="AG119" s="142"/>
      <c r="AH119" s="142"/>
      <c r="AI119" s="142"/>
      <c r="AJ119" s="142"/>
      <c r="AK119" s="142"/>
      <c r="AL119" s="142"/>
    </row>
    <row r="120" spans="1:38">
      <c r="A120" s="4">
        <v>1928</v>
      </c>
      <c r="B120" s="13">
        <v>46444</v>
      </c>
      <c r="C120" s="13"/>
      <c r="D120" s="170">
        <v>330369</v>
      </c>
      <c r="E120" s="170"/>
      <c r="F120" s="9"/>
      <c r="G120" s="169">
        <v>147</v>
      </c>
      <c r="H120" s="9"/>
      <c r="I120" s="9"/>
      <c r="J120" s="9"/>
      <c r="K120" s="12">
        <f t="shared" si="12"/>
        <v>14.058219748220928</v>
      </c>
      <c r="L120" s="38">
        <f t="shared" si="10"/>
        <v>-185.41626047924888</v>
      </c>
      <c r="M120" s="12">
        <f t="shared" si="11"/>
        <v>6.9868995633187714</v>
      </c>
      <c r="N120" s="12">
        <v>5.0835196991002816</v>
      </c>
      <c r="O120" s="36">
        <f t="shared" si="4"/>
        <v>1</v>
      </c>
      <c r="P120" s="36">
        <f t="shared" si="5"/>
        <v>0</v>
      </c>
      <c r="Q120" s="36">
        <f t="shared" si="6"/>
        <v>0</v>
      </c>
      <c r="R120" s="36">
        <f t="shared" si="7"/>
        <v>0</v>
      </c>
      <c r="S120" s="38">
        <f t="shared" si="8"/>
        <v>6.9868995633187714</v>
      </c>
      <c r="T120" s="38" t="str">
        <f t="shared" si="8"/>
        <v>n.a.</v>
      </c>
      <c r="U120" s="38" t="str">
        <f t="shared" si="8"/>
        <v>n.a.</v>
      </c>
      <c r="V120" s="38" t="str">
        <f t="shared" si="8"/>
        <v>n.a.</v>
      </c>
      <c r="W120" s="38">
        <f t="shared" si="9"/>
        <v>5.0835196991002816</v>
      </c>
      <c r="X120" s="38" t="str">
        <f t="shared" si="9"/>
        <v>n.a.</v>
      </c>
      <c r="Y120" s="38" t="str">
        <f t="shared" si="9"/>
        <v>n.a.</v>
      </c>
      <c r="Z120" s="38" t="str">
        <f t="shared" si="9"/>
        <v>n.a.</v>
      </c>
      <c r="AA120" s="9"/>
      <c r="AB120" s="9"/>
      <c r="AC120" s="9"/>
      <c r="AD120" s="9"/>
      <c r="AE120" s="142"/>
      <c r="AF120" s="142"/>
      <c r="AG120" s="142"/>
      <c r="AH120" s="142"/>
      <c r="AI120" s="142"/>
      <c r="AJ120" s="142"/>
      <c r="AK120" s="142"/>
      <c r="AL120" s="142"/>
    </row>
    <row r="121" spans="1:38">
      <c r="A121" s="4">
        <v>1929</v>
      </c>
      <c r="B121" s="13">
        <v>484615</v>
      </c>
      <c r="C121" s="13"/>
      <c r="D121" s="170">
        <v>346425.8</v>
      </c>
      <c r="E121" s="170"/>
      <c r="F121" s="9"/>
      <c r="G121" s="169">
        <v>156.9</v>
      </c>
      <c r="H121" s="9"/>
      <c r="I121" s="9"/>
      <c r="J121" s="9"/>
      <c r="K121" s="12">
        <f t="shared" si="12"/>
        <v>139.88998509926225</v>
      </c>
      <c r="L121" s="38">
        <f t="shared" si="10"/>
        <v>-4.2463873397470024</v>
      </c>
      <c r="M121" s="12">
        <f t="shared" si="11"/>
        <v>6.7346938775510345</v>
      </c>
      <c r="N121" s="12">
        <v>0.46590982021443866</v>
      </c>
      <c r="O121" s="36">
        <f t="shared" si="4"/>
        <v>0</v>
      </c>
      <c r="P121" s="36">
        <f t="shared" si="5"/>
        <v>0</v>
      </c>
      <c r="Q121" s="36">
        <f t="shared" si="6"/>
        <v>0</v>
      </c>
      <c r="R121" s="36">
        <f t="shared" si="7"/>
        <v>1</v>
      </c>
      <c r="S121" s="38" t="str">
        <f t="shared" si="8"/>
        <v>n.a.</v>
      </c>
      <c r="T121" s="38" t="str">
        <f t="shared" si="8"/>
        <v>n.a.</v>
      </c>
      <c r="U121" s="38" t="str">
        <f t="shared" si="8"/>
        <v>n.a.</v>
      </c>
      <c r="V121" s="38">
        <f t="shared" si="8"/>
        <v>6.7346938775510345</v>
      </c>
      <c r="W121" s="38" t="str">
        <f t="shared" si="9"/>
        <v>n.a.</v>
      </c>
      <c r="X121" s="38" t="str">
        <f t="shared" si="9"/>
        <v>n.a.</v>
      </c>
      <c r="Y121" s="38" t="str">
        <f t="shared" si="9"/>
        <v>n.a.</v>
      </c>
      <c r="Z121" s="38">
        <f t="shared" si="9"/>
        <v>0.46590982021443866</v>
      </c>
      <c r="AA121" s="9"/>
      <c r="AB121" s="9"/>
      <c r="AC121" s="9"/>
      <c r="AD121" s="9"/>
      <c r="AE121" s="142"/>
      <c r="AF121" s="142"/>
      <c r="AG121" s="142"/>
      <c r="AH121" s="142"/>
      <c r="AI121" s="142"/>
      <c r="AJ121" s="142"/>
      <c r="AK121" s="142"/>
      <c r="AL121" s="142"/>
    </row>
    <row r="122" spans="1:38">
      <c r="A122" s="4">
        <v>1930</v>
      </c>
      <c r="B122" s="13">
        <v>477373</v>
      </c>
      <c r="C122" s="13"/>
      <c r="D122" s="170">
        <v>334083.5</v>
      </c>
      <c r="E122" s="170"/>
      <c r="F122" s="9"/>
      <c r="G122" s="169">
        <v>152.4</v>
      </c>
      <c r="H122" s="9"/>
      <c r="I122" s="9"/>
      <c r="J122" s="9"/>
      <c r="K122" s="12">
        <f t="shared" si="12"/>
        <v>142.89032532286089</v>
      </c>
      <c r="L122" s="38">
        <f t="shared" si="10"/>
        <v>-8.4609141945732915</v>
      </c>
      <c r="M122" s="12">
        <f t="shared" si="11"/>
        <v>-2.8680688336520044</v>
      </c>
      <c r="N122" s="12">
        <v>-2.3173346567411115</v>
      </c>
      <c r="O122" s="36">
        <f t="shared" si="4"/>
        <v>0</v>
      </c>
      <c r="P122" s="36">
        <f t="shared" si="5"/>
        <v>0</v>
      </c>
      <c r="Q122" s="36">
        <f t="shared" si="6"/>
        <v>0</v>
      </c>
      <c r="R122" s="36">
        <f t="shared" si="7"/>
        <v>1</v>
      </c>
      <c r="S122" s="38" t="str">
        <f t="shared" si="8"/>
        <v>n.a.</v>
      </c>
      <c r="T122" s="38" t="str">
        <f t="shared" si="8"/>
        <v>n.a.</v>
      </c>
      <c r="U122" s="38" t="str">
        <f t="shared" si="8"/>
        <v>n.a.</v>
      </c>
      <c r="V122" s="38">
        <f t="shared" si="8"/>
        <v>-2.8680688336520044</v>
      </c>
      <c r="W122" s="38" t="str">
        <f t="shared" si="9"/>
        <v>n.a.</v>
      </c>
      <c r="X122" s="38" t="str">
        <f t="shared" si="9"/>
        <v>n.a.</v>
      </c>
      <c r="Y122" s="38" t="str">
        <f t="shared" si="9"/>
        <v>n.a.</v>
      </c>
      <c r="Z122" s="38">
        <f t="shared" si="9"/>
        <v>-2.3173346567411115</v>
      </c>
      <c r="AA122" s="9"/>
      <c r="AB122" s="9"/>
      <c r="AC122" s="9"/>
      <c r="AD122" s="9"/>
      <c r="AE122" s="142"/>
      <c r="AF122" s="142"/>
      <c r="AG122" s="142"/>
      <c r="AH122" s="142"/>
      <c r="AI122" s="142"/>
      <c r="AJ122" s="142"/>
      <c r="AK122" s="142"/>
      <c r="AL122" s="142"/>
    </row>
    <row r="123" spans="1:38">
      <c r="A123" s="4">
        <v>1931</v>
      </c>
      <c r="B123" s="13">
        <v>479840</v>
      </c>
      <c r="C123" s="13"/>
      <c r="D123" s="170">
        <v>298785.2</v>
      </c>
      <c r="E123" s="170"/>
      <c r="F123" s="9"/>
      <c r="G123" s="169">
        <v>143.30000000000001</v>
      </c>
      <c r="H123" s="9"/>
      <c r="I123" s="9"/>
      <c r="J123" s="9"/>
      <c r="K123" s="12">
        <f t="shared" si="12"/>
        <v>160.59697736032439</v>
      </c>
      <c r="L123" s="38">
        <f t="shared" si="10"/>
        <v>146.53875761210347</v>
      </c>
      <c r="M123" s="12">
        <f t="shared" si="11"/>
        <v>-5.9711286089238813</v>
      </c>
      <c r="N123" s="12">
        <v>-9.6075213156332655</v>
      </c>
      <c r="O123" s="36">
        <f t="shared" si="4"/>
        <v>0</v>
      </c>
      <c r="P123" s="36">
        <f t="shared" si="5"/>
        <v>0</v>
      </c>
      <c r="Q123" s="36">
        <f t="shared" si="6"/>
        <v>0</v>
      </c>
      <c r="R123" s="36">
        <f t="shared" si="7"/>
        <v>1</v>
      </c>
      <c r="S123" s="38" t="str">
        <f t="shared" si="8"/>
        <v>n.a.</v>
      </c>
      <c r="T123" s="38" t="str">
        <f t="shared" si="8"/>
        <v>n.a.</v>
      </c>
      <c r="U123" s="38" t="str">
        <f t="shared" si="8"/>
        <v>n.a.</v>
      </c>
      <c r="V123" s="38">
        <f t="shared" si="8"/>
        <v>-5.9711286089238813</v>
      </c>
      <c r="W123" s="38" t="str">
        <f t="shared" si="9"/>
        <v>n.a.</v>
      </c>
      <c r="X123" s="38" t="str">
        <f t="shared" si="9"/>
        <v>n.a.</v>
      </c>
      <c r="Y123" s="38" t="str">
        <f t="shared" si="9"/>
        <v>n.a.</v>
      </c>
      <c r="Z123" s="38">
        <f t="shared" si="9"/>
        <v>-9.6075213156332655</v>
      </c>
      <c r="AA123" s="9"/>
      <c r="AB123" s="9"/>
      <c r="AC123" s="9"/>
      <c r="AD123" s="9"/>
      <c r="AE123" s="142"/>
      <c r="AF123" s="142"/>
      <c r="AG123" s="142"/>
      <c r="AH123" s="142"/>
      <c r="AI123" s="142"/>
      <c r="AJ123" s="142"/>
      <c r="AK123" s="142"/>
      <c r="AL123" s="142"/>
    </row>
    <row r="124" spans="1:38">
      <c r="A124" s="4">
        <v>1932</v>
      </c>
      <c r="D124" s="170">
        <v>266223.90000000002</v>
      </c>
      <c r="E124" s="170"/>
      <c r="F124" s="9"/>
      <c r="G124" s="169">
        <v>134</v>
      </c>
      <c r="H124" s="9"/>
      <c r="I124" s="9"/>
      <c r="J124" s="9"/>
      <c r="L124" s="38">
        <f t="shared" si="10"/>
        <v>-139.88998509926225</v>
      </c>
      <c r="M124" s="12">
        <f t="shared" si="11"/>
        <v>-6.4898813677599527</v>
      </c>
      <c r="N124" s="12">
        <v>-7.0881945098945067</v>
      </c>
      <c r="O124" s="36">
        <f t="shared" si="4"/>
        <v>0</v>
      </c>
      <c r="P124" s="36">
        <f t="shared" si="5"/>
        <v>0</v>
      </c>
      <c r="Q124" s="36">
        <f t="shared" si="6"/>
        <v>0</v>
      </c>
      <c r="R124" s="36">
        <f t="shared" si="7"/>
        <v>0</v>
      </c>
      <c r="S124" s="38" t="str">
        <f t="shared" si="8"/>
        <v>n.a.</v>
      </c>
      <c r="T124" s="38" t="str">
        <f t="shared" si="8"/>
        <v>n.a.</v>
      </c>
      <c r="U124" s="38" t="str">
        <f t="shared" si="8"/>
        <v>n.a.</v>
      </c>
      <c r="V124" s="38" t="str">
        <f t="shared" si="8"/>
        <v>n.a.</v>
      </c>
      <c r="W124" s="38" t="str">
        <f t="shared" si="9"/>
        <v>n.a.</v>
      </c>
      <c r="X124" s="38" t="str">
        <f t="shared" si="9"/>
        <v>n.a.</v>
      </c>
      <c r="Y124" s="38" t="str">
        <f t="shared" si="9"/>
        <v>n.a.</v>
      </c>
      <c r="Z124" s="38" t="str">
        <f t="shared" si="9"/>
        <v>n.a.</v>
      </c>
      <c r="AA124" s="9"/>
      <c r="AB124" s="9"/>
      <c r="AC124" s="9"/>
      <c r="AD124" s="9"/>
      <c r="AE124" s="142"/>
      <c r="AF124" s="142"/>
      <c r="AG124" s="142"/>
      <c r="AH124" s="142"/>
      <c r="AI124" s="142"/>
      <c r="AJ124" s="142"/>
      <c r="AK124" s="142"/>
      <c r="AL124" s="142"/>
    </row>
    <row r="125" spans="1:38">
      <c r="A125" s="4">
        <v>1933</v>
      </c>
      <c r="D125" s="170">
        <v>248740.3</v>
      </c>
      <c r="E125" s="170"/>
      <c r="F125" s="9"/>
      <c r="G125" s="169">
        <v>143.5</v>
      </c>
      <c r="H125" s="9"/>
      <c r="I125" s="9"/>
      <c r="J125" s="9"/>
      <c r="L125" s="38">
        <f t="shared" si="10"/>
        <v>-142.89032532286089</v>
      </c>
      <c r="M125" s="12">
        <f t="shared" si="11"/>
        <v>7.0895522388059629</v>
      </c>
      <c r="N125" s="12">
        <v>-0.85755624486163951</v>
      </c>
      <c r="O125" s="36">
        <f t="shared" si="4"/>
        <v>0</v>
      </c>
      <c r="P125" s="36">
        <f t="shared" si="5"/>
        <v>0</v>
      </c>
      <c r="Q125" s="36">
        <f t="shared" si="6"/>
        <v>0</v>
      </c>
      <c r="R125" s="36">
        <f t="shared" si="7"/>
        <v>0</v>
      </c>
      <c r="S125" s="38" t="str">
        <f t="shared" si="8"/>
        <v>n.a.</v>
      </c>
      <c r="T125" s="38" t="str">
        <f t="shared" si="8"/>
        <v>n.a.</v>
      </c>
      <c r="U125" s="38" t="str">
        <f t="shared" si="8"/>
        <v>n.a.</v>
      </c>
      <c r="V125" s="38" t="str">
        <f t="shared" si="8"/>
        <v>n.a.</v>
      </c>
      <c r="W125" s="38" t="str">
        <f t="shared" si="9"/>
        <v>n.a.</v>
      </c>
      <c r="X125" s="38" t="str">
        <f t="shared" si="9"/>
        <v>n.a.</v>
      </c>
      <c r="Y125" s="38" t="str">
        <f t="shared" si="9"/>
        <v>n.a.</v>
      </c>
      <c r="Z125" s="38" t="str">
        <f t="shared" si="9"/>
        <v>n.a.</v>
      </c>
      <c r="AA125" s="9"/>
      <c r="AB125" s="9"/>
      <c r="AC125" s="9"/>
      <c r="AD125" s="9"/>
      <c r="AE125" s="142"/>
      <c r="AF125" s="142"/>
      <c r="AG125" s="142"/>
      <c r="AH125" s="142"/>
      <c r="AI125" s="142"/>
      <c r="AJ125" s="142"/>
      <c r="AK125" s="142"/>
      <c r="AL125" s="142"/>
    </row>
    <row r="126" spans="1:38">
      <c r="A126" s="4">
        <v>1934</v>
      </c>
      <c r="D126" s="170">
        <v>229989.7</v>
      </c>
      <c r="E126" s="170"/>
      <c r="F126" s="9"/>
      <c r="G126" s="169">
        <v>142.1</v>
      </c>
      <c r="H126" s="9"/>
      <c r="I126" s="9"/>
      <c r="J126" s="9"/>
      <c r="L126" s="38">
        <f t="shared" si="10"/>
        <v>-160.59697736032439</v>
      </c>
      <c r="M126" s="12">
        <f t="shared" si="11"/>
        <v>-0.97560975609756184</v>
      </c>
      <c r="N126" s="12">
        <v>-4.8925505200985189</v>
      </c>
      <c r="O126" s="36">
        <f t="shared" si="4"/>
        <v>0</v>
      </c>
      <c r="P126" s="36">
        <f t="shared" si="5"/>
        <v>0</v>
      </c>
      <c r="Q126" s="36">
        <f t="shared" si="6"/>
        <v>0</v>
      </c>
      <c r="R126" s="36">
        <f t="shared" si="7"/>
        <v>0</v>
      </c>
      <c r="S126" s="38" t="str">
        <f t="shared" si="8"/>
        <v>n.a.</v>
      </c>
      <c r="T126" s="38" t="str">
        <f t="shared" si="8"/>
        <v>n.a.</v>
      </c>
      <c r="U126" s="38" t="str">
        <f t="shared" si="8"/>
        <v>n.a.</v>
      </c>
      <c r="V126" s="38" t="str">
        <f t="shared" si="8"/>
        <v>n.a.</v>
      </c>
      <c r="W126" s="38" t="str">
        <f t="shared" si="9"/>
        <v>n.a.</v>
      </c>
      <c r="X126" s="38" t="str">
        <f t="shared" si="9"/>
        <v>n.a.</v>
      </c>
      <c r="Y126" s="38" t="str">
        <f t="shared" si="9"/>
        <v>n.a.</v>
      </c>
      <c r="Z126" s="38" t="str">
        <f t="shared" si="9"/>
        <v>n.a.</v>
      </c>
      <c r="AA126" s="9"/>
      <c r="AB126" s="9"/>
      <c r="AC126" s="9"/>
      <c r="AD126" s="9"/>
      <c r="AE126" s="142"/>
      <c r="AF126" s="142"/>
      <c r="AG126" s="142"/>
      <c r="AH126" s="142"/>
      <c r="AI126" s="142"/>
      <c r="AJ126" s="142"/>
      <c r="AK126" s="142"/>
      <c r="AL126" s="142"/>
    </row>
    <row r="127" spans="1:38">
      <c r="A127" s="4">
        <v>1935</v>
      </c>
      <c r="D127" s="170">
        <v>204412.1</v>
      </c>
      <c r="E127" s="170"/>
      <c r="F127" s="9"/>
      <c r="G127" s="169">
        <v>138.5</v>
      </c>
      <c r="H127" s="9"/>
      <c r="I127" s="9"/>
      <c r="J127" s="9"/>
      <c r="L127" s="38">
        <f t="shared" si="10"/>
        <v>0</v>
      </c>
      <c r="M127" s="12">
        <f t="shared" si="11"/>
        <v>-2.5334271639690265</v>
      </c>
      <c r="N127" s="12">
        <v>-3.5698673839432531</v>
      </c>
      <c r="O127" s="36">
        <f t="shared" si="4"/>
        <v>0</v>
      </c>
      <c r="P127" s="36">
        <f t="shared" si="5"/>
        <v>0</v>
      </c>
      <c r="Q127" s="36">
        <f t="shared" si="6"/>
        <v>0</v>
      </c>
      <c r="R127" s="36">
        <f t="shared" si="7"/>
        <v>0</v>
      </c>
      <c r="S127" s="38" t="str">
        <f t="shared" si="8"/>
        <v>n.a.</v>
      </c>
      <c r="T127" s="38" t="str">
        <f t="shared" si="8"/>
        <v>n.a.</v>
      </c>
      <c r="U127" s="38" t="str">
        <f t="shared" si="8"/>
        <v>n.a.</v>
      </c>
      <c r="V127" s="38" t="str">
        <f t="shared" si="8"/>
        <v>n.a.</v>
      </c>
      <c r="W127" s="38" t="str">
        <f t="shared" si="9"/>
        <v>n.a.</v>
      </c>
      <c r="X127" s="38" t="str">
        <f t="shared" si="9"/>
        <v>n.a.</v>
      </c>
      <c r="Y127" s="38" t="str">
        <f t="shared" si="9"/>
        <v>n.a.</v>
      </c>
      <c r="Z127" s="38" t="str">
        <f t="shared" si="9"/>
        <v>n.a.</v>
      </c>
      <c r="AA127" s="9"/>
      <c r="AB127" s="9"/>
      <c r="AC127" s="9"/>
      <c r="AD127" s="9"/>
      <c r="AE127" s="142"/>
      <c r="AF127" s="142"/>
      <c r="AG127" s="142"/>
      <c r="AH127" s="142"/>
      <c r="AI127" s="142"/>
      <c r="AJ127" s="142"/>
      <c r="AK127" s="142"/>
      <c r="AL127" s="142"/>
    </row>
    <row r="128" spans="1:38">
      <c r="A128" s="4">
        <v>1936</v>
      </c>
      <c r="D128" s="170">
        <v>246318</v>
      </c>
      <c r="E128" s="170"/>
      <c r="F128" s="9"/>
      <c r="G128" s="169">
        <v>143.69999999999999</v>
      </c>
      <c r="H128" s="9"/>
      <c r="I128" s="9"/>
      <c r="J128" s="9"/>
      <c r="L128" s="38">
        <f t="shared" si="10"/>
        <v>0</v>
      </c>
      <c r="M128" s="12">
        <f t="shared" si="11"/>
        <v>3.7545126353790481</v>
      </c>
      <c r="N128" s="12">
        <v>22.767075306479857</v>
      </c>
      <c r="O128" s="36">
        <f t="shared" si="4"/>
        <v>0</v>
      </c>
      <c r="P128" s="36">
        <f t="shared" si="5"/>
        <v>0</v>
      </c>
      <c r="Q128" s="36">
        <f t="shared" si="6"/>
        <v>0</v>
      </c>
      <c r="R128" s="36">
        <f t="shared" si="7"/>
        <v>0</v>
      </c>
      <c r="S128" s="38" t="str">
        <f t="shared" si="8"/>
        <v>n.a.</v>
      </c>
      <c r="T128" s="38" t="str">
        <f t="shared" si="8"/>
        <v>n.a.</v>
      </c>
      <c r="U128" s="38" t="str">
        <f t="shared" si="8"/>
        <v>n.a.</v>
      </c>
      <c r="V128" s="38" t="str">
        <f t="shared" si="8"/>
        <v>n.a.</v>
      </c>
      <c r="W128" s="38" t="str">
        <f t="shared" si="9"/>
        <v>n.a.</v>
      </c>
      <c r="X128" s="38" t="str">
        <f t="shared" si="9"/>
        <v>n.a.</v>
      </c>
      <c r="Y128" s="38" t="str">
        <f t="shared" si="9"/>
        <v>n.a.</v>
      </c>
      <c r="Z128" s="38" t="str">
        <f t="shared" si="9"/>
        <v>n.a.</v>
      </c>
      <c r="AA128" s="9"/>
      <c r="AB128" s="9"/>
      <c r="AC128" s="9"/>
      <c r="AD128" s="9"/>
      <c r="AE128" s="142"/>
      <c r="AF128" s="142"/>
      <c r="AG128" s="142"/>
      <c r="AH128" s="142"/>
      <c r="AI128" s="142"/>
      <c r="AJ128" s="142"/>
      <c r="AK128" s="142"/>
      <c r="AL128" s="142"/>
    </row>
    <row r="129" spans="1:38">
      <c r="A129" s="4">
        <v>1937</v>
      </c>
      <c r="D129" s="170">
        <v>346764</v>
      </c>
      <c r="E129" s="170"/>
      <c r="F129" s="9"/>
      <c r="G129" s="169">
        <v>152.1</v>
      </c>
      <c r="H129" s="9"/>
      <c r="I129" s="9"/>
      <c r="J129" s="9"/>
      <c r="L129" s="38">
        <f t="shared" si="10"/>
        <v>0</v>
      </c>
      <c r="M129" s="12">
        <f t="shared" si="11"/>
        <v>5.845511482254695</v>
      </c>
      <c r="N129" s="12">
        <v>23.395149786019971</v>
      </c>
      <c r="O129" s="36">
        <f t="shared" si="4"/>
        <v>0</v>
      </c>
      <c r="P129" s="36">
        <f t="shared" si="5"/>
        <v>0</v>
      </c>
      <c r="Q129" s="36">
        <f t="shared" si="6"/>
        <v>0</v>
      </c>
      <c r="R129" s="36">
        <f t="shared" si="7"/>
        <v>0</v>
      </c>
      <c r="S129" s="38" t="str">
        <f t="shared" si="8"/>
        <v>n.a.</v>
      </c>
      <c r="T129" s="38" t="str">
        <f t="shared" si="8"/>
        <v>n.a.</v>
      </c>
      <c r="U129" s="38" t="str">
        <f t="shared" si="8"/>
        <v>n.a.</v>
      </c>
      <c r="V129" s="38" t="str">
        <f t="shared" si="8"/>
        <v>n.a.</v>
      </c>
      <c r="W129" s="38" t="str">
        <f t="shared" si="9"/>
        <v>n.a.</v>
      </c>
      <c r="X129" s="38" t="str">
        <f t="shared" si="9"/>
        <v>n.a.</v>
      </c>
      <c r="Y129" s="38" t="str">
        <f t="shared" si="9"/>
        <v>n.a.</v>
      </c>
      <c r="Z129" s="38" t="str">
        <f t="shared" si="9"/>
        <v>n.a.</v>
      </c>
      <c r="AA129" s="9"/>
      <c r="AB129" s="9"/>
      <c r="AC129" s="9"/>
      <c r="AD129" s="9"/>
      <c r="AE129" s="142"/>
      <c r="AF129" s="142"/>
      <c r="AG129" s="142"/>
      <c r="AH129" s="142"/>
      <c r="AI129" s="142"/>
      <c r="AJ129" s="142"/>
      <c r="AK129" s="142"/>
      <c r="AL129" s="142"/>
    </row>
    <row r="130" spans="1:38">
      <c r="A130" s="4">
        <v>1938</v>
      </c>
      <c r="B130" s="13">
        <v>420.55500000000001</v>
      </c>
      <c r="C130" s="13"/>
      <c r="D130" s="170">
        <v>413952.5</v>
      </c>
      <c r="E130" s="170"/>
      <c r="F130" s="9"/>
      <c r="G130" s="169">
        <v>171.4</v>
      </c>
      <c r="H130" s="9"/>
      <c r="I130" s="9"/>
      <c r="J130" s="9"/>
      <c r="K130" s="12" t="s">
        <v>7</v>
      </c>
      <c r="M130" s="12">
        <f t="shared" si="11"/>
        <v>12.689020381328087</v>
      </c>
      <c r="N130" s="12">
        <v>12.572254335260128</v>
      </c>
      <c r="O130" s="36">
        <f t="shared" si="4"/>
        <v>0</v>
      </c>
      <c r="P130" s="36">
        <f t="shared" si="5"/>
        <v>0</v>
      </c>
      <c r="Q130" s="36">
        <f t="shared" si="6"/>
        <v>0</v>
      </c>
      <c r="R130" s="36">
        <f t="shared" si="7"/>
        <v>1</v>
      </c>
      <c r="S130" s="38" t="str">
        <f t="shared" si="8"/>
        <v>n.a.</v>
      </c>
      <c r="T130" s="38" t="str">
        <f t="shared" si="8"/>
        <v>n.a.</v>
      </c>
      <c r="U130" s="38" t="str">
        <f t="shared" si="8"/>
        <v>n.a.</v>
      </c>
      <c r="V130" s="38">
        <f t="shared" si="8"/>
        <v>12.689020381328087</v>
      </c>
      <c r="W130" s="38" t="str">
        <f t="shared" si="9"/>
        <v>n.a.</v>
      </c>
      <c r="X130" s="38" t="str">
        <f t="shared" si="9"/>
        <v>n.a.</v>
      </c>
      <c r="Y130" s="38" t="str">
        <f t="shared" si="9"/>
        <v>n.a.</v>
      </c>
      <c r="Z130" s="38">
        <f t="shared" si="9"/>
        <v>12.572254335260128</v>
      </c>
      <c r="AA130" s="9"/>
      <c r="AB130" s="9"/>
      <c r="AC130" s="9"/>
      <c r="AD130" s="9"/>
      <c r="AE130" s="142"/>
      <c r="AF130" s="142"/>
      <c r="AG130" s="142"/>
      <c r="AH130" s="142"/>
      <c r="AI130" s="142"/>
      <c r="AJ130" s="142"/>
      <c r="AK130" s="142"/>
      <c r="AL130" s="142"/>
    </row>
    <row r="131" spans="1:38">
      <c r="A131" s="4">
        <v>1939</v>
      </c>
      <c r="B131" s="13">
        <v>482.96700000000004</v>
      </c>
      <c r="C131" s="13"/>
      <c r="D131" s="9"/>
      <c r="E131" s="9"/>
      <c r="F131" s="9"/>
      <c r="G131" s="9"/>
      <c r="H131" s="9"/>
      <c r="I131" s="9"/>
      <c r="J131" s="9"/>
      <c r="K131" s="142"/>
      <c r="L131" s="142"/>
      <c r="M131" s="142"/>
      <c r="N131" s="12">
        <v>10.68035943517329</v>
      </c>
      <c r="O131" s="36">
        <f t="shared" si="4"/>
        <v>0</v>
      </c>
      <c r="P131" s="36">
        <f t="shared" si="5"/>
        <v>0</v>
      </c>
      <c r="Q131" s="36">
        <f t="shared" si="6"/>
        <v>0</v>
      </c>
      <c r="R131" s="36">
        <f t="shared" si="7"/>
        <v>0</v>
      </c>
      <c r="S131" s="38" t="str">
        <f t="shared" si="8"/>
        <v>n.a.</v>
      </c>
      <c r="T131" s="38" t="str">
        <f t="shared" si="8"/>
        <v>n.a.</v>
      </c>
      <c r="U131" s="38" t="str">
        <f t="shared" si="8"/>
        <v>n.a.</v>
      </c>
      <c r="V131" s="38" t="str">
        <f t="shared" si="8"/>
        <v>n.a.</v>
      </c>
      <c r="W131" s="38" t="str">
        <f t="shared" si="9"/>
        <v>n.a.</v>
      </c>
      <c r="X131" s="38" t="str">
        <f t="shared" si="9"/>
        <v>n.a.</v>
      </c>
      <c r="Y131" s="38" t="str">
        <f t="shared" si="9"/>
        <v>n.a.</v>
      </c>
      <c r="Z131" s="38" t="str">
        <f t="shared" si="9"/>
        <v>n.a.</v>
      </c>
      <c r="AA131" s="9"/>
      <c r="AB131" s="9"/>
      <c r="AC131" s="9"/>
      <c r="AD131" s="9"/>
      <c r="AE131" s="142"/>
      <c r="AF131" s="142"/>
      <c r="AG131" s="142"/>
      <c r="AH131" s="142"/>
      <c r="AI131" s="142"/>
      <c r="AJ131" s="142"/>
      <c r="AK131" s="142"/>
      <c r="AL131" s="142"/>
    </row>
    <row r="132" spans="1:38">
      <c r="A132" s="4">
        <v>1940</v>
      </c>
      <c r="B132" s="13">
        <v>698.71500000000003</v>
      </c>
      <c r="C132" s="13"/>
      <c r="D132" s="9"/>
      <c r="E132" s="9"/>
      <c r="F132" s="9"/>
      <c r="G132" s="9"/>
      <c r="H132" s="9"/>
      <c r="I132" s="9"/>
      <c r="J132" s="9"/>
      <c r="K132" s="9"/>
      <c r="L132" s="9"/>
      <c r="M132" s="142"/>
      <c r="N132" s="12">
        <v>16.933426119229882</v>
      </c>
      <c r="O132" s="36">
        <f t="shared" si="4"/>
        <v>0</v>
      </c>
      <c r="P132" s="36">
        <f t="shared" si="5"/>
        <v>0</v>
      </c>
      <c r="Q132" s="36">
        <f t="shared" si="6"/>
        <v>0</v>
      </c>
      <c r="R132" s="36">
        <f t="shared" si="7"/>
        <v>0</v>
      </c>
      <c r="S132" s="38" t="str">
        <f t="shared" si="8"/>
        <v>n.a.</v>
      </c>
      <c r="T132" s="38" t="str">
        <f t="shared" si="8"/>
        <v>n.a.</v>
      </c>
      <c r="U132" s="38" t="str">
        <f t="shared" si="8"/>
        <v>n.a.</v>
      </c>
      <c r="V132" s="38" t="str">
        <f t="shared" si="8"/>
        <v>n.a.</v>
      </c>
      <c r="W132" s="38" t="str">
        <f t="shared" si="9"/>
        <v>n.a.</v>
      </c>
      <c r="X132" s="38" t="str">
        <f t="shared" si="9"/>
        <v>n.a.</v>
      </c>
      <c r="Y132" s="38" t="str">
        <f t="shared" si="9"/>
        <v>n.a.</v>
      </c>
      <c r="Z132" s="38" t="str">
        <f t="shared" si="9"/>
        <v>n.a.</v>
      </c>
      <c r="AA132" s="9"/>
      <c r="AB132" s="9"/>
      <c r="AC132" s="9"/>
      <c r="AD132" s="9"/>
      <c r="AE132" s="142"/>
      <c r="AF132" s="142"/>
      <c r="AG132" s="142"/>
      <c r="AH132" s="142"/>
      <c r="AI132" s="142"/>
      <c r="AJ132" s="142"/>
      <c r="AK132" s="142"/>
      <c r="AL132" s="142"/>
    </row>
    <row r="133" spans="1:38">
      <c r="A133" s="4">
        <v>1941</v>
      </c>
      <c r="B133" s="13">
        <v>881.36699999999996</v>
      </c>
      <c r="C133" s="13"/>
      <c r="D133" s="9"/>
      <c r="E133" s="9"/>
      <c r="F133" s="9"/>
      <c r="G133" s="9"/>
      <c r="H133" s="9"/>
      <c r="I133" s="9"/>
      <c r="J133" s="9"/>
      <c r="K133" s="9"/>
      <c r="L133" s="9"/>
      <c r="M133" s="142"/>
      <c r="N133" s="12">
        <v>17.595715135885737</v>
      </c>
      <c r="O133" s="36">
        <f t="shared" si="4"/>
        <v>0</v>
      </c>
      <c r="P133" s="36">
        <f t="shared" si="5"/>
        <v>0</v>
      </c>
      <c r="Q133" s="36">
        <f t="shared" si="6"/>
        <v>0</v>
      </c>
      <c r="R133" s="36">
        <f t="shared" si="7"/>
        <v>0</v>
      </c>
      <c r="S133" s="38" t="str">
        <f t="shared" si="8"/>
        <v>n.a.</v>
      </c>
      <c r="T133" s="38" t="str">
        <f t="shared" si="8"/>
        <v>n.a.</v>
      </c>
      <c r="U133" s="38" t="str">
        <f t="shared" si="8"/>
        <v>n.a.</v>
      </c>
      <c r="V133" s="38" t="str">
        <f t="shared" si="8"/>
        <v>n.a.</v>
      </c>
      <c r="W133" s="38" t="str">
        <f t="shared" si="9"/>
        <v>n.a.</v>
      </c>
      <c r="X133" s="38" t="str">
        <f t="shared" si="9"/>
        <v>n.a.</v>
      </c>
      <c r="Y133" s="38" t="str">
        <f t="shared" si="9"/>
        <v>n.a.</v>
      </c>
      <c r="Z133" s="38" t="str">
        <f t="shared" si="9"/>
        <v>n.a.</v>
      </c>
      <c r="AA133" s="9"/>
      <c r="AB133" s="9"/>
      <c r="AC133" s="9"/>
      <c r="AD133" s="9"/>
      <c r="AE133" s="142"/>
      <c r="AF133" s="142"/>
      <c r="AG133" s="142"/>
      <c r="AH133" s="142"/>
      <c r="AI133" s="142"/>
      <c r="AJ133" s="142"/>
      <c r="AK133" s="142"/>
      <c r="AL133" s="142"/>
    </row>
    <row r="134" spans="1:38">
      <c r="A134" s="4">
        <v>1942</v>
      </c>
      <c r="B134" s="13">
        <v>1066.6790000000001</v>
      </c>
      <c r="C134" s="13"/>
      <c r="D134" s="9"/>
      <c r="E134" s="9"/>
      <c r="F134" s="9"/>
      <c r="G134" s="9"/>
      <c r="H134" s="9"/>
      <c r="I134" s="9"/>
      <c r="J134" s="9"/>
      <c r="K134" s="9"/>
      <c r="L134" s="9"/>
      <c r="M134" s="142"/>
      <c r="N134" s="12">
        <v>23.026315789473678</v>
      </c>
      <c r="O134" s="36">
        <f t="shared" si="4"/>
        <v>0</v>
      </c>
      <c r="P134" s="36">
        <f t="shared" si="5"/>
        <v>0</v>
      </c>
      <c r="Q134" s="36">
        <f t="shared" si="6"/>
        <v>0</v>
      </c>
      <c r="R134" s="36">
        <f t="shared" si="7"/>
        <v>0</v>
      </c>
      <c r="S134" s="38" t="str">
        <f t="shared" si="8"/>
        <v>n.a.</v>
      </c>
      <c r="T134" s="38" t="str">
        <f t="shared" si="8"/>
        <v>n.a.</v>
      </c>
      <c r="U134" s="38" t="str">
        <f t="shared" si="8"/>
        <v>n.a.</v>
      </c>
      <c r="V134" s="38" t="str">
        <f t="shared" si="8"/>
        <v>n.a.</v>
      </c>
      <c r="W134" s="38" t="str">
        <f t="shared" si="9"/>
        <v>n.a.</v>
      </c>
      <c r="X134" s="38" t="str">
        <f t="shared" si="9"/>
        <v>n.a.</v>
      </c>
      <c r="Y134" s="38" t="str">
        <f t="shared" si="9"/>
        <v>n.a.</v>
      </c>
      <c r="Z134" s="38" t="str">
        <f t="shared" si="9"/>
        <v>n.a.</v>
      </c>
      <c r="AA134" s="9"/>
      <c r="AB134" s="9"/>
      <c r="AC134" s="9"/>
      <c r="AD134" s="9"/>
      <c r="AE134" s="142"/>
      <c r="AF134" s="142"/>
      <c r="AG134" s="142"/>
      <c r="AH134" s="142"/>
      <c r="AI134" s="142"/>
      <c r="AJ134" s="142"/>
      <c r="AK134" s="142"/>
      <c r="AL134" s="142"/>
    </row>
    <row r="135" spans="1:38">
      <c r="A135" s="4">
        <v>1943</v>
      </c>
      <c r="B135" s="13">
        <v>1333.5</v>
      </c>
      <c r="C135" s="13"/>
      <c r="D135" s="9"/>
      <c r="E135" s="9"/>
      <c r="F135" s="9"/>
      <c r="G135" s="9"/>
      <c r="H135" s="9"/>
      <c r="I135" s="9"/>
      <c r="J135" s="9"/>
      <c r="K135" s="9"/>
      <c r="L135" s="9"/>
      <c r="M135" s="142"/>
      <c r="N135" s="12">
        <v>30.234471410942003</v>
      </c>
      <c r="O135" s="36">
        <f t="shared" si="4"/>
        <v>0</v>
      </c>
      <c r="P135" s="36">
        <f t="shared" si="5"/>
        <v>0</v>
      </c>
      <c r="Q135" s="36">
        <f t="shared" si="6"/>
        <v>0</v>
      </c>
      <c r="R135" s="36">
        <f t="shared" si="7"/>
        <v>0</v>
      </c>
      <c r="S135" s="38" t="str">
        <f t="shared" si="8"/>
        <v>n.a.</v>
      </c>
      <c r="T135" s="38" t="str">
        <f t="shared" si="8"/>
        <v>n.a.</v>
      </c>
      <c r="U135" s="38" t="str">
        <f t="shared" si="8"/>
        <v>n.a.</v>
      </c>
      <c r="V135" s="38" t="str">
        <f t="shared" si="8"/>
        <v>n.a.</v>
      </c>
      <c r="W135" s="38" t="str">
        <f t="shared" si="9"/>
        <v>n.a.</v>
      </c>
      <c r="X135" s="38" t="str">
        <f t="shared" si="9"/>
        <v>n.a.</v>
      </c>
      <c r="Y135" s="38" t="str">
        <f t="shared" si="9"/>
        <v>n.a.</v>
      </c>
      <c r="Z135" s="38" t="str">
        <f t="shared" si="9"/>
        <v>n.a.</v>
      </c>
      <c r="AA135" s="9"/>
      <c r="AB135" s="9"/>
      <c r="AC135" s="9"/>
      <c r="AD135" s="9"/>
      <c r="AE135" s="142"/>
      <c r="AF135" s="142"/>
      <c r="AG135" s="142"/>
      <c r="AH135" s="142"/>
      <c r="AI135" s="142"/>
      <c r="AJ135" s="142"/>
      <c r="AK135" s="142"/>
      <c r="AL135" s="142"/>
    </row>
    <row r="136" spans="1:38">
      <c r="A136" s="4">
        <v>1944</v>
      </c>
      <c r="B136" s="13">
        <v>1679.9159999999999</v>
      </c>
      <c r="C136" s="13"/>
      <c r="D136" s="9"/>
      <c r="E136" s="9"/>
      <c r="F136" s="9"/>
      <c r="G136" s="9"/>
      <c r="H136" s="9"/>
      <c r="I136" s="9"/>
      <c r="J136" s="9"/>
      <c r="K136" s="9"/>
      <c r="L136" s="9"/>
      <c r="M136" s="142"/>
      <c r="N136" s="12">
        <v>20.014739945251627</v>
      </c>
      <c r="O136" s="36">
        <f t="shared" si="4"/>
        <v>0</v>
      </c>
      <c r="P136" s="36">
        <f t="shared" si="5"/>
        <v>0</v>
      </c>
      <c r="Q136" s="36">
        <f t="shared" si="6"/>
        <v>0</v>
      </c>
      <c r="R136" s="36">
        <f t="shared" si="7"/>
        <v>0</v>
      </c>
      <c r="S136" s="38" t="str">
        <f t="shared" si="8"/>
        <v>n.a.</v>
      </c>
      <c r="T136" s="38" t="str">
        <f t="shared" si="8"/>
        <v>n.a.</v>
      </c>
      <c r="U136" s="38" t="str">
        <f t="shared" si="8"/>
        <v>n.a.</v>
      </c>
      <c r="V136" s="38" t="str">
        <f t="shared" ref="V136:V199" si="13">IF(R136=1,$M136,"n.a.")</f>
        <v>n.a.</v>
      </c>
      <c r="W136" s="38" t="str">
        <f t="shared" si="9"/>
        <v>n.a.</v>
      </c>
      <c r="X136" s="38" t="str">
        <f t="shared" si="9"/>
        <v>n.a.</v>
      </c>
      <c r="Y136" s="38" t="str">
        <f t="shared" si="9"/>
        <v>n.a.</v>
      </c>
      <c r="Z136" s="38" t="str">
        <f t="shared" ref="Z136:Z199" si="14">IF(R136=1,$N136,"n.a.")</f>
        <v>n.a.</v>
      </c>
      <c r="AA136" s="9"/>
      <c r="AB136" s="9"/>
      <c r="AC136" s="9"/>
      <c r="AD136" s="9"/>
      <c r="AE136" s="142"/>
      <c r="AF136" s="142"/>
      <c r="AG136" s="142"/>
      <c r="AH136" s="142"/>
      <c r="AI136" s="142"/>
      <c r="AJ136" s="142"/>
      <c r="AK136" s="142"/>
      <c r="AL136" s="142"/>
    </row>
    <row r="137" spans="1:38">
      <c r="A137" s="4">
        <v>1945</v>
      </c>
      <c r="B137" s="13">
        <v>1831.8589999999999</v>
      </c>
      <c r="C137" s="13"/>
      <c r="D137" s="9"/>
      <c r="E137" s="9"/>
      <c r="F137" s="9"/>
      <c r="G137" s="9"/>
      <c r="H137" s="9"/>
      <c r="I137" s="9"/>
      <c r="J137" s="9"/>
      <c r="K137" s="9"/>
      <c r="L137" s="9"/>
      <c r="M137" s="142"/>
      <c r="N137" s="12">
        <v>61.67207649793842</v>
      </c>
      <c r="O137" s="36">
        <f t="shared" ref="O137:O200" si="15">IF(AND(K137&gt;0,K137&lt;30),1,0)</f>
        <v>0</v>
      </c>
      <c r="P137" s="36">
        <f t="shared" ref="P137:P200" si="16">IF(AND($K137&gt;30,$K137&lt;60),1,0)</f>
        <v>0</v>
      </c>
      <c r="Q137" s="36">
        <f t="shared" ref="Q137:Q200" si="17">IF(AND($K137&gt;60,$K137&lt;90),1,0)</f>
        <v>0</v>
      </c>
      <c r="R137" s="36">
        <f t="shared" ref="R137:R200" si="18">IF($K137&gt;90,1,0)</f>
        <v>0</v>
      </c>
      <c r="S137" s="38" t="str">
        <f t="shared" ref="S137:V200" si="19">IF(O137=1,$M137,"n.a.")</f>
        <v>n.a.</v>
      </c>
      <c r="T137" s="38" t="str">
        <f t="shared" si="19"/>
        <v>n.a.</v>
      </c>
      <c r="U137" s="38" t="str">
        <f t="shared" si="19"/>
        <v>n.a.</v>
      </c>
      <c r="V137" s="38" t="str">
        <f t="shared" si="13"/>
        <v>n.a.</v>
      </c>
      <c r="W137" s="38" t="str">
        <f t="shared" ref="W137:Z200" si="20">IF(O137=1,$N137,"n.a.")</f>
        <v>n.a.</v>
      </c>
      <c r="X137" s="38" t="str">
        <f t="shared" si="20"/>
        <v>n.a.</v>
      </c>
      <c r="Y137" s="38" t="str">
        <f t="shared" si="20"/>
        <v>n.a.</v>
      </c>
      <c r="Z137" s="38" t="str">
        <f t="shared" si="14"/>
        <v>n.a.</v>
      </c>
      <c r="AA137" s="9"/>
      <c r="AB137" s="9"/>
      <c r="AC137" s="9"/>
      <c r="AD137" s="9"/>
      <c r="AE137" s="142"/>
      <c r="AF137" s="142"/>
      <c r="AG137" s="142"/>
      <c r="AH137" s="142"/>
      <c r="AI137" s="142"/>
      <c r="AJ137" s="142"/>
      <c r="AK137" s="142"/>
      <c r="AL137" s="142"/>
    </row>
    <row r="138" spans="1:38">
      <c r="A138" s="4">
        <v>1946</v>
      </c>
      <c r="B138" s="13">
        <v>2195.643</v>
      </c>
      <c r="C138" s="13"/>
      <c r="D138" s="9"/>
      <c r="E138" s="9"/>
      <c r="F138" s="9"/>
      <c r="G138" s="9"/>
      <c r="H138" s="9"/>
      <c r="I138" s="9"/>
      <c r="J138" s="9"/>
      <c r="K138" s="142"/>
      <c r="L138" s="9"/>
      <c r="M138" s="142"/>
      <c r="N138" s="12">
        <v>74.019208855607999</v>
      </c>
      <c r="O138" s="36">
        <f t="shared" si="15"/>
        <v>0</v>
      </c>
      <c r="P138" s="36">
        <f t="shared" si="16"/>
        <v>0</v>
      </c>
      <c r="Q138" s="36">
        <f t="shared" si="17"/>
        <v>0</v>
      </c>
      <c r="R138" s="36">
        <f t="shared" si="18"/>
        <v>0</v>
      </c>
      <c r="S138" s="38" t="str">
        <f t="shared" si="19"/>
        <v>n.a.</v>
      </c>
      <c r="T138" s="38" t="str">
        <f t="shared" si="19"/>
        <v>n.a.</v>
      </c>
      <c r="U138" s="38" t="str">
        <f t="shared" si="19"/>
        <v>n.a.</v>
      </c>
      <c r="V138" s="38" t="str">
        <f t="shared" si="13"/>
        <v>n.a.</v>
      </c>
      <c r="W138" s="38" t="str">
        <f t="shared" si="20"/>
        <v>n.a.</v>
      </c>
      <c r="X138" s="38" t="str">
        <f t="shared" si="20"/>
        <v>n.a.</v>
      </c>
      <c r="Y138" s="38" t="str">
        <f t="shared" si="20"/>
        <v>n.a.</v>
      </c>
      <c r="Z138" s="38" t="str">
        <f t="shared" si="14"/>
        <v>n.a.</v>
      </c>
      <c r="AA138" s="9"/>
      <c r="AB138" s="9"/>
      <c r="AC138" s="9"/>
      <c r="AD138" s="9"/>
      <c r="AE138" s="142"/>
      <c r="AF138" s="142"/>
      <c r="AG138" s="142"/>
      <c r="AH138" s="142"/>
      <c r="AI138" s="142"/>
      <c r="AJ138" s="142"/>
      <c r="AK138" s="142"/>
      <c r="AL138" s="142"/>
    </row>
    <row r="139" spans="1:38">
      <c r="A139" s="4">
        <v>1947</v>
      </c>
      <c r="B139" s="13">
        <v>2499.1</v>
      </c>
      <c r="C139" s="13"/>
      <c r="D139" s="9"/>
      <c r="E139" s="9"/>
      <c r="F139" s="9"/>
      <c r="G139" s="9"/>
      <c r="H139" s="9"/>
      <c r="I139" s="9"/>
      <c r="J139" s="9"/>
      <c r="K139" s="142"/>
      <c r="L139" s="9"/>
      <c r="M139" s="142"/>
      <c r="N139" s="12">
        <v>56.495166822575612</v>
      </c>
      <c r="O139" s="36">
        <f t="shared" si="15"/>
        <v>0</v>
      </c>
      <c r="P139" s="36">
        <f t="shared" si="16"/>
        <v>0</v>
      </c>
      <c r="Q139" s="36">
        <f t="shared" si="17"/>
        <v>0</v>
      </c>
      <c r="R139" s="36">
        <f t="shared" si="18"/>
        <v>0</v>
      </c>
      <c r="S139" s="38" t="str">
        <f t="shared" si="19"/>
        <v>n.a.</v>
      </c>
      <c r="T139" s="38" t="str">
        <f t="shared" si="19"/>
        <v>n.a.</v>
      </c>
      <c r="U139" s="38" t="str">
        <f t="shared" si="19"/>
        <v>n.a.</v>
      </c>
      <c r="V139" s="38" t="str">
        <f t="shared" si="13"/>
        <v>n.a.</v>
      </c>
      <c r="W139" s="38" t="str">
        <f t="shared" si="20"/>
        <v>n.a.</v>
      </c>
      <c r="X139" s="38" t="str">
        <f t="shared" si="20"/>
        <v>n.a.</v>
      </c>
      <c r="Y139" s="38" t="str">
        <f t="shared" si="20"/>
        <v>n.a.</v>
      </c>
      <c r="Z139" s="38" t="str">
        <f t="shared" si="14"/>
        <v>n.a.</v>
      </c>
      <c r="AA139" s="9"/>
      <c r="AB139" s="9"/>
      <c r="AC139" s="9"/>
      <c r="AD139" s="9"/>
      <c r="AE139" s="142"/>
      <c r="AF139" s="142"/>
      <c r="AG139" s="142"/>
      <c r="AH139" s="142"/>
      <c r="AI139" s="142"/>
      <c r="AJ139" s="142"/>
      <c r="AK139" s="142"/>
      <c r="AL139" s="142"/>
    </row>
    <row r="140" spans="1:38">
      <c r="A140" s="4">
        <f t="shared" ref="A140:A200" si="21">A139+1</f>
        <v>1948</v>
      </c>
      <c r="B140" s="13">
        <v>3411.7</v>
      </c>
      <c r="C140" s="13"/>
      <c r="D140" s="9"/>
      <c r="E140" s="9"/>
      <c r="F140" s="9"/>
      <c r="G140" s="9"/>
      <c r="H140" s="9"/>
      <c r="I140" s="9"/>
      <c r="J140" s="9"/>
      <c r="K140" s="142"/>
      <c r="L140" s="9"/>
      <c r="M140" s="142"/>
      <c r="N140" s="12">
        <v>42.432453973061293</v>
      </c>
      <c r="O140" s="36">
        <f t="shared" si="15"/>
        <v>0</v>
      </c>
      <c r="P140" s="36">
        <f t="shared" si="16"/>
        <v>0</v>
      </c>
      <c r="Q140" s="36">
        <f t="shared" si="17"/>
        <v>0</v>
      </c>
      <c r="R140" s="36">
        <f t="shared" si="18"/>
        <v>0</v>
      </c>
      <c r="S140" s="38" t="str">
        <f t="shared" si="19"/>
        <v>n.a.</v>
      </c>
      <c r="T140" s="38" t="str">
        <f t="shared" si="19"/>
        <v>n.a.</v>
      </c>
      <c r="U140" s="38" t="str">
        <f t="shared" si="19"/>
        <v>n.a.</v>
      </c>
      <c r="V140" s="38" t="str">
        <f t="shared" si="13"/>
        <v>n.a.</v>
      </c>
      <c r="W140" s="38" t="str">
        <f t="shared" si="20"/>
        <v>n.a.</v>
      </c>
      <c r="X140" s="38" t="str">
        <f t="shared" si="20"/>
        <v>n.a.</v>
      </c>
      <c r="Y140" s="38" t="str">
        <f t="shared" si="20"/>
        <v>n.a.</v>
      </c>
      <c r="Z140" s="38" t="str">
        <f t="shared" si="14"/>
        <v>n.a.</v>
      </c>
      <c r="AA140" s="9"/>
      <c r="AB140" s="9"/>
      <c r="AC140" s="9"/>
      <c r="AD140" s="9"/>
      <c r="AE140" s="142"/>
      <c r="AF140" s="142"/>
      <c r="AG140" s="142"/>
      <c r="AH140" s="142"/>
      <c r="AI140" s="142"/>
      <c r="AJ140" s="142"/>
      <c r="AK140" s="142"/>
      <c r="AL140" s="142"/>
    </row>
    <row r="141" spans="1:38">
      <c r="A141" s="4">
        <f t="shared" si="21"/>
        <v>1949</v>
      </c>
      <c r="B141" s="13">
        <v>3905.8</v>
      </c>
      <c r="C141" s="13"/>
      <c r="D141" s="9"/>
      <c r="E141" s="172">
        <v>13033</v>
      </c>
      <c r="F141" s="9">
        <v>13657</v>
      </c>
      <c r="G141" s="169">
        <v>166.8</v>
      </c>
      <c r="H141" s="9"/>
      <c r="I141" s="9"/>
      <c r="J141" s="9"/>
      <c r="K141" s="12">
        <f t="shared" ref="K141:K164" si="22">100*B141/F141</f>
        <v>28.59925313026287</v>
      </c>
      <c r="L141" s="38">
        <f t="shared" ref="L141:L201" si="23">K141-K138</f>
        <v>28.59925313026287</v>
      </c>
      <c r="M141" s="142"/>
      <c r="N141" s="12">
        <v>-0.41128084606345294</v>
      </c>
      <c r="O141" s="36">
        <f t="shared" si="15"/>
        <v>1</v>
      </c>
      <c r="P141" s="36">
        <f t="shared" si="16"/>
        <v>0</v>
      </c>
      <c r="Q141" s="36">
        <f t="shared" si="17"/>
        <v>0</v>
      </c>
      <c r="R141" s="36">
        <f t="shared" si="18"/>
        <v>0</v>
      </c>
      <c r="S141" s="38">
        <f t="shared" si="19"/>
        <v>0</v>
      </c>
      <c r="T141" s="38" t="str">
        <f t="shared" si="19"/>
        <v>n.a.</v>
      </c>
      <c r="U141" s="38" t="str">
        <f t="shared" si="19"/>
        <v>n.a.</v>
      </c>
      <c r="V141" s="38" t="str">
        <f t="shared" si="13"/>
        <v>n.a.</v>
      </c>
      <c r="W141" s="38">
        <f t="shared" si="20"/>
        <v>-0.41128084606345294</v>
      </c>
      <c r="X141" s="38" t="str">
        <f t="shared" si="20"/>
        <v>n.a.</v>
      </c>
      <c r="Y141" s="38" t="str">
        <f t="shared" si="20"/>
        <v>n.a.</v>
      </c>
      <c r="Z141" s="38" t="str">
        <f t="shared" si="14"/>
        <v>n.a.</v>
      </c>
      <c r="AA141" s="9"/>
      <c r="AB141" s="9"/>
      <c r="AC141" s="9"/>
      <c r="AD141" s="9"/>
      <c r="AE141" s="142"/>
      <c r="AF141" s="142"/>
      <c r="AG141" s="142"/>
      <c r="AH141" s="142"/>
      <c r="AI141" s="142"/>
      <c r="AJ141" s="142"/>
      <c r="AK141" s="142"/>
      <c r="AL141" s="142"/>
    </row>
    <row r="142" spans="1:38">
      <c r="A142" s="4">
        <f t="shared" si="21"/>
        <v>1950</v>
      </c>
      <c r="B142" s="13">
        <v>4133</v>
      </c>
      <c r="C142" s="13"/>
      <c r="D142" s="192">
        <f>100.9*1000</f>
        <v>100900</v>
      </c>
      <c r="E142" s="172">
        <v>15305</v>
      </c>
      <c r="F142" s="9">
        <v>15073</v>
      </c>
      <c r="G142" s="169">
        <v>179.3</v>
      </c>
      <c r="H142" s="9"/>
      <c r="I142" s="9"/>
      <c r="J142" s="9"/>
      <c r="K142" s="12">
        <f t="shared" si="22"/>
        <v>27.419889869302725</v>
      </c>
      <c r="L142" s="41">
        <f t="shared" si="23"/>
        <v>27.419889869302725</v>
      </c>
      <c r="M142" s="12">
        <f t="shared" si="11"/>
        <v>7.4940047961630674</v>
      </c>
      <c r="N142" s="12">
        <v>8.0530973451327519</v>
      </c>
      <c r="O142" s="36">
        <f t="shared" si="15"/>
        <v>1</v>
      </c>
      <c r="P142" s="36">
        <f t="shared" si="16"/>
        <v>0</v>
      </c>
      <c r="Q142" s="36">
        <f t="shared" si="17"/>
        <v>0</v>
      </c>
      <c r="R142" s="36">
        <f t="shared" si="18"/>
        <v>0</v>
      </c>
      <c r="S142" s="38">
        <f t="shared" si="19"/>
        <v>7.4940047961630674</v>
      </c>
      <c r="T142" s="38" t="str">
        <f t="shared" si="19"/>
        <v>n.a.</v>
      </c>
      <c r="U142" s="38" t="str">
        <f t="shared" si="19"/>
        <v>n.a.</v>
      </c>
      <c r="V142" s="38" t="str">
        <f t="shared" si="13"/>
        <v>n.a.</v>
      </c>
      <c r="W142" s="38">
        <f t="shared" si="20"/>
        <v>8.0530973451327519</v>
      </c>
      <c r="X142" s="38" t="str">
        <f t="shared" si="20"/>
        <v>n.a.</v>
      </c>
      <c r="Y142" s="38" t="str">
        <f t="shared" si="20"/>
        <v>n.a.</v>
      </c>
      <c r="Z142" s="38" t="str">
        <f t="shared" si="14"/>
        <v>n.a.</v>
      </c>
      <c r="AA142" s="9"/>
      <c r="AB142" s="9"/>
      <c r="AC142" s="9"/>
      <c r="AD142" s="9"/>
      <c r="AE142" s="142"/>
      <c r="AF142" s="142"/>
      <c r="AG142" s="142"/>
      <c r="AH142" s="142"/>
      <c r="AI142" s="142"/>
      <c r="AJ142" s="142"/>
      <c r="AK142" s="142"/>
      <c r="AL142" s="142"/>
    </row>
    <row r="143" spans="1:38">
      <c r="A143" s="4">
        <f t="shared" si="21"/>
        <v>1951</v>
      </c>
      <c r="B143" s="13">
        <v>4286.6000000000004</v>
      </c>
      <c r="C143" s="13"/>
      <c r="D143" s="192">
        <v>123600</v>
      </c>
      <c r="E143" s="172">
        <v>19290</v>
      </c>
      <c r="F143" s="9">
        <v>18765</v>
      </c>
      <c r="G143" s="169">
        <v>190.3</v>
      </c>
      <c r="H143" s="9"/>
      <c r="I143" s="9"/>
      <c r="J143" s="9"/>
      <c r="K143" s="12">
        <f t="shared" si="22"/>
        <v>22.843591793232083</v>
      </c>
      <c r="L143" s="41">
        <f t="shared" si="23"/>
        <v>22.843591793232083</v>
      </c>
      <c r="M143" s="12">
        <f t="shared" si="11"/>
        <v>6.1349693251533832</v>
      </c>
      <c r="N143" s="12">
        <v>19.684388619339281</v>
      </c>
      <c r="O143" s="36">
        <f t="shared" si="15"/>
        <v>1</v>
      </c>
      <c r="P143" s="36">
        <f t="shared" si="16"/>
        <v>0</v>
      </c>
      <c r="Q143" s="36">
        <f t="shared" si="17"/>
        <v>0</v>
      </c>
      <c r="R143" s="36">
        <f t="shared" si="18"/>
        <v>0</v>
      </c>
      <c r="S143" s="38">
        <f t="shared" si="19"/>
        <v>6.1349693251533832</v>
      </c>
      <c r="T143" s="38" t="str">
        <f t="shared" si="19"/>
        <v>n.a.</v>
      </c>
      <c r="U143" s="38" t="str">
        <f t="shared" si="19"/>
        <v>n.a.</v>
      </c>
      <c r="V143" s="38" t="str">
        <f t="shared" si="13"/>
        <v>n.a.</v>
      </c>
      <c r="W143" s="38">
        <f t="shared" si="20"/>
        <v>19.684388619339281</v>
      </c>
      <c r="X143" s="38" t="str">
        <f t="shared" si="20"/>
        <v>n.a.</v>
      </c>
      <c r="Y143" s="38" t="str">
        <f t="shared" si="20"/>
        <v>n.a.</v>
      </c>
      <c r="Z143" s="38" t="str">
        <f t="shared" si="14"/>
        <v>n.a.</v>
      </c>
      <c r="AA143" s="9"/>
      <c r="AB143" s="9"/>
      <c r="AC143" s="9"/>
      <c r="AD143" s="9"/>
      <c r="AE143" s="142"/>
      <c r="AF143" s="142"/>
      <c r="AG143" s="142"/>
      <c r="AH143" s="142"/>
      <c r="AI143" s="142"/>
      <c r="AJ143" s="142"/>
      <c r="AK143" s="142"/>
      <c r="AL143" s="142"/>
    </row>
    <row r="144" spans="1:38">
      <c r="A144" s="4">
        <f t="shared" si="21"/>
        <v>1952</v>
      </c>
      <c r="B144" s="13">
        <v>4871.5</v>
      </c>
      <c r="C144" s="13"/>
      <c r="D144" s="192">
        <v>145600</v>
      </c>
      <c r="E144" s="172">
        <v>22466</v>
      </c>
      <c r="F144" s="9">
        <v>20732</v>
      </c>
      <c r="G144" s="169">
        <v>195.3</v>
      </c>
      <c r="H144" s="9"/>
      <c r="I144" s="9"/>
      <c r="J144" s="9"/>
      <c r="K144" s="12">
        <f t="shared" si="22"/>
        <v>23.497491800115764</v>
      </c>
      <c r="L144" s="41">
        <f t="shared" si="23"/>
        <v>-5.1017613301471059</v>
      </c>
      <c r="M144" s="12">
        <f t="shared" si="11"/>
        <v>2.6274303730951187</v>
      </c>
      <c r="N144" s="12">
        <v>6.6772770916105211</v>
      </c>
      <c r="O144" s="36">
        <f t="shared" si="15"/>
        <v>1</v>
      </c>
      <c r="P144" s="36">
        <f t="shared" si="16"/>
        <v>0</v>
      </c>
      <c r="Q144" s="36">
        <f t="shared" si="17"/>
        <v>0</v>
      </c>
      <c r="R144" s="36">
        <f t="shared" si="18"/>
        <v>0</v>
      </c>
      <c r="S144" s="38">
        <f t="shared" si="19"/>
        <v>2.6274303730951187</v>
      </c>
      <c r="T144" s="38" t="str">
        <f t="shared" si="19"/>
        <v>n.a.</v>
      </c>
      <c r="U144" s="38" t="str">
        <f t="shared" si="19"/>
        <v>n.a.</v>
      </c>
      <c r="V144" s="38" t="str">
        <f t="shared" si="13"/>
        <v>n.a.</v>
      </c>
      <c r="W144" s="38">
        <f t="shared" si="20"/>
        <v>6.6772770916105211</v>
      </c>
      <c r="X144" s="38" t="str">
        <f t="shared" si="20"/>
        <v>n.a.</v>
      </c>
      <c r="Y144" s="38" t="str">
        <f t="shared" si="20"/>
        <v>n.a.</v>
      </c>
      <c r="Z144" s="38" t="str">
        <f t="shared" si="14"/>
        <v>n.a.</v>
      </c>
      <c r="AA144" s="9"/>
      <c r="AB144" s="9"/>
      <c r="AC144" s="9"/>
      <c r="AD144" s="9"/>
      <c r="AE144" s="142"/>
      <c r="AF144" s="142"/>
      <c r="AG144" s="142"/>
      <c r="AH144" s="142"/>
      <c r="AI144" s="142"/>
      <c r="AJ144" s="142"/>
      <c r="AK144" s="142"/>
      <c r="AL144" s="142"/>
    </row>
    <row r="145" spans="1:38">
      <c r="A145" s="4">
        <f t="shared" si="21"/>
        <v>1953</v>
      </c>
      <c r="B145" s="13">
        <v>5417.5</v>
      </c>
      <c r="C145" s="13"/>
      <c r="D145" s="192">
        <v>151800</v>
      </c>
      <c r="E145" s="172">
        <v>23307</v>
      </c>
      <c r="F145" s="9">
        <v>21013</v>
      </c>
      <c r="G145" s="169">
        <v>201</v>
      </c>
      <c r="H145" s="9"/>
      <c r="I145" s="9"/>
      <c r="J145" s="9"/>
      <c r="K145" s="12">
        <f t="shared" si="22"/>
        <v>25.781658973016704</v>
      </c>
      <c r="L145" s="38">
        <f t="shared" si="23"/>
        <v>-1.6382308962860215</v>
      </c>
      <c r="M145" s="12">
        <f t="shared" si="11"/>
        <v>2.9185867895545226</v>
      </c>
      <c r="N145" s="12">
        <v>-2.005195768980061</v>
      </c>
      <c r="O145" s="36">
        <f t="shared" si="15"/>
        <v>1</v>
      </c>
      <c r="P145" s="36">
        <f t="shared" si="16"/>
        <v>0</v>
      </c>
      <c r="Q145" s="36">
        <f t="shared" si="17"/>
        <v>0</v>
      </c>
      <c r="R145" s="36">
        <f t="shared" si="18"/>
        <v>0</v>
      </c>
      <c r="S145" s="38">
        <f t="shared" si="19"/>
        <v>2.9185867895545226</v>
      </c>
      <c r="T145" s="38" t="str">
        <f t="shared" si="19"/>
        <v>n.a.</v>
      </c>
      <c r="U145" s="38" t="str">
        <f t="shared" si="19"/>
        <v>n.a.</v>
      </c>
      <c r="V145" s="38" t="str">
        <f t="shared" si="13"/>
        <v>n.a.</v>
      </c>
      <c r="W145" s="38">
        <f t="shared" si="20"/>
        <v>-2.005195768980061</v>
      </c>
      <c r="X145" s="38" t="str">
        <f t="shared" si="20"/>
        <v>n.a.</v>
      </c>
      <c r="Y145" s="38" t="str">
        <f t="shared" si="20"/>
        <v>n.a.</v>
      </c>
      <c r="Z145" s="38" t="str">
        <f t="shared" si="14"/>
        <v>n.a.</v>
      </c>
      <c r="AA145" s="9"/>
      <c r="AB145" s="9"/>
      <c r="AC145" s="9"/>
      <c r="AD145" s="9"/>
      <c r="AE145" s="142"/>
      <c r="AF145" s="142"/>
      <c r="AG145" s="142"/>
      <c r="AH145" s="142"/>
      <c r="AI145" s="142"/>
      <c r="AJ145" s="142"/>
      <c r="AK145" s="142"/>
      <c r="AL145" s="142"/>
    </row>
    <row r="146" spans="1:38">
      <c r="A146" s="4">
        <f t="shared" si="21"/>
        <v>1954</v>
      </c>
      <c r="B146" s="13">
        <v>5647</v>
      </c>
      <c r="C146" s="13"/>
      <c r="D146" s="192">
        <v>160700</v>
      </c>
      <c r="E146" s="172">
        <v>24741</v>
      </c>
      <c r="F146" s="9">
        <v>22799</v>
      </c>
      <c r="G146" s="169">
        <v>210.7</v>
      </c>
      <c r="H146" s="9"/>
      <c r="I146" s="9"/>
      <c r="J146" s="9"/>
      <c r="K146" s="12">
        <f t="shared" si="22"/>
        <v>24.768630203079084</v>
      </c>
      <c r="L146" s="38">
        <f t="shared" si="23"/>
        <v>1.9250384098470015</v>
      </c>
      <c r="M146" s="12">
        <f t="shared" si="11"/>
        <v>4.8258706467661616</v>
      </c>
      <c r="N146" s="12">
        <v>1.2541888057785411</v>
      </c>
      <c r="O146" s="36">
        <f t="shared" si="15"/>
        <v>1</v>
      </c>
      <c r="P146" s="36">
        <f t="shared" si="16"/>
        <v>0</v>
      </c>
      <c r="Q146" s="36">
        <f t="shared" si="17"/>
        <v>0</v>
      </c>
      <c r="R146" s="36">
        <f t="shared" si="18"/>
        <v>0</v>
      </c>
      <c r="S146" s="38">
        <f t="shared" si="19"/>
        <v>4.8258706467661616</v>
      </c>
      <c r="T146" s="38" t="str">
        <f t="shared" si="19"/>
        <v>n.a.</v>
      </c>
      <c r="U146" s="38" t="str">
        <f t="shared" si="19"/>
        <v>n.a.</v>
      </c>
      <c r="V146" s="38" t="str">
        <f t="shared" si="13"/>
        <v>n.a.</v>
      </c>
      <c r="W146" s="38">
        <f t="shared" si="20"/>
        <v>1.2541888057785411</v>
      </c>
      <c r="X146" s="38" t="str">
        <f t="shared" si="20"/>
        <v>n.a.</v>
      </c>
      <c r="Y146" s="38" t="str">
        <f t="shared" si="20"/>
        <v>n.a.</v>
      </c>
      <c r="Z146" s="38" t="str">
        <f t="shared" si="14"/>
        <v>n.a.</v>
      </c>
      <c r="AA146" s="9"/>
      <c r="AB146" s="9"/>
      <c r="AC146" s="9"/>
      <c r="AD146" s="9"/>
      <c r="AE146" s="142"/>
      <c r="AF146" s="142"/>
      <c r="AG146" s="142"/>
      <c r="AH146" s="142"/>
      <c r="AI146" s="142"/>
      <c r="AJ146" s="142"/>
      <c r="AK146" s="142"/>
      <c r="AL146" s="142"/>
    </row>
    <row r="147" spans="1:38">
      <c r="A147" s="4">
        <f t="shared" si="21"/>
        <v>1955</v>
      </c>
      <c r="B147" s="13">
        <v>5754</v>
      </c>
      <c r="C147" s="13"/>
      <c r="D147" s="192">
        <v>171900</v>
      </c>
      <c r="E147" s="172">
        <v>26596</v>
      </c>
      <c r="F147" s="9">
        <v>24278</v>
      </c>
      <c r="G147" s="169">
        <v>222.9</v>
      </c>
      <c r="H147" s="9"/>
      <c r="I147" s="9"/>
      <c r="J147" s="9"/>
      <c r="K147" s="12">
        <f t="shared" si="22"/>
        <v>23.700469560919352</v>
      </c>
      <c r="L147" s="38">
        <f t="shared" si="23"/>
        <v>0.20297776080358787</v>
      </c>
      <c r="M147" s="12">
        <f t="shared" si="11"/>
        <v>5.79022306597059</v>
      </c>
      <c r="N147" s="12">
        <v>0.86859718899959304</v>
      </c>
      <c r="O147" s="36">
        <f t="shared" si="15"/>
        <v>1</v>
      </c>
      <c r="P147" s="36">
        <f t="shared" si="16"/>
        <v>0</v>
      </c>
      <c r="Q147" s="36">
        <f t="shared" si="17"/>
        <v>0</v>
      </c>
      <c r="R147" s="36">
        <f t="shared" si="18"/>
        <v>0</v>
      </c>
      <c r="S147" s="38">
        <f t="shared" si="19"/>
        <v>5.79022306597059</v>
      </c>
      <c r="T147" s="38" t="str">
        <f t="shared" si="19"/>
        <v>n.a.</v>
      </c>
      <c r="U147" s="38" t="str">
        <f t="shared" si="19"/>
        <v>n.a.</v>
      </c>
      <c r="V147" s="38" t="str">
        <f t="shared" si="13"/>
        <v>n.a.</v>
      </c>
      <c r="W147" s="38">
        <f t="shared" si="20"/>
        <v>0.86859718899959304</v>
      </c>
      <c r="X147" s="38" t="str">
        <f t="shared" si="20"/>
        <v>n.a.</v>
      </c>
      <c r="Y147" s="38" t="str">
        <f t="shared" si="20"/>
        <v>n.a.</v>
      </c>
      <c r="Z147" s="38" t="str">
        <f t="shared" si="14"/>
        <v>n.a.</v>
      </c>
      <c r="AA147" s="9"/>
      <c r="AB147" s="9"/>
      <c r="AC147" s="9"/>
      <c r="AD147" s="9"/>
      <c r="AE147" s="142"/>
      <c r="AF147" s="142"/>
      <c r="AG147" s="142"/>
      <c r="AH147" s="142"/>
      <c r="AI147" s="142"/>
      <c r="AJ147" s="142"/>
      <c r="AK147" s="142"/>
      <c r="AL147" s="142"/>
    </row>
    <row r="148" spans="1:38">
      <c r="A148" s="4">
        <f t="shared" si="21"/>
        <v>1956</v>
      </c>
      <c r="B148" s="13">
        <v>6370</v>
      </c>
      <c r="C148" s="13"/>
      <c r="D148" s="192">
        <v>191000</v>
      </c>
      <c r="E148" s="172">
        <v>29304</v>
      </c>
      <c r="F148" s="9">
        <v>27462</v>
      </c>
      <c r="G148" s="169">
        <v>234.1</v>
      </c>
      <c r="H148" s="9"/>
      <c r="I148" s="9"/>
      <c r="J148" s="9"/>
      <c r="K148" s="12">
        <f t="shared" si="22"/>
        <v>23.195688587866872</v>
      </c>
      <c r="L148" s="38">
        <f t="shared" si="23"/>
        <v>-2.5859703851498317</v>
      </c>
      <c r="M148" s="12">
        <f t="shared" si="11"/>
        <v>5.0246747420367832</v>
      </c>
      <c r="N148" s="12">
        <v>2.8190769293521782</v>
      </c>
      <c r="O148" s="36">
        <f t="shared" si="15"/>
        <v>1</v>
      </c>
      <c r="P148" s="36">
        <f t="shared" si="16"/>
        <v>0</v>
      </c>
      <c r="Q148" s="36">
        <f t="shared" si="17"/>
        <v>0</v>
      </c>
      <c r="R148" s="36">
        <f t="shared" si="18"/>
        <v>0</v>
      </c>
      <c r="S148" s="38">
        <f t="shared" si="19"/>
        <v>5.0246747420367832</v>
      </c>
      <c r="T148" s="38" t="str">
        <f t="shared" si="19"/>
        <v>n.a.</v>
      </c>
      <c r="U148" s="38" t="str">
        <f t="shared" si="19"/>
        <v>n.a.</v>
      </c>
      <c r="V148" s="38" t="str">
        <f t="shared" si="13"/>
        <v>n.a.</v>
      </c>
      <c r="W148" s="38">
        <f t="shared" si="20"/>
        <v>2.8190769293521782</v>
      </c>
      <c r="X148" s="38" t="str">
        <f t="shared" si="20"/>
        <v>n.a.</v>
      </c>
      <c r="Y148" s="38" t="str">
        <f t="shared" si="20"/>
        <v>n.a.</v>
      </c>
      <c r="Z148" s="38" t="str">
        <f t="shared" si="14"/>
        <v>n.a.</v>
      </c>
      <c r="AA148" s="9"/>
      <c r="AB148" s="9"/>
      <c r="AC148" s="9"/>
      <c r="AD148" s="9"/>
      <c r="AE148" s="142"/>
      <c r="AF148" s="142"/>
      <c r="AG148" s="142"/>
      <c r="AH148" s="142"/>
      <c r="AI148" s="142"/>
      <c r="AJ148" s="142"/>
      <c r="AK148" s="142"/>
      <c r="AL148" s="142"/>
    </row>
    <row r="149" spans="1:38">
      <c r="A149" s="4">
        <f t="shared" si="21"/>
        <v>1957</v>
      </c>
      <c r="B149" s="13">
        <v>7040</v>
      </c>
      <c r="C149" s="13"/>
      <c r="D149" s="192">
        <v>212700</v>
      </c>
      <c r="E149" s="172">
        <v>33104</v>
      </c>
      <c r="F149" s="9">
        <v>29248</v>
      </c>
      <c r="G149" s="169">
        <v>248.2</v>
      </c>
      <c r="H149" s="9"/>
      <c r="I149" s="9"/>
      <c r="J149" s="9"/>
      <c r="K149" s="12">
        <f t="shared" si="22"/>
        <v>24.070021881838073</v>
      </c>
      <c r="L149" s="38">
        <f t="shared" si="23"/>
        <v>-0.6986083212410108</v>
      </c>
      <c r="M149" s="12">
        <f t="shared" si="11"/>
        <v>6.0230670653566909</v>
      </c>
      <c r="N149" s="12">
        <v>4.6699891189102276</v>
      </c>
      <c r="O149" s="36">
        <f t="shared" si="15"/>
        <v>1</v>
      </c>
      <c r="P149" s="36">
        <f t="shared" si="16"/>
        <v>0</v>
      </c>
      <c r="Q149" s="36">
        <f t="shared" si="17"/>
        <v>0</v>
      </c>
      <c r="R149" s="36">
        <f t="shared" si="18"/>
        <v>0</v>
      </c>
      <c r="S149" s="38">
        <f t="shared" si="19"/>
        <v>6.0230670653566909</v>
      </c>
      <c r="T149" s="38" t="str">
        <f t="shared" si="19"/>
        <v>n.a.</v>
      </c>
      <c r="U149" s="38" t="str">
        <f t="shared" si="19"/>
        <v>n.a.</v>
      </c>
      <c r="V149" s="38" t="str">
        <f t="shared" si="13"/>
        <v>n.a.</v>
      </c>
      <c r="W149" s="38">
        <f t="shared" si="20"/>
        <v>4.6699891189102276</v>
      </c>
      <c r="X149" s="38" t="str">
        <f t="shared" si="20"/>
        <v>n.a.</v>
      </c>
      <c r="Y149" s="38" t="str">
        <f t="shared" si="20"/>
        <v>n.a.</v>
      </c>
      <c r="Z149" s="38" t="str">
        <f t="shared" si="14"/>
        <v>n.a.</v>
      </c>
      <c r="AA149" s="9"/>
      <c r="AB149" s="9"/>
      <c r="AC149" s="9"/>
      <c r="AD149" s="9"/>
      <c r="AE149" s="142"/>
      <c r="AF149" s="142"/>
      <c r="AG149" s="142"/>
      <c r="AH149" s="142"/>
      <c r="AI149" s="142"/>
      <c r="AJ149" s="142"/>
      <c r="AK149" s="142"/>
      <c r="AL149" s="142"/>
    </row>
    <row r="150" spans="1:38">
      <c r="A150" s="4">
        <f t="shared" si="21"/>
        <v>1958</v>
      </c>
      <c r="B150" s="13">
        <v>7972</v>
      </c>
      <c r="C150" s="13"/>
      <c r="D150" s="192">
        <v>244700</v>
      </c>
      <c r="E150" s="172">
        <v>38290</v>
      </c>
      <c r="F150" s="9">
        <v>29207</v>
      </c>
      <c r="G150" s="169">
        <v>254.5</v>
      </c>
      <c r="H150" s="9"/>
      <c r="I150" s="9"/>
      <c r="J150" s="9"/>
      <c r="K150" s="12">
        <f t="shared" si="22"/>
        <v>27.294826582668538</v>
      </c>
      <c r="L150" s="38">
        <f t="shared" si="23"/>
        <v>3.594357021749186</v>
      </c>
      <c r="M150" s="12">
        <f t="shared" si="11"/>
        <v>2.5382755842062954</v>
      </c>
      <c r="N150" s="12">
        <v>12.115492172091763</v>
      </c>
      <c r="O150" s="36">
        <f t="shared" si="15"/>
        <v>1</v>
      </c>
      <c r="P150" s="36">
        <f t="shared" si="16"/>
        <v>0</v>
      </c>
      <c r="Q150" s="36">
        <f t="shared" si="17"/>
        <v>0</v>
      </c>
      <c r="R150" s="36">
        <f t="shared" si="18"/>
        <v>0</v>
      </c>
      <c r="S150" s="38">
        <f t="shared" si="19"/>
        <v>2.5382755842062954</v>
      </c>
      <c r="T150" s="38" t="str">
        <f t="shared" si="19"/>
        <v>n.a.</v>
      </c>
      <c r="U150" s="38" t="str">
        <f t="shared" si="19"/>
        <v>n.a.</v>
      </c>
      <c r="V150" s="38" t="str">
        <f t="shared" si="13"/>
        <v>n.a.</v>
      </c>
      <c r="W150" s="38">
        <f t="shared" si="20"/>
        <v>12.115492172091763</v>
      </c>
      <c r="X150" s="38" t="str">
        <f t="shared" si="20"/>
        <v>n.a.</v>
      </c>
      <c r="Y150" s="38" t="str">
        <f t="shared" si="20"/>
        <v>n.a.</v>
      </c>
      <c r="Z150" s="38" t="str">
        <f t="shared" si="14"/>
        <v>n.a.</v>
      </c>
      <c r="AA150" s="9"/>
      <c r="AB150" s="9"/>
      <c r="AC150" s="9"/>
      <c r="AD150" s="9"/>
      <c r="AE150" s="142"/>
      <c r="AF150" s="142"/>
      <c r="AG150" s="142"/>
      <c r="AH150" s="142"/>
      <c r="AI150" s="142"/>
      <c r="AJ150" s="142"/>
      <c r="AK150" s="142"/>
      <c r="AL150" s="142"/>
    </row>
    <row r="151" spans="1:38">
      <c r="A151" s="4">
        <f t="shared" si="21"/>
        <v>1959</v>
      </c>
      <c r="B151" s="13">
        <v>8404</v>
      </c>
      <c r="D151" s="192">
        <v>267200</v>
      </c>
      <c r="E151" s="172">
        <v>41721</v>
      </c>
      <c r="F151" s="9">
        <v>30958</v>
      </c>
      <c r="G151" s="169">
        <v>261.7</v>
      </c>
      <c r="H151" s="9"/>
      <c r="I151" s="9"/>
      <c r="J151" s="9"/>
      <c r="K151" s="12">
        <f t="shared" si="22"/>
        <v>27.146456489437302</v>
      </c>
      <c r="L151" s="38">
        <f t="shared" si="23"/>
        <v>3.9507679015704298</v>
      </c>
      <c r="M151" s="12">
        <f t="shared" ref="M151:M172" si="24">100*(G151/G150-1)</f>
        <v>2.8290766208251439</v>
      </c>
      <c r="N151" s="12">
        <v>5.843104354922195</v>
      </c>
      <c r="O151" s="36">
        <f t="shared" si="15"/>
        <v>1</v>
      </c>
      <c r="P151" s="36">
        <f t="shared" si="16"/>
        <v>0</v>
      </c>
      <c r="Q151" s="36">
        <f t="shared" si="17"/>
        <v>0</v>
      </c>
      <c r="R151" s="36">
        <f t="shared" si="18"/>
        <v>0</v>
      </c>
      <c r="S151" s="38">
        <f t="shared" si="19"/>
        <v>2.8290766208251439</v>
      </c>
      <c r="T151" s="38" t="str">
        <f t="shared" si="19"/>
        <v>n.a.</v>
      </c>
      <c r="U151" s="38" t="str">
        <f t="shared" si="19"/>
        <v>n.a.</v>
      </c>
      <c r="V151" s="38" t="str">
        <f t="shared" si="13"/>
        <v>n.a.</v>
      </c>
      <c r="W151" s="38">
        <f t="shared" si="20"/>
        <v>5.843104354922195</v>
      </c>
      <c r="X151" s="38" t="str">
        <f t="shared" si="20"/>
        <v>n.a.</v>
      </c>
      <c r="Y151" s="38" t="str">
        <f t="shared" si="20"/>
        <v>n.a.</v>
      </c>
      <c r="Z151" s="38" t="str">
        <f t="shared" si="14"/>
        <v>n.a.</v>
      </c>
      <c r="AA151" s="9"/>
      <c r="AB151" s="9"/>
      <c r="AC151" s="9"/>
      <c r="AD151" s="9"/>
      <c r="AE151" s="142"/>
      <c r="AF151" s="142"/>
      <c r="AG151" s="142"/>
      <c r="AH151" s="142"/>
      <c r="AI151" s="142"/>
      <c r="AJ151" s="142"/>
      <c r="AK151" s="142"/>
      <c r="AL151" s="142"/>
    </row>
    <row r="152" spans="1:38">
      <c r="A152" s="4">
        <f t="shared" si="21"/>
        <v>1960</v>
      </c>
      <c r="B152" s="13">
        <v>7302.6</v>
      </c>
      <c r="D152" s="192">
        <v>296500</v>
      </c>
      <c r="E152" s="172">
        <v>46326</v>
      </c>
      <c r="F152" s="9">
        <v>33058</v>
      </c>
      <c r="G152" s="169">
        <v>280.2</v>
      </c>
      <c r="H152" s="9"/>
      <c r="I152" s="9"/>
      <c r="J152" s="9"/>
      <c r="K152" s="12">
        <f t="shared" si="22"/>
        <v>22.090265593804826</v>
      </c>
      <c r="L152" s="38">
        <f t="shared" si="23"/>
        <v>-1.9797562880332471</v>
      </c>
      <c r="M152" s="12">
        <f t="shared" si="24"/>
        <v>7.0691631639281605</v>
      </c>
      <c r="N152" s="12">
        <v>3.913342357503224</v>
      </c>
      <c r="O152" s="36">
        <f t="shared" si="15"/>
        <v>1</v>
      </c>
      <c r="P152" s="36">
        <f t="shared" si="16"/>
        <v>0</v>
      </c>
      <c r="Q152" s="36">
        <f t="shared" si="17"/>
        <v>0</v>
      </c>
      <c r="R152" s="36">
        <f t="shared" si="18"/>
        <v>0</v>
      </c>
      <c r="S152" s="38">
        <f t="shared" si="19"/>
        <v>7.0691631639281605</v>
      </c>
      <c r="T152" s="38" t="str">
        <f t="shared" si="19"/>
        <v>n.a.</v>
      </c>
      <c r="U152" s="38" t="str">
        <f t="shared" si="19"/>
        <v>n.a.</v>
      </c>
      <c r="V152" s="38" t="str">
        <f t="shared" si="13"/>
        <v>n.a.</v>
      </c>
      <c r="W152" s="38">
        <f t="shared" si="20"/>
        <v>3.913342357503224</v>
      </c>
      <c r="X152" s="38" t="str">
        <f t="shared" si="20"/>
        <v>n.a.</v>
      </c>
      <c r="Y152" s="38" t="str">
        <f t="shared" si="20"/>
        <v>n.a.</v>
      </c>
      <c r="Z152" s="38" t="str">
        <f t="shared" si="14"/>
        <v>n.a.</v>
      </c>
      <c r="AA152" s="9"/>
      <c r="AB152" s="9"/>
      <c r="AC152" s="9"/>
      <c r="AD152" s="9"/>
      <c r="AE152" s="142"/>
      <c r="AF152" s="142"/>
      <c r="AG152" s="142"/>
      <c r="AH152" s="142"/>
      <c r="AI152" s="142"/>
      <c r="AJ152" s="142"/>
      <c r="AK152" s="142"/>
      <c r="AL152" s="142"/>
    </row>
    <row r="153" spans="1:38">
      <c r="A153" s="4">
        <f t="shared" si="21"/>
        <v>1961</v>
      </c>
      <c r="B153" s="13">
        <v>7577.6</v>
      </c>
      <c r="D153" s="192">
        <v>323500</v>
      </c>
      <c r="E153" s="172">
        <v>50217</v>
      </c>
      <c r="F153" s="9">
        <v>39245</v>
      </c>
      <c r="G153" s="169">
        <v>295.60000000000002</v>
      </c>
      <c r="H153" s="9"/>
      <c r="I153" s="9"/>
      <c r="J153" s="9"/>
      <c r="K153" s="12">
        <f t="shared" si="22"/>
        <v>19.308446935915402</v>
      </c>
      <c r="L153" s="38">
        <f t="shared" si="23"/>
        <v>-7.9863796467531358</v>
      </c>
      <c r="M153" s="12">
        <f t="shared" si="24"/>
        <v>5.4960742326909395</v>
      </c>
      <c r="N153" s="12">
        <v>3.1681681156686246</v>
      </c>
      <c r="O153" s="36">
        <f t="shared" si="15"/>
        <v>1</v>
      </c>
      <c r="P153" s="36">
        <f t="shared" si="16"/>
        <v>0</v>
      </c>
      <c r="Q153" s="36">
        <f t="shared" si="17"/>
        <v>0</v>
      </c>
      <c r="R153" s="36">
        <f t="shared" si="18"/>
        <v>0</v>
      </c>
      <c r="S153" s="38">
        <f t="shared" si="19"/>
        <v>5.4960742326909395</v>
      </c>
      <c r="T153" s="38" t="str">
        <f t="shared" si="19"/>
        <v>n.a.</v>
      </c>
      <c r="U153" s="38" t="str">
        <f t="shared" si="19"/>
        <v>n.a.</v>
      </c>
      <c r="V153" s="38" t="str">
        <f t="shared" si="13"/>
        <v>n.a.</v>
      </c>
      <c r="W153" s="38">
        <f t="shared" si="20"/>
        <v>3.1681681156686246</v>
      </c>
      <c r="X153" s="38" t="str">
        <f t="shared" si="20"/>
        <v>n.a.</v>
      </c>
      <c r="Y153" s="38" t="str">
        <f t="shared" si="20"/>
        <v>n.a.</v>
      </c>
      <c r="Z153" s="38" t="str">
        <f t="shared" si="14"/>
        <v>n.a.</v>
      </c>
      <c r="AA153" s="9"/>
      <c r="AB153" s="9"/>
      <c r="AC153" s="9"/>
      <c r="AD153" s="9"/>
      <c r="AE153" s="142"/>
      <c r="AF153" s="142"/>
      <c r="AG153" s="142"/>
      <c r="AH153" s="142"/>
      <c r="AI153" s="142"/>
      <c r="AJ153" s="142"/>
      <c r="AK153" s="142"/>
      <c r="AL153" s="142"/>
    </row>
    <row r="154" spans="1:38">
      <c r="A154" s="4">
        <f t="shared" si="21"/>
        <v>1962</v>
      </c>
      <c r="B154" s="13">
        <v>8626.2999999999993</v>
      </c>
      <c r="D154" s="192">
        <v>361200</v>
      </c>
      <c r="E154" s="172">
        <v>56277</v>
      </c>
      <c r="F154" s="9">
        <v>42295</v>
      </c>
      <c r="G154" s="169">
        <v>315.2</v>
      </c>
      <c r="H154" s="9"/>
      <c r="I154" s="9"/>
      <c r="J154" s="9"/>
      <c r="K154" s="12">
        <f t="shared" si="22"/>
        <v>20.395555030145406</v>
      </c>
      <c r="L154" s="38">
        <f t="shared" si="23"/>
        <v>-6.7509014592918959</v>
      </c>
      <c r="M154" s="12">
        <f t="shared" si="24"/>
        <v>6.630581867388341</v>
      </c>
      <c r="N154" s="12">
        <v>4.72825787047364</v>
      </c>
      <c r="O154" s="36">
        <f t="shared" si="15"/>
        <v>1</v>
      </c>
      <c r="P154" s="36">
        <f t="shared" si="16"/>
        <v>0</v>
      </c>
      <c r="Q154" s="36">
        <f t="shared" si="17"/>
        <v>0</v>
      </c>
      <c r="R154" s="36">
        <f t="shared" si="18"/>
        <v>0</v>
      </c>
      <c r="S154" s="38">
        <f t="shared" si="19"/>
        <v>6.630581867388341</v>
      </c>
      <c r="T154" s="38" t="str">
        <f t="shared" si="19"/>
        <v>n.a.</v>
      </c>
      <c r="U154" s="38" t="str">
        <f t="shared" si="19"/>
        <v>n.a.</v>
      </c>
      <c r="V154" s="38" t="str">
        <f t="shared" si="13"/>
        <v>n.a.</v>
      </c>
      <c r="W154" s="38">
        <f t="shared" si="20"/>
        <v>4.72825787047364</v>
      </c>
      <c r="X154" s="38" t="str">
        <f t="shared" si="20"/>
        <v>n.a.</v>
      </c>
      <c r="Y154" s="38" t="str">
        <f t="shared" si="20"/>
        <v>n.a.</v>
      </c>
      <c r="Z154" s="38" t="str">
        <f t="shared" si="14"/>
        <v>n.a.</v>
      </c>
      <c r="AA154" s="9"/>
      <c r="AB154" s="9"/>
      <c r="AC154" s="9"/>
      <c r="AD154" s="9"/>
      <c r="AE154" s="142"/>
      <c r="AF154" s="142"/>
      <c r="AG154" s="142"/>
      <c r="AH154" s="142"/>
      <c r="AI154" s="142"/>
      <c r="AJ154" s="142"/>
      <c r="AK154" s="142"/>
      <c r="AL154" s="142"/>
    </row>
    <row r="155" spans="1:38">
      <c r="A155" s="4">
        <f t="shared" si="21"/>
        <v>1963</v>
      </c>
      <c r="B155" s="13">
        <v>8977.4</v>
      </c>
      <c r="D155" s="192">
        <v>404900</v>
      </c>
      <c r="E155" s="172">
        <v>63158</v>
      </c>
      <c r="F155" s="9">
        <v>45661</v>
      </c>
      <c r="G155" s="169">
        <v>332.5</v>
      </c>
      <c r="H155" s="9"/>
      <c r="I155" s="9"/>
      <c r="J155" s="9"/>
      <c r="K155" s="12">
        <f t="shared" si="22"/>
        <v>19.660979829613893</v>
      </c>
      <c r="L155" s="38">
        <f t="shared" si="23"/>
        <v>-2.4292857641909329</v>
      </c>
      <c r="M155" s="12">
        <f t="shared" si="24"/>
        <v>5.488578680203049</v>
      </c>
      <c r="N155" s="12">
        <v>5.0553658854860153</v>
      </c>
      <c r="O155" s="36">
        <f t="shared" si="15"/>
        <v>1</v>
      </c>
      <c r="P155" s="36">
        <f t="shared" si="16"/>
        <v>0</v>
      </c>
      <c r="Q155" s="36">
        <f t="shared" si="17"/>
        <v>0</v>
      </c>
      <c r="R155" s="36">
        <f t="shared" si="18"/>
        <v>0</v>
      </c>
      <c r="S155" s="38">
        <f t="shared" si="19"/>
        <v>5.488578680203049</v>
      </c>
      <c r="T155" s="38" t="str">
        <f t="shared" si="19"/>
        <v>n.a.</v>
      </c>
      <c r="U155" s="38" t="str">
        <f t="shared" si="19"/>
        <v>n.a.</v>
      </c>
      <c r="V155" s="38" t="str">
        <f t="shared" si="13"/>
        <v>n.a.</v>
      </c>
      <c r="W155" s="38">
        <f t="shared" si="20"/>
        <v>5.0553658854860153</v>
      </c>
      <c r="X155" s="38" t="str">
        <f t="shared" si="20"/>
        <v>n.a.</v>
      </c>
      <c r="Y155" s="38" t="str">
        <f t="shared" si="20"/>
        <v>n.a.</v>
      </c>
      <c r="Z155" s="38" t="str">
        <f t="shared" si="14"/>
        <v>n.a.</v>
      </c>
      <c r="AA155" s="9"/>
      <c r="AB155" s="9"/>
      <c r="AC155" s="9"/>
      <c r="AD155" s="9"/>
      <c r="AE155" s="142"/>
      <c r="AF155" s="142"/>
      <c r="AG155" s="142"/>
      <c r="AH155" s="142"/>
      <c r="AI155" s="142"/>
      <c r="AJ155" s="142"/>
      <c r="AK155" s="142"/>
      <c r="AL155" s="142"/>
    </row>
    <row r="156" spans="1:38">
      <c r="A156" s="4">
        <f t="shared" si="21"/>
        <v>1964</v>
      </c>
      <c r="B156" s="13">
        <v>8796.9</v>
      </c>
      <c r="D156" s="192">
        <v>449200</v>
      </c>
      <c r="E156" s="172">
        <v>70039</v>
      </c>
      <c r="F156" s="9">
        <v>50334</v>
      </c>
      <c r="G156" s="169">
        <v>354.1</v>
      </c>
      <c r="H156" s="9"/>
      <c r="I156" s="9"/>
      <c r="J156" s="9"/>
      <c r="K156" s="12">
        <f t="shared" si="22"/>
        <v>17.477053284062464</v>
      </c>
      <c r="L156" s="38">
        <f t="shared" si="23"/>
        <v>-1.8313936518529381</v>
      </c>
      <c r="M156" s="12">
        <f t="shared" si="24"/>
        <v>6.4962406015037555</v>
      </c>
      <c r="N156" s="12">
        <v>2.6698877093899651</v>
      </c>
      <c r="O156" s="36">
        <f t="shared" si="15"/>
        <v>1</v>
      </c>
      <c r="P156" s="36">
        <f t="shared" si="16"/>
        <v>0</v>
      </c>
      <c r="Q156" s="36">
        <f t="shared" si="17"/>
        <v>0</v>
      </c>
      <c r="R156" s="36">
        <f t="shared" si="18"/>
        <v>0</v>
      </c>
      <c r="S156" s="38">
        <f t="shared" si="19"/>
        <v>6.4962406015037555</v>
      </c>
      <c r="T156" s="38" t="str">
        <f t="shared" si="19"/>
        <v>n.a.</v>
      </c>
      <c r="U156" s="38" t="str">
        <f t="shared" si="19"/>
        <v>n.a.</v>
      </c>
      <c r="V156" s="38" t="str">
        <f t="shared" si="13"/>
        <v>n.a.</v>
      </c>
      <c r="W156" s="38">
        <f t="shared" si="20"/>
        <v>2.6698877093899651</v>
      </c>
      <c r="X156" s="38" t="str">
        <f t="shared" si="20"/>
        <v>n.a.</v>
      </c>
      <c r="Y156" s="38" t="str">
        <f t="shared" si="20"/>
        <v>n.a.</v>
      </c>
      <c r="Z156" s="38" t="str">
        <f t="shared" si="14"/>
        <v>n.a.</v>
      </c>
      <c r="AA156" s="9"/>
      <c r="AB156" s="9"/>
      <c r="AC156" s="9"/>
      <c r="AD156" s="9"/>
      <c r="AE156" s="142"/>
      <c r="AF156" s="142"/>
      <c r="AG156" s="142"/>
      <c r="AH156" s="142"/>
      <c r="AI156" s="142"/>
      <c r="AJ156" s="142"/>
      <c r="AK156" s="142"/>
      <c r="AL156" s="142"/>
    </row>
    <row r="157" spans="1:38">
      <c r="A157" s="4">
        <f t="shared" si="21"/>
        <v>1965</v>
      </c>
      <c r="B157" s="173">
        <v>8494.7000000000007</v>
      </c>
      <c r="D157" s="192">
        <v>483500</v>
      </c>
      <c r="E157" s="172">
        <v>75675</v>
      </c>
      <c r="F157" s="9">
        <v>55828</v>
      </c>
      <c r="G157" s="169">
        <v>370.7</v>
      </c>
      <c r="H157" s="9"/>
      <c r="I157" s="9"/>
      <c r="J157" s="9"/>
      <c r="K157" s="12">
        <f t="shared" si="22"/>
        <v>15.215841513219175</v>
      </c>
      <c r="L157" s="38">
        <f t="shared" si="23"/>
        <v>-5.1797135169262312</v>
      </c>
      <c r="M157" s="12">
        <f t="shared" si="24"/>
        <v>4.6879412595312031</v>
      </c>
      <c r="N157" s="12">
        <v>2.7860182872520705</v>
      </c>
      <c r="O157" s="36">
        <f t="shared" si="15"/>
        <v>1</v>
      </c>
      <c r="P157" s="36">
        <f t="shared" si="16"/>
        <v>0</v>
      </c>
      <c r="Q157" s="36">
        <f t="shared" si="17"/>
        <v>0</v>
      </c>
      <c r="R157" s="36">
        <f t="shared" si="18"/>
        <v>0</v>
      </c>
      <c r="S157" s="38">
        <f t="shared" si="19"/>
        <v>4.6879412595312031</v>
      </c>
      <c r="T157" s="38" t="str">
        <f t="shared" si="19"/>
        <v>n.a.</v>
      </c>
      <c r="U157" s="38" t="str">
        <f t="shared" si="19"/>
        <v>n.a.</v>
      </c>
      <c r="V157" s="38" t="str">
        <f t="shared" si="13"/>
        <v>n.a.</v>
      </c>
      <c r="W157" s="38">
        <f t="shared" si="20"/>
        <v>2.7860182872520705</v>
      </c>
      <c r="X157" s="38" t="str">
        <f t="shared" si="20"/>
        <v>n.a.</v>
      </c>
      <c r="Y157" s="38" t="str">
        <f t="shared" si="20"/>
        <v>n.a.</v>
      </c>
      <c r="Z157" s="38" t="str">
        <f t="shared" si="14"/>
        <v>n.a.</v>
      </c>
      <c r="AA157" s="9"/>
      <c r="AB157" s="9"/>
      <c r="AC157" s="9"/>
      <c r="AD157" s="9"/>
      <c r="AE157" s="142"/>
      <c r="AF157" s="142"/>
      <c r="AG157" s="142"/>
      <c r="AH157" s="142"/>
      <c r="AI157" s="142"/>
      <c r="AJ157" s="142"/>
      <c r="AK157" s="142"/>
      <c r="AL157" s="142"/>
    </row>
    <row r="158" spans="1:38">
      <c r="A158" s="4">
        <f t="shared" si="21"/>
        <v>1966</v>
      </c>
      <c r="B158" s="13">
        <v>8004.7</v>
      </c>
      <c r="D158" s="192">
        <v>523400</v>
      </c>
      <c r="E158" s="172">
        <v>82043</v>
      </c>
      <c r="F158" s="9">
        <v>54569</v>
      </c>
      <c r="G158" s="169">
        <v>390.4</v>
      </c>
      <c r="H158" s="9"/>
      <c r="I158" s="9"/>
      <c r="J158" s="9"/>
      <c r="K158" s="12">
        <f t="shared" si="22"/>
        <v>14.668951236049772</v>
      </c>
      <c r="L158" s="38">
        <f t="shared" si="23"/>
        <v>-4.9920285935641218</v>
      </c>
      <c r="M158" s="12">
        <f t="shared" si="24"/>
        <v>5.3142702994334989</v>
      </c>
      <c r="N158" s="12">
        <v>2.6491814159974973</v>
      </c>
      <c r="O158" s="36">
        <f t="shared" si="15"/>
        <v>1</v>
      </c>
      <c r="P158" s="36">
        <f t="shared" si="16"/>
        <v>0</v>
      </c>
      <c r="Q158" s="36">
        <f t="shared" si="17"/>
        <v>0</v>
      </c>
      <c r="R158" s="36">
        <f t="shared" si="18"/>
        <v>0</v>
      </c>
      <c r="S158" s="38">
        <f t="shared" si="19"/>
        <v>5.3142702994334989</v>
      </c>
      <c r="T158" s="38" t="str">
        <f t="shared" si="19"/>
        <v>n.a.</v>
      </c>
      <c r="U158" s="38" t="str">
        <f t="shared" si="19"/>
        <v>n.a.</v>
      </c>
      <c r="V158" s="38" t="str">
        <f t="shared" si="13"/>
        <v>n.a.</v>
      </c>
      <c r="W158" s="38">
        <f t="shared" si="20"/>
        <v>2.6491814159974973</v>
      </c>
      <c r="X158" s="38" t="str">
        <f t="shared" si="20"/>
        <v>n.a.</v>
      </c>
      <c r="Y158" s="38" t="str">
        <f t="shared" si="20"/>
        <v>n.a.</v>
      </c>
      <c r="Z158" s="38" t="str">
        <f t="shared" si="14"/>
        <v>n.a.</v>
      </c>
      <c r="AA158" s="9"/>
      <c r="AB158" s="9"/>
      <c r="AC158" s="9"/>
      <c r="AD158" s="9"/>
      <c r="AE158" s="142"/>
      <c r="AF158" s="142"/>
      <c r="AG158" s="142"/>
      <c r="AH158" s="142"/>
      <c r="AI158" s="142"/>
      <c r="AJ158" s="142"/>
      <c r="AK158" s="142"/>
      <c r="AL158" s="142"/>
    </row>
    <row r="159" spans="1:38">
      <c r="A159" s="4">
        <f t="shared" si="21"/>
        <v>1967</v>
      </c>
      <c r="B159" s="13">
        <v>9063</v>
      </c>
      <c r="D159" s="192">
        <v>565400</v>
      </c>
      <c r="E159" s="172">
        <v>88750</v>
      </c>
      <c r="F159" s="9">
        <v>59700</v>
      </c>
      <c r="G159" s="169">
        <v>408.3</v>
      </c>
      <c r="H159" s="9"/>
      <c r="I159" s="9"/>
      <c r="J159" s="9"/>
      <c r="K159" s="12">
        <f t="shared" si="22"/>
        <v>15.180904522613066</v>
      </c>
      <c r="L159" s="38">
        <f t="shared" si="23"/>
        <v>-2.2961487614493983</v>
      </c>
      <c r="M159" s="12">
        <f t="shared" si="24"/>
        <v>4.5850409836065698</v>
      </c>
      <c r="N159" s="12">
        <v>3.0597790608430673</v>
      </c>
      <c r="O159" s="36">
        <f t="shared" si="15"/>
        <v>1</v>
      </c>
      <c r="P159" s="36">
        <f t="shared" si="16"/>
        <v>0</v>
      </c>
      <c r="Q159" s="36">
        <f t="shared" si="17"/>
        <v>0</v>
      </c>
      <c r="R159" s="36">
        <f t="shared" si="18"/>
        <v>0</v>
      </c>
      <c r="S159" s="38">
        <f t="shared" si="19"/>
        <v>4.5850409836065698</v>
      </c>
      <c r="T159" s="38" t="str">
        <f t="shared" si="19"/>
        <v>n.a.</v>
      </c>
      <c r="U159" s="38" t="str">
        <f t="shared" si="19"/>
        <v>n.a.</v>
      </c>
      <c r="V159" s="38" t="str">
        <f t="shared" si="13"/>
        <v>n.a.</v>
      </c>
      <c r="W159" s="38">
        <f t="shared" si="20"/>
        <v>3.0597790608430673</v>
      </c>
      <c r="X159" s="38" t="str">
        <f t="shared" si="20"/>
        <v>n.a.</v>
      </c>
      <c r="Y159" s="38" t="str">
        <f t="shared" si="20"/>
        <v>n.a.</v>
      </c>
      <c r="Z159" s="38" t="str">
        <f t="shared" si="14"/>
        <v>n.a.</v>
      </c>
      <c r="AA159" s="9"/>
      <c r="AB159" s="9"/>
      <c r="AC159" s="9"/>
      <c r="AD159" s="9"/>
      <c r="AE159" s="142"/>
      <c r="AF159" s="142"/>
      <c r="AG159" s="142"/>
      <c r="AH159" s="142"/>
      <c r="AI159" s="142"/>
      <c r="AJ159" s="142"/>
      <c r="AK159" s="142"/>
      <c r="AL159" s="142"/>
    </row>
    <row r="160" spans="1:38">
      <c r="A160" s="4">
        <f t="shared" si="21"/>
        <v>1968</v>
      </c>
      <c r="B160" s="13">
        <v>9736</v>
      </c>
      <c r="D160" s="192">
        <v>614500</v>
      </c>
      <c r="E160" s="172">
        <v>96732</v>
      </c>
      <c r="F160" s="9">
        <v>63750</v>
      </c>
      <c r="G160" s="169">
        <v>426.1</v>
      </c>
      <c r="H160" s="9"/>
      <c r="I160" s="9"/>
      <c r="J160" s="9"/>
      <c r="K160" s="12">
        <f t="shared" si="22"/>
        <v>15.272156862745097</v>
      </c>
      <c r="L160" s="38">
        <f t="shared" si="23"/>
        <v>5.6315349525922542E-2</v>
      </c>
      <c r="M160" s="12">
        <f t="shared" si="24"/>
        <v>4.3595395542493254</v>
      </c>
      <c r="N160" s="12">
        <v>4.9469111396099983</v>
      </c>
      <c r="O160" s="36">
        <f t="shared" si="15"/>
        <v>1</v>
      </c>
      <c r="P160" s="36">
        <f t="shared" si="16"/>
        <v>0</v>
      </c>
      <c r="Q160" s="36">
        <f t="shared" si="17"/>
        <v>0</v>
      </c>
      <c r="R160" s="36">
        <f t="shared" si="18"/>
        <v>0</v>
      </c>
      <c r="S160" s="38">
        <f t="shared" si="19"/>
        <v>4.3595395542493254</v>
      </c>
      <c r="T160" s="38" t="str">
        <f t="shared" si="19"/>
        <v>n.a.</v>
      </c>
      <c r="U160" s="38" t="str">
        <f t="shared" si="19"/>
        <v>n.a.</v>
      </c>
      <c r="V160" s="38" t="str">
        <f t="shared" si="13"/>
        <v>n.a.</v>
      </c>
      <c r="W160" s="38">
        <f t="shared" si="20"/>
        <v>4.9469111396099983</v>
      </c>
      <c r="X160" s="38" t="str">
        <f t="shared" si="20"/>
        <v>n.a.</v>
      </c>
      <c r="Y160" s="38" t="str">
        <f t="shared" si="20"/>
        <v>n.a.</v>
      </c>
      <c r="Z160" s="38" t="str">
        <f t="shared" si="14"/>
        <v>n.a.</v>
      </c>
      <c r="AA160" s="9"/>
      <c r="AB160" s="9"/>
      <c r="AC160" s="9"/>
      <c r="AD160" s="9"/>
      <c r="AE160" s="142"/>
      <c r="AF160" s="142"/>
      <c r="AG160" s="142"/>
      <c r="AH160" s="142"/>
      <c r="AI160" s="142"/>
      <c r="AJ160" s="142"/>
      <c r="AK160" s="142"/>
      <c r="AL160" s="142"/>
    </row>
    <row r="161" spans="1:38">
      <c r="A161" s="4">
        <f t="shared" si="21"/>
        <v>1969</v>
      </c>
      <c r="B161" s="13">
        <v>10085.5</v>
      </c>
      <c r="D161" s="192">
        <v>700700</v>
      </c>
      <c r="E161" s="172">
        <v>111252</v>
      </c>
      <c r="F161" s="9">
        <v>69418</v>
      </c>
      <c r="G161" s="169">
        <v>455.7</v>
      </c>
      <c r="H161" s="9"/>
      <c r="I161" s="9"/>
      <c r="J161" s="9"/>
      <c r="K161" s="12">
        <f t="shared" si="22"/>
        <v>14.528652510876142</v>
      </c>
      <c r="L161" s="38">
        <f t="shared" si="23"/>
        <v>-0.14029872517362918</v>
      </c>
      <c r="M161" s="12">
        <f t="shared" si="24"/>
        <v>6.9467261206289432</v>
      </c>
      <c r="N161" s="12">
        <v>5.9945183576739201</v>
      </c>
      <c r="O161" s="36">
        <f t="shared" si="15"/>
        <v>1</v>
      </c>
      <c r="P161" s="36">
        <f t="shared" si="16"/>
        <v>0</v>
      </c>
      <c r="Q161" s="36">
        <f t="shared" si="17"/>
        <v>0</v>
      </c>
      <c r="R161" s="36">
        <f t="shared" si="18"/>
        <v>0</v>
      </c>
      <c r="S161" s="38">
        <f t="shared" si="19"/>
        <v>6.9467261206289432</v>
      </c>
      <c r="T161" s="38" t="str">
        <f t="shared" si="19"/>
        <v>n.a.</v>
      </c>
      <c r="U161" s="38" t="str">
        <f t="shared" si="19"/>
        <v>n.a.</v>
      </c>
      <c r="V161" s="38" t="str">
        <f t="shared" si="13"/>
        <v>n.a.</v>
      </c>
      <c r="W161" s="38">
        <f t="shared" si="20"/>
        <v>5.9945183576739201</v>
      </c>
      <c r="X161" s="38" t="str">
        <f t="shared" si="20"/>
        <v>n.a.</v>
      </c>
      <c r="Y161" s="38" t="str">
        <f t="shared" si="20"/>
        <v>n.a.</v>
      </c>
      <c r="Z161" s="38" t="str">
        <f t="shared" si="14"/>
        <v>n.a.</v>
      </c>
      <c r="AA161" s="9"/>
      <c r="AB161" s="9"/>
      <c r="AC161" s="9"/>
      <c r="AD161" s="9"/>
      <c r="AE161" s="142"/>
      <c r="AF161" s="142"/>
      <c r="AG161" s="142"/>
      <c r="AH161" s="142"/>
      <c r="AI161" s="142"/>
      <c r="AJ161" s="142"/>
      <c r="AK161" s="142"/>
      <c r="AL161" s="142"/>
    </row>
    <row r="162" spans="1:38">
      <c r="A162" s="4">
        <f t="shared" si="21"/>
        <v>1970</v>
      </c>
      <c r="B162" s="13">
        <v>9881.6</v>
      </c>
      <c r="D162" s="192">
        <v>793500</v>
      </c>
      <c r="E162" s="172">
        <v>124454</v>
      </c>
      <c r="F162" s="9">
        <v>79877</v>
      </c>
      <c r="G162" s="169">
        <v>482.1</v>
      </c>
      <c r="H162" s="9"/>
      <c r="I162" s="9"/>
      <c r="J162" s="9"/>
      <c r="K162" s="12">
        <f t="shared" si="22"/>
        <v>12.371020443932546</v>
      </c>
      <c r="L162" s="38">
        <f t="shared" si="23"/>
        <v>-2.8098840786805201</v>
      </c>
      <c r="M162" s="12">
        <f t="shared" si="24"/>
        <v>5.7932850559578641</v>
      </c>
      <c r="N162" s="12">
        <v>5.7091341557651045</v>
      </c>
      <c r="O162" s="36">
        <f t="shared" si="15"/>
        <v>1</v>
      </c>
      <c r="P162" s="36">
        <f t="shared" si="16"/>
        <v>0</v>
      </c>
      <c r="Q162" s="36">
        <f t="shared" si="17"/>
        <v>0</v>
      </c>
      <c r="R162" s="36">
        <f t="shared" si="18"/>
        <v>0</v>
      </c>
      <c r="S162" s="38">
        <f t="shared" si="19"/>
        <v>5.7932850559578641</v>
      </c>
      <c r="T162" s="38" t="str">
        <f t="shared" si="19"/>
        <v>n.a.</v>
      </c>
      <c r="U162" s="38" t="str">
        <f t="shared" si="19"/>
        <v>n.a.</v>
      </c>
      <c r="V162" s="38" t="str">
        <f t="shared" si="13"/>
        <v>n.a.</v>
      </c>
      <c r="W162" s="38">
        <f t="shared" si="20"/>
        <v>5.7091341557651045</v>
      </c>
      <c r="X162" s="38" t="str">
        <f t="shared" si="20"/>
        <v>n.a.</v>
      </c>
      <c r="Y162" s="38" t="str">
        <f t="shared" si="20"/>
        <v>n.a.</v>
      </c>
      <c r="Z162" s="38" t="str">
        <f t="shared" si="14"/>
        <v>n.a.</v>
      </c>
      <c r="AA162" s="9"/>
      <c r="AB162" s="9"/>
      <c r="AC162" s="9"/>
      <c r="AD162" s="9"/>
      <c r="AE162" s="142"/>
      <c r="AF162" s="142"/>
      <c r="AG162" s="142"/>
      <c r="AH162" s="142"/>
      <c r="AI162" s="142"/>
      <c r="AJ162" s="142"/>
      <c r="AK162" s="142"/>
      <c r="AL162" s="142"/>
    </row>
    <row r="163" spans="1:38">
      <c r="A163" s="4">
        <f t="shared" si="21"/>
        <v>1971</v>
      </c>
      <c r="B163" s="13">
        <v>9597.1</v>
      </c>
      <c r="D163" s="192">
        <v>884200</v>
      </c>
      <c r="E163" s="172">
        <v>138797</v>
      </c>
      <c r="F163" s="9">
        <v>89105</v>
      </c>
      <c r="G163" s="169">
        <v>508</v>
      </c>
      <c r="H163" s="9"/>
      <c r="I163" s="9"/>
      <c r="J163" s="9"/>
      <c r="K163" s="12">
        <f t="shared" si="22"/>
        <v>10.770551596431178</v>
      </c>
      <c r="L163" s="38">
        <f t="shared" si="23"/>
        <v>-4.5016052663139199</v>
      </c>
      <c r="M163" s="12">
        <f t="shared" si="24"/>
        <v>5.3723293922422588</v>
      </c>
      <c r="N163" s="12">
        <v>5.7434998833813591</v>
      </c>
      <c r="O163" s="36">
        <f t="shared" si="15"/>
        <v>1</v>
      </c>
      <c r="P163" s="36">
        <f t="shared" si="16"/>
        <v>0</v>
      </c>
      <c r="Q163" s="36">
        <f t="shared" si="17"/>
        <v>0</v>
      </c>
      <c r="R163" s="36">
        <f t="shared" si="18"/>
        <v>0</v>
      </c>
      <c r="S163" s="38">
        <f t="shared" si="19"/>
        <v>5.3723293922422588</v>
      </c>
      <c r="T163" s="38" t="str">
        <f t="shared" si="19"/>
        <v>n.a.</v>
      </c>
      <c r="U163" s="38" t="str">
        <f t="shared" si="19"/>
        <v>n.a.</v>
      </c>
      <c r="V163" s="38" t="str">
        <f t="shared" si="13"/>
        <v>n.a.</v>
      </c>
      <c r="W163" s="38">
        <f t="shared" si="20"/>
        <v>5.7434998833813591</v>
      </c>
      <c r="X163" s="38" t="str">
        <f t="shared" si="20"/>
        <v>n.a.</v>
      </c>
      <c r="Y163" s="38" t="str">
        <f t="shared" si="20"/>
        <v>n.a.</v>
      </c>
      <c r="Z163" s="38" t="str">
        <f t="shared" si="14"/>
        <v>n.a.</v>
      </c>
      <c r="AA163" s="9"/>
      <c r="AB163" s="9"/>
      <c r="AC163" s="9"/>
      <c r="AD163" s="9"/>
      <c r="AE163" s="142"/>
      <c r="AF163" s="142"/>
      <c r="AG163" s="142"/>
      <c r="AH163" s="142"/>
      <c r="AI163" s="142"/>
      <c r="AJ163" s="142"/>
      <c r="AK163" s="142"/>
      <c r="AL163" s="142"/>
    </row>
    <row r="164" spans="1:38">
      <c r="A164" s="4">
        <f t="shared" si="21"/>
        <v>1972</v>
      </c>
      <c r="B164" s="171">
        <v>8618.2999999999993</v>
      </c>
      <c r="D164" s="192">
        <v>987900</v>
      </c>
      <c r="E164" s="172">
        <v>155223</v>
      </c>
      <c r="F164" s="9">
        <v>98406</v>
      </c>
      <c r="G164" s="169">
        <v>537.9</v>
      </c>
      <c r="H164" s="9"/>
      <c r="I164" s="9"/>
      <c r="J164" s="9"/>
      <c r="K164" s="12">
        <f t="shared" si="22"/>
        <v>8.7579009409995319</v>
      </c>
      <c r="L164" s="38">
        <f t="shared" si="23"/>
        <v>-5.7707515698766105</v>
      </c>
      <c r="M164" s="12">
        <f t="shared" si="24"/>
        <v>5.8858267716535462</v>
      </c>
      <c r="N164" s="12">
        <v>6.5526037332247355</v>
      </c>
      <c r="O164" s="36">
        <f t="shared" si="15"/>
        <v>1</v>
      </c>
      <c r="P164" s="36">
        <f t="shared" si="16"/>
        <v>0</v>
      </c>
      <c r="Q164" s="36">
        <f t="shared" si="17"/>
        <v>0</v>
      </c>
      <c r="R164" s="36">
        <f t="shared" si="18"/>
        <v>0</v>
      </c>
      <c r="S164" s="38">
        <f t="shared" si="19"/>
        <v>5.8858267716535462</v>
      </c>
      <c r="T164" s="38" t="str">
        <f t="shared" si="19"/>
        <v>n.a.</v>
      </c>
      <c r="U164" s="38" t="str">
        <f t="shared" si="19"/>
        <v>n.a.</v>
      </c>
      <c r="V164" s="38" t="str">
        <f t="shared" si="13"/>
        <v>n.a.</v>
      </c>
      <c r="W164" s="38">
        <f t="shared" si="20"/>
        <v>6.5526037332247355</v>
      </c>
      <c r="X164" s="38" t="str">
        <f t="shared" si="20"/>
        <v>n.a.</v>
      </c>
      <c r="Y164" s="38" t="str">
        <f t="shared" si="20"/>
        <v>n.a.</v>
      </c>
      <c r="Z164" s="38" t="str">
        <f t="shared" si="14"/>
        <v>n.a.</v>
      </c>
      <c r="AA164" s="9"/>
      <c r="AB164" s="9"/>
      <c r="AC164" s="9"/>
      <c r="AD164" s="9"/>
      <c r="AE164" s="142"/>
      <c r="AF164" s="142"/>
      <c r="AG164" s="142"/>
      <c r="AH164" s="142"/>
      <c r="AI164" s="142"/>
      <c r="AJ164" s="142"/>
      <c r="AK164" s="142"/>
      <c r="AL164" s="142"/>
    </row>
    <row r="165" spans="1:38">
      <c r="A165" s="4">
        <f t="shared" si="21"/>
        <v>1973</v>
      </c>
      <c r="B165" s="13"/>
      <c r="D165" s="192">
        <v>1129800</v>
      </c>
      <c r="E165" s="172">
        <v>178239</v>
      </c>
      <c r="F165" s="9">
        <v>111852</v>
      </c>
      <c r="G165" s="169">
        <v>566.79999999999995</v>
      </c>
      <c r="H165" s="9"/>
      <c r="I165" s="9"/>
      <c r="J165" s="9"/>
      <c r="K165" s="142"/>
      <c r="L165" s="38">
        <f t="shared" si="23"/>
        <v>-12.371020443932546</v>
      </c>
      <c r="M165" s="12">
        <f t="shared" si="24"/>
        <v>5.3727458635434155</v>
      </c>
      <c r="N165" s="12">
        <v>7.9031615305789433</v>
      </c>
      <c r="O165" s="36">
        <f t="shared" si="15"/>
        <v>0</v>
      </c>
      <c r="P165" s="36">
        <f t="shared" si="16"/>
        <v>0</v>
      </c>
      <c r="Q165" s="36">
        <f t="shared" si="17"/>
        <v>0</v>
      </c>
      <c r="R165" s="36">
        <f t="shared" si="18"/>
        <v>0</v>
      </c>
      <c r="S165" s="38" t="str">
        <f t="shared" si="19"/>
        <v>n.a.</v>
      </c>
      <c r="T165" s="38" t="str">
        <f t="shared" si="19"/>
        <v>n.a.</v>
      </c>
      <c r="U165" s="38" t="str">
        <f t="shared" si="19"/>
        <v>n.a.</v>
      </c>
      <c r="V165" s="38" t="str">
        <f t="shared" si="13"/>
        <v>n.a.</v>
      </c>
      <c r="W165" s="38" t="str">
        <f t="shared" si="20"/>
        <v>n.a.</v>
      </c>
      <c r="X165" s="38" t="str">
        <f t="shared" si="20"/>
        <v>n.a.</v>
      </c>
      <c r="Y165" s="38" t="str">
        <f t="shared" si="20"/>
        <v>n.a.</v>
      </c>
      <c r="Z165" s="38" t="str">
        <f t="shared" si="14"/>
        <v>n.a.</v>
      </c>
      <c r="AA165" s="9"/>
      <c r="AB165" s="9"/>
      <c r="AC165" s="9"/>
      <c r="AD165" s="9"/>
      <c r="AE165" s="142"/>
      <c r="AF165" s="142"/>
      <c r="AG165" s="142"/>
      <c r="AH165" s="142"/>
      <c r="AI165" s="142"/>
      <c r="AJ165" s="142"/>
      <c r="AK165" s="142"/>
      <c r="AL165" s="142"/>
    </row>
    <row r="166" spans="1:38">
      <c r="A166" s="4">
        <f t="shared" si="21"/>
        <v>1974</v>
      </c>
      <c r="B166" s="13"/>
      <c r="D166" s="192">
        <v>1303000</v>
      </c>
      <c r="E166" s="172">
        <v>207374</v>
      </c>
      <c r="F166" s="9">
        <v>129729.99999999999</v>
      </c>
      <c r="G166" s="169">
        <v>585.1</v>
      </c>
      <c r="H166" s="9"/>
      <c r="I166" s="9"/>
      <c r="J166" s="9"/>
      <c r="K166" s="142"/>
      <c r="L166" s="38">
        <f t="shared" si="23"/>
        <v>-10.770551596431178</v>
      </c>
      <c r="M166" s="12">
        <f t="shared" si="24"/>
        <v>3.2286520818630926</v>
      </c>
      <c r="N166" s="12">
        <v>14.445473835408947</v>
      </c>
      <c r="O166" s="36">
        <f t="shared" si="15"/>
        <v>0</v>
      </c>
      <c r="P166" s="36">
        <f t="shared" si="16"/>
        <v>0</v>
      </c>
      <c r="Q166" s="36">
        <f t="shared" si="17"/>
        <v>0</v>
      </c>
      <c r="R166" s="36">
        <f t="shared" si="18"/>
        <v>0</v>
      </c>
      <c r="S166" s="38" t="str">
        <f t="shared" si="19"/>
        <v>n.a.</v>
      </c>
      <c r="T166" s="38" t="str">
        <f t="shared" si="19"/>
        <v>n.a.</v>
      </c>
      <c r="U166" s="38" t="str">
        <f t="shared" si="19"/>
        <v>n.a.</v>
      </c>
      <c r="V166" s="38" t="str">
        <f t="shared" si="13"/>
        <v>n.a.</v>
      </c>
      <c r="W166" s="38" t="str">
        <f t="shared" si="20"/>
        <v>n.a.</v>
      </c>
      <c r="X166" s="38" t="str">
        <f t="shared" si="20"/>
        <v>n.a.</v>
      </c>
      <c r="Y166" s="38" t="str">
        <f t="shared" si="20"/>
        <v>n.a.</v>
      </c>
      <c r="Z166" s="38" t="str">
        <f t="shared" si="14"/>
        <v>n.a.</v>
      </c>
      <c r="AA166" s="9"/>
      <c r="AB166" s="9"/>
      <c r="AC166" s="9"/>
      <c r="AD166" s="9"/>
      <c r="AE166" s="142"/>
      <c r="AF166" s="142"/>
      <c r="AG166" s="142"/>
      <c r="AH166" s="142"/>
      <c r="AI166" s="142"/>
      <c r="AJ166" s="142"/>
      <c r="AK166" s="142"/>
      <c r="AL166" s="142"/>
    </row>
    <row r="167" spans="1:38">
      <c r="A167" s="4">
        <f t="shared" si="21"/>
        <v>1975</v>
      </c>
      <c r="B167" s="13"/>
      <c r="C167" s="13"/>
      <c r="D167" s="192">
        <v>1467900</v>
      </c>
      <c r="E167" s="172">
        <v>233388</v>
      </c>
      <c r="F167" s="9">
        <v>148702</v>
      </c>
      <c r="G167" s="169">
        <v>586.20000000000005</v>
      </c>
      <c r="H167" s="9"/>
      <c r="I167" s="9"/>
      <c r="J167" s="9"/>
      <c r="K167" s="142"/>
      <c r="L167" s="38">
        <f t="shared" si="23"/>
        <v>-8.7579009409995319</v>
      </c>
      <c r="M167" s="12">
        <f t="shared" si="24"/>
        <v>0.18800205093147948</v>
      </c>
      <c r="N167" s="12">
        <v>10.70495945643183</v>
      </c>
      <c r="O167" s="36">
        <f t="shared" si="15"/>
        <v>0</v>
      </c>
      <c r="P167" s="36">
        <f t="shared" si="16"/>
        <v>0</v>
      </c>
      <c r="Q167" s="36">
        <f t="shared" si="17"/>
        <v>0</v>
      </c>
      <c r="R167" s="36">
        <f t="shared" si="18"/>
        <v>0</v>
      </c>
      <c r="S167" s="38" t="str">
        <f t="shared" si="19"/>
        <v>n.a.</v>
      </c>
      <c r="T167" s="38" t="str">
        <f t="shared" si="19"/>
        <v>n.a.</v>
      </c>
      <c r="U167" s="38" t="str">
        <f t="shared" si="19"/>
        <v>n.a.</v>
      </c>
      <c r="V167" s="38" t="str">
        <f t="shared" si="13"/>
        <v>n.a.</v>
      </c>
      <c r="W167" s="38" t="str">
        <f t="shared" si="20"/>
        <v>n.a.</v>
      </c>
      <c r="X167" s="38" t="str">
        <f t="shared" si="20"/>
        <v>n.a.</v>
      </c>
      <c r="Y167" s="38" t="str">
        <f t="shared" si="20"/>
        <v>n.a.</v>
      </c>
      <c r="Z167" s="38" t="str">
        <f t="shared" si="14"/>
        <v>n.a.</v>
      </c>
      <c r="AA167" s="9"/>
      <c r="AB167" s="9"/>
      <c r="AC167" s="9"/>
      <c r="AD167" s="9"/>
      <c r="AE167" s="142"/>
      <c r="AF167" s="142"/>
      <c r="AG167" s="142"/>
      <c r="AH167" s="142"/>
      <c r="AI167" s="142"/>
      <c r="AJ167" s="142"/>
      <c r="AK167" s="142"/>
      <c r="AL167" s="142"/>
    </row>
    <row r="168" spans="1:38">
      <c r="A168" s="4">
        <f t="shared" si="21"/>
        <v>1976</v>
      </c>
      <c r="B168" s="13"/>
      <c r="C168" s="13"/>
      <c r="D168" s="192">
        <v>1700600</v>
      </c>
      <c r="E168" s="172">
        <v>270023</v>
      </c>
      <c r="F168" s="9">
        <v>170709</v>
      </c>
      <c r="G168" s="169">
        <v>616.4</v>
      </c>
      <c r="H168" s="9"/>
      <c r="I168" s="9"/>
      <c r="J168" s="9"/>
      <c r="K168" s="142"/>
      <c r="L168" s="38">
        <f t="shared" si="23"/>
        <v>0</v>
      </c>
      <c r="M168" s="12">
        <f t="shared" si="24"/>
        <v>5.1518253155919291</v>
      </c>
      <c r="N168" s="12">
        <v>9.7407073977503416</v>
      </c>
      <c r="O168" s="36">
        <f t="shared" si="15"/>
        <v>0</v>
      </c>
      <c r="P168" s="36">
        <f t="shared" si="16"/>
        <v>0</v>
      </c>
      <c r="Q168" s="36">
        <f t="shared" si="17"/>
        <v>0</v>
      </c>
      <c r="R168" s="36">
        <f t="shared" si="18"/>
        <v>0</v>
      </c>
      <c r="S168" s="38" t="str">
        <f t="shared" si="19"/>
        <v>n.a.</v>
      </c>
      <c r="T168" s="38" t="str">
        <f t="shared" si="19"/>
        <v>n.a.</v>
      </c>
      <c r="U168" s="38" t="str">
        <f t="shared" si="19"/>
        <v>n.a.</v>
      </c>
      <c r="V168" s="38" t="str">
        <f t="shared" si="13"/>
        <v>n.a.</v>
      </c>
      <c r="W168" s="38" t="str">
        <f t="shared" si="20"/>
        <v>n.a.</v>
      </c>
      <c r="X168" s="38" t="str">
        <f t="shared" si="20"/>
        <v>n.a.</v>
      </c>
      <c r="Y168" s="38" t="str">
        <f t="shared" si="20"/>
        <v>n.a.</v>
      </c>
      <c r="Z168" s="38" t="str">
        <f t="shared" si="14"/>
        <v>n.a.</v>
      </c>
      <c r="AA168" s="9"/>
      <c r="AB168" s="9"/>
      <c r="AC168" s="9"/>
      <c r="AD168" s="9"/>
      <c r="AE168" s="142"/>
      <c r="AF168" s="142"/>
      <c r="AG168" s="142"/>
      <c r="AH168" s="142"/>
      <c r="AI168" s="142"/>
      <c r="AJ168" s="142"/>
      <c r="AK168" s="142"/>
      <c r="AL168" s="142"/>
    </row>
    <row r="169" spans="1:38">
      <c r="A169" s="4">
        <f t="shared" si="21"/>
        <v>1977</v>
      </c>
      <c r="B169" s="13"/>
      <c r="C169" s="13"/>
      <c r="D169" s="192">
        <v>1917800</v>
      </c>
      <c r="E169" s="172">
        <v>304243</v>
      </c>
      <c r="F169" s="9">
        <v>191532</v>
      </c>
      <c r="G169" s="169">
        <v>635.29999999999995</v>
      </c>
      <c r="H169" s="9"/>
      <c r="I169" s="9"/>
      <c r="J169" s="9"/>
      <c r="K169" s="142"/>
      <c r="L169" s="38">
        <f t="shared" si="23"/>
        <v>0</v>
      </c>
      <c r="M169" s="12">
        <f t="shared" si="24"/>
        <v>3.0661907852044035</v>
      </c>
      <c r="N169" s="12">
        <v>9.1745092559381298</v>
      </c>
      <c r="O169" s="36">
        <f t="shared" si="15"/>
        <v>0</v>
      </c>
      <c r="P169" s="36">
        <f t="shared" si="16"/>
        <v>0</v>
      </c>
      <c r="Q169" s="36">
        <f t="shared" si="17"/>
        <v>0</v>
      </c>
      <c r="R169" s="36">
        <f t="shared" si="18"/>
        <v>0</v>
      </c>
      <c r="S169" s="38" t="str">
        <f t="shared" si="19"/>
        <v>n.a.</v>
      </c>
      <c r="T169" s="38" t="str">
        <f t="shared" si="19"/>
        <v>n.a.</v>
      </c>
      <c r="U169" s="38" t="str">
        <f t="shared" si="19"/>
        <v>n.a.</v>
      </c>
      <c r="V169" s="38" t="str">
        <f t="shared" si="13"/>
        <v>n.a.</v>
      </c>
      <c r="W169" s="38" t="str">
        <f t="shared" si="20"/>
        <v>n.a.</v>
      </c>
      <c r="X169" s="38" t="str">
        <f t="shared" si="20"/>
        <v>n.a.</v>
      </c>
      <c r="Y169" s="38" t="str">
        <f t="shared" si="20"/>
        <v>n.a.</v>
      </c>
      <c r="Z169" s="38" t="str">
        <f t="shared" si="14"/>
        <v>n.a.</v>
      </c>
      <c r="AA169" s="9"/>
      <c r="AB169" s="9"/>
      <c r="AC169" s="9"/>
      <c r="AD169" s="9"/>
      <c r="AE169" s="142"/>
      <c r="AF169" s="142"/>
      <c r="AG169" s="142"/>
      <c r="AH169" s="142"/>
      <c r="AI169" s="142"/>
      <c r="AJ169" s="142"/>
      <c r="AK169" s="142"/>
      <c r="AL169" s="142"/>
    </row>
    <row r="170" spans="1:38">
      <c r="A170" s="4">
        <f t="shared" si="21"/>
        <v>1978</v>
      </c>
      <c r="C170" s="13">
        <v>72800</v>
      </c>
      <c r="D170" s="192">
        <v>2270220</v>
      </c>
      <c r="E170" s="172">
        <v>345238</v>
      </c>
      <c r="F170" s="9">
        <v>241225</v>
      </c>
      <c r="G170" s="169">
        <v>659.4</v>
      </c>
      <c r="H170" s="9"/>
      <c r="I170" s="9"/>
      <c r="J170" s="9"/>
      <c r="K170" s="12">
        <f t="shared" ref="K170:K201" si="25">100*C170/F170</f>
        <v>30.179293191004248</v>
      </c>
      <c r="L170" s="38">
        <f t="shared" si="23"/>
        <v>30.179293191004248</v>
      </c>
      <c r="M170" s="12">
        <f t="shared" si="24"/>
        <v>3.7934833936722923</v>
      </c>
      <c r="N170" s="12">
        <v>9.3879989118868572</v>
      </c>
      <c r="O170" s="36">
        <f t="shared" si="15"/>
        <v>0</v>
      </c>
      <c r="P170" s="36">
        <f t="shared" si="16"/>
        <v>1</v>
      </c>
      <c r="Q170" s="36">
        <f t="shared" si="17"/>
        <v>0</v>
      </c>
      <c r="R170" s="36">
        <f t="shared" si="18"/>
        <v>0</v>
      </c>
      <c r="S170" s="38" t="str">
        <f t="shared" si="19"/>
        <v>n.a.</v>
      </c>
      <c r="T170" s="38">
        <f t="shared" si="19"/>
        <v>3.7934833936722923</v>
      </c>
      <c r="U170" s="38" t="str">
        <f t="shared" si="19"/>
        <v>n.a.</v>
      </c>
      <c r="V170" s="38" t="str">
        <f t="shared" si="13"/>
        <v>n.a.</v>
      </c>
      <c r="W170" s="38" t="str">
        <f t="shared" si="20"/>
        <v>n.a.</v>
      </c>
      <c r="X170" s="38">
        <f t="shared" si="20"/>
        <v>9.3879989118868572</v>
      </c>
      <c r="Y170" s="38" t="str">
        <f t="shared" si="20"/>
        <v>n.a.</v>
      </c>
      <c r="Z170" s="38" t="str">
        <f t="shared" si="14"/>
        <v>n.a.</v>
      </c>
      <c r="AA170" s="9"/>
      <c r="AB170" s="9"/>
      <c r="AC170" s="9"/>
      <c r="AD170" s="9"/>
      <c r="AE170" s="142"/>
      <c r="AF170" s="142"/>
      <c r="AG170" s="142"/>
      <c r="AH170" s="142"/>
      <c r="AI170" s="142"/>
      <c r="AJ170" s="142"/>
      <c r="AK170" s="142"/>
      <c r="AL170" s="142"/>
    </row>
    <row r="171" spans="1:38">
      <c r="A171" s="4">
        <f t="shared" si="21"/>
        <v>1979</v>
      </c>
      <c r="C171" s="13">
        <v>82800</v>
      </c>
      <c r="D171" s="192">
        <v>2580310</v>
      </c>
      <c r="E171" s="172">
        <v>393550</v>
      </c>
      <c r="F171" s="9">
        <v>266107</v>
      </c>
      <c r="G171" s="169">
        <v>681.2</v>
      </c>
      <c r="H171" s="9"/>
      <c r="I171" s="9"/>
      <c r="J171" s="9"/>
      <c r="K171" s="12">
        <f t="shared" si="25"/>
        <v>31.115303242680575</v>
      </c>
      <c r="L171" s="38">
        <f t="shared" si="23"/>
        <v>31.115303242680575</v>
      </c>
      <c r="M171" s="12">
        <f t="shared" si="24"/>
        <v>3.3060357901122384</v>
      </c>
      <c r="N171" s="12">
        <v>11.275514910318645</v>
      </c>
      <c r="O171" s="36">
        <f t="shared" si="15"/>
        <v>0</v>
      </c>
      <c r="P171" s="36">
        <f t="shared" si="16"/>
        <v>1</v>
      </c>
      <c r="Q171" s="36">
        <f t="shared" si="17"/>
        <v>0</v>
      </c>
      <c r="R171" s="36">
        <f t="shared" si="18"/>
        <v>0</v>
      </c>
      <c r="S171" s="38" t="str">
        <f t="shared" si="19"/>
        <v>n.a.</v>
      </c>
      <c r="T171" s="38">
        <f t="shared" si="19"/>
        <v>3.3060357901122384</v>
      </c>
      <c r="U171" s="38" t="str">
        <f t="shared" si="19"/>
        <v>n.a.</v>
      </c>
      <c r="V171" s="38" t="str">
        <f t="shared" si="13"/>
        <v>n.a.</v>
      </c>
      <c r="W171" s="38" t="str">
        <f t="shared" si="20"/>
        <v>n.a.</v>
      </c>
      <c r="X171" s="38">
        <f t="shared" si="20"/>
        <v>11.275514910318645</v>
      </c>
      <c r="Y171" s="38" t="str">
        <f t="shared" si="20"/>
        <v>n.a.</v>
      </c>
      <c r="Z171" s="38" t="str">
        <f t="shared" si="14"/>
        <v>n.a.</v>
      </c>
      <c r="AA171" s="9"/>
      <c r="AB171" s="9"/>
      <c r="AC171" s="9"/>
      <c r="AD171" s="9"/>
      <c r="AE171" s="142"/>
      <c r="AF171" s="142"/>
      <c r="AG171" s="142"/>
      <c r="AH171" s="142"/>
      <c r="AI171" s="142"/>
      <c r="AJ171" s="142"/>
      <c r="AK171" s="142"/>
      <c r="AL171" s="142"/>
    </row>
    <row r="172" spans="1:38">
      <c r="A172" s="4">
        <f t="shared" si="21"/>
        <v>1980</v>
      </c>
      <c r="C172" s="13">
        <v>92900</v>
      </c>
      <c r="D172" s="192">
        <v>2911520</v>
      </c>
      <c r="E172" s="172">
        <v>445233</v>
      </c>
      <c r="F172" s="9">
        <v>314698</v>
      </c>
      <c r="G172" s="169">
        <v>688.5</v>
      </c>
      <c r="H172" s="9">
        <v>1025780</v>
      </c>
      <c r="I172" s="9"/>
      <c r="J172" s="37">
        <f>100*F172/H172</f>
        <v>30.678898009319738</v>
      </c>
      <c r="K172" s="12">
        <f t="shared" si="25"/>
        <v>29.520365556819552</v>
      </c>
      <c r="L172" s="38">
        <f t="shared" si="23"/>
        <v>29.520365556819552</v>
      </c>
      <c r="M172" s="12">
        <f t="shared" si="24"/>
        <v>1.0716382853787287</v>
      </c>
      <c r="N172" s="12">
        <v>13.057</v>
      </c>
      <c r="O172" s="36">
        <f t="shared" si="15"/>
        <v>1</v>
      </c>
      <c r="P172" s="36">
        <f t="shared" si="16"/>
        <v>0</v>
      </c>
      <c r="Q172" s="36">
        <f t="shared" si="17"/>
        <v>0</v>
      </c>
      <c r="R172" s="36">
        <f t="shared" si="18"/>
        <v>0</v>
      </c>
      <c r="S172" s="38">
        <f t="shared" si="19"/>
        <v>1.0716382853787287</v>
      </c>
      <c r="T172" s="38" t="str">
        <f t="shared" si="19"/>
        <v>n.a.</v>
      </c>
      <c r="U172" s="38" t="str">
        <f t="shared" si="19"/>
        <v>n.a.</v>
      </c>
      <c r="V172" s="38" t="str">
        <f t="shared" si="13"/>
        <v>n.a.</v>
      </c>
      <c r="W172" s="38">
        <f t="shared" si="20"/>
        <v>13.057</v>
      </c>
      <c r="X172" s="38" t="str">
        <f t="shared" si="20"/>
        <v>n.a.</v>
      </c>
      <c r="Y172" s="38" t="str">
        <f t="shared" si="20"/>
        <v>n.a.</v>
      </c>
      <c r="Z172" s="38" t="str">
        <f t="shared" si="14"/>
        <v>n.a.</v>
      </c>
      <c r="AA172" s="9"/>
      <c r="AB172" s="9"/>
      <c r="AC172" s="9"/>
      <c r="AD172" s="9"/>
      <c r="AE172" s="142"/>
      <c r="AF172" s="142"/>
      <c r="AG172" s="142"/>
      <c r="AH172" s="142"/>
      <c r="AI172" s="142"/>
      <c r="AJ172" s="142"/>
      <c r="AK172" s="142"/>
      <c r="AL172" s="142"/>
    </row>
    <row r="173" spans="1:38">
      <c r="A173" s="4">
        <f t="shared" si="21"/>
        <v>1981</v>
      </c>
      <c r="C173" s="13">
        <v>110100</v>
      </c>
      <c r="D173" s="192">
        <v>3279640</v>
      </c>
      <c r="E173" s="172">
        <v>500756</v>
      </c>
      <c r="F173" s="9">
        <v>360827</v>
      </c>
      <c r="G173" s="169">
        <v>690.5</v>
      </c>
      <c r="H173" s="9">
        <v>1041654</v>
      </c>
      <c r="I173" s="9"/>
      <c r="J173" s="37">
        <f t="shared" ref="J173:J201" si="26">100*F173/H173</f>
        <v>34.639813220128758</v>
      </c>
      <c r="K173" s="12">
        <f t="shared" si="25"/>
        <v>30.513237645741587</v>
      </c>
      <c r="L173" s="38">
        <f t="shared" si="23"/>
        <v>0.33394445473733825</v>
      </c>
      <c r="M173" s="12">
        <f>100*(H173/H172-1)</f>
        <v>1.5475053130300953</v>
      </c>
      <c r="N173" s="12">
        <v>13.333</v>
      </c>
      <c r="O173" s="36">
        <f t="shared" si="15"/>
        <v>0</v>
      </c>
      <c r="P173" s="36">
        <f t="shared" si="16"/>
        <v>1</v>
      </c>
      <c r="Q173" s="36">
        <f t="shared" si="17"/>
        <v>0</v>
      </c>
      <c r="R173" s="36">
        <f t="shared" si="18"/>
        <v>0</v>
      </c>
      <c r="S173" s="38" t="str">
        <f t="shared" si="19"/>
        <v>n.a.</v>
      </c>
      <c r="T173" s="38">
        <f t="shared" si="19"/>
        <v>1.5475053130300953</v>
      </c>
      <c r="U173" s="38" t="str">
        <f t="shared" si="19"/>
        <v>n.a.</v>
      </c>
      <c r="V173" s="38" t="str">
        <f t="shared" si="13"/>
        <v>n.a.</v>
      </c>
      <c r="W173" s="38" t="str">
        <f t="shared" si="20"/>
        <v>n.a.</v>
      </c>
      <c r="X173" s="38">
        <f t="shared" si="20"/>
        <v>13.333</v>
      </c>
      <c r="Y173" s="38" t="str">
        <f t="shared" si="20"/>
        <v>n.a.</v>
      </c>
      <c r="Z173" s="38" t="str">
        <f t="shared" si="14"/>
        <v>n.a.</v>
      </c>
      <c r="AA173" s="9"/>
      <c r="AB173" s="9"/>
      <c r="AC173" s="9"/>
      <c r="AD173" s="9"/>
      <c r="AE173" s="142"/>
      <c r="AF173" s="142"/>
      <c r="AG173" s="142"/>
      <c r="AH173" s="142"/>
      <c r="AI173" s="142"/>
      <c r="AJ173" s="142"/>
      <c r="AK173" s="142"/>
      <c r="AL173" s="142"/>
    </row>
    <row r="174" spans="1:38">
      <c r="A174" s="4">
        <f t="shared" si="21"/>
        <v>1982</v>
      </c>
      <c r="C174" s="13">
        <v>145500</v>
      </c>
      <c r="D174" s="192">
        <v>3771840</v>
      </c>
      <c r="E174" s="172">
        <v>574445</v>
      </c>
      <c r="F174" s="9">
        <v>399185</v>
      </c>
      <c r="G174" s="169">
        <v>701.4</v>
      </c>
      <c r="H174" s="9">
        <v>1042955.9999999999</v>
      </c>
      <c r="I174" s="9"/>
      <c r="J174" s="37">
        <f t="shared" si="26"/>
        <v>38.274385496607721</v>
      </c>
      <c r="K174" s="12">
        <f t="shared" si="25"/>
        <v>36.449265378208096</v>
      </c>
      <c r="L174" s="38">
        <f t="shared" si="23"/>
        <v>5.3339621355275213</v>
      </c>
      <c r="M174" s="12">
        <f t="shared" ref="M174:M201" si="27">100*(H174/H173-1)</f>
        <v>0.12499351992119045</v>
      </c>
      <c r="N174" s="12">
        <v>11.978</v>
      </c>
      <c r="O174" s="36">
        <f t="shared" si="15"/>
        <v>0</v>
      </c>
      <c r="P174" s="36">
        <f t="shared" si="16"/>
        <v>1</v>
      </c>
      <c r="Q174" s="36">
        <f t="shared" si="17"/>
        <v>0</v>
      </c>
      <c r="R174" s="36">
        <f t="shared" si="18"/>
        <v>0</v>
      </c>
      <c r="S174" s="38" t="str">
        <f t="shared" si="19"/>
        <v>n.a.</v>
      </c>
      <c r="T174" s="38">
        <f t="shared" si="19"/>
        <v>0.12499351992119045</v>
      </c>
      <c r="U174" s="38" t="str">
        <f t="shared" si="19"/>
        <v>n.a.</v>
      </c>
      <c r="V174" s="38" t="str">
        <f t="shared" si="13"/>
        <v>n.a.</v>
      </c>
      <c r="W174" s="38" t="str">
        <f t="shared" si="20"/>
        <v>n.a.</v>
      </c>
      <c r="X174" s="38">
        <f t="shared" si="20"/>
        <v>11.978</v>
      </c>
      <c r="Y174" s="38" t="str">
        <f t="shared" si="20"/>
        <v>n.a.</v>
      </c>
      <c r="Z174" s="38" t="str">
        <f t="shared" si="14"/>
        <v>n.a.</v>
      </c>
      <c r="AA174" s="9"/>
      <c r="AB174" s="9"/>
      <c r="AC174" s="9"/>
      <c r="AD174" s="9"/>
      <c r="AE174" s="142"/>
      <c r="AF174" s="142"/>
      <c r="AG174" s="142"/>
      <c r="AH174" s="142"/>
      <c r="AI174" s="142"/>
      <c r="AJ174" s="142"/>
      <c r="AK174" s="142"/>
      <c r="AL174" s="142"/>
    </row>
    <row r="175" spans="1:38">
      <c r="A175" s="4">
        <f t="shared" si="21"/>
        <v>1983</v>
      </c>
      <c r="C175" s="13">
        <v>170000</v>
      </c>
      <c r="D175" s="192">
        <v>4212150</v>
      </c>
      <c r="E175" s="172">
        <v>636622</v>
      </c>
      <c r="F175" s="9">
        <v>443475</v>
      </c>
      <c r="G175" s="9"/>
      <c r="H175" s="9">
        <v>1083286</v>
      </c>
      <c r="I175" s="9"/>
      <c r="J175" s="37">
        <f t="shared" si="26"/>
        <v>40.93794251933469</v>
      </c>
      <c r="K175" s="12">
        <f t="shared" si="25"/>
        <v>38.333615198150966</v>
      </c>
      <c r="L175" s="38">
        <f t="shared" si="23"/>
        <v>8.8132496413314136</v>
      </c>
      <c r="M175" s="12">
        <f t="shared" si="27"/>
        <v>3.8668937136370207</v>
      </c>
      <c r="N175" s="12">
        <v>9.4600000000000009</v>
      </c>
      <c r="O175" s="36">
        <f t="shared" si="15"/>
        <v>0</v>
      </c>
      <c r="P175" s="36">
        <f t="shared" si="16"/>
        <v>1</v>
      </c>
      <c r="Q175" s="36">
        <f t="shared" si="17"/>
        <v>0</v>
      </c>
      <c r="R175" s="36">
        <f t="shared" si="18"/>
        <v>0</v>
      </c>
      <c r="S175" s="38" t="str">
        <f t="shared" si="19"/>
        <v>n.a.</v>
      </c>
      <c r="T175" s="38">
        <f t="shared" si="19"/>
        <v>3.8668937136370207</v>
      </c>
      <c r="U175" s="38" t="str">
        <f t="shared" si="19"/>
        <v>n.a.</v>
      </c>
      <c r="V175" s="38" t="str">
        <f t="shared" si="13"/>
        <v>n.a.</v>
      </c>
      <c r="W175" s="38" t="str">
        <f t="shared" si="20"/>
        <v>n.a.</v>
      </c>
      <c r="X175" s="38">
        <f t="shared" si="20"/>
        <v>9.4600000000000009</v>
      </c>
      <c r="Y175" s="38" t="str">
        <f t="shared" si="20"/>
        <v>n.a.</v>
      </c>
      <c r="Z175" s="38" t="str">
        <f t="shared" si="14"/>
        <v>n.a.</v>
      </c>
      <c r="AA175" s="9"/>
      <c r="AB175" s="9"/>
      <c r="AC175" s="9"/>
      <c r="AD175" s="9"/>
      <c r="AE175" s="142"/>
      <c r="AF175" s="142"/>
      <c r="AG175" s="142"/>
      <c r="AH175" s="142"/>
      <c r="AI175" s="142"/>
      <c r="AJ175" s="142"/>
      <c r="AK175" s="142"/>
      <c r="AL175" s="142"/>
    </row>
    <row r="176" spans="1:38">
      <c r="A176" s="4">
        <f t="shared" si="21"/>
        <v>1984</v>
      </c>
      <c r="C176" s="13">
        <v>201400</v>
      </c>
      <c r="D176" s="192">
        <v>4589160</v>
      </c>
      <c r="E176" s="172">
        <v>693088</v>
      </c>
      <c r="F176" s="9">
        <v>498656</v>
      </c>
      <c r="G176" s="9"/>
      <c r="H176" s="9">
        <v>1147136</v>
      </c>
      <c r="I176" s="9"/>
      <c r="J176" s="37">
        <f t="shared" si="26"/>
        <v>43.469649631778623</v>
      </c>
      <c r="K176" s="12">
        <f t="shared" si="25"/>
        <v>40.388564461271898</v>
      </c>
      <c r="L176" s="38">
        <f t="shared" si="23"/>
        <v>9.8753268155303111</v>
      </c>
      <c r="M176" s="12">
        <f t="shared" si="27"/>
        <v>5.8941036808377367</v>
      </c>
      <c r="N176" s="12">
        <v>7.6740000000000004</v>
      </c>
      <c r="O176" s="36">
        <f t="shared" si="15"/>
        <v>0</v>
      </c>
      <c r="P176" s="36">
        <f t="shared" si="16"/>
        <v>1</v>
      </c>
      <c r="Q176" s="36">
        <f t="shared" si="17"/>
        <v>0</v>
      </c>
      <c r="R176" s="36">
        <f t="shared" si="18"/>
        <v>0</v>
      </c>
      <c r="S176" s="38" t="str">
        <f t="shared" si="19"/>
        <v>n.a.</v>
      </c>
      <c r="T176" s="38">
        <f t="shared" si="19"/>
        <v>5.8941036808377367</v>
      </c>
      <c r="U176" s="38" t="str">
        <f t="shared" si="19"/>
        <v>n.a.</v>
      </c>
      <c r="V176" s="38" t="str">
        <f t="shared" si="13"/>
        <v>n.a.</v>
      </c>
      <c r="W176" s="38" t="str">
        <f t="shared" si="20"/>
        <v>n.a.</v>
      </c>
      <c r="X176" s="38">
        <f t="shared" si="20"/>
        <v>7.6740000000000004</v>
      </c>
      <c r="Y176" s="38" t="str">
        <f t="shared" si="20"/>
        <v>n.a.</v>
      </c>
      <c r="Z176" s="38" t="str">
        <f t="shared" si="14"/>
        <v>n.a.</v>
      </c>
      <c r="AA176" s="9"/>
      <c r="AB176" s="9"/>
      <c r="AC176" s="9"/>
      <c r="AD176" s="9"/>
      <c r="AE176" s="142"/>
      <c r="AF176" s="142"/>
      <c r="AG176" s="142"/>
      <c r="AH176" s="142"/>
      <c r="AI176" s="142"/>
      <c r="AJ176" s="142"/>
      <c r="AK176" s="142"/>
      <c r="AL176" s="142"/>
    </row>
    <row r="177" spans="1:38">
      <c r="A177" s="4">
        <f t="shared" si="21"/>
        <v>1985</v>
      </c>
      <c r="C177" s="13">
        <v>227700</v>
      </c>
      <c r="D177" s="192">
        <v>4932860</v>
      </c>
      <c r="E177" s="172">
        <v>743890</v>
      </c>
      <c r="F177" s="9">
        <v>552432</v>
      </c>
      <c r="G177" s="9"/>
      <c r="H177" s="9">
        <v>1208554</v>
      </c>
      <c r="I177" s="9"/>
      <c r="J177" s="37">
        <f t="shared" si="26"/>
        <v>45.710162723386794</v>
      </c>
      <c r="K177" s="12">
        <f t="shared" si="25"/>
        <v>41.217742636197755</v>
      </c>
      <c r="L177" s="38">
        <f t="shared" si="23"/>
        <v>4.7684772579896588</v>
      </c>
      <c r="M177" s="12">
        <f t="shared" si="27"/>
        <v>5.3540295135014571</v>
      </c>
      <c r="N177" s="12">
        <v>5.8310000000000004</v>
      </c>
      <c r="O177" s="36">
        <f t="shared" si="15"/>
        <v>0</v>
      </c>
      <c r="P177" s="36">
        <f t="shared" si="16"/>
        <v>1</v>
      </c>
      <c r="Q177" s="36">
        <f t="shared" si="17"/>
        <v>0</v>
      </c>
      <c r="R177" s="36">
        <f t="shared" si="18"/>
        <v>0</v>
      </c>
      <c r="S177" s="38" t="str">
        <f t="shared" si="19"/>
        <v>n.a.</v>
      </c>
      <c r="T177" s="38">
        <f t="shared" si="19"/>
        <v>5.3540295135014571</v>
      </c>
      <c r="U177" s="38" t="str">
        <f t="shared" si="19"/>
        <v>n.a.</v>
      </c>
      <c r="V177" s="38" t="str">
        <f t="shared" si="13"/>
        <v>n.a.</v>
      </c>
      <c r="W177" s="38" t="str">
        <f t="shared" si="20"/>
        <v>n.a.</v>
      </c>
      <c r="X177" s="38">
        <f t="shared" si="20"/>
        <v>5.8310000000000004</v>
      </c>
      <c r="Y177" s="38" t="str">
        <f t="shared" si="20"/>
        <v>n.a.</v>
      </c>
      <c r="Z177" s="38" t="str">
        <f t="shared" si="14"/>
        <v>n.a.</v>
      </c>
      <c r="AA177" s="9"/>
      <c r="AB177" s="9"/>
      <c r="AC177" s="9"/>
      <c r="AD177" s="9"/>
      <c r="AE177" s="142"/>
      <c r="AF177" s="142"/>
      <c r="AG177" s="142"/>
      <c r="AH177" s="142"/>
      <c r="AI177" s="142"/>
      <c r="AJ177" s="142"/>
      <c r="AK177" s="142"/>
      <c r="AL177" s="142"/>
    </row>
    <row r="178" spans="1:38">
      <c r="A178" s="4">
        <f t="shared" si="21"/>
        <v>1986</v>
      </c>
      <c r="C178" s="13">
        <v>249300</v>
      </c>
      <c r="D178" s="192">
        <v>5292980</v>
      </c>
      <c r="E178" s="172">
        <v>802365</v>
      </c>
      <c r="F178" s="9">
        <v>570893</v>
      </c>
      <c r="G178" s="9"/>
      <c r="H178" s="9">
        <v>1257350</v>
      </c>
      <c r="I178" s="9"/>
      <c r="J178" s="37">
        <f t="shared" si="26"/>
        <v>45.404461764822841</v>
      </c>
      <c r="K178" s="12">
        <f t="shared" si="25"/>
        <v>43.668428234362658</v>
      </c>
      <c r="L178" s="38">
        <f t="shared" si="23"/>
        <v>5.3348130362116919</v>
      </c>
      <c r="M178" s="12">
        <f t="shared" si="27"/>
        <v>4.0375523145842029</v>
      </c>
      <c r="N178" s="12">
        <v>2.5390000000000001</v>
      </c>
      <c r="O178" s="36">
        <f t="shared" si="15"/>
        <v>0</v>
      </c>
      <c r="P178" s="36">
        <f t="shared" si="16"/>
        <v>1</v>
      </c>
      <c r="Q178" s="36">
        <f t="shared" si="17"/>
        <v>0</v>
      </c>
      <c r="R178" s="36">
        <f t="shared" si="18"/>
        <v>0</v>
      </c>
      <c r="S178" s="38" t="str">
        <f t="shared" si="19"/>
        <v>n.a.</v>
      </c>
      <c r="T178" s="38">
        <f t="shared" si="19"/>
        <v>4.0375523145842029</v>
      </c>
      <c r="U178" s="38" t="str">
        <f t="shared" si="19"/>
        <v>n.a.</v>
      </c>
      <c r="V178" s="38" t="str">
        <f t="shared" si="13"/>
        <v>n.a.</v>
      </c>
      <c r="W178" s="38" t="str">
        <f t="shared" si="20"/>
        <v>n.a.</v>
      </c>
      <c r="X178" s="38">
        <f t="shared" si="20"/>
        <v>2.5390000000000001</v>
      </c>
      <c r="Y178" s="38" t="str">
        <f t="shared" si="20"/>
        <v>n.a.</v>
      </c>
      <c r="Z178" s="38" t="str">
        <f t="shared" si="14"/>
        <v>n.a.</v>
      </c>
      <c r="AA178" s="9"/>
      <c r="AB178" s="9"/>
      <c r="AC178" s="9"/>
      <c r="AD178" s="9"/>
      <c r="AE178" s="142"/>
      <c r="AF178" s="142"/>
      <c r="AG178" s="142"/>
      <c r="AH178" s="142"/>
      <c r="AI178" s="142"/>
      <c r="AJ178" s="142"/>
      <c r="AK178" s="142"/>
      <c r="AL178" s="142"/>
    </row>
    <row r="179" spans="1:38">
      <c r="A179" s="4">
        <f t="shared" si="21"/>
        <v>1987</v>
      </c>
      <c r="C179" s="13">
        <v>281200</v>
      </c>
      <c r="D179" s="192">
        <v>5564380</v>
      </c>
      <c r="E179" s="172">
        <v>845164</v>
      </c>
      <c r="F179" s="9">
        <v>622867</v>
      </c>
      <c r="G179" s="9"/>
      <c r="H179" s="9">
        <v>1279731</v>
      </c>
      <c r="I179" s="9"/>
      <c r="J179" s="37">
        <f t="shared" si="26"/>
        <v>48.6717130396935</v>
      </c>
      <c r="K179" s="12">
        <f t="shared" si="25"/>
        <v>45.146074523132548</v>
      </c>
      <c r="L179" s="38">
        <f t="shared" si="23"/>
        <v>4.7575100618606498</v>
      </c>
      <c r="M179" s="12">
        <f t="shared" si="27"/>
        <v>1.7800135204994572</v>
      </c>
      <c r="N179" s="12">
        <v>3.2890000000000001</v>
      </c>
      <c r="O179" s="36">
        <f t="shared" si="15"/>
        <v>0</v>
      </c>
      <c r="P179" s="36">
        <f t="shared" si="16"/>
        <v>1</v>
      </c>
      <c r="Q179" s="36">
        <f t="shared" si="17"/>
        <v>0</v>
      </c>
      <c r="R179" s="36">
        <f t="shared" si="18"/>
        <v>0</v>
      </c>
      <c r="S179" s="38" t="str">
        <f t="shared" si="19"/>
        <v>n.a.</v>
      </c>
      <c r="T179" s="38">
        <f t="shared" si="19"/>
        <v>1.7800135204994572</v>
      </c>
      <c r="U179" s="38" t="str">
        <f t="shared" si="19"/>
        <v>n.a.</v>
      </c>
      <c r="V179" s="38" t="str">
        <f t="shared" si="13"/>
        <v>n.a.</v>
      </c>
      <c r="W179" s="38" t="str">
        <f t="shared" si="20"/>
        <v>n.a.</v>
      </c>
      <c r="X179" s="38">
        <f t="shared" si="20"/>
        <v>3.2890000000000001</v>
      </c>
      <c r="Y179" s="38" t="str">
        <f t="shared" si="20"/>
        <v>n.a.</v>
      </c>
      <c r="Z179" s="38" t="str">
        <f t="shared" si="14"/>
        <v>n.a.</v>
      </c>
      <c r="AA179" s="9"/>
      <c r="AB179" s="9"/>
      <c r="AC179" s="9"/>
      <c r="AD179" s="9"/>
      <c r="AE179" s="142"/>
      <c r="AF179" s="142"/>
      <c r="AG179" s="142"/>
      <c r="AH179" s="142"/>
      <c r="AI179" s="142"/>
      <c r="AJ179" s="142"/>
      <c r="AK179" s="142"/>
      <c r="AL179" s="142"/>
    </row>
    <row r="180" spans="1:38">
      <c r="A180" s="4">
        <f t="shared" si="21"/>
        <v>1988</v>
      </c>
      <c r="C180" s="13">
        <v>302800</v>
      </c>
      <c r="D180" s="192">
        <v>5996200</v>
      </c>
      <c r="E180" s="172">
        <v>911194</v>
      </c>
      <c r="F180" s="9">
        <v>652073</v>
      </c>
      <c r="G180" s="9"/>
      <c r="H180" s="9">
        <v>1277519</v>
      </c>
      <c r="I180" s="9"/>
      <c r="J180" s="37">
        <f t="shared" si="26"/>
        <v>51.042137142383012</v>
      </c>
      <c r="K180" s="12">
        <f t="shared" si="25"/>
        <v>46.436518610646353</v>
      </c>
      <c r="L180" s="38">
        <f t="shared" si="23"/>
        <v>5.2187759744485973</v>
      </c>
      <c r="M180" s="12">
        <f t="shared" si="27"/>
        <v>-0.17284882526092948</v>
      </c>
      <c r="N180" s="12">
        <v>2.7010000000000001</v>
      </c>
      <c r="O180" s="36">
        <f t="shared" si="15"/>
        <v>0</v>
      </c>
      <c r="P180" s="36">
        <f t="shared" si="16"/>
        <v>1</v>
      </c>
      <c r="Q180" s="36">
        <f t="shared" si="17"/>
        <v>0</v>
      </c>
      <c r="R180" s="36">
        <f t="shared" si="18"/>
        <v>0</v>
      </c>
      <c r="S180" s="38" t="str">
        <f t="shared" si="19"/>
        <v>n.a.</v>
      </c>
      <c r="T180" s="38">
        <f t="shared" si="19"/>
        <v>-0.17284882526092948</v>
      </c>
      <c r="U180" s="38" t="str">
        <f t="shared" si="19"/>
        <v>n.a.</v>
      </c>
      <c r="V180" s="38" t="str">
        <f t="shared" si="13"/>
        <v>n.a.</v>
      </c>
      <c r="W180" s="38" t="str">
        <f t="shared" si="20"/>
        <v>n.a.</v>
      </c>
      <c r="X180" s="38">
        <f t="shared" si="20"/>
        <v>2.7010000000000001</v>
      </c>
      <c r="Y180" s="38" t="str">
        <f t="shared" si="20"/>
        <v>n.a.</v>
      </c>
      <c r="Z180" s="38" t="str">
        <f t="shared" si="14"/>
        <v>n.a.</v>
      </c>
      <c r="AA180" s="9"/>
      <c r="AB180" s="9"/>
      <c r="AC180" s="9"/>
      <c r="AD180" s="9"/>
      <c r="AE180" s="142"/>
      <c r="AF180" s="142"/>
      <c r="AG180" s="142"/>
      <c r="AH180" s="142"/>
      <c r="AI180" s="142"/>
      <c r="AJ180" s="142"/>
      <c r="AK180" s="142"/>
      <c r="AL180" s="142"/>
    </row>
    <row r="181" spans="1:38">
      <c r="A181" s="4">
        <f t="shared" si="21"/>
        <v>1989</v>
      </c>
      <c r="C181" s="13">
        <v>333300</v>
      </c>
      <c r="D181" s="192">
        <v>6431720</v>
      </c>
      <c r="E181" s="172">
        <v>980534</v>
      </c>
      <c r="F181" s="9">
        <v>695771</v>
      </c>
      <c r="G181" s="9"/>
      <c r="H181" s="9">
        <v>1290263</v>
      </c>
      <c r="I181" s="9"/>
      <c r="J181" s="37">
        <f t="shared" si="26"/>
        <v>53.92474247498378</v>
      </c>
      <c r="K181" s="12">
        <f t="shared" si="25"/>
        <v>47.903692450533292</v>
      </c>
      <c r="L181" s="38">
        <f t="shared" si="23"/>
        <v>4.2352642161706342</v>
      </c>
      <c r="M181" s="12">
        <f t="shared" si="27"/>
        <v>0.99755854903136321</v>
      </c>
      <c r="N181" s="12">
        <v>3.4980000000000002</v>
      </c>
      <c r="O181" s="36">
        <f t="shared" si="15"/>
        <v>0</v>
      </c>
      <c r="P181" s="36">
        <f t="shared" si="16"/>
        <v>1</v>
      </c>
      <c r="Q181" s="36">
        <f t="shared" si="17"/>
        <v>0</v>
      </c>
      <c r="R181" s="36">
        <f t="shared" si="18"/>
        <v>0</v>
      </c>
      <c r="S181" s="38" t="str">
        <f t="shared" si="19"/>
        <v>n.a.</v>
      </c>
      <c r="T181" s="38">
        <f t="shared" si="19"/>
        <v>0.99755854903136321</v>
      </c>
      <c r="U181" s="38" t="str">
        <f t="shared" si="19"/>
        <v>n.a.</v>
      </c>
      <c r="V181" s="38" t="str">
        <f t="shared" si="13"/>
        <v>n.a.</v>
      </c>
      <c r="W181" s="38" t="str">
        <f t="shared" si="20"/>
        <v>n.a.</v>
      </c>
      <c r="X181" s="38">
        <f t="shared" si="20"/>
        <v>3.4980000000000002</v>
      </c>
      <c r="Y181" s="38" t="str">
        <f t="shared" si="20"/>
        <v>n.a.</v>
      </c>
      <c r="Z181" s="38" t="str">
        <f t="shared" si="14"/>
        <v>n.a.</v>
      </c>
      <c r="AA181" s="9"/>
      <c r="AB181" s="9"/>
      <c r="AC181" s="9"/>
      <c r="AD181" s="9"/>
      <c r="AE181" s="142"/>
      <c r="AF181" s="142"/>
      <c r="AG181" s="142"/>
      <c r="AH181" s="142"/>
      <c r="AI181" s="142"/>
      <c r="AJ181" s="142"/>
      <c r="AK181" s="142"/>
      <c r="AL181" s="142"/>
    </row>
    <row r="182" spans="1:38">
      <c r="A182" s="4">
        <f t="shared" si="21"/>
        <v>1990</v>
      </c>
      <c r="C182" s="13">
        <v>363600</v>
      </c>
      <c r="D182" s="192">
        <v>6747870</v>
      </c>
      <c r="E182" s="172">
        <v>1033025</v>
      </c>
      <c r="F182" s="9">
        <v>736295</v>
      </c>
      <c r="G182" s="9"/>
      <c r="H182" s="9">
        <v>1315133</v>
      </c>
      <c r="I182" s="9"/>
      <c r="J182" s="37">
        <f t="shared" si="26"/>
        <v>55.986352711094618</v>
      </c>
      <c r="K182" s="12">
        <f t="shared" si="25"/>
        <v>49.382380703386552</v>
      </c>
      <c r="L182" s="38">
        <f t="shared" si="23"/>
        <v>4.2363061802540045</v>
      </c>
      <c r="M182" s="12">
        <f t="shared" si="27"/>
        <v>1.9275140029590965</v>
      </c>
      <c r="N182" s="12">
        <v>3.38</v>
      </c>
      <c r="O182" s="36">
        <f t="shared" si="15"/>
        <v>0</v>
      </c>
      <c r="P182" s="36">
        <f t="shared" si="16"/>
        <v>1</v>
      </c>
      <c r="Q182" s="36">
        <f t="shared" si="17"/>
        <v>0</v>
      </c>
      <c r="R182" s="36">
        <f t="shared" si="18"/>
        <v>0</v>
      </c>
      <c r="S182" s="38" t="str">
        <f t="shared" si="19"/>
        <v>n.a.</v>
      </c>
      <c r="T182" s="38">
        <f t="shared" si="19"/>
        <v>1.9275140029590965</v>
      </c>
      <c r="U182" s="38" t="str">
        <f t="shared" si="19"/>
        <v>n.a.</v>
      </c>
      <c r="V182" s="38" t="str">
        <f t="shared" si="13"/>
        <v>n.a.</v>
      </c>
      <c r="W182" s="38" t="str">
        <f t="shared" si="20"/>
        <v>n.a.</v>
      </c>
      <c r="X182" s="38">
        <f t="shared" si="20"/>
        <v>3.38</v>
      </c>
      <c r="Y182" s="38" t="str">
        <f t="shared" si="20"/>
        <v>n.a.</v>
      </c>
      <c r="Z182" s="38" t="str">
        <f t="shared" si="14"/>
        <v>n.a.</v>
      </c>
      <c r="AA182" s="9"/>
      <c r="AB182" s="9"/>
      <c r="AC182" s="9"/>
      <c r="AD182" s="9"/>
      <c r="AE182" s="142"/>
      <c r="AF182" s="142"/>
      <c r="AG182" s="142"/>
      <c r="AH182" s="142"/>
      <c r="AI182" s="142"/>
      <c r="AJ182" s="142"/>
      <c r="AK182" s="142"/>
      <c r="AL182" s="142"/>
    </row>
    <row r="183" spans="1:38">
      <c r="A183" s="4">
        <f t="shared" si="21"/>
        <v>1991</v>
      </c>
      <c r="C183" s="13">
        <v>385100</v>
      </c>
      <c r="D183" s="192">
        <v>6986410</v>
      </c>
      <c r="E183" s="172">
        <v>1070023</v>
      </c>
      <c r="F183" s="9">
        <v>775727</v>
      </c>
      <c r="G183" s="9"/>
      <c r="H183" s="9">
        <v>1355963</v>
      </c>
      <c r="I183" s="9"/>
      <c r="J183" s="37">
        <f t="shared" si="26"/>
        <v>57.208566900424273</v>
      </c>
      <c r="K183" s="12">
        <f t="shared" si="25"/>
        <v>49.643753537004642</v>
      </c>
      <c r="L183" s="38">
        <f t="shared" si="23"/>
        <v>3.2072349263582893</v>
      </c>
      <c r="M183" s="12">
        <f t="shared" si="27"/>
        <v>3.1046289614814704</v>
      </c>
      <c r="N183" s="12">
        <v>3.2170000000000001</v>
      </c>
      <c r="O183" s="36">
        <f t="shared" si="15"/>
        <v>0</v>
      </c>
      <c r="P183" s="36">
        <f t="shared" si="16"/>
        <v>1</v>
      </c>
      <c r="Q183" s="36">
        <f t="shared" si="17"/>
        <v>0</v>
      </c>
      <c r="R183" s="36">
        <f t="shared" si="18"/>
        <v>0</v>
      </c>
      <c r="S183" s="38" t="str">
        <f t="shared" si="19"/>
        <v>n.a.</v>
      </c>
      <c r="T183" s="38">
        <f t="shared" si="19"/>
        <v>3.1046289614814704</v>
      </c>
      <c r="U183" s="38" t="str">
        <f t="shared" si="19"/>
        <v>n.a.</v>
      </c>
      <c r="V183" s="38" t="str">
        <f t="shared" si="13"/>
        <v>n.a.</v>
      </c>
      <c r="W183" s="38" t="str">
        <f t="shared" si="20"/>
        <v>n.a.</v>
      </c>
      <c r="X183" s="38">
        <f t="shared" si="20"/>
        <v>3.2170000000000001</v>
      </c>
      <c r="Y183" s="38" t="str">
        <f t="shared" si="20"/>
        <v>n.a.</v>
      </c>
      <c r="Z183" s="38" t="str">
        <f t="shared" si="14"/>
        <v>n.a.</v>
      </c>
      <c r="AA183" s="9"/>
      <c r="AB183" s="9"/>
      <c r="AC183" s="9"/>
      <c r="AD183" s="9"/>
      <c r="AE183" s="142"/>
      <c r="AF183" s="142"/>
      <c r="AG183" s="142"/>
      <c r="AH183" s="142"/>
      <c r="AI183" s="142"/>
      <c r="AJ183" s="142"/>
      <c r="AK183" s="142"/>
      <c r="AL183" s="142"/>
    </row>
    <row r="184" spans="1:38">
      <c r="A184" s="4">
        <f t="shared" si="21"/>
        <v>1992</v>
      </c>
      <c r="C184" s="13">
        <v>440100</v>
      </c>
      <c r="D184" s="192">
        <v>7261230</v>
      </c>
      <c r="E184" s="172">
        <v>1107811</v>
      </c>
      <c r="F184" s="9">
        <v>797314</v>
      </c>
      <c r="G184" s="9"/>
      <c r="H184" s="9">
        <v>1403735</v>
      </c>
      <c r="I184" s="9"/>
      <c r="J184" s="37">
        <f t="shared" si="26"/>
        <v>56.799467135891035</v>
      </c>
      <c r="K184" s="12">
        <f t="shared" si="25"/>
        <v>55.197826703155847</v>
      </c>
      <c r="L184" s="38">
        <f t="shared" si="23"/>
        <v>7.2941342526225554</v>
      </c>
      <c r="M184" s="12">
        <f t="shared" si="27"/>
        <v>3.5231049814780979</v>
      </c>
      <c r="N184" s="12">
        <v>2.3660000000000001</v>
      </c>
      <c r="O184" s="36">
        <f t="shared" si="15"/>
        <v>0</v>
      </c>
      <c r="P184" s="36">
        <f t="shared" si="16"/>
        <v>1</v>
      </c>
      <c r="Q184" s="36">
        <f t="shared" si="17"/>
        <v>0</v>
      </c>
      <c r="R184" s="36">
        <f t="shared" si="18"/>
        <v>0</v>
      </c>
      <c r="S184" s="38" t="str">
        <f t="shared" si="19"/>
        <v>n.a.</v>
      </c>
      <c r="T184" s="38">
        <f t="shared" si="19"/>
        <v>3.5231049814780979</v>
      </c>
      <c r="U184" s="38" t="str">
        <f t="shared" si="19"/>
        <v>n.a.</v>
      </c>
      <c r="V184" s="38" t="str">
        <f t="shared" si="13"/>
        <v>n.a.</v>
      </c>
      <c r="W184" s="38" t="str">
        <f t="shared" si="20"/>
        <v>n.a.</v>
      </c>
      <c r="X184" s="38">
        <f t="shared" si="20"/>
        <v>2.3660000000000001</v>
      </c>
      <c r="Y184" s="38" t="str">
        <f t="shared" si="20"/>
        <v>n.a.</v>
      </c>
      <c r="Z184" s="38" t="str">
        <f t="shared" si="14"/>
        <v>n.a.</v>
      </c>
      <c r="AA184" s="9"/>
      <c r="AB184" s="9"/>
      <c r="AC184" s="9"/>
      <c r="AD184" s="9"/>
      <c r="AE184" s="142"/>
      <c r="AF184" s="142"/>
      <c r="AG184" s="142"/>
      <c r="AH184" s="142"/>
      <c r="AI184" s="142"/>
      <c r="AJ184" s="142"/>
      <c r="AK184" s="142"/>
      <c r="AL184" s="142"/>
    </row>
    <row r="185" spans="1:38">
      <c r="A185" s="4">
        <f t="shared" si="21"/>
        <v>1993</v>
      </c>
      <c r="C185" s="13">
        <v>515400</v>
      </c>
      <c r="D185" s="192">
        <v>7316470</v>
      </c>
      <c r="E185" s="172">
        <v>1114699</v>
      </c>
      <c r="F185" s="9">
        <v>838297</v>
      </c>
      <c r="G185" s="9"/>
      <c r="H185" s="9">
        <v>1442852</v>
      </c>
      <c r="I185" s="9"/>
      <c r="J185" s="37">
        <f t="shared" si="26"/>
        <v>58.099999168313865</v>
      </c>
      <c r="K185" s="12">
        <f t="shared" si="25"/>
        <v>61.481789866837168</v>
      </c>
      <c r="L185" s="38">
        <f t="shared" si="23"/>
        <v>12.099409163450616</v>
      </c>
      <c r="M185" s="12">
        <f t="shared" si="27"/>
        <v>2.7866370789358497</v>
      </c>
      <c r="N185" s="12">
        <v>2.1059999999999999</v>
      </c>
      <c r="O185" s="36">
        <f t="shared" si="15"/>
        <v>0</v>
      </c>
      <c r="P185" s="36">
        <f t="shared" si="16"/>
        <v>0</v>
      </c>
      <c r="Q185" s="36">
        <f t="shared" si="17"/>
        <v>1</v>
      </c>
      <c r="R185" s="36">
        <f t="shared" si="18"/>
        <v>0</v>
      </c>
      <c r="S185" s="38" t="str">
        <f t="shared" si="19"/>
        <v>n.a.</v>
      </c>
      <c r="T185" s="38" t="str">
        <f t="shared" si="19"/>
        <v>n.a.</v>
      </c>
      <c r="U185" s="38">
        <f t="shared" si="19"/>
        <v>2.7866370789358497</v>
      </c>
      <c r="V185" s="38" t="str">
        <f t="shared" si="13"/>
        <v>n.a.</v>
      </c>
      <c r="W185" s="38" t="str">
        <f t="shared" si="20"/>
        <v>n.a.</v>
      </c>
      <c r="X185" s="38" t="str">
        <f t="shared" si="20"/>
        <v>n.a.</v>
      </c>
      <c r="Y185" s="38">
        <f t="shared" si="20"/>
        <v>2.1059999999999999</v>
      </c>
      <c r="Z185" s="38" t="str">
        <f t="shared" si="14"/>
        <v>n.a.</v>
      </c>
      <c r="AA185" s="9"/>
      <c r="AB185" s="9"/>
      <c r="AC185" s="9"/>
      <c r="AD185" s="9"/>
      <c r="AE185" s="142"/>
      <c r="AF185" s="142"/>
      <c r="AG185" s="142"/>
      <c r="AH185" s="142"/>
      <c r="AI185" s="142"/>
      <c r="AJ185" s="142"/>
      <c r="AK185" s="142"/>
      <c r="AL185" s="142"/>
    </row>
    <row r="186" spans="1:38">
      <c r="A186" s="4">
        <f t="shared" si="21"/>
        <v>1994</v>
      </c>
      <c r="C186" s="13">
        <v>570000</v>
      </c>
      <c r="D186" s="192">
        <v>7579430</v>
      </c>
      <c r="E186" s="172">
        <v>1154733</v>
      </c>
      <c r="F186" s="9">
        <v>878806</v>
      </c>
      <c r="G186" s="9"/>
      <c r="H186" s="9">
        <v>1515736</v>
      </c>
      <c r="I186" s="9"/>
      <c r="J186" s="37">
        <f t="shared" si="26"/>
        <v>57.97883008650583</v>
      </c>
      <c r="K186" s="12">
        <f t="shared" si="25"/>
        <v>64.860731492502325</v>
      </c>
      <c r="L186" s="38">
        <f t="shared" si="23"/>
        <v>15.216977955497683</v>
      </c>
      <c r="M186" s="12">
        <f t="shared" si="27"/>
        <v>5.0513843415679549</v>
      </c>
      <c r="N186" s="12">
        <v>1.661</v>
      </c>
      <c r="O186" s="36">
        <f t="shared" si="15"/>
        <v>0</v>
      </c>
      <c r="P186" s="36">
        <f t="shared" si="16"/>
        <v>0</v>
      </c>
      <c r="Q186" s="36">
        <f t="shared" si="17"/>
        <v>1</v>
      </c>
      <c r="R186" s="36">
        <f t="shared" si="18"/>
        <v>0</v>
      </c>
      <c r="S186" s="38" t="str">
        <f t="shared" si="19"/>
        <v>n.a.</v>
      </c>
      <c r="T186" s="38" t="str">
        <f t="shared" si="19"/>
        <v>n.a.</v>
      </c>
      <c r="U186" s="38">
        <f t="shared" si="19"/>
        <v>5.0513843415679549</v>
      </c>
      <c r="V186" s="38" t="str">
        <f t="shared" si="13"/>
        <v>n.a.</v>
      </c>
      <c r="W186" s="38" t="str">
        <f t="shared" si="20"/>
        <v>n.a.</v>
      </c>
      <c r="X186" s="38" t="str">
        <f t="shared" si="20"/>
        <v>n.a.</v>
      </c>
      <c r="Y186" s="38">
        <f t="shared" si="20"/>
        <v>1.661</v>
      </c>
      <c r="Z186" s="38" t="str">
        <f t="shared" si="14"/>
        <v>n.a.</v>
      </c>
      <c r="AA186" s="9"/>
      <c r="AB186" s="9"/>
      <c r="AC186" s="9"/>
      <c r="AD186" s="9"/>
      <c r="AE186" s="142"/>
      <c r="AF186" s="142"/>
      <c r="AG186" s="142"/>
      <c r="AH186" s="142"/>
      <c r="AI186" s="142"/>
      <c r="AJ186" s="142"/>
      <c r="AK186" s="142"/>
      <c r="AL186" s="142"/>
    </row>
    <row r="187" spans="1:38">
      <c r="A187" s="4">
        <f t="shared" si="21"/>
        <v>1995</v>
      </c>
      <c r="C187" s="13">
        <v>662800</v>
      </c>
      <c r="D187" s="192">
        <v>7836060</v>
      </c>
      <c r="E187" s="172">
        <v>1194600</v>
      </c>
      <c r="F187" s="9">
        <v>943437</v>
      </c>
      <c r="G187" s="9"/>
      <c r="H187" s="9">
        <v>1579190</v>
      </c>
      <c r="I187" s="9"/>
      <c r="J187" s="37">
        <f t="shared" si="26"/>
        <v>59.741829672173708</v>
      </c>
      <c r="K187" s="12">
        <f t="shared" si="25"/>
        <v>70.253763632335804</v>
      </c>
      <c r="L187" s="38">
        <f t="shared" si="23"/>
        <v>15.055936929179957</v>
      </c>
      <c r="M187" s="12">
        <f t="shared" si="27"/>
        <v>4.1863490739812104</v>
      </c>
      <c r="N187" s="12">
        <v>1.778</v>
      </c>
      <c r="O187" s="36">
        <f t="shared" si="15"/>
        <v>0</v>
      </c>
      <c r="P187" s="36">
        <f t="shared" si="16"/>
        <v>0</v>
      </c>
      <c r="Q187" s="36">
        <f t="shared" si="17"/>
        <v>1</v>
      </c>
      <c r="R187" s="36">
        <f t="shared" si="18"/>
        <v>0</v>
      </c>
      <c r="S187" s="38" t="str">
        <f t="shared" si="19"/>
        <v>n.a.</v>
      </c>
      <c r="T187" s="38" t="str">
        <f t="shared" si="19"/>
        <v>n.a.</v>
      </c>
      <c r="U187" s="38">
        <f t="shared" si="19"/>
        <v>4.1863490739812104</v>
      </c>
      <c r="V187" s="38" t="str">
        <f t="shared" si="13"/>
        <v>n.a.</v>
      </c>
      <c r="W187" s="38" t="str">
        <f t="shared" si="20"/>
        <v>n.a.</v>
      </c>
      <c r="X187" s="38" t="str">
        <f t="shared" si="20"/>
        <v>n.a.</v>
      </c>
      <c r="Y187" s="38">
        <f t="shared" si="20"/>
        <v>1.778</v>
      </c>
      <c r="Z187" s="38" t="str">
        <f t="shared" si="14"/>
        <v>n.a.</v>
      </c>
      <c r="AA187" s="9"/>
      <c r="AB187" s="9"/>
      <c r="AC187" s="9"/>
      <c r="AD187" s="9"/>
      <c r="AE187" s="142"/>
      <c r="AF187" s="142"/>
      <c r="AG187" s="142"/>
      <c r="AH187" s="142"/>
      <c r="AI187" s="142"/>
      <c r="AJ187" s="142"/>
      <c r="AK187" s="142"/>
      <c r="AL187" s="142"/>
    </row>
    <row r="188" spans="1:38">
      <c r="A188" s="4">
        <f t="shared" si="21"/>
        <v>1996</v>
      </c>
      <c r="C188" s="13">
        <v>711800</v>
      </c>
      <c r="D188" s="192">
        <v>8050470</v>
      </c>
      <c r="E188" s="172">
        <v>1227251</v>
      </c>
      <c r="F188" s="9">
        <v>1032990</v>
      </c>
      <c r="G188" s="9"/>
      <c r="H188" s="9">
        <v>1659725</v>
      </c>
      <c r="I188" s="9"/>
      <c r="J188" s="37">
        <f t="shared" si="26"/>
        <v>62.238623868411935</v>
      </c>
      <c r="K188" s="12">
        <f t="shared" si="25"/>
        <v>68.906765796377499</v>
      </c>
      <c r="L188" s="38">
        <f t="shared" si="23"/>
        <v>7.4249759295403308</v>
      </c>
      <c r="M188" s="12">
        <f t="shared" si="27"/>
        <v>5.0997663359063861</v>
      </c>
      <c r="N188" s="12">
        <v>2.0840000000000001</v>
      </c>
      <c r="O188" s="36">
        <f t="shared" si="15"/>
        <v>0</v>
      </c>
      <c r="P188" s="36">
        <f t="shared" si="16"/>
        <v>0</v>
      </c>
      <c r="Q188" s="36">
        <f t="shared" si="17"/>
        <v>1</v>
      </c>
      <c r="R188" s="36">
        <f t="shared" si="18"/>
        <v>0</v>
      </c>
      <c r="S188" s="38" t="str">
        <f t="shared" si="19"/>
        <v>n.a.</v>
      </c>
      <c r="T188" s="38" t="str">
        <f t="shared" si="19"/>
        <v>n.a.</v>
      </c>
      <c r="U188" s="38">
        <f t="shared" si="19"/>
        <v>5.0997663359063861</v>
      </c>
      <c r="V188" s="38" t="str">
        <f t="shared" si="13"/>
        <v>n.a.</v>
      </c>
      <c r="W188" s="38" t="str">
        <f t="shared" si="20"/>
        <v>n.a.</v>
      </c>
      <c r="X188" s="38" t="str">
        <f t="shared" si="20"/>
        <v>n.a.</v>
      </c>
      <c r="Y188" s="38">
        <f t="shared" si="20"/>
        <v>2.0840000000000001</v>
      </c>
      <c r="Z188" s="38" t="str">
        <f t="shared" si="14"/>
        <v>n.a.</v>
      </c>
      <c r="AA188" s="9"/>
      <c r="AB188" s="9"/>
      <c r="AC188" s="9"/>
      <c r="AD188" s="9"/>
      <c r="AE188" s="142"/>
      <c r="AF188" s="142"/>
      <c r="AG188" s="142"/>
      <c r="AH188" s="142"/>
      <c r="AI188" s="142"/>
      <c r="AJ188" s="142"/>
      <c r="AK188" s="142"/>
      <c r="AL188" s="142"/>
    </row>
    <row r="189" spans="1:38">
      <c r="A189" s="4">
        <f t="shared" si="21"/>
        <v>1997</v>
      </c>
      <c r="C189" s="13">
        <v>751300</v>
      </c>
      <c r="D189" s="192">
        <v>8313670</v>
      </c>
      <c r="E189" s="172">
        <v>1267425</v>
      </c>
      <c r="F189" s="9">
        <v>1119180</v>
      </c>
      <c r="G189" s="9"/>
      <c r="H189" s="9">
        <v>1749228</v>
      </c>
      <c r="I189" s="9"/>
      <c r="J189" s="37">
        <f t="shared" si="26"/>
        <v>63.981367780529467</v>
      </c>
      <c r="K189" s="12">
        <f t="shared" si="25"/>
        <v>67.129505530835075</v>
      </c>
      <c r="L189" s="38">
        <f t="shared" si="23"/>
        <v>2.2687740383327508</v>
      </c>
      <c r="M189" s="12">
        <f t="shared" si="27"/>
        <v>5.392640347045452</v>
      </c>
      <c r="N189" s="12">
        <v>1.2829999999999999</v>
      </c>
      <c r="O189" s="36">
        <f t="shared" si="15"/>
        <v>0</v>
      </c>
      <c r="P189" s="36">
        <f t="shared" si="16"/>
        <v>0</v>
      </c>
      <c r="Q189" s="36">
        <f t="shared" si="17"/>
        <v>1</v>
      </c>
      <c r="R189" s="36">
        <f t="shared" si="18"/>
        <v>0</v>
      </c>
      <c r="S189" s="38" t="str">
        <f t="shared" si="19"/>
        <v>n.a.</v>
      </c>
      <c r="T189" s="38" t="str">
        <f t="shared" si="19"/>
        <v>n.a.</v>
      </c>
      <c r="U189" s="38">
        <f t="shared" si="19"/>
        <v>5.392640347045452</v>
      </c>
      <c r="V189" s="38" t="str">
        <f t="shared" si="13"/>
        <v>n.a.</v>
      </c>
      <c r="W189" s="38" t="str">
        <f t="shared" si="20"/>
        <v>n.a.</v>
      </c>
      <c r="X189" s="38" t="str">
        <f t="shared" si="20"/>
        <v>n.a.</v>
      </c>
      <c r="Y189" s="38">
        <f t="shared" si="20"/>
        <v>1.2829999999999999</v>
      </c>
      <c r="Z189" s="38" t="str">
        <f t="shared" si="14"/>
        <v>n.a.</v>
      </c>
      <c r="AA189" s="9"/>
      <c r="AB189" s="9"/>
      <c r="AC189" s="9"/>
      <c r="AD189" s="9"/>
      <c r="AE189" s="142"/>
      <c r="AF189" s="142"/>
      <c r="AG189" s="142"/>
      <c r="AH189" s="142"/>
      <c r="AI189" s="142"/>
      <c r="AJ189" s="142"/>
      <c r="AK189" s="142"/>
      <c r="AL189" s="142"/>
    </row>
    <row r="190" spans="1:38">
      <c r="A190" s="4">
        <f t="shared" si="21"/>
        <v>1998</v>
      </c>
      <c r="C190" s="13">
        <v>786600</v>
      </c>
      <c r="D190" s="192">
        <v>8682580</v>
      </c>
      <c r="E190" s="172">
        <v>1323654</v>
      </c>
      <c r="F190" s="9">
        <v>1140360</v>
      </c>
      <c r="G190" s="9"/>
      <c r="H190" s="9">
        <v>1796156</v>
      </c>
      <c r="I190" s="9"/>
      <c r="J190" s="37">
        <f t="shared" si="26"/>
        <v>63.48891744369643</v>
      </c>
      <c r="K190" s="12">
        <f t="shared" si="25"/>
        <v>68.978217405029994</v>
      </c>
      <c r="L190" s="38">
        <f t="shared" si="23"/>
        <v>-1.27554622730581</v>
      </c>
      <c r="M190" s="12">
        <f t="shared" si="27"/>
        <v>2.682783490774221</v>
      </c>
      <c r="N190" s="12">
        <v>0.66700000000000004</v>
      </c>
      <c r="O190" s="36">
        <f t="shared" si="15"/>
        <v>0</v>
      </c>
      <c r="P190" s="36">
        <f t="shared" si="16"/>
        <v>0</v>
      </c>
      <c r="Q190" s="36">
        <f t="shared" si="17"/>
        <v>1</v>
      </c>
      <c r="R190" s="36">
        <f t="shared" si="18"/>
        <v>0</v>
      </c>
      <c r="S190" s="38" t="str">
        <f t="shared" si="19"/>
        <v>n.a.</v>
      </c>
      <c r="T190" s="38" t="str">
        <f t="shared" si="19"/>
        <v>n.a.</v>
      </c>
      <c r="U190" s="38">
        <f t="shared" si="19"/>
        <v>2.682783490774221</v>
      </c>
      <c r="V190" s="38" t="str">
        <f t="shared" si="13"/>
        <v>n.a.</v>
      </c>
      <c r="W190" s="38" t="str">
        <f t="shared" si="20"/>
        <v>n.a.</v>
      </c>
      <c r="X190" s="38" t="str">
        <f t="shared" si="20"/>
        <v>n.a.</v>
      </c>
      <c r="Y190" s="38">
        <f t="shared" si="20"/>
        <v>0.66700000000000004</v>
      </c>
      <c r="Z190" s="38" t="str">
        <f t="shared" si="14"/>
        <v>n.a.</v>
      </c>
      <c r="AA190" s="9"/>
      <c r="AB190" s="9"/>
      <c r="AC190" s="9"/>
      <c r="AD190" s="9"/>
      <c r="AE190" s="142"/>
      <c r="AF190" s="142"/>
      <c r="AG190" s="142"/>
      <c r="AH190" s="142"/>
      <c r="AI190" s="142"/>
      <c r="AJ190" s="142"/>
      <c r="AK190" s="142"/>
      <c r="AL190" s="142"/>
    </row>
    <row r="191" spans="1:38">
      <c r="A191" s="4">
        <f t="shared" si="21"/>
        <v>1999</v>
      </c>
      <c r="C191" s="13">
        <v>804500</v>
      </c>
      <c r="D191" s="192">
        <v>8973260</v>
      </c>
      <c r="E191" s="172">
        <v>1367966</v>
      </c>
      <c r="F191" s="9">
        <v>1240430</v>
      </c>
      <c r="G191" s="9"/>
      <c r="H191" s="9">
        <v>1832542</v>
      </c>
      <c r="I191" s="9"/>
      <c r="J191" s="37">
        <f t="shared" si="26"/>
        <v>67.689035230843274</v>
      </c>
      <c r="K191" s="12">
        <f t="shared" si="25"/>
        <v>64.856541683126011</v>
      </c>
      <c r="L191" s="38">
        <f t="shared" si="23"/>
        <v>-4.0502241132514882</v>
      </c>
      <c r="M191" s="12">
        <f t="shared" si="27"/>
        <v>2.0257705900823764</v>
      </c>
      <c r="N191" s="12">
        <v>0.56200000000000006</v>
      </c>
      <c r="O191" s="36">
        <f t="shared" si="15"/>
        <v>0</v>
      </c>
      <c r="P191" s="36">
        <f t="shared" si="16"/>
        <v>0</v>
      </c>
      <c r="Q191" s="36">
        <f t="shared" si="17"/>
        <v>1</v>
      </c>
      <c r="R191" s="36">
        <f t="shared" si="18"/>
        <v>0</v>
      </c>
      <c r="S191" s="38" t="str">
        <f t="shared" si="19"/>
        <v>n.a.</v>
      </c>
      <c r="T191" s="38" t="str">
        <f t="shared" si="19"/>
        <v>n.a.</v>
      </c>
      <c r="U191" s="38">
        <f t="shared" si="19"/>
        <v>2.0257705900823764</v>
      </c>
      <c r="V191" s="38" t="str">
        <f t="shared" si="13"/>
        <v>n.a.</v>
      </c>
      <c r="W191" s="38" t="str">
        <f t="shared" si="20"/>
        <v>n.a.</v>
      </c>
      <c r="X191" s="38" t="str">
        <f t="shared" si="20"/>
        <v>n.a.</v>
      </c>
      <c r="Y191" s="38">
        <f t="shared" si="20"/>
        <v>0.56200000000000006</v>
      </c>
      <c r="Z191" s="38" t="str">
        <f t="shared" si="14"/>
        <v>n.a.</v>
      </c>
      <c r="AA191" s="9"/>
      <c r="AB191" s="9"/>
      <c r="AC191" s="9"/>
      <c r="AD191" s="9"/>
      <c r="AE191" s="142"/>
      <c r="AF191" s="142"/>
      <c r="AG191" s="142"/>
      <c r="AH191" s="142"/>
      <c r="AI191" s="142"/>
      <c r="AJ191" s="142"/>
      <c r="AK191" s="142"/>
      <c r="AL191" s="142"/>
    </row>
    <row r="192" spans="1:38">
      <c r="A192" s="4">
        <f t="shared" si="21"/>
        <v>2000</v>
      </c>
      <c r="C192" s="13">
        <v>826400</v>
      </c>
      <c r="D192" s="192">
        <v>9454790</v>
      </c>
      <c r="E192" s="172">
        <v>1441372</v>
      </c>
      <c r="F192" s="9">
        <v>1481240</v>
      </c>
      <c r="G192" s="9"/>
      <c r="H192" s="9">
        <v>1892165</v>
      </c>
      <c r="I192" s="9"/>
      <c r="J192" s="37">
        <f t="shared" si="26"/>
        <v>78.282813602407828</v>
      </c>
      <c r="K192" s="12">
        <f t="shared" si="25"/>
        <v>55.791093948313573</v>
      </c>
      <c r="L192" s="38">
        <f t="shared" si="23"/>
        <v>-11.338411582521502</v>
      </c>
      <c r="M192" s="12">
        <f t="shared" si="27"/>
        <v>3.2535679946216867</v>
      </c>
      <c r="N192" s="12">
        <v>1.827</v>
      </c>
      <c r="O192" s="36">
        <f t="shared" si="15"/>
        <v>0</v>
      </c>
      <c r="P192" s="36">
        <f t="shared" si="16"/>
        <v>1</v>
      </c>
      <c r="Q192" s="36">
        <f t="shared" si="17"/>
        <v>0</v>
      </c>
      <c r="R192" s="36">
        <f t="shared" si="18"/>
        <v>0</v>
      </c>
      <c r="S192" s="38" t="str">
        <f t="shared" si="19"/>
        <v>n.a.</v>
      </c>
      <c r="T192" s="38">
        <f t="shared" si="19"/>
        <v>3.2535679946216867</v>
      </c>
      <c r="U192" s="38" t="str">
        <f t="shared" si="19"/>
        <v>n.a.</v>
      </c>
      <c r="V192" s="38" t="str">
        <f t="shared" si="13"/>
        <v>n.a.</v>
      </c>
      <c r="W192" s="38" t="str">
        <f t="shared" si="20"/>
        <v>n.a.</v>
      </c>
      <c r="X192" s="38">
        <f t="shared" si="20"/>
        <v>1.827</v>
      </c>
      <c r="Y192" s="38" t="str">
        <f t="shared" si="20"/>
        <v>n.a.</v>
      </c>
      <c r="Z192" s="38" t="str">
        <f t="shared" si="14"/>
        <v>n.a.</v>
      </c>
      <c r="AA192" s="9"/>
      <c r="AB192" s="9"/>
      <c r="AC192" s="9"/>
      <c r="AD192" s="9"/>
      <c r="AE192" s="142"/>
      <c r="AF192" s="142"/>
      <c r="AG192" s="142"/>
      <c r="AH192" s="142"/>
      <c r="AI192" s="142"/>
      <c r="AJ192" s="142"/>
      <c r="AK192" s="142"/>
      <c r="AL192" s="142"/>
    </row>
    <row r="193" spans="1:38">
      <c r="A193" s="4">
        <f t="shared" si="21"/>
        <v>2001</v>
      </c>
      <c r="C193" s="13">
        <v>851600</v>
      </c>
      <c r="D193" s="192">
        <v>9820890</v>
      </c>
      <c r="E193" s="172">
        <v>1497185</v>
      </c>
      <c r="F193" s="9">
        <v>1536890</v>
      </c>
      <c r="G193" s="9"/>
      <c r="H193" s="9">
        <v>1929822</v>
      </c>
      <c r="I193" s="9"/>
      <c r="J193" s="37">
        <f t="shared" si="26"/>
        <v>79.638951157153357</v>
      </c>
      <c r="K193" s="12">
        <f t="shared" si="25"/>
        <v>55.410601929871362</v>
      </c>
      <c r="L193" s="38">
        <f t="shared" si="23"/>
        <v>-13.567615475158632</v>
      </c>
      <c r="M193" s="12">
        <f t="shared" si="27"/>
        <v>1.99015413560657</v>
      </c>
      <c r="N193" s="12">
        <v>1.7809999999999999</v>
      </c>
      <c r="O193" s="36">
        <f t="shared" si="15"/>
        <v>0</v>
      </c>
      <c r="P193" s="36">
        <f t="shared" si="16"/>
        <v>1</v>
      </c>
      <c r="Q193" s="36">
        <f t="shared" si="17"/>
        <v>0</v>
      </c>
      <c r="R193" s="36">
        <f t="shared" si="18"/>
        <v>0</v>
      </c>
      <c r="S193" s="38" t="str">
        <f t="shared" si="19"/>
        <v>n.a.</v>
      </c>
      <c r="T193" s="38">
        <f t="shared" si="19"/>
        <v>1.99015413560657</v>
      </c>
      <c r="U193" s="38" t="str">
        <f t="shared" si="19"/>
        <v>n.a.</v>
      </c>
      <c r="V193" s="38" t="str">
        <f t="shared" si="13"/>
        <v>n.a.</v>
      </c>
      <c r="W193" s="38" t="str">
        <f t="shared" si="20"/>
        <v>n.a.</v>
      </c>
      <c r="X193" s="38">
        <f t="shared" si="20"/>
        <v>1.7809999999999999</v>
      </c>
      <c r="Y193" s="38" t="str">
        <f t="shared" si="20"/>
        <v>n.a.</v>
      </c>
      <c r="Z193" s="38" t="str">
        <f t="shared" si="14"/>
        <v>n.a.</v>
      </c>
      <c r="AA193" s="9"/>
      <c r="AB193" s="9"/>
      <c r="AC193" s="9"/>
      <c r="AD193" s="9"/>
      <c r="AE193" s="142"/>
      <c r="AF193" s="142"/>
      <c r="AG193" s="142"/>
      <c r="AH193" s="142"/>
      <c r="AI193" s="142"/>
      <c r="AJ193" s="142"/>
      <c r="AK193" s="142"/>
      <c r="AL193" s="142"/>
    </row>
    <row r="194" spans="1:38">
      <c r="A194" s="4">
        <f t="shared" si="21"/>
        <v>2002</v>
      </c>
      <c r="C194" s="13">
        <v>910900</v>
      </c>
      <c r="D194" s="192">
        <v>10157900</v>
      </c>
      <c r="E194" s="172">
        <v>1548555</v>
      </c>
      <c r="F194" s="9">
        <v>1532310</v>
      </c>
      <c r="G194" s="9"/>
      <c r="H194" s="9">
        <v>1958809</v>
      </c>
      <c r="I194" s="9"/>
      <c r="J194" s="37">
        <f t="shared" si="26"/>
        <v>78.22661627550211</v>
      </c>
      <c r="K194" s="12">
        <f t="shared" si="25"/>
        <v>59.446195613159219</v>
      </c>
      <c r="L194" s="38">
        <f t="shared" si="23"/>
        <v>-5.410346069966792</v>
      </c>
      <c r="M194" s="12">
        <f t="shared" si="27"/>
        <v>1.5020556300010979</v>
      </c>
      <c r="N194" s="12">
        <v>1.9379999999999999</v>
      </c>
      <c r="O194" s="36">
        <f t="shared" si="15"/>
        <v>0</v>
      </c>
      <c r="P194" s="36">
        <f t="shared" si="16"/>
        <v>1</v>
      </c>
      <c r="Q194" s="36">
        <f t="shared" si="17"/>
        <v>0</v>
      </c>
      <c r="R194" s="36">
        <f t="shared" si="18"/>
        <v>0</v>
      </c>
      <c r="S194" s="38" t="str">
        <f t="shared" si="19"/>
        <v>n.a.</v>
      </c>
      <c r="T194" s="38">
        <f t="shared" si="19"/>
        <v>1.5020556300010979</v>
      </c>
      <c r="U194" s="38" t="str">
        <f t="shared" si="19"/>
        <v>n.a.</v>
      </c>
      <c r="V194" s="38" t="str">
        <f t="shared" si="13"/>
        <v>n.a.</v>
      </c>
      <c r="W194" s="38" t="str">
        <f t="shared" si="20"/>
        <v>n.a.</v>
      </c>
      <c r="X194" s="38">
        <f t="shared" si="20"/>
        <v>1.9379999999999999</v>
      </c>
      <c r="Y194" s="38" t="str">
        <f t="shared" si="20"/>
        <v>n.a.</v>
      </c>
      <c r="Z194" s="38" t="str">
        <f t="shared" si="14"/>
        <v>n.a.</v>
      </c>
      <c r="AA194" s="9"/>
      <c r="AB194" s="9"/>
      <c r="AC194" s="9"/>
      <c r="AD194" s="9"/>
      <c r="AE194" s="142"/>
      <c r="AF194" s="142"/>
      <c r="AG194" s="142"/>
      <c r="AH194" s="142"/>
      <c r="AI194" s="142"/>
      <c r="AJ194" s="142"/>
      <c r="AK194" s="142"/>
      <c r="AL194" s="142"/>
    </row>
    <row r="195" spans="1:38">
      <c r="A195" s="4">
        <f t="shared" si="21"/>
        <v>2003</v>
      </c>
      <c r="C195" s="13">
        <v>1003400</v>
      </c>
      <c r="D195" s="192">
        <v>10461300</v>
      </c>
      <c r="E195" s="172">
        <v>1594814</v>
      </c>
      <c r="F195" s="9">
        <v>1593830</v>
      </c>
      <c r="G195" s="9"/>
      <c r="H195" s="9">
        <v>1978662</v>
      </c>
      <c r="I195" s="9"/>
      <c r="J195" s="37">
        <f t="shared" si="26"/>
        <v>80.550897525701714</v>
      </c>
      <c r="K195" s="12">
        <f t="shared" si="25"/>
        <v>62.95527126481494</v>
      </c>
      <c r="L195" s="38">
        <f t="shared" si="23"/>
        <v>7.164177316501366</v>
      </c>
      <c r="M195" s="12">
        <f t="shared" si="27"/>
        <v>1.0135240342473484</v>
      </c>
      <c r="N195" s="12">
        <v>2.169</v>
      </c>
      <c r="O195" s="36">
        <f t="shared" si="15"/>
        <v>0</v>
      </c>
      <c r="P195" s="36">
        <f t="shared" si="16"/>
        <v>0</v>
      </c>
      <c r="Q195" s="36">
        <f t="shared" si="17"/>
        <v>1</v>
      </c>
      <c r="R195" s="36">
        <f t="shared" si="18"/>
        <v>0</v>
      </c>
      <c r="S195" s="38" t="str">
        <f t="shared" si="19"/>
        <v>n.a.</v>
      </c>
      <c r="T195" s="38" t="str">
        <f t="shared" si="19"/>
        <v>n.a.</v>
      </c>
      <c r="U195" s="38">
        <f t="shared" si="19"/>
        <v>1.0135240342473484</v>
      </c>
      <c r="V195" s="38" t="str">
        <f t="shared" si="13"/>
        <v>n.a.</v>
      </c>
      <c r="W195" s="38" t="str">
        <f t="shared" si="20"/>
        <v>n.a.</v>
      </c>
      <c r="X195" s="38" t="str">
        <f t="shared" si="20"/>
        <v>n.a.</v>
      </c>
      <c r="Y195" s="38">
        <f t="shared" si="20"/>
        <v>2.169</v>
      </c>
      <c r="Z195" s="38" t="str">
        <f t="shared" si="14"/>
        <v>n.a.</v>
      </c>
      <c r="AA195" s="9"/>
      <c r="AB195" s="9"/>
      <c r="AC195" s="9"/>
      <c r="AD195" s="9"/>
      <c r="AE195" s="142"/>
      <c r="AF195" s="142"/>
      <c r="AG195" s="142"/>
      <c r="AH195" s="142"/>
      <c r="AI195" s="142"/>
      <c r="AJ195" s="142"/>
      <c r="AK195" s="142"/>
      <c r="AL195" s="142"/>
    </row>
    <row r="196" spans="1:38">
      <c r="A196" s="4">
        <f t="shared" si="21"/>
        <v>2004</v>
      </c>
      <c r="C196" s="13">
        <v>1076900</v>
      </c>
      <c r="D196" s="192">
        <v>10890100</v>
      </c>
      <c r="E196" s="172">
        <v>1660189</v>
      </c>
      <c r="F196" s="9">
        <v>1743040</v>
      </c>
      <c r="G196" s="9"/>
      <c r="H196" s="9">
        <v>2055120</v>
      </c>
      <c r="I196" s="9"/>
      <c r="J196" s="37">
        <f t="shared" si="26"/>
        <v>84.814512047958274</v>
      </c>
      <c r="K196" s="12">
        <f t="shared" si="25"/>
        <v>61.782862125940888</v>
      </c>
      <c r="L196" s="38">
        <f t="shared" si="23"/>
        <v>6.3722601960695258</v>
      </c>
      <c r="M196" s="12">
        <f t="shared" si="27"/>
        <v>3.8641263641794321</v>
      </c>
      <c r="N196" s="12">
        <v>2.3420000000000001</v>
      </c>
      <c r="O196" s="36">
        <f t="shared" si="15"/>
        <v>0</v>
      </c>
      <c r="P196" s="36">
        <f t="shared" si="16"/>
        <v>0</v>
      </c>
      <c r="Q196" s="36">
        <f t="shared" si="17"/>
        <v>1</v>
      </c>
      <c r="R196" s="36">
        <f t="shared" si="18"/>
        <v>0</v>
      </c>
      <c r="S196" s="38" t="str">
        <f t="shared" si="19"/>
        <v>n.a.</v>
      </c>
      <c r="T196" s="38" t="str">
        <f t="shared" si="19"/>
        <v>n.a.</v>
      </c>
      <c r="U196" s="38">
        <f t="shared" si="19"/>
        <v>3.8641263641794321</v>
      </c>
      <c r="V196" s="38" t="str">
        <f t="shared" si="13"/>
        <v>n.a.</v>
      </c>
      <c r="W196" s="38" t="str">
        <f t="shared" si="20"/>
        <v>n.a.</v>
      </c>
      <c r="X196" s="38" t="str">
        <f t="shared" si="20"/>
        <v>n.a.</v>
      </c>
      <c r="Y196" s="38">
        <f t="shared" si="20"/>
        <v>2.3420000000000001</v>
      </c>
      <c r="Z196" s="38" t="str">
        <f t="shared" si="14"/>
        <v>n.a.</v>
      </c>
      <c r="AA196" s="9"/>
      <c r="AB196" s="9"/>
      <c r="AC196" s="9"/>
      <c r="AD196" s="9"/>
      <c r="AE196" s="142"/>
      <c r="AF196" s="142"/>
      <c r="AG196" s="142"/>
      <c r="AH196" s="142"/>
      <c r="AI196" s="142"/>
      <c r="AJ196" s="142"/>
      <c r="AK196" s="142"/>
      <c r="AL196" s="142"/>
    </row>
    <row r="197" spans="1:38">
      <c r="A197" s="4">
        <f t="shared" si="21"/>
        <v>2005</v>
      </c>
      <c r="C197" s="13">
        <v>1145400</v>
      </c>
      <c r="D197" s="192">
        <v>11322300</v>
      </c>
      <c r="E197" s="172">
        <v>1726068</v>
      </c>
      <c r="F197" s="9">
        <v>1945720</v>
      </c>
      <c r="G197" s="9"/>
      <c r="H197" s="9">
        <v>2111414</v>
      </c>
      <c r="I197" s="9"/>
      <c r="J197" s="37">
        <f t="shared" si="26"/>
        <v>92.152462757185475</v>
      </c>
      <c r="K197" s="12">
        <f t="shared" si="25"/>
        <v>58.867668523734146</v>
      </c>
      <c r="L197" s="38">
        <f t="shared" si="23"/>
        <v>-0.57852708942507292</v>
      </c>
      <c r="M197" s="12">
        <f t="shared" si="27"/>
        <v>2.7392074428743918</v>
      </c>
      <c r="N197" s="12">
        <v>1.9</v>
      </c>
      <c r="O197" s="36">
        <f t="shared" si="15"/>
        <v>0</v>
      </c>
      <c r="P197" s="36">
        <f t="shared" si="16"/>
        <v>1</v>
      </c>
      <c r="Q197" s="36">
        <f t="shared" si="17"/>
        <v>0</v>
      </c>
      <c r="R197" s="36">
        <f t="shared" si="18"/>
        <v>0</v>
      </c>
      <c r="S197" s="38" t="str">
        <f t="shared" si="19"/>
        <v>n.a.</v>
      </c>
      <c r="T197" s="38">
        <f t="shared" si="19"/>
        <v>2.7392074428743918</v>
      </c>
      <c r="U197" s="38" t="str">
        <f t="shared" si="19"/>
        <v>n.a.</v>
      </c>
      <c r="V197" s="38" t="str">
        <f t="shared" si="13"/>
        <v>n.a.</v>
      </c>
      <c r="W197" s="38" t="str">
        <f t="shared" si="20"/>
        <v>n.a.</v>
      </c>
      <c r="X197" s="38">
        <f t="shared" si="20"/>
        <v>1.9</v>
      </c>
      <c r="Y197" s="38" t="str">
        <f t="shared" si="20"/>
        <v>n.a.</v>
      </c>
      <c r="Z197" s="38" t="str">
        <f t="shared" si="14"/>
        <v>n.a.</v>
      </c>
      <c r="AA197" s="9"/>
      <c r="AB197" s="9"/>
      <c r="AC197" s="9"/>
      <c r="AD197" s="9"/>
      <c r="AE197" s="142"/>
      <c r="AF197" s="142"/>
      <c r="AG197" s="142"/>
      <c r="AH197" s="142"/>
      <c r="AI197" s="142"/>
      <c r="AJ197" s="142"/>
      <c r="AK197" s="142"/>
      <c r="AL197" s="142"/>
    </row>
    <row r="198" spans="1:38">
      <c r="A198" s="4">
        <f t="shared" si="21"/>
        <v>2006</v>
      </c>
      <c r="C198" s="13">
        <v>1149900</v>
      </c>
      <c r="D198" s="192">
        <v>11849400</v>
      </c>
      <c r="E198" s="172">
        <v>1806430</v>
      </c>
      <c r="F198" s="9">
        <v>2159570</v>
      </c>
      <c r="G198" s="9"/>
      <c r="H198" s="9">
        <v>2159573</v>
      </c>
      <c r="I198" s="9"/>
      <c r="J198" s="37">
        <f t="shared" si="26"/>
        <v>99.999861083649407</v>
      </c>
      <c r="K198" s="12">
        <f t="shared" si="25"/>
        <v>53.246711150830954</v>
      </c>
      <c r="L198" s="38">
        <f t="shared" si="23"/>
        <v>-9.7085601139839852</v>
      </c>
      <c r="M198" s="12">
        <f t="shared" si="27"/>
        <v>2.2808885419912883</v>
      </c>
      <c r="N198" s="12">
        <v>1.9119999999999999</v>
      </c>
      <c r="O198" s="36">
        <f t="shared" si="15"/>
        <v>0</v>
      </c>
      <c r="P198" s="36">
        <f t="shared" si="16"/>
        <v>1</v>
      </c>
      <c r="Q198" s="36">
        <f t="shared" si="17"/>
        <v>0</v>
      </c>
      <c r="R198" s="36">
        <f t="shared" si="18"/>
        <v>0</v>
      </c>
      <c r="S198" s="38" t="str">
        <f t="shared" si="19"/>
        <v>n.a.</v>
      </c>
      <c r="T198" s="38">
        <f t="shared" si="19"/>
        <v>2.2808885419912883</v>
      </c>
      <c r="U198" s="38" t="str">
        <f t="shared" si="19"/>
        <v>n.a.</v>
      </c>
      <c r="V198" s="38" t="str">
        <f t="shared" si="13"/>
        <v>n.a.</v>
      </c>
      <c r="W198" s="38" t="str">
        <f t="shared" si="20"/>
        <v>n.a.</v>
      </c>
      <c r="X198" s="38">
        <f t="shared" si="20"/>
        <v>1.9119999999999999</v>
      </c>
      <c r="Y198" s="38" t="str">
        <f t="shared" si="20"/>
        <v>n.a.</v>
      </c>
      <c r="Z198" s="38" t="str">
        <f t="shared" si="14"/>
        <v>n.a.</v>
      </c>
      <c r="AA198" s="9"/>
      <c r="AB198" s="9"/>
      <c r="AC198" s="9"/>
      <c r="AD198" s="9"/>
      <c r="AE198" s="142"/>
      <c r="AF198" s="142"/>
      <c r="AG198" s="142"/>
      <c r="AH198" s="142"/>
      <c r="AI198" s="142"/>
      <c r="AJ198" s="142"/>
      <c r="AK198" s="142"/>
      <c r="AL198" s="142"/>
    </row>
    <row r="199" spans="1:38">
      <c r="A199" s="4">
        <f t="shared" si="21"/>
        <v>2007</v>
      </c>
      <c r="C199" s="13">
        <v>1208800</v>
      </c>
      <c r="D199" s="192">
        <v>12428100</v>
      </c>
      <c r="E199" s="172">
        <v>1894646</v>
      </c>
      <c r="F199" s="9">
        <v>2277110</v>
      </c>
      <c r="G199" s="9"/>
      <c r="H199" s="9">
        <v>2227256</v>
      </c>
      <c r="I199" s="9"/>
      <c r="J199" s="37">
        <f t="shared" si="26"/>
        <v>102.23835966768077</v>
      </c>
      <c r="K199" s="12">
        <f t="shared" si="25"/>
        <v>53.08483121149176</v>
      </c>
      <c r="L199" s="38">
        <f t="shared" si="23"/>
        <v>-8.6980309144491272</v>
      </c>
      <c r="M199" s="12">
        <f t="shared" si="27"/>
        <v>3.1340917857372697</v>
      </c>
      <c r="N199" s="12">
        <v>1.607</v>
      </c>
      <c r="O199" s="36">
        <f t="shared" si="15"/>
        <v>0</v>
      </c>
      <c r="P199" s="36">
        <f t="shared" si="16"/>
        <v>1</v>
      </c>
      <c r="Q199" s="36">
        <f t="shared" si="17"/>
        <v>0</v>
      </c>
      <c r="R199" s="36">
        <f t="shared" si="18"/>
        <v>0</v>
      </c>
      <c r="S199" s="38" t="str">
        <f t="shared" si="19"/>
        <v>n.a.</v>
      </c>
      <c r="T199" s="38">
        <f t="shared" si="19"/>
        <v>3.1340917857372697</v>
      </c>
      <c r="U199" s="38" t="str">
        <f t="shared" si="19"/>
        <v>n.a.</v>
      </c>
      <c r="V199" s="38" t="str">
        <f t="shared" si="13"/>
        <v>n.a.</v>
      </c>
      <c r="W199" s="38" t="str">
        <f t="shared" si="20"/>
        <v>n.a.</v>
      </c>
      <c r="X199" s="38">
        <f t="shared" si="20"/>
        <v>1.607</v>
      </c>
      <c r="Y199" s="38" t="str">
        <f t="shared" si="20"/>
        <v>n.a.</v>
      </c>
      <c r="Z199" s="38" t="str">
        <f t="shared" si="14"/>
        <v>n.a.</v>
      </c>
      <c r="AA199" s="9"/>
      <c r="AB199" s="9"/>
      <c r="AC199" s="9"/>
      <c r="AD199" s="9"/>
      <c r="AE199" s="142"/>
      <c r="AF199" s="142"/>
      <c r="AG199" s="142"/>
      <c r="AH199" s="142"/>
      <c r="AI199" s="142"/>
      <c r="AJ199" s="142"/>
      <c r="AK199" s="142"/>
      <c r="AL199" s="142"/>
    </row>
    <row r="200" spans="1:38">
      <c r="A200" s="4">
        <f t="shared" si="21"/>
        <v>2008</v>
      </c>
      <c r="C200" s="13">
        <v>1314100</v>
      </c>
      <c r="D200" s="192">
        <v>12791700</v>
      </c>
      <c r="E200" s="172">
        <v>1950085</v>
      </c>
      <c r="F200" s="9">
        <v>2548320</v>
      </c>
      <c r="G200" s="9"/>
      <c r="H200" s="9">
        <v>2274744</v>
      </c>
      <c r="I200" s="9"/>
      <c r="J200" s="37">
        <f t="shared" si="26"/>
        <v>112.02667201232315</v>
      </c>
      <c r="K200" s="12">
        <f t="shared" si="25"/>
        <v>51.567307088591697</v>
      </c>
      <c r="L200" s="38">
        <f t="shared" si="23"/>
        <v>-7.3003614351424488</v>
      </c>
      <c r="M200" s="12">
        <f t="shared" si="27"/>
        <v>2.1321302984479651</v>
      </c>
      <c r="N200" s="12">
        <v>3.1589999999999998</v>
      </c>
      <c r="O200" s="36">
        <f t="shared" si="15"/>
        <v>0</v>
      </c>
      <c r="P200" s="36">
        <f t="shared" si="16"/>
        <v>1</v>
      </c>
      <c r="Q200" s="36">
        <f t="shared" si="17"/>
        <v>0</v>
      </c>
      <c r="R200" s="36">
        <f t="shared" si="18"/>
        <v>0</v>
      </c>
      <c r="S200" s="38" t="str">
        <f t="shared" si="19"/>
        <v>n.a.</v>
      </c>
      <c r="T200" s="38">
        <f t="shared" si="19"/>
        <v>2.1321302984479651</v>
      </c>
      <c r="U200" s="38" t="str">
        <f t="shared" si="19"/>
        <v>n.a.</v>
      </c>
      <c r="V200" s="38" t="str">
        <f t="shared" si="19"/>
        <v>n.a.</v>
      </c>
      <c r="W200" s="38" t="str">
        <f t="shared" si="20"/>
        <v>n.a.</v>
      </c>
      <c r="X200" s="38">
        <f t="shared" si="20"/>
        <v>3.1589999999999998</v>
      </c>
      <c r="Y200" s="38" t="str">
        <f t="shared" si="20"/>
        <v>n.a.</v>
      </c>
      <c r="Z200" s="38" t="str">
        <f t="shared" si="20"/>
        <v>n.a.</v>
      </c>
      <c r="AA200" s="9"/>
      <c r="AB200" s="9"/>
      <c r="AC200" s="9"/>
      <c r="AD200" s="9"/>
      <c r="AE200" s="142"/>
      <c r="AF200" s="142"/>
      <c r="AG200" s="142"/>
      <c r="AH200" s="142"/>
      <c r="AI200" s="142"/>
      <c r="AJ200" s="142"/>
      <c r="AK200" s="142"/>
      <c r="AL200" s="142"/>
    </row>
    <row r="201" spans="1:38">
      <c r="A201" s="4">
        <v>2009</v>
      </c>
      <c r="C201" s="13">
        <v>1428000</v>
      </c>
      <c r="D201" s="193"/>
      <c r="E201" s="9"/>
      <c r="F201" s="9">
        <v>2379940</v>
      </c>
      <c r="G201" s="9"/>
      <c r="H201" s="9">
        <v>2231372</v>
      </c>
      <c r="I201" s="9"/>
      <c r="J201" s="37">
        <f t="shared" si="26"/>
        <v>106.65814575068613</v>
      </c>
      <c r="K201" s="12">
        <f t="shared" si="25"/>
        <v>60.001512643175879</v>
      </c>
      <c r="L201" s="38">
        <f t="shared" si="23"/>
        <v>6.7548014923449244</v>
      </c>
      <c r="M201" s="12">
        <f t="shared" si="27"/>
        <v>-1.9066760919030923</v>
      </c>
      <c r="N201" s="12">
        <v>0.33700000000000002</v>
      </c>
      <c r="O201" s="36">
        <f>IF(AND(K201&gt;0,K201&lt;30),1,0)</f>
        <v>0</v>
      </c>
      <c r="P201" s="36">
        <f>IF(AND($K201&gt;30,$K201&lt;60),1,0)</f>
        <v>0</v>
      </c>
      <c r="Q201" s="36">
        <f>IF(AND($K201&gt;60,$K201&lt;90),1,0)</f>
        <v>1</v>
      </c>
      <c r="R201" s="36">
        <f>IF($K201&gt;90,1,0)</f>
        <v>0</v>
      </c>
      <c r="S201" s="38" t="str">
        <f>IF(O201=1,$M201,"n.a.")</f>
        <v>n.a.</v>
      </c>
      <c r="T201" s="38" t="str">
        <f>IF(P201=1,$M201,"n.a.")</f>
        <v>n.a.</v>
      </c>
      <c r="U201" s="38">
        <f>IF(Q201=1,$M201,"n.a.")</f>
        <v>-1.9066760919030923</v>
      </c>
      <c r="V201" s="38" t="str">
        <f>IF(R201=1,$M201,"n.a.")</f>
        <v>n.a.</v>
      </c>
      <c r="W201" s="38" t="str">
        <f>IF(O201=1,$N201,"n.a.")</f>
        <v>n.a.</v>
      </c>
      <c r="X201" s="38" t="str">
        <f>IF(P201=1,$N201,"n.a.")</f>
        <v>n.a.</v>
      </c>
      <c r="Y201" s="38">
        <f>IF(Q201=1,$N201,"n.a.")</f>
        <v>0.33700000000000002</v>
      </c>
      <c r="Z201" s="38" t="str">
        <f>IF(R201=1,$N201,"n.a.")</f>
        <v>n.a.</v>
      </c>
      <c r="AA201" s="9"/>
      <c r="AB201" s="9"/>
      <c r="AC201" s="9"/>
      <c r="AD201" s="9"/>
      <c r="AE201" s="142"/>
      <c r="AF201" s="142"/>
      <c r="AG201" s="142"/>
      <c r="AH201" s="142"/>
      <c r="AI201" s="142"/>
      <c r="AJ201" s="142"/>
      <c r="AK201" s="142"/>
      <c r="AL201" s="142"/>
    </row>
    <row r="202" spans="1:38">
      <c r="A202" s="4">
        <v>2010</v>
      </c>
      <c r="C202" s="9"/>
      <c r="D202" s="193"/>
      <c r="E202" s="9"/>
      <c r="F202" s="9"/>
      <c r="G202" s="9"/>
      <c r="H202" s="9">
        <v>2259793</v>
      </c>
      <c r="I202" s="9"/>
      <c r="J202" s="9"/>
      <c r="K202" s="9"/>
      <c r="L202" s="9"/>
      <c r="M202" s="12" t="s">
        <v>7</v>
      </c>
      <c r="N202" s="12">
        <v>1.139</v>
      </c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142"/>
      <c r="AF202" s="142"/>
      <c r="AG202" s="142"/>
      <c r="AH202" s="142"/>
      <c r="AI202" s="142"/>
      <c r="AJ202" s="142"/>
      <c r="AK202" s="142"/>
      <c r="AL202" s="142"/>
    </row>
    <row r="203" spans="1:38">
      <c r="A203" s="19" t="s">
        <v>27</v>
      </c>
      <c r="B203" s="9"/>
      <c r="C203" s="9"/>
      <c r="D203" s="193"/>
      <c r="E203" s="9"/>
      <c r="F203" s="9"/>
      <c r="G203" s="9"/>
      <c r="H203" s="9"/>
      <c r="I203" s="9"/>
      <c r="J203" s="9"/>
      <c r="K203" s="9"/>
      <c r="L203" s="9"/>
      <c r="M203" s="9" t="s">
        <v>31</v>
      </c>
      <c r="N203" s="9">
        <f>SUM(O203:R203)</f>
        <v>103</v>
      </c>
      <c r="O203" s="36">
        <f>SUM(O72:O201)</f>
        <v>26</v>
      </c>
      <c r="P203" s="36">
        <f>SUM(P72:P201)</f>
        <v>21</v>
      </c>
      <c r="Q203" s="36">
        <f>SUM(Q72:Q201)</f>
        <v>19</v>
      </c>
      <c r="R203" s="36">
        <f>SUM(R72:R201)</f>
        <v>37</v>
      </c>
      <c r="S203" s="38">
        <f>AVERAGE(S72:S201)</f>
        <v>4.9380890323401054</v>
      </c>
      <c r="T203" s="38">
        <f t="shared" ref="T203:Y203" si="28">AVERAGE(T72:T201)</f>
        <v>2.6722221075602408</v>
      </c>
      <c r="U203" s="38">
        <f t="shared" si="28"/>
        <v>2.8182086712434433</v>
      </c>
      <c r="V203" s="38">
        <f t="shared" si="28"/>
        <v>2.3364104346143719</v>
      </c>
      <c r="W203" s="38">
        <f t="shared" si="28"/>
        <v>5.1802277954793476</v>
      </c>
      <c r="X203" s="38">
        <f t="shared" si="28"/>
        <v>4.9549292296288341</v>
      </c>
      <c r="Y203" s="38">
        <f t="shared" si="28"/>
        <v>1.5123060932364349</v>
      </c>
      <c r="Z203" s="38">
        <f>AVERAGE(Z72:Z201)</f>
        <v>1.1744049540187771</v>
      </c>
      <c r="AA203" s="9"/>
      <c r="AB203" s="9"/>
      <c r="AC203" s="9"/>
      <c r="AD203" s="9"/>
      <c r="AE203" s="142"/>
      <c r="AF203" s="142"/>
      <c r="AG203" s="142"/>
      <c r="AH203" s="142"/>
      <c r="AI203" s="142"/>
      <c r="AJ203" s="142"/>
      <c r="AK203" s="142"/>
      <c r="AL203" s="142"/>
    </row>
    <row r="204" spans="1:38">
      <c r="A204" s="19" t="s">
        <v>28</v>
      </c>
      <c r="B204" s="9"/>
      <c r="C204" s="9"/>
      <c r="D204" s="193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38">
        <f>MEDIAN(S72:S201)</f>
        <v>5.4304540362226543</v>
      </c>
      <c r="T204" s="38">
        <f t="shared" ref="T204:Y204" si="29">MEDIAN(T72:T201)</f>
        <v>2.7392074428743918</v>
      </c>
      <c r="U204" s="38">
        <f t="shared" si="29"/>
        <v>2.7866370789358497</v>
      </c>
      <c r="V204" s="38">
        <f t="shared" si="29"/>
        <v>1.6722408026755842</v>
      </c>
      <c r="W204" s="38">
        <f t="shared" si="29"/>
        <v>4.8375845050418196</v>
      </c>
      <c r="X204" s="38">
        <f t="shared" si="29"/>
        <v>3.2170000000000001</v>
      </c>
      <c r="Y204" s="38">
        <f t="shared" si="29"/>
        <v>1.7111488712505951</v>
      </c>
      <c r="Z204" s="38">
        <f>MEDIAN(Z72:Z201)</f>
        <v>-3.6885711043008196E-2</v>
      </c>
      <c r="AA204" s="9"/>
      <c r="AB204" s="9"/>
      <c r="AC204" s="9"/>
      <c r="AD204" s="9"/>
      <c r="AE204" s="142"/>
      <c r="AF204" s="142"/>
      <c r="AG204" s="142"/>
      <c r="AH204" s="142"/>
      <c r="AI204" s="142"/>
      <c r="AJ204" s="142"/>
      <c r="AK204" s="142"/>
      <c r="AL204" s="142"/>
    </row>
    <row r="205" spans="1:38">
      <c r="A205" s="19" t="s">
        <v>25</v>
      </c>
      <c r="B205" s="9"/>
      <c r="C205" s="9"/>
      <c r="D205" s="193"/>
      <c r="E205" s="9"/>
      <c r="F205" s="9"/>
      <c r="G205" s="9"/>
      <c r="H205" s="9"/>
      <c r="I205" s="9"/>
      <c r="J205" s="9"/>
      <c r="K205" s="9"/>
      <c r="L205" s="9"/>
      <c r="M205" s="9"/>
      <c r="N205" s="9">
        <f>SUM(O205:R205)</f>
        <v>56</v>
      </c>
      <c r="O205" s="36">
        <f>SUM(O138:O201)</f>
        <v>25</v>
      </c>
      <c r="P205" s="36">
        <f>SUM(P138:P201)</f>
        <v>21</v>
      </c>
      <c r="Q205" s="36">
        <f>SUM(Q138:Q201)</f>
        <v>10</v>
      </c>
      <c r="R205" s="36">
        <f>SUM(R138:R201)</f>
        <v>0</v>
      </c>
      <c r="S205" s="38">
        <f>AVERAGE(S138:S201)</f>
        <v>4.8561366111009576</v>
      </c>
      <c r="T205" s="38">
        <f t="shared" ref="T205:Y205" si="30">AVERAGE(T138:T201)</f>
        <v>2.6722221075602408</v>
      </c>
      <c r="U205" s="38">
        <f t="shared" si="30"/>
        <v>3.0196305564817139</v>
      </c>
      <c r="V205" s="97" t="s">
        <v>6</v>
      </c>
      <c r="W205" s="38">
        <f t="shared" si="30"/>
        <v>5.1840961193345105</v>
      </c>
      <c r="X205" s="38">
        <f t="shared" si="30"/>
        <v>4.9549292296288341</v>
      </c>
      <c r="Y205" s="38">
        <f t="shared" si="30"/>
        <v>1.4988999999999999</v>
      </c>
      <c r="Z205" s="97" t="s">
        <v>6</v>
      </c>
      <c r="AA205" s="9"/>
      <c r="AB205" s="9"/>
      <c r="AC205" s="9"/>
      <c r="AD205" s="9"/>
      <c r="AE205" s="142"/>
      <c r="AF205" s="142"/>
      <c r="AG205" s="142"/>
      <c r="AH205" s="142"/>
      <c r="AI205" s="142"/>
      <c r="AJ205" s="142"/>
      <c r="AK205" s="142"/>
      <c r="AL205" s="142"/>
    </row>
    <row r="206" spans="1:38">
      <c r="A206" s="19" t="s">
        <v>26</v>
      </c>
      <c r="B206" s="9"/>
      <c r="C206" s="9"/>
      <c r="D206" s="193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38">
        <f>MEDIAN(S138:S201)</f>
        <v>5.3723293922422588</v>
      </c>
      <c r="T206" s="38">
        <f t="shared" ref="T206:Y206" si="31">MEDIAN(T138:T201)</f>
        <v>2.7392074428743918</v>
      </c>
      <c r="U206" s="38">
        <f t="shared" si="31"/>
        <v>3.3253817215576409</v>
      </c>
      <c r="V206" s="97" t="s">
        <v>6</v>
      </c>
      <c r="W206" s="38">
        <f t="shared" si="31"/>
        <v>4.72825787047364</v>
      </c>
      <c r="X206" s="38">
        <f t="shared" si="31"/>
        <v>3.2170000000000001</v>
      </c>
      <c r="Y206" s="38">
        <f t="shared" si="31"/>
        <v>1.7195</v>
      </c>
      <c r="Z206" s="97" t="s">
        <v>6</v>
      </c>
      <c r="AA206" s="9"/>
      <c r="AB206" s="9"/>
      <c r="AC206" s="9"/>
      <c r="AD206" s="9"/>
      <c r="AE206" s="142"/>
      <c r="AF206" s="142"/>
      <c r="AG206" s="142"/>
      <c r="AH206" s="142"/>
      <c r="AI206" s="142"/>
      <c r="AJ206" s="142"/>
      <c r="AK206" s="142"/>
      <c r="AL206" s="142"/>
    </row>
    <row r="207" spans="1:38">
      <c r="A207" s="3"/>
      <c r="B207" s="9"/>
      <c r="C207" s="9"/>
      <c r="D207" s="193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6"/>
      <c r="W207" s="9"/>
      <c r="X207" s="9"/>
      <c r="Y207" s="9"/>
      <c r="Z207" s="96"/>
      <c r="AA207" s="9"/>
      <c r="AB207" s="9"/>
      <c r="AC207" s="9"/>
      <c r="AD207" s="9"/>
      <c r="AE207" s="142"/>
      <c r="AF207" s="142"/>
      <c r="AG207" s="142"/>
      <c r="AH207" s="142"/>
      <c r="AI207" s="142"/>
      <c r="AJ207" s="142"/>
      <c r="AK207" s="142"/>
      <c r="AL207" s="142"/>
    </row>
    <row r="208" spans="1:38">
      <c r="A208" s="3"/>
      <c r="B208" s="9"/>
      <c r="C208" s="9"/>
      <c r="D208" s="193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142"/>
      <c r="AF208" s="142"/>
      <c r="AG208" s="142"/>
      <c r="AH208" s="142"/>
      <c r="AI208" s="142"/>
      <c r="AJ208" s="142"/>
      <c r="AK208" s="142"/>
      <c r="AL208" s="142"/>
    </row>
    <row r="209" spans="1:38">
      <c r="A209" s="3"/>
      <c r="B209" s="9"/>
      <c r="C209" s="9"/>
      <c r="D209" s="193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142"/>
      <c r="AF209" s="142"/>
      <c r="AG209" s="142"/>
      <c r="AH209" s="142"/>
      <c r="AI209" s="142"/>
      <c r="AJ209" s="142"/>
      <c r="AK209" s="142"/>
      <c r="AL209" s="142"/>
    </row>
    <row r="210" spans="1:38">
      <c r="A210" s="3"/>
      <c r="B210" s="9"/>
      <c r="C210" s="9"/>
      <c r="D210" s="193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142"/>
      <c r="AF210" s="142"/>
      <c r="AG210" s="142"/>
      <c r="AH210" s="142"/>
      <c r="AI210" s="142"/>
      <c r="AJ210" s="142"/>
      <c r="AK210" s="142"/>
      <c r="AL210" s="142"/>
    </row>
    <row r="211" spans="1:38">
      <c r="A211" s="3"/>
      <c r="B211" s="9"/>
      <c r="C211" s="9"/>
      <c r="D211" s="193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142"/>
      <c r="AF211" s="142"/>
      <c r="AG211" s="142"/>
      <c r="AH211" s="142"/>
      <c r="AI211" s="142"/>
      <c r="AJ211" s="142"/>
      <c r="AK211" s="142"/>
      <c r="AL211" s="142"/>
    </row>
    <row r="212" spans="1:38">
      <c r="A212" s="3"/>
      <c r="B212" s="9"/>
      <c r="C212" s="9"/>
      <c r="D212" s="193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142"/>
      <c r="AF212" s="142"/>
      <c r="AG212" s="142"/>
      <c r="AH212" s="142"/>
      <c r="AI212" s="142"/>
      <c r="AJ212" s="142"/>
      <c r="AK212" s="142"/>
      <c r="AL212" s="142"/>
    </row>
    <row r="213" spans="1:38">
      <c r="A213" s="3"/>
      <c r="B213" s="9"/>
      <c r="C213" s="9"/>
      <c r="D213" s="193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142"/>
      <c r="AF213" s="142"/>
      <c r="AG213" s="142"/>
      <c r="AH213" s="142"/>
      <c r="AI213" s="142"/>
      <c r="AJ213" s="142"/>
      <c r="AK213" s="142"/>
      <c r="AL213" s="142"/>
    </row>
    <row r="214" spans="1:38">
      <c r="A214" s="3"/>
      <c r="B214" s="9"/>
      <c r="C214" s="9"/>
      <c r="D214" s="193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142"/>
      <c r="AF214" s="142"/>
      <c r="AG214" s="142"/>
      <c r="AH214" s="142"/>
      <c r="AI214" s="142"/>
      <c r="AJ214" s="142"/>
      <c r="AK214" s="142"/>
      <c r="AL214" s="142"/>
    </row>
    <row r="215" spans="1:38">
      <c r="A215" s="3"/>
      <c r="B215" s="9"/>
      <c r="C215" s="9"/>
      <c r="D215" s="193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142"/>
      <c r="AF215" s="142"/>
      <c r="AG215" s="142"/>
      <c r="AH215" s="142"/>
      <c r="AI215" s="142"/>
      <c r="AJ215" s="142"/>
      <c r="AK215" s="142"/>
      <c r="AL215" s="142"/>
    </row>
    <row r="216" spans="1:38">
      <c r="A216" s="3"/>
      <c r="B216" s="9"/>
      <c r="C216" s="9"/>
      <c r="D216" s="193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142"/>
      <c r="AF216" s="142"/>
      <c r="AG216" s="142"/>
      <c r="AH216" s="142"/>
      <c r="AI216" s="142"/>
      <c r="AJ216" s="142"/>
      <c r="AK216" s="142"/>
      <c r="AL216" s="142"/>
    </row>
    <row r="217" spans="1:38">
      <c r="A217" s="3"/>
      <c r="B217" s="9"/>
      <c r="C217" s="9"/>
      <c r="D217" s="193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142"/>
      <c r="AF217" s="142"/>
      <c r="AG217" s="142"/>
      <c r="AH217" s="142"/>
      <c r="AI217" s="142"/>
      <c r="AJ217" s="142"/>
      <c r="AK217" s="142"/>
      <c r="AL217" s="142"/>
    </row>
    <row r="218" spans="1:38">
      <c r="A218" s="3"/>
      <c r="B218" s="9"/>
      <c r="C218" s="9"/>
      <c r="D218" s="193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142"/>
      <c r="AF218" s="142"/>
      <c r="AG218" s="142"/>
      <c r="AH218" s="142"/>
      <c r="AI218" s="142"/>
      <c r="AJ218" s="142"/>
      <c r="AK218" s="142"/>
      <c r="AL218" s="142"/>
    </row>
    <row r="219" spans="1:38">
      <c r="A219" s="3"/>
      <c r="B219" s="9"/>
      <c r="C219" s="9"/>
      <c r="D219" s="193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142"/>
      <c r="AF219" s="142"/>
      <c r="AG219" s="142"/>
      <c r="AH219" s="142"/>
      <c r="AI219" s="142"/>
      <c r="AJ219" s="142"/>
      <c r="AK219" s="142"/>
      <c r="AL219" s="142"/>
    </row>
    <row r="220" spans="1:38">
      <c r="A220" s="3"/>
      <c r="B220" s="9"/>
      <c r="C220" s="9"/>
      <c r="D220" s="193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142"/>
      <c r="AF220" s="142"/>
      <c r="AG220" s="142"/>
      <c r="AH220" s="142"/>
      <c r="AI220" s="142"/>
      <c r="AJ220" s="142"/>
      <c r="AK220" s="142"/>
      <c r="AL220" s="142"/>
    </row>
    <row r="221" spans="1:38">
      <c r="A221" s="3"/>
      <c r="B221" s="9"/>
      <c r="C221" s="9"/>
      <c r="D221" s="193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142"/>
      <c r="AF221" s="142"/>
      <c r="AG221" s="142"/>
      <c r="AH221" s="142"/>
      <c r="AI221" s="142"/>
      <c r="AJ221" s="142"/>
      <c r="AK221" s="142"/>
      <c r="AL221" s="142"/>
    </row>
    <row r="222" spans="1:38">
      <c r="A222" s="3"/>
      <c r="B222" s="9"/>
      <c r="C222" s="9"/>
      <c r="D222" s="193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142"/>
      <c r="AF222" s="142"/>
      <c r="AG222" s="142"/>
      <c r="AH222" s="142"/>
      <c r="AI222" s="142"/>
      <c r="AJ222" s="142"/>
      <c r="AK222" s="142"/>
      <c r="AL222" s="142"/>
    </row>
    <row r="223" spans="1:38">
      <c r="A223" s="3"/>
      <c r="B223" s="9"/>
      <c r="C223" s="9"/>
      <c r="D223" s="193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142"/>
      <c r="AF223" s="142"/>
      <c r="AG223" s="142"/>
      <c r="AH223" s="142"/>
      <c r="AI223" s="142"/>
      <c r="AJ223" s="142"/>
      <c r="AK223" s="142"/>
      <c r="AL223" s="142"/>
    </row>
    <row r="224" spans="1:38">
      <c r="A224" s="3"/>
      <c r="B224" s="9"/>
      <c r="C224" s="9"/>
      <c r="D224" s="193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142"/>
      <c r="AF224" s="142"/>
      <c r="AG224" s="142"/>
      <c r="AH224" s="142"/>
      <c r="AI224" s="142"/>
      <c r="AJ224" s="142"/>
      <c r="AK224" s="142"/>
      <c r="AL224" s="142"/>
    </row>
    <row r="225" spans="1:38">
      <c r="A225" s="3"/>
      <c r="B225" s="9"/>
      <c r="C225" s="9"/>
      <c r="D225" s="193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142"/>
      <c r="AF225" s="142"/>
      <c r="AG225" s="142"/>
      <c r="AH225" s="142"/>
      <c r="AI225" s="142"/>
      <c r="AJ225" s="142"/>
      <c r="AK225" s="142"/>
      <c r="AL225" s="142"/>
    </row>
    <row r="226" spans="1:38">
      <c r="A226" s="3"/>
      <c r="B226" s="9"/>
      <c r="C226" s="9"/>
      <c r="D226" s="193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142"/>
      <c r="AF226" s="142"/>
      <c r="AG226" s="142"/>
      <c r="AH226" s="142"/>
      <c r="AI226" s="142"/>
      <c r="AJ226" s="142"/>
      <c r="AK226" s="142"/>
      <c r="AL226" s="142"/>
    </row>
    <row r="227" spans="1:38">
      <c r="A227" s="3"/>
      <c r="B227" s="9"/>
      <c r="C227" s="9"/>
      <c r="D227" s="193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142"/>
      <c r="AF227" s="142"/>
      <c r="AG227" s="142"/>
      <c r="AH227" s="142"/>
      <c r="AI227" s="142"/>
      <c r="AJ227" s="142"/>
      <c r="AK227" s="142"/>
      <c r="AL227" s="142"/>
    </row>
    <row r="228" spans="1:38">
      <c r="A228" s="3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142"/>
      <c r="AF228" s="142"/>
      <c r="AG228" s="142"/>
      <c r="AH228" s="142"/>
      <c r="AI228" s="142"/>
      <c r="AJ228" s="142"/>
      <c r="AK228" s="142"/>
      <c r="AL228" s="142"/>
    </row>
    <row r="229" spans="1:38">
      <c r="A229" s="3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142"/>
      <c r="AF229" s="142"/>
      <c r="AG229" s="142"/>
      <c r="AH229" s="142"/>
      <c r="AI229" s="142"/>
      <c r="AJ229" s="142"/>
      <c r="AK229" s="142"/>
      <c r="AL229" s="142"/>
    </row>
    <row r="230" spans="1:38">
      <c r="A230" s="3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142"/>
      <c r="AF230" s="142"/>
      <c r="AG230" s="142"/>
      <c r="AH230" s="142"/>
      <c r="AI230" s="142"/>
      <c r="AJ230" s="142"/>
      <c r="AK230" s="142"/>
      <c r="AL230" s="142"/>
    </row>
    <row r="231" spans="1:38">
      <c r="B231" s="142"/>
      <c r="C231" s="142"/>
      <c r="D231" s="142"/>
      <c r="E231" s="142"/>
      <c r="F231" s="142"/>
      <c r="G231" s="142"/>
      <c r="H231" s="142"/>
      <c r="I231" s="142"/>
      <c r="J231" s="142"/>
      <c r="K231" s="142"/>
      <c r="L231" s="142"/>
      <c r="M231" s="142"/>
      <c r="N231" s="142"/>
      <c r="O231" s="142"/>
      <c r="P231" s="142"/>
      <c r="Q231" s="142"/>
      <c r="R231" s="142"/>
      <c r="S231" s="142"/>
      <c r="T231" s="142"/>
      <c r="U231" s="142"/>
      <c r="V231" s="142"/>
      <c r="W231" s="142"/>
      <c r="X231" s="142"/>
      <c r="Y231" s="142"/>
      <c r="Z231" s="142"/>
      <c r="AA231" s="142"/>
      <c r="AB231" s="142"/>
      <c r="AC231" s="142"/>
      <c r="AD231" s="142"/>
      <c r="AE231" s="142"/>
      <c r="AF231" s="142"/>
      <c r="AG231" s="142"/>
      <c r="AH231" s="142"/>
      <c r="AI231" s="142"/>
      <c r="AJ231" s="142"/>
      <c r="AK231" s="142"/>
      <c r="AL231" s="142"/>
    </row>
    <row r="232" spans="1:38">
      <c r="B232" s="142"/>
      <c r="C232" s="142"/>
      <c r="D232" s="142"/>
      <c r="E232" s="142"/>
      <c r="F232" s="142"/>
      <c r="G232" s="142"/>
      <c r="H232" s="142"/>
      <c r="I232" s="142"/>
      <c r="J232" s="142"/>
      <c r="K232" s="142"/>
      <c r="L232" s="142"/>
      <c r="M232" s="142"/>
      <c r="N232" s="142"/>
      <c r="O232" s="142"/>
      <c r="P232" s="142"/>
      <c r="Q232" s="142"/>
      <c r="R232" s="142"/>
      <c r="S232" s="142"/>
      <c r="T232" s="142"/>
      <c r="U232" s="142"/>
      <c r="V232" s="142"/>
      <c r="W232" s="142"/>
      <c r="X232" s="142"/>
      <c r="Y232" s="142"/>
      <c r="Z232" s="142"/>
      <c r="AA232" s="142"/>
      <c r="AB232" s="142"/>
      <c r="AC232" s="142"/>
      <c r="AD232" s="142"/>
      <c r="AE232" s="142"/>
      <c r="AF232" s="142"/>
      <c r="AG232" s="142"/>
      <c r="AH232" s="142"/>
      <c r="AI232" s="142"/>
      <c r="AJ232" s="142"/>
      <c r="AK232" s="142"/>
      <c r="AL232" s="142"/>
    </row>
    <row r="233" spans="1:38">
      <c r="B233" s="142"/>
      <c r="C233" s="142"/>
      <c r="D233" s="142"/>
      <c r="E233" s="142"/>
      <c r="F233" s="142"/>
      <c r="G233" s="142"/>
      <c r="H233" s="142"/>
      <c r="I233" s="142"/>
      <c r="J233" s="142"/>
      <c r="K233" s="142"/>
      <c r="L233" s="142"/>
      <c r="M233" s="142"/>
      <c r="N233" s="142"/>
      <c r="O233" s="142"/>
      <c r="P233" s="142"/>
      <c r="Q233" s="142"/>
      <c r="R233" s="142"/>
      <c r="S233" s="142"/>
      <c r="T233" s="142"/>
      <c r="U233" s="142"/>
      <c r="V233" s="142"/>
      <c r="W233" s="142"/>
      <c r="X233" s="142"/>
      <c r="Y233" s="142"/>
      <c r="Z233" s="142"/>
      <c r="AA233" s="142"/>
      <c r="AB233" s="142"/>
      <c r="AC233" s="142"/>
      <c r="AD233" s="142"/>
      <c r="AE233" s="142"/>
      <c r="AF233" s="142"/>
      <c r="AG233" s="142"/>
      <c r="AH233" s="142"/>
      <c r="AI233" s="142"/>
      <c r="AJ233" s="142"/>
      <c r="AK233" s="142"/>
      <c r="AL233" s="142"/>
    </row>
    <row r="234" spans="1:38">
      <c r="B234" s="142"/>
      <c r="C234" s="142"/>
      <c r="D234" s="142"/>
      <c r="E234" s="142"/>
      <c r="F234" s="142"/>
      <c r="G234" s="142"/>
      <c r="H234" s="142"/>
      <c r="I234" s="142"/>
      <c r="J234" s="142"/>
      <c r="K234" s="142"/>
      <c r="L234" s="142"/>
      <c r="M234" s="142"/>
      <c r="N234" s="142"/>
      <c r="O234" s="142"/>
      <c r="P234" s="142"/>
      <c r="Q234" s="142"/>
      <c r="R234" s="142"/>
      <c r="S234" s="142"/>
      <c r="T234" s="142"/>
      <c r="U234" s="142"/>
      <c r="V234" s="142"/>
      <c r="W234" s="142"/>
      <c r="X234" s="142"/>
      <c r="Y234" s="142"/>
      <c r="Z234" s="142"/>
      <c r="AA234" s="142"/>
      <c r="AB234" s="142"/>
      <c r="AC234" s="142"/>
      <c r="AD234" s="142"/>
      <c r="AE234" s="142"/>
      <c r="AF234" s="142"/>
      <c r="AG234" s="142"/>
      <c r="AH234" s="142"/>
      <c r="AI234" s="142"/>
      <c r="AJ234" s="142"/>
      <c r="AK234" s="142"/>
      <c r="AL234" s="142"/>
    </row>
    <row r="235" spans="1:38">
      <c r="B235" s="142"/>
      <c r="C235" s="142"/>
      <c r="D235" s="142"/>
      <c r="E235" s="142"/>
      <c r="F235" s="142"/>
      <c r="G235" s="142"/>
      <c r="H235" s="142"/>
      <c r="I235" s="142"/>
      <c r="J235" s="142"/>
      <c r="K235" s="142"/>
      <c r="L235" s="142"/>
      <c r="M235" s="142"/>
      <c r="N235" s="142"/>
      <c r="O235" s="142"/>
      <c r="P235" s="142"/>
      <c r="Q235" s="142"/>
      <c r="R235" s="142"/>
      <c r="S235" s="142"/>
      <c r="T235" s="142"/>
      <c r="U235" s="142"/>
      <c r="V235" s="142"/>
      <c r="W235" s="142"/>
      <c r="X235" s="142"/>
      <c r="Y235" s="142"/>
      <c r="Z235" s="142"/>
      <c r="AA235" s="142"/>
      <c r="AB235" s="142"/>
      <c r="AC235" s="142"/>
      <c r="AD235" s="142"/>
      <c r="AE235" s="142"/>
      <c r="AF235" s="142"/>
      <c r="AG235" s="142"/>
      <c r="AH235" s="142"/>
      <c r="AI235" s="142"/>
      <c r="AJ235" s="142"/>
      <c r="AK235" s="142"/>
      <c r="AL235" s="142"/>
    </row>
    <row r="236" spans="1:38">
      <c r="B236" s="142"/>
      <c r="C236" s="142"/>
      <c r="D236" s="142"/>
      <c r="E236" s="142"/>
      <c r="F236" s="142"/>
      <c r="G236" s="142"/>
      <c r="H236" s="142"/>
      <c r="I236" s="142"/>
      <c r="J236" s="142"/>
      <c r="K236" s="142"/>
      <c r="L236" s="142"/>
      <c r="M236" s="142"/>
      <c r="N236" s="142"/>
      <c r="O236" s="142"/>
      <c r="P236" s="142"/>
      <c r="Q236" s="142"/>
      <c r="R236" s="142"/>
      <c r="S236" s="142"/>
      <c r="T236" s="142"/>
      <c r="U236" s="142"/>
      <c r="V236" s="142"/>
      <c r="W236" s="142"/>
      <c r="X236" s="142"/>
      <c r="Y236" s="142"/>
      <c r="Z236" s="142"/>
      <c r="AA236" s="142"/>
      <c r="AB236" s="142"/>
      <c r="AC236" s="142"/>
      <c r="AD236" s="142"/>
      <c r="AE236" s="142"/>
      <c r="AF236" s="142"/>
      <c r="AG236" s="142"/>
      <c r="AH236" s="142"/>
      <c r="AI236" s="142"/>
      <c r="AJ236" s="142"/>
      <c r="AK236" s="142"/>
      <c r="AL236" s="142"/>
    </row>
    <row r="237" spans="1:38">
      <c r="B237" s="142"/>
      <c r="C237" s="142"/>
      <c r="D237" s="142"/>
      <c r="E237" s="142"/>
      <c r="F237" s="142"/>
      <c r="G237" s="142"/>
      <c r="H237" s="142"/>
      <c r="I237" s="142"/>
      <c r="J237" s="142"/>
      <c r="K237" s="142"/>
      <c r="L237" s="142"/>
      <c r="M237" s="142"/>
      <c r="N237" s="142"/>
      <c r="O237" s="142"/>
      <c r="P237" s="142"/>
      <c r="Q237" s="142"/>
      <c r="R237" s="142"/>
      <c r="S237" s="142"/>
      <c r="T237" s="142"/>
      <c r="U237" s="142"/>
      <c r="V237" s="142"/>
      <c r="W237" s="142"/>
      <c r="X237" s="142"/>
      <c r="Y237" s="142"/>
      <c r="Z237" s="142"/>
      <c r="AA237" s="142"/>
      <c r="AB237" s="142"/>
      <c r="AC237" s="142"/>
      <c r="AD237" s="142"/>
      <c r="AE237" s="142"/>
      <c r="AF237" s="142"/>
      <c r="AG237" s="142"/>
      <c r="AH237" s="142"/>
      <c r="AI237" s="142"/>
      <c r="AJ237" s="142"/>
      <c r="AK237" s="142"/>
      <c r="AL237" s="142"/>
    </row>
    <row r="238" spans="1:38">
      <c r="B238" s="142"/>
      <c r="C238" s="142"/>
      <c r="D238" s="142"/>
      <c r="E238" s="142"/>
      <c r="F238" s="142"/>
      <c r="G238" s="142"/>
      <c r="H238" s="142"/>
      <c r="I238" s="142"/>
      <c r="J238" s="142"/>
      <c r="K238" s="142"/>
      <c r="L238" s="142"/>
      <c r="M238" s="142"/>
      <c r="N238" s="142"/>
      <c r="O238" s="142"/>
      <c r="P238" s="142"/>
      <c r="Q238" s="142"/>
      <c r="R238" s="142"/>
      <c r="S238" s="142"/>
      <c r="T238" s="142"/>
      <c r="U238" s="142"/>
      <c r="V238" s="142"/>
      <c r="W238" s="142"/>
      <c r="X238" s="142"/>
      <c r="Y238" s="142"/>
      <c r="Z238" s="142"/>
      <c r="AA238" s="142"/>
      <c r="AB238" s="142"/>
      <c r="AC238" s="142"/>
      <c r="AD238" s="142"/>
      <c r="AE238" s="142"/>
      <c r="AF238" s="142"/>
      <c r="AG238" s="142"/>
      <c r="AH238" s="142"/>
      <c r="AI238" s="142"/>
      <c r="AJ238" s="142"/>
      <c r="AK238" s="142"/>
      <c r="AL238" s="142"/>
    </row>
    <row r="239" spans="1:38">
      <c r="B239" s="142"/>
      <c r="C239" s="142"/>
      <c r="D239" s="142"/>
      <c r="E239" s="142"/>
      <c r="F239" s="142"/>
      <c r="G239" s="142"/>
      <c r="H239" s="142"/>
      <c r="I239" s="142"/>
      <c r="J239" s="142"/>
      <c r="K239" s="142"/>
      <c r="L239" s="142"/>
      <c r="M239" s="142"/>
      <c r="N239" s="142"/>
      <c r="O239" s="142"/>
      <c r="P239" s="142"/>
      <c r="Q239" s="142"/>
      <c r="R239" s="142"/>
      <c r="S239" s="142"/>
      <c r="T239" s="142"/>
      <c r="U239" s="142"/>
      <c r="V239" s="142"/>
      <c r="W239" s="142"/>
      <c r="X239" s="142"/>
      <c r="Y239" s="142"/>
      <c r="Z239" s="142"/>
      <c r="AA239" s="142"/>
      <c r="AB239" s="142"/>
      <c r="AC239" s="142"/>
      <c r="AD239" s="142"/>
      <c r="AE239" s="142"/>
      <c r="AF239" s="142"/>
      <c r="AG239" s="142"/>
      <c r="AH239" s="142"/>
      <c r="AI239" s="142"/>
      <c r="AJ239" s="142"/>
      <c r="AK239" s="142"/>
      <c r="AL239" s="142"/>
    </row>
    <row r="240" spans="1:38">
      <c r="B240" s="142"/>
      <c r="C240" s="142"/>
      <c r="D240" s="142"/>
      <c r="E240" s="142"/>
      <c r="F240" s="142"/>
      <c r="G240" s="142"/>
      <c r="H240" s="142"/>
      <c r="I240" s="142"/>
      <c r="J240" s="142"/>
      <c r="K240" s="142"/>
      <c r="L240" s="142"/>
      <c r="M240" s="142"/>
      <c r="N240" s="142"/>
      <c r="O240" s="142"/>
      <c r="P240" s="142"/>
      <c r="Q240" s="142"/>
      <c r="R240" s="142"/>
      <c r="S240" s="142"/>
      <c r="T240" s="142"/>
      <c r="U240" s="142"/>
      <c r="V240" s="142"/>
      <c r="W240" s="142"/>
      <c r="X240" s="142"/>
      <c r="Y240" s="142"/>
      <c r="Z240" s="142"/>
      <c r="AA240" s="142"/>
      <c r="AB240" s="142"/>
      <c r="AC240" s="142"/>
      <c r="AD240" s="142"/>
      <c r="AE240" s="142"/>
      <c r="AF240" s="142"/>
      <c r="AG240" s="142"/>
      <c r="AH240" s="142"/>
      <c r="AI240" s="142"/>
      <c r="AJ240" s="142"/>
      <c r="AK240" s="142"/>
      <c r="AL240" s="142"/>
    </row>
    <row r="241" spans="2:38">
      <c r="B241" s="142"/>
      <c r="C241" s="142"/>
      <c r="D241" s="142"/>
      <c r="E241" s="142"/>
      <c r="F241" s="142"/>
      <c r="G241" s="142"/>
      <c r="H241" s="142"/>
      <c r="I241" s="142"/>
      <c r="J241" s="142"/>
      <c r="K241" s="142"/>
      <c r="L241" s="142"/>
      <c r="M241" s="142"/>
      <c r="N241" s="142"/>
      <c r="O241" s="142"/>
      <c r="P241" s="142"/>
      <c r="Q241" s="142"/>
      <c r="R241" s="142"/>
      <c r="S241" s="142"/>
      <c r="T241" s="142"/>
      <c r="U241" s="142"/>
      <c r="V241" s="142"/>
      <c r="W241" s="142"/>
      <c r="X241" s="142"/>
      <c r="Y241" s="142"/>
      <c r="Z241" s="142"/>
      <c r="AA241" s="142"/>
      <c r="AB241" s="142"/>
      <c r="AC241" s="142"/>
      <c r="AD241" s="142"/>
      <c r="AE241" s="142"/>
      <c r="AF241" s="142"/>
      <c r="AG241" s="142"/>
      <c r="AH241" s="142"/>
      <c r="AI241" s="142"/>
      <c r="AJ241" s="142"/>
      <c r="AK241" s="142"/>
      <c r="AL241" s="142"/>
    </row>
    <row r="242" spans="2:38">
      <c r="B242" s="142"/>
      <c r="C242" s="142"/>
      <c r="D242" s="142"/>
      <c r="E242" s="142"/>
      <c r="F242" s="142"/>
      <c r="G242" s="142"/>
      <c r="H242" s="142"/>
      <c r="I242" s="142"/>
      <c r="J242" s="142"/>
      <c r="K242" s="142"/>
      <c r="L242" s="142"/>
      <c r="M242" s="142"/>
      <c r="N242" s="142"/>
      <c r="O242" s="142"/>
      <c r="P242" s="142"/>
      <c r="Q242" s="142"/>
      <c r="R242" s="142"/>
      <c r="S242" s="142"/>
      <c r="T242" s="142"/>
      <c r="U242" s="142"/>
      <c r="V242" s="142"/>
      <c r="W242" s="142"/>
      <c r="X242" s="142"/>
      <c r="Y242" s="142"/>
      <c r="Z242" s="142"/>
      <c r="AA242" s="142"/>
      <c r="AB242" s="142"/>
      <c r="AC242" s="142"/>
      <c r="AD242" s="142"/>
      <c r="AE242" s="142"/>
      <c r="AF242" s="142"/>
      <c r="AG242" s="142"/>
      <c r="AH242" s="142"/>
      <c r="AI242" s="142"/>
      <c r="AJ242" s="142"/>
      <c r="AK242" s="142"/>
      <c r="AL242" s="142"/>
    </row>
    <row r="243" spans="2:38">
      <c r="B243" s="142"/>
      <c r="C243" s="142"/>
      <c r="D243" s="142"/>
      <c r="E243" s="142"/>
      <c r="F243" s="142"/>
      <c r="G243" s="142"/>
      <c r="H243" s="142"/>
      <c r="I243" s="142"/>
      <c r="J243" s="142"/>
      <c r="K243" s="142"/>
      <c r="L243" s="142"/>
      <c r="M243" s="142"/>
      <c r="N243" s="142"/>
      <c r="O243" s="142"/>
      <c r="P243" s="142"/>
      <c r="Q243" s="142"/>
      <c r="R243" s="142"/>
      <c r="S243" s="142"/>
      <c r="T243" s="142"/>
      <c r="U243" s="142"/>
      <c r="V243" s="142"/>
      <c r="W243" s="142"/>
      <c r="X243" s="142"/>
      <c r="Y243" s="142"/>
      <c r="Z243" s="142"/>
      <c r="AA243" s="142"/>
      <c r="AB243" s="142"/>
      <c r="AC243" s="142"/>
      <c r="AD243" s="142"/>
      <c r="AE243" s="142"/>
      <c r="AF243" s="142"/>
      <c r="AG243" s="142"/>
      <c r="AH243" s="142"/>
      <c r="AI243" s="142"/>
      <c r="AJ243" s="142"/>
      <c r="AK243" s="142"/>
      <c r="AL243" s="142"/>
    </row>
    <row r="244" spans="2:38">
      <c r="B244" s="142"/>
      <c r="C244" s="142"/>
      <c r="D244" s="142"/>
      <c r="E244" s="142"/>
      <c r="F244" s="142"/>
      <c r="G244" s="142"/>
      <c r="H244" s="142"/>
      <c r="I244" s="142"/>
      <c r="J244" s="142"/>
      <c r="K244" s="142"/>
      <c r="L244" s="142"/>
      <c r="M244" s="142"/>
      <c r="N244" s="142"/>
      <c r="O244" s="142"/>
      <c r="P244" s="142"/>
      <c r="Q244" s="142"/>
      <c r="R244" s="142"/>
      <c r="S244" s="142"/>
      <c r="T244" s="142"/>
      <c r="U244" s="142"/>
      <c r="V244" s="142"/>
      <c r="W244" s="142"/>
      <c r="X244" s="142"/>
      <c r="Y244" s="142"/>
      <c r="Z244" s="142"/>
      <c r="AA244" s="142"/>
      <c r="AB244" s="142"/>
      <c r="AC244" s="142"/>
      <c r="AD244" s="142"/>
      <c r="AE244" s="142"/>
      <c r="AF244" s="142"/>
      <c r="AG244" s="142"/>
      <c r="AH244" s="142"/>
      <c r="AI244" s="142"/>
      <c r="AJ244" s="142"/>
      <c r="AK244" s="142"/>
      <c r="AL244" s="142"/>
    </row>
    <row r="245" spans="2:38">
      <c r="B245" s="142"/>
      <c r="C245" s="142"/>
      <c r="D245" s="142"/>
      <c r="E245" s="142"/>
      <c r="F245" s="142"/>
      <c r="G245" s="142"/>
      <c r="H245" s="142"/>
      <c r="I245" s="142"/>
      <c r="J245" s="142"/>
      <c r="K245" s="142"/>
      <c r="L245" s="142"/>
      <c r="M245" s="142"/>
      <c r="N245" s="142"/>
      <c r="O245" s="142"/>
      <c r="P245" s="142"/>
      <c r="Q245" s="142"/>
      <c r="R245" s="142"/>
      <c r="S245" s="142"/>
      <c r="T245" s="142"/>
      <c r="U245" s="142"/>
      <c r="V245" s="142"/>
      <c r="W245" s="142"/>
      <c r="X245" s="142"/>
      <c r="Y245" s="142"/>
      <c r="Z245" s="142"/>
      <c r="AA245" s="142"/>
      <c r="AB245" s="142"/>
      <c r="AC245" s="142"/>
      <c r="AD245" s="142"/>
      <c r="AE245" s="142"/>
      <c r="AF245" s="142"/>
      <c r="AG245" s="142"/>
      <c r="AH245" s="142"/>
      <c r="AI245" s="142"/>
      <c r="AJ245" s="142"/>
      <c r="AK245" s="142"/>
      <c r="AL245" s="142"/>
    </row>
    <row r="246" spans="2:38">
      <c r="B246" s="142"/>
      <c r="C246" s="142"/>
      <c r="D246" s="142"/>
      <c r="E246" s="142"/>
      <c r="F246" s="142"/>
      <c r="G246" s="142"/>
      <c r="H246" s="142"/>
      <c r="I246" s="142"/>
      <c r="J246" s="142"/>
      <c r="K246" s="142"/>
      <c r="L246" s="142"/>
      <c r="M246" s="142"/>
      <c r="N246" s="142"/>
      <c r="O246" s="142"/>
      <c r="P246" s="142"/>
      <c r="Q246" s="142"/>
      <c r="R246" s="142"/>
      <c r="S246" s="142"/>
      <c r="T246" s="142"/>
      <c r="U246" s="142"/>
      <c r="V246" s="142"/>
      <c r="W246" s="142"/>
      <c r="X246" s="142"/>
      <c r="Y246" s="142"/>
      <c r="Z246" s="142"/>
      <c r="AA246" s="142"/>
      <c r="AB246" s="142"/>
      <c r="AC246" s="142"/>
      <c r="AD246" s="142"/>
      <c r="AE246" s="142"/>
      <c r="AF246" s="142"/>
      <c r="AG246" s="142"/>
      <c r="AH246" s="142"/>
      <c r="AI246" s="142"/>
      <c r="AJ246" s="142"/>
      <c r="AK246" s="142"/>
      <c r="AL246" s="142"/>
    </row>
    <row r="247" spans="2:38">
      <c r="B247" s="142"/>
      <c r="C247" s="142"/>
      <c r="D247" s="142"/>
      <c r="E247" s="142"/>
      <c r="F247" s="142"/>
      <c r="G247" s="142"/>
      <c r="H247" s="142"/>
      <c r="I247" s="142"/>
      <c r="J247" s="142"/>
      <c r="K247" s="142"/>
      <c r="L247" s="142"/>
      <c r="M247" s="142"/>
      <c r="N247" s="142"/>
      <c r="O247" s="142"/>
      <c r="P247" s="142"/>
      <c r="Q247" s="142"/>
      <c r="R247" s="142"/>
      <c r="S247" s="142"/>
      <c r="T247" s="142"/>
      <c r="U247" s="142"/>
      <c r="V247" s="142"/>
      <c r="W247" s="142"/>
      <c r="X247" s="142"/>
      <c r="Y247" s="142"/>
      <c r="Z247" s="142"/>
      <c r="AA247" s="142"/>
      <c r="AB247" s="142"/>
      <c r="AC247" s="142"/>
      <c r="AD247" s="142"/>
      <c r="AE247" s="142"/>
      <c r="AF247" s="142"/>
      <c r="AG247" s="142"/>
      <c r="AH247" s="142"/>
      <c r="AI247" s="142"/>
      <c r="AJ247" s="142"/>
      <c r="AK247" s="142"/>
      <c r="AL247" s="142"/>
    </row>
    <row r="248" spans="2:38">
      <c r="B248" s="142"/>
      <c r="C248" s="142"/>
      <c r="D248" s="142"/>
      <c r="E248" s="142"/>
      <c r="F248" s="142"/>
      <c r="G248" s="142"/>
      <c r="H248" s="142"/>
      <c r="I248" s="142"/>
      <c r="J248" s="142"/>
      <c r="K248" s="142"/>
      <c r="L248" s="142"/>
      <c r="M248" s="142"/>
      <c r="N248" s="142"/>
      <c r="O248" s="142"/>
      <c r="P248" s="142"/>
      <c r="Q248" s="142"/>
      <c r="R248" s="142"/>
      <c r="S248" s="142"/>
      <c r="T248" s="142"/>
      <c r="U248" s="142"/>
      <c r="V248" s="142"/>
      <c r="W248" s="142"/>
      <c r="X248" s="142"/>
      <c r="Y248" s="142"/>
      <c r="Z248" s="142"/>
      <c r="AA248" s="142"/>
      <c r="AB248" s="142"/>
      <c r="AC248" s="142"/>
      <c r="AD248" s="142"/>
      <c r="AE248" s="142"/>
      <c r="AF248" s="142"/>
      <c r="AG248" s="142"/>
      <c r="AH248" s="142"/>
      <c r="AI248" s="142"/>
      <c r="AJ248" s="142"/>
      <c r="AK248" s="142"/>
      <c r="AL248" s="142"/>
    </row>
    <row r="249" spans="2:38">
      <c r="B249" s="142"/>
      <c r="C249" s="142"/>
      <c r="D249" s="142"/>
      <c r="E249" s="142"/>
      <c r="F249" s="142"/>
      <c r="G249" s="142"/>
      <c r="H249" s="142"/>
      <c r="I249" s="142"/>
      <c r="J249" s="142"/>
      <c r="K249" s="142"/>
      <c r="L249" s="142"/>
      <c r="M249" s="142"/>
      <c r="N249" s="142"/>
      <c r="O249" s="142"/>
      <c r="P249" s="142"/>
      <c r="Q249" s="142"/>
      <c r="R249" s="142"/>
      <c r="S249" s="142"/>
      <c r="T249" s="142"/>
      <c r="U249" s="142"/>
      <c r="V249" s="142"/>
      <c r="W249" s="142"/>
      <c r="X249" s="142"/>
      <c r="Y249" s="142"/>
      <c r="Z249" s="142"/>
      <c r="AA249" s="142"/>
      <c r="AB249" s="142"/>
      <c r="AC249" s="142"/>
      <c r="AD249" s="142"/>
      <c r="AE249" s="142"/>
      <c r="AF249" s="142"/>
      <c r="AG249" s="142"/>
      <c r="AH249" s="142"/>
      <c r="AI249" s="142"/>
      <c r="AJ249" s="142"/>
      <c r="AK249" s="142"/>
      <c r="AL249" s="142"/>
    </row>
    <row r="250" spans="2:38">
      <c r="B250" s="142"/>
      <c r="C250" s="142"/>
      <c r="D250" s="142"/>
      <c r="E250" s="142"/>
      <c r="F250" s="142"/>
      <c r="G250" s="142"/>
      <c r="H250" s="142"/>
      <c r="I250" s="142"/>
      <c r="J250" s="142"/>
      <c r="K250" s="142"/>
      <c r="L250" s="142"/>
      <c r="M250" s="142"/>
      <c r="N250" s="142"/>
      <c r="O250" s="142"/>
      <c r="P250" s="142"/>
      <c r="Q250" s="142"/>
      <c r="R250" s="142"/>
      <c r="S250" s="142"/>
      <c r="T250" s="142"/>
      <c r="U250" s="142"/>
      <c r="V250" s="142"/>
      <c r="W250" s="142"/>
      <c r="X250" s="142"/>
      <c r="Y250" s="142"/>
      <c r="Z250" s="142"/>
      <c r="AA250" s="142"/>
      <c r="AB250" s="142"/>
      <c r="AC250" s="142"/>
      <c r="AD250" s="142"/>
      <c r="AE250" s="142"/>
      <c r="AF250" s="142"/>
      <c r="AG250" s="142"/>
      <c r="AH250" s="142"/>
      <c r="AI250" s="142"/>
      <c r="AJ250" s="142"/>
      <c r="AK250" s="142"/>
      <c r="AL250" s="142"/>
    </row>
    <row r="251" spans="2:38">
      <c r="B251" s="142"/>
      <c r="C251" s="142"/>
      <c r="D251" s="142"/>
      <c r="E251" s="142"/>
      <c r="F251" s="142"/>
      <c r="G251" s="142"/>
      <c r="H251" s="142"/>
      <c r="I251" s="142"/>
      <c r="J251" s="142"/>
      <c r="K251" s="142"/>
      <c r="L251" s="142"/>
      <c r="M251" s="142"/>
      <c r="N251" s="142"/>
      <c r="O251" s="142"/>
      <c r="P251" s="142"/>
      <c r="Q251" s="142"/>
      <c r="R251" s="142"/>
      <c r="S251" s="142"/>
      <c r="T251" s="142"/>
      <c r="U251" s="142"/>
      <c r="V251" s="142"/>
      <c r="W251" s="142"/>
      <c r="X251" s="142"/>
      <c r="Y251" s="142"/>
      <c r="Z251" s="142"/>
      <c r="AA251" s="142"/>
      <c r="AB251" s="142"/>
      <c r="AC251" s="142"/>
      <c r="AD251" s="142"/>
      <c r="AE251" s="142"/>
      <c r="AF251" s="142"/>
      <c r="AG251" s="142"/>
      <c r="AH251" s="142"/>
      <c r="AI251" s="142"/>
      <c r="AJ251" s="142"/>
      <c r="AK251" s="142"/>
      <c r="AL251" s="142"/>
    </row>
    <row r="252" spans="2:38">
      <c r="B252" s="142"/>
      <c r="C252" s="142"/>
      <c r="D252" s="142"/>
      <c r="E252" s="142"/>
      <c r="F252" s="142"/>
      <c r="G252" s="142"/>
      <c r="H252" s="142"/>
      <c r="I252" s="142"/>
      <c r="J252" s="142"/>
      <c r="K252" s="142"/>
      <c r="L252" s="142"/>
      <c r="M252" s="142"/>
      <c r="N252" s="142"/>
      <c r="O252" s="142"/>
      <c r="P252" s="142"/>
      <c r="Q252" s="142"/>
      <c r="R252" s="142"/>
      <c r="S252" s="142"/>
      <c r="T252" s="142"/>
      <c r="U252" s="142"/>
      <c r="V252" s="142"/>
      <c r="W252" s="142"/>
      <c r="X252" s="142"/>
      <c r="Y252" s="142"/>
      <c r="Z252" s="142"/>
      <c r="AA252" s="142"/>
      <c r="AB252" s="142"/>
      <c r="AC252" s="142"/>
      <c r="AD252" s="142"/>
      <c r="AE252" s="142"/>
      <c r="AF252" s="142"/>
      <c r="AG252" s="142"/>
      <c r="AH252" s="142"/>
      <c r="AI252" s="142"/>
      <c r="AJ252" s="142"/>
      <c r="AK252" s="142"/>
      <c r="AL252" s="142"/>
    </row>
    <row r="253" spans="2:38">
      <c r="B253" s="142"/>
      <c r="C253" s="142"/>
      <c r="D253" s="142"/>
      <c r="E253" s="142"/>
      <c r="F253" s="142"/>
      <c r="G253" s="142"/>
      <c r="H253" s="142"/>
      <c r="I253" s="142"/>
      <c r="J253" s="142"/>
      <c r="K253" s="142"/>
      <c r="L253" s="142"/>
      <c r="M253" s="142"/>
      <c r="N253" s="142"/>
      <c r="O253" s="142"/>
      <c r="P253" s="142"/>
      <c r="Q253" s="142"/>
      <c r="R253" s="142"/>
      <c r="S253" s="142"/>
      <c r="T253" s="142"/>
      <c r="U253" s="142"/>
      <c r="V253" s="142"/>
      <c r="W253" s="142"/>
      <c r="X253" s="142"/>
      <c r="Y253" s="142"/>
      <c r="Z253" s="142"/>
      <c r="AA253" s="142"/>
      <c r="AB253" s="142"/>
      <c r="AC253" s="142"/>
      <c r="AD253" s="142"/>
      <c r="AE253" s="142"/>
      <c r="AF253" s="142"/>
      <c r="AG253" s="142"/>
      <c r="AH253" s="142"/>
      <c r="AI253" s="142"/>
      <c r="AJ253" s="142"/>
      <c r="AK253" s="142"/>
      <c r="AL253" s="142"/>
    </row>
    <row r="254" spans="2:38">
      <c r="B254" s="142"/>
      <c r="C254" s="142"/>
      <c r="D254" s="142"/>
      <c r="E254" s="142"/>
      <c r="F254" s="142"/>
      <c r="G254" s="142"/>
      <c r="H254" s="142"/>
      <c r="I254" s="142"/>
      <c r="J254" s="142"/>
      <c r="K254" s="142"/>
      <c r="L254" s="142"/>
      <c r="M254" s="142"/>
      <c r="N254" s="142"/>
      <c r="O254" s="142"/>
      <c r="P254" s="142"/>
      <c r="Q254" s="142"/>
      <c r="R254" s="142"/>
      <c r="S254" s="142"/>
      <c r="T254" s="142"/>
      <c r="U254" s="142"/>
      <c r="V254" s="142"/>
      <c r="W254" s="142"/>
      <c r="X254" s="142"/>
      <c r="Y254" s="142"/>
      <c r="Z254" s="142"/>
      <c r="AA254" s="142"/>
      <c r="AB254" s="142"/>
      <c r="AC254" s="142"/>
      <c r="AD254" s="142"/>
      <c r="AE254" s="142"/>
      <c r="AF254" s="142"/>
      <c r="AG254" s="142"/>
      <c r="AH254" s="142"/>
      <c r="AI254" s="142"/>
      <c r="AJ254" s="142"/>
      <c r="AK254" s="142"/>
      <c r="AL254" s="142"/>
    </row>
    <row r="255" spans="2:38">
      <c r="B255" s="142"/>
      <c r="C255" s="142"/>
      <c r="D255" s="142"/>
      <c r="E255" s="142"/>
      <c r="F255" s="142"/>
      <c r="G255" s="142"/>
      <c r="H255" s="142"/>
      <c r="I255" s="142"/>
      <c r="J255" s="142"/>
      <c r="K255" s="142"/>
      <c r="L255" s="142"/>
      <c r="M255" s="142"/>
      <c r="N255" s="142"/>
      <c r="O255" s="142"/>
      <c r="P255" s="142"/>
      <c r="Q255" s="142"/>
      <c r="R255" s="142"/>
      <c r="S255" s="142"/>
      <c r="T255" s="142"/>
      <c r="U255" s="142"/>
      <c r="V255" s="142"/>
      <c r="W255" s="142"/>
      <c r="X255" s="142"/>
      <c r="Y255" s="142"/>
      <c r="Z255" s="142"/>
      <c r="AA255" s="142"/>
      <c r="AB255" s="142"/>
      <c r="AC255" s="142"/>
      <c r="AD255" s="142"/>
      <c r="AE255" s="142"/>
      <c r="AF255" s="142"/>
      <c r="AG255" s="142"/>
      <c r="AH255" s="142"/>
      <c r="AI255" s="142"/>
      <c r="AJ255" s="142"/>
      <c r="AK255" s="142"/>
      <c r="AL255" s="142"/>
    </row>
    <row r="256" spans="2:38">
      <c r="B256" s="142"/>
      <c r="C256" s="142"/>
      <c r="D256" s="142"/>
      <c r="E256" s="142"/>
      <c r="F256" s="142"/>
      <c r="G256" s="142"/>
      <c r="H256" s="142"/>
      <c r="I256" s="142"/>
      <c r="J256" s="142"/>
      <c r="K256" s="142"/>
      <c r="L256" s="142"/>
      <c r="M256" s="142"/>
      <c r="N256" s="142"/>
      <c r="O256" s="142"/>
      <c r="P256" s="142"/>
      <c r="Q256" s="142"/>
      <c r="R256" s="142"/>
      <c r="S256" s="142"/>
      <c r="T256" s="142"/>
      <c r="U256" s="142"/>
      <c r="V256" s="142"/>
      <c r="W256" s="142"/>
      <c r="X256" s="142"/>
      <c r="Y256" s="142"/>
      <c r="Z256" s="142"/>
      <c r="AA256" s="142"/>
      <c r="AB256" s="142"/>
      <c r="AC256" s="142"/>
      <c r="AD256" s="142"/>
      <c r="AE256" s="142"/>
      <c r="AF256" s="142"/>
      <c r="AG256" s="142"/>
      <c r="AH256" s="142"/>
      <c r="AI256" s="142"/>
      <c r="AJ256" s="142"/>
      <c r="AK256" s="142"/>
      <c r="AL256" s="142"/>
    </row>
    <row r="257" spans="2:38">
      <c r="B257" s="142"/>
      <c r="C257" s="142"/>
      <c r="D257" s="142"/>
      <c r="E257" s="142"/>
      <c r="F257" s="142"/>
      <c r="G257" s="142"/>
      <c r="H257" s="142"/>
      <c r="I257" s="142"/>
      <c r="J257" s="142"/>
      <c r="K257" s="142"/>
      <c r="L257" s="142"/>
      <c r="M257" s="142"/>
      <c r="N257" s="142"/>
      <c r="O257" s="142"/>
      <c r="P257" s="142"/>
      <c r="Q257" s="142"/>
      <c r="R257" s="142"/>
      <c r="S257" s="142"/>
      <c r="T257" s="142"/>
      <c r="U257" s="142"/>
      <c r="V257" s="142"/>
      <c r="W257" s="142"/>
      <c r="X257" s="142"/>
      <c r="Y257" s="142"/>
      <c r="Z257" s="142"/>
      <c r="AA257" s="142"/>
      <c r="AB257" s="142"/>
      <c r="AC257" s="142"/>
      <c r="AD257" s="142"/>
      <c r="AE257" s="142"/>
      <c r="AF257" s="142"/>
      <c r="AG257" s="142"/>
      <c r="AH257" s="142"/>
      <c r="AI257" s="142"/>
      <c r="AJ257" s="142"/>
      <c r="AK257" s="142"/>
      <c r="AL257" s="142"/>
    </row>
    <row r="258" spans="2:38">
      <c r="B258" s="142"/>
      <c r="C258" s="142"/>
      <c r="D258" s="142"/>
      <c r="E258" s="142"/>
      <c r="F258" s="142"/>
      <c r="G258" s="142"/>
      <c r="H258" s="142"/>
      <c r="I258" s="142"/>
      <c r="J258" s="142"/>
      <c r="K258" s="142"/>
      <c r="L258" s="142"/>
      <c r="M258" s="142"/>
      <c r="N258" s="142"/>
      <c r="O258" s="142"/>
      <c r="P258" s="142"/>
      <c r="Q258" s="142"/>
      <c r="R258" s="142"/>
      <c r="S258" s="142"/>
      <c r="T258" s="142"/>
      <c r="U258" s="142"/>
      <c r="V258" s="142"/>
      <c r="W258" s="142"/>
      <c r="X258" s="142"/>
      <c r="Y258" s="142"/>
      <c r="Z258" s="142"/>
      <c r="AA258" s="142"/>
      <c r="AB258" s="142"/>
      <c r="AC258" s="142"/>
      <c r="AD258" s="142"/>
      <c r="AE258" s="142"/>
      <c r="AF258" s="142"/>
      <c r="AG258" s="142"/>
      <c r="AH258" s="142"/>
      <c r="AI258" s="142"/>
      <c r="AJ258" s="142"/>
      <c r="AK258" s="142"/>
      <c r="AL258" s="142"/>
    </row>
    <row r="259" spans="2:38">
      <c r="B259" s="142"/>
      <c r="C259" s="142"/>
      <c r="D259" s="142"/>
      <c r="E259" s="142"/>
      <c r="F259" s="142"/>
      <c r="G259" s="142"/>
      <c r="H259" s="142"/>
      <c r="I259" s="142"/>
      <c r="J259" s="142"/>
      <c r="K259" s="142"/>
      <c r="L259" s="142"/>
      <c r="M259" s="142"/>
      <c r="N259" s="142"/>
      <c r="O259" s="142"/>
      <c r="P259" s="142"/>
      <c r="Q259" s="142"/>
      <c r="R259" s="142"/>
      <c r="S259" s="142"/>
      <c r="T259" s="142"/>
      <c r="U259" s="142"/>
      <c r="V259" s="142"/>
      <c r="W259" s="142"/>
      <c r="X259" s="142"/>
      <c r="Y259" s="142"/>
      <c r="Z259" s="142"/>
      <c r="AA259" s="142"/>
      <c r="AB259" s="142"/>
      <c r="AC259" s="142"/>
      <c r="AD259" s="142"/>
      <c r="AE259" s="142"/>
      <c r="AF259" s="142"/>
      <c r="AG259" s="142"/>
      <c r="AH259" s="142"/>
      <c r="AI259" s="142"/>
      <c r="AJ259" s="142"/>
      <c r="AK259" s="142"/>
      <c r="AL259" s="142"/>
    </row>
    <row r="260" spans="2:38">
      <c r="B260" s="142"/>
      <c r="C260" s="142"/>
      <c r="D260" s="142"/>
      <c r="E260" s="142"/>
      <c r="F260" s="142"/>
      <c r="G260" s="142"/>
      <c r="H260" s="142"/>
      <c r="I260" s="142"/>
      <c r="J260" s="142"/>
      <c r="K260" s="142"/>
      <c r="L260" s="142"/>
      <c r="M260" s="142"/>
      <c r="N260" s="142"/>
      <c r="O260" s="142"/>
      <c r="P260" s="142"/>
      <c r="Q260" s="142"/>
      <c r="R260" s="142"/>
      <c r="S260" s="142"/>
      <c r="T260" s="142"/>
      <c r="U260" s="142"/>
      <c r="V260" s="142"/>
      <c r="W260" s="142"/>
      <c r="X260" s="142"/>
      <c r="Y260" s="142"/>
      <c r="Z260" s="142"/>
      <c r="AA260" s="142"/>
      <c r="AB260" s="142"/>
      <c r="AC260" s="142"/>
      <c r="AD260" s="142"/>
      <c r="AE260" s="142"/>
      <c r="AF260" s="142"/>
      <c r="AG260" s="142"/>
      <c r="AH260" s="142"/>
      <c r="AI260" s="142"/>
      <c r="AJ260" s="142"/>
      <c r="AK260" s="142"/>
      <c r="AL260" s="142"/>
    </row>
    <row r="261" spans="2:38">
      <c r="B261" s="142"/>
      <c r="C261" s="142"/>
      <c r="D261" s="142"/>
      <c r="E261" s="142"/>
      <c r="F261" s="142"/>
      <c r="G261" s="142"/>
      <c r="H261" s="142"/>
      <c r="I261" s="142"/>
      <c r="J261" s="142"/>
      <c r="K261" s="142"/>
      <c r="L261" s="142"/>
      <c r="M261" s="142"/>
      <c r="N261" s="142"/>
      <c r="O261" s="142"/>
      <c r="P261" s="142"/>
      <c r="Q261" s="142"/>
      <c r="R261" s="142"/>
      <c r="S261" s="142"/>
      <c r="T261" s="142"/>
      <c r="U261" s="142"/>
      <c r="V261" s="142"/>
      <c r="W261" s="142"/>
      <c r="X261" s="142"/>
      <c r="Y261" s="142"/>
      <c r="Z261" s="142"/>
      <c r="AA261" s="142"/>
      <c r="AB261" s="142"/>
      <c r="AC261" s="142"/>
      <c r="AD261" s="142"/>
      <c r="AE261" s="142"/>
      <c r="AF261" s="142"/>
      <c r="AG261" s="142"/>
      <c r="AH261" s="142"/>
      <c r="AI261" s="142"/>
      <c r="AJ261" s="142"/>
      <c r="AK261" s="142"/>
      <c r="AL261" s="142"/>
    </row>
    <row r="262" spans="2:38">
      <c r="B262" s="142"/>
      <c r="C262" s="142"/>
      <c r="D262" s="142"/>
      <c r="E262" s="142"/>
      <c r="F262" s="142"/>
      <c r="G262" s="142"/>
      <c r="H262" s="142"/>
      <c r="I262" s="142"/>
      <c r="J262" s="142"/>
      <c r="K262" s="142"/>
      <c r="L262" s="142"/>
      <c r="M262" s="142"/>
      <c r="N262" s="142"/>
      <c r="O262" s="142"/>
      <c r="P262" s="142"/>
      <c r="Q262" s="142"/>
      <c r="R262" s="142"/>
      <c r="S262" s="142"/>
      <c r="T262" s="142"/>
      <c r="U262" s="142"/>
      <c r="V262" s="142"/>
      <c r="W262" s="142"/>
      <c r="X262" s="142"/>
      <c r="Y262" s="142"/>
      <c r="Z262" s="142"/>
      <c r="AA262" s="142"/>
      <c r="AB262" s="142"/>
      <c r="AC262" s="142"/>
      <c r="AD262" s="142"/>
      <c r="AE262" s="142"/>
      <c r="AF262" s="142"/>
      <c r="AG262" s="142"/>
      <c r="AH262" s="142"/>
      <c r="AI262" s="142"/>
      <c r="AJ262" s="142"/>
      <c r="AK262" s="142"/>
      <c r="AL262" s="142"/>
    </row>
    <row r="263" spans="2:38">
      <c r="B263" s="142"/>
      <c r="C263" s="142"/>
      <c r="D263" s="142"/>
      <c r="E263" s="142"/>
      <c r="F263" s="142"/>
      <c r="G263" s="142"/>
      <c r="H263" s="142"/>
      <c r="I263" s="142"/>
      <c r="J263" s="142"/>
      <c r="K263" s="142"/>
      <c r="L263" s="142"/>
      <c r="M263" s="142"/>
      <c r="N263" s="142"/>
      <c r="O263" s="142"/>
      <c r="P263" s="142"/>
      <c r="Q263" s="142"/>
      <c r="R263" s="142"/>
      <c r="S263" s="142"/>
      <c r="T263" s="142"/>
      <c r="U263" s="142"/>
      <c r="V263" s="142"/>
      <c r="W263" s="142"/>
      <c r="X263" s="142"/>
      <c r="Y263" s="142"/>
      <c r="Z263" s="142"/>
      <c r="AA263" s="142"/>
      <c r="AB263" s="142"/>
      <c r="AC263" s="142"/>
      <c r="AD263" s="142"/>
      <c r="AE263" s="142"/>
      <c r="AF263" s="142"/>
      <c r="AG263" s="142"/>
      <c r="AH263" s="142"/>
      <c r="AI263" s="142"/>
      <c r="AJ263" s="142"/>
      <c r="AK263" s="142"/>
      <c r="AL263" s="142"/>
    </row>
    <row r="264" spans="2:38">
      <c r="B264" s="142"/>
      <c r="C264" s="142"/>
      <c r="D264" s="142"/>
      <c r="E264" s="142"/>
      <c r="F264" s="142"/>
      <c r="G264" s="142"/>
      <c r="H264" s="142"/>
      <c r="I264" s="142"/>
      <c r="J264" s="142"/>
      <c r="K264" s="142"/>
      <c r="L264" s="142"/>
      <c r="M264" s="142"/>
      <c r="N264" s="142"/>
      <c r="O264" s="142"/>
      <c r="P264" s="142"/>
      <c r="Q264" s="142"/>
      <c r="R264" s="142"/>
      <c r="S264" s="142"/>
      <c r="T264" s="142"/>
      <c r="U264" s="142"/>
      <c r="V264" s="142"/>
      <c r="W264" s="142"/>
      <c r="X264" s="142"/>
      <c r="Y264" s="142"/>
      <c r="Z264" s="142"/>
      <c r="AA264" s="142"/>
      <c r="AB264" s="142"/>
      <c r="AC264" s="142"/>
      <c r="AD264" s="142"/>
      <c r="AE264" s="142"/>
      <c r="AF264" s="142"/>
      <c r="AG264" s="142"/>
      <c r="AH264" s="142"/>
      <c r="AI264" s="142"/>
      <c r="AJ264" s="142"/>
      <c r="AK264" s="142"/>
      <c r="AL264" s="142"/>
    </row>
    <row r="265" spans="2:38">
      <c r="B265" s="142"/>
      <c r="C265" s="142"/>
      <c r="D265" s="142"/>
      <c r="E265" s="142"/>
      <c r="F265" s="142"/>
      <c r="G265" s="142"/>
      <c r="H265" s="142"/>
      <c r="I265" s="142"/>
      <c r="J265" s="142"/>
      <c r="K265" s="142"/>
      <c r="L265" s="142"/>
      <c r="M265" s="142"/>
      <c r="N265" s="142"/>
      <c r="O265" s="142"/>
      <c r="P265" s="142"/>
      <c r="Q265" s="142"/>
      <c r="R265" s="142"/>
      <c r="S265" s="142"/>
      <c r="T265" s="142"/>
      <c r="U265" s="142"/>
      <c r="V265" s="142"/>
      <c r="W265" s="142"/>
      <c r="X265" s="142"/>
      <c r="Y265" s="142"/>
      <c r="Z265" s="142"/>
      <c r="AA265" s="142"/>
      <c r="AB265" s="142"/>
      <c r="AC265" s="142"/>
      <c r="AD265" s="142"/>
      <c r="AE265" s="142"/>
      <c r="AF265" s="142"/>
      <c r="AG265" s="142"/>
      <c r="AH265" s="142"/>
      <c r="AI265" s="142"/>
      <c r="AJ265" s="142"/>
      <c r="AK265" s="142"/>
      <c r="AL265" s="142"/>
    </row>
    <row r="266" spans="2:38">
      <c r="B266" s="142"/>
      <c r="C266" s="142"/>
      <c r="D266" s="142"/>
      <c r="E266" s="142"/>
      <c r="F266" s="142"/>
      <c r="G266" s="142"/>
      <c r="H266" s="142"/>
      <c r="I266" s="142"/>
      <c r="J266" s="142"/>
      <c r="K266" s="142"/>
      <c r="L266" s="142"/>
      <c r="M266" s="142"/>
      <c r="N266" s="142"/>
      <c r="O266" s="142"/>
      <c r="P266" s="142"/>
      <c r="Q266" s="142"/>
      <c r="R266" s="142"/>
      <c r="S266" s="142"/>
      <c r="T266" s="142"/>
      <c r="U266" s="142"/>
      <c r="V266" s="142"/>
      <c r="W266" s="142"/>
      <c r="X266" s="142"/>
      <c r="Y266" s="142"/>
      <c r="Z266" s="142"/>
      <c r="AA266" s="142"/>
      <c r="AB266" s="142"/>
      <c r="AC266" s="142"/>
      <c r="AD266" s="142"/>
      <c r="AE266" s="142"/>
      <c r="AF266" s="142"/>
      <c r="AG266" s="142"/>
      <c r="AH266" s="142"/>
      <c r="AI266" s="142"/>
      <c r="AJ266" s="142"/>
      <c r="AK266" s="142"/>
      <c r="AL266" s="142"/>
    </row>
    <row r="267" spans="2:38">
      <c r="B267" s="142"/>
      <c r="C267" s="142"/>
      <c r="D267" s="142"/>
      <c r="E267" s="142"/>
      <c r="F267" s="142"/>
      <c r="G267" s="142"/>
      <c r="H267" s="142"/>
      <c r="I267" s="142"/>
      <c r="J267" s="142"/>
      <c r="K267" s="142"/>
      <c r="L267" s="142"/>
      <c r="M267" s="142"/>
      <c r="N267" s="142"/>
      <c r="O267" s="142"/>
      <c r="P267" s="142"/>
      <c r="Q267" s="142"/>
      <c r="R267" s="142"/>
      <c r="S267" s="142"/>
      <c r="T267" s="142"/>
      <c r="U267" s="142"/>
      <c r="V267" s="142"/>
      <c r="W267" s="142"/>
      <c r="X267" s="142"/>
      <c r="Y267" s="142"/>
      <c r="Z267" s="142"/>
      <c r="AA267" s="142"/>
      <c r="AB267" s="142"/>
      <c r="AC267" s="142"/>
      <c r="AD267" s="142"/>
      <c r="AE267" s="142"/>
      <c r="AF267" s="142"/>
      <c r="AG267" s="142"/>
      <c r="AH267" s="142"/>
      <c r="AI267" s="142"/>
      <c r="AJ267" s="142"/>
      <c r="AK267" s="142"/>
      <c r="AL267" s="142"/>
    </row>
    <row r="268" spans="2:38">
      <c r="B268" s="142"/>
      <c r="C268" s="142"/>
      <c r="D268" s="142"/>
      <c r="E268" s="142"/>
      <c r="F268" s="142"/>
      <c r="G268" s="142"/>
      <c r="H268" s="142"/>
      <c r="I268" s="142"/>
      <c r="J268" s="142"/>
      <c r="K268" s="142"/>
      <c r="L268" s="142"/>
      <c r="M268" s="142"/>
      <c r="N268" s="142"/>
      <c r="O268" s="142"/>
      <c r="P268" s="142"/>
      <c r="Q268" s="142"/>
      <c r="R268" s="142"/>
      <c r="S268" s="142"/>
      <c r="T268" s="142"/>
      <c r="U268" s="142"/>
      <c r="V268" s="142"/>
      <c r="W268" s="142"/>
      <c r="X268" s="142"/>
      <c r="Y268" s="142"/>
      <c r="Z268" s="142"/>
      <c r="AA268" s="142"/>
      <c r="AB268" s="142"/>
      <c r="AC268" s="142"/>
      <c r="AD268" s="142"/>
      <c r="AE268" s="142"/>
      <c r="AF268" s="142"/>
      <c r="AG268" s="142"/>
      <c r="AH268" s="142"/>
      <c r="AI268" s="142"/>
      <c r="AJ268" s="142"/>
      <c r="AK268" s="142"/>
      <c r="AL268" s="142"/>
    </row>
    <row r="269" spans="2:38">
      <c r="B269" s="142"/>
      <c r="C269" s="142"/>
      <c r="D269" s="142"/>
      <c r="E269" s="142"/>
      <c r="F269" s="142"/>
      <c r="G269" s="142"/>
      <c r="H269" s="142"/>
      <c r="I269" s="142"/>
      <c r="J269" s="142"/>
      <c r="K269" s="142"/>
      <c r="L269" s="142"/>
      <c r="M269" s="142"/>
      <c r="N269" s="142"/>
      <c r="O269" s="142"/>
      <c r="P269" s="142"/>
      <c r="Q269" s="142"/>
      <c r="R269" s="142"/>
      <c r="S269" s="142"/>
      <c r="T269" s="142"/>
      <c r="U269" s="142"/>
      <c r="V269" s="142"/>
      <c r="W269" s="142"/>
      <c r="X269" s="142"/>
      <c r="Y269" s="142"/>
      <c r="Z269" s="142"/>
      <c r="AA269" s="142"/>
      <c r="AB269" s="142"/>
      <c r="AC269" s="142"/>
      <c r="AD269" s="142"/>
      <c r="AE269" s="142"/>
      <c r="AF269" s="142"/>
      <c r="AG269" s="142"/>
      <c r="AH269" s="142"/>
      <c r="AI269" s="142"/>
      <c r="AJ269" s="142"/>
      <c r="AK269" s="142"/>
      <c r="AL269" s="142"/>
    </row>
    <row r="270" spans="2:38">
      <c r="B270" s="142"/>
      <c r="C270" s="142"/>
      <c r="D270" s="142"/>
      <c r="E270" s="142"/>
      <c r="F270" s="142"/>
      <c r="G270" s="142"/>
      <c r="H270" s="142"/>
      <c r="I270" s="142"/>
      <c r="J270" s="142"/>
      <c r="K270" s="142"/>
      <c r="L270" s="142"/>
      <c r="M270" s="142"/>
      <c r="N270" s="142"/>
      <c r="O270" s="142"/>
      <c r="P270" s="142"/>
      <c r="Q270" s="142"/>
      <c r="R270" s="142"/>
      <c r="S270" s="142"/>
      <c r="T270" s="142"/>
      <c r="U270" s="142"/>
      <c r="V270" s="142"/>
      <c r="W270" s="142"/>
      <c r="X270" s="142"/>
      <c r="Y270" s="142"/>
      <c r="Z270" s="142"/>
      <c r="AA270" s="142"/>
      <c r="AB270" s="142"/>
      <c r="AC270" s="142"/>
      <c r="AD270" s="142"/>
      <c r="AE270" s="142"/>
      <c r="AF270" s="142"/>
      <c r="AG270" s="142"/>
      <c r="AH270" s="142"/>
      <c r="AI270" s="142"/>
      <c r="AJ270" s="142"/>
      <c r="AK270" s="142"/>
      <c r="AL270" s="142"/>
    </row>
    <row r="271" spans="2:38">
      <c r="B271" s="142"/>
      <c r="C271" s="142"/>
      <c r="D271" s="142"/>
      <c r="E271" s="142"/>
      <c r="F271" s="142"/>
      <c r="G271" s="142"/>
      <c r="H271" s="142"/>
      <c r="I271" s="142"/>
      <c r="J271" s="142"/>
      <c r="K271" s="142"/>
      <c r="L271" s="142"/>
      <c r="M271" s="142"/>
      <c r="N271" s="142"/>
      <c r="O271" s="142"/>
      <c r="P271" s="142"/>
      <c r="Q271" s="142"/>
      <c r="R271" s="142"/>
      <c r="S271" s="142"/>
      <c r="T271" s="142"/>
      <c r="U271" s="142"/>
      <c r="V271" s="142"/>
      <c r="W271" s="142"/>
      <c r="X271" s="142"/>
      <c r="Y271" s="142"/>
      <c r="Z271" s="142"/>
      <c r="AA271" s="142"/>
      <c r="AB271" s="142"/>
      <c r="AC271" s="142"/>
      <c r="AD271" s="142"/>
      <c r="AE271" s="142"/>
      <c r="AF271" s="142"/>
      <c r="AG271" s="142"/>
      <c r="AH271" s="142"/>
      <c r="AI271" s="142"/>
      <c r="AJ271" s="142"/>
      <c r="AK271" s="142"/>
      <c r="AL271" s="142"/>
    </row>
    <row r="272" spans="2:38">
      <c r="B272" s="142"/>
      <c r="C272" s="142"/>
      <c r="D272" s="142"/>
      <c r="E272" s="142"/>
      <c r="F272" s="142"/>
      <c r="G272" s="142"/>
      <c r="H272" s="142"/>
      <c r="I272" s="142"/>
      <c r="J272" s="142"/>
      <c r="K272" s="142"/>
      <c r="L272" s="142"/>
      <c r="M272" s="142"/>
      <c r="N272" s="142"/>
      <c r="O272" s="142"/>
      <c r="P272" s="142"/>
      <c r="Q272" s="142"/>
      <c r="R272" s="142"/>
      <c r="S272" s="142"/>
      <c r="T272" s="142"/>
      <c r="U272" s="142"/>
      <c r="V272" s="142"/>
      <c r="W272" s="142"/>
      <c r="X272" s="142"/>
      <c r="Y272" s="142"/>
      <c r="Z272" s="142"/>
      <c r="AA272" s="142"/>
      <c r="AB272" s="142"/>
      <c r="AC272" s="142"/>
      <c r="AD272" s="142"/>
      <c r="AE272" s="142"/>
      <c r="AF272" s="142"/>
      <c r="AG272" s="142"/>
      <c r="AH272" s="142"/>
      <c r="AI272" s="142"/>
      <c r="AJ272" s="142"/>
      <c r="AK272" s="142"/>
      <c r="AL272" s="142"/>
    </row>
    <row r="273" spans="2:38">
      <c r="B273" s="142"/>
      <c r="C273" s="142"/>
      <c r="D273" s="142"/>
      <c r="E273" s="142"/>
      <c r="F273" s="142"/>
      <c r="G273" s="142"/>
      <c r="H273" s="142"/>
      <c r="I273" s="142"/>
      <c r="J273" s="142"/>
      <c r="K273" s="142"/>
      <c r="L273" s="142"/>
      <c r="M273" s="142"/>
      <c r="N273" s="142"/>
      <c r="O273" s="142"/>
      <c r="P273" s="142"/>
      <c r="Q273" s="142"/>
      <c r="R273" s="142"/>
      <c r="S273" s="142"/>
      <c r="T273" s="142"/>
      <c r="U273" s="142"/>
      <c r="V273" s="142"/>
      <c r="W273" s="142"/>
      <c r="X273" s="142"/>
      <c r="Y273" s="142"/>
      <c r="Z273" s="142"/>
      <c r="AA273" s="142"/>
      <c r="AB273" s="142"/>
      <c r="AC273" s="142"/>
      <c r="AD273" s="142"/>
      <c r="AE273" s="142"/>
      <c r="AF273" s="142"/>
      <c r="AG273" s="142"/>
      <c r="AH273" s="142"/>
      <c r="AI273" s="142"/>
      <c r="AJ273" s="142"/>
      <c r="AK273" s="142"/>
      <c r="AL273" s="142"/>
    </row>
    <row r="274" spans="2:38">
      <c r="B274" s="142"/>
      <c r="C274" s="142"/>
      <c r="D274" s="142"/>
      <c r="E274" s="142"/>
      <c r="F274" s="142"/>
      <c r="G274" s="142"/>
      <c r="H274" s="142"/>
      <c r="I274" s="142"/>
      <c r="J274" s="142"/>
      <c r="K274" s="142"/>
      <c r="L274" s="142"/>
      <c r="M274" s="142"/>
      <c r="N274" s="142"/>
      <c r="O274" s="142"/>
      <c r="P274" s="142"/>
      <c r="Q274" s="142"/>
      <c r="R274" s="142"/>
      <c r="S274" s="142"/>
      <c r="T274" s="142"/>
      <c r="U274" s="142"/>
      <c r="V274" s="142"/>
      <c r="W274" s="142"/>
      <c r="X274" s="142"/>
      <c r="Y274" s="142"/>
      <c r="Z274" s="142"/>
      <c r="AA274" s="142"/>
      <c r="AB274" s="142"/>
      <c r="AC274" s="142"/>
      <c r="AD274" s="142"/>
      <c r="AE274" s="142"/>
      <c r="AF274" s="142"/>
      <c r="AG274" s="142"/>
      <c r="AH274" s="142"/>
      <c r="AI274" s="142"/>
      <c r="AJ274" s="142"/>
      <c r="AK274" s="142"/>
      <c r="AL274" s="142"/>
    </row>
    <row r="275" spans="2:38">
      <c r="B275" s="142"/>
      <c r="C275" s="142"/>
      <c r="D275" s="142"/>
      <c r="E275" s="142"/>
      <c r="F275" s="142"/>
      <c r="G275" s="142"/>
      <c r="H275" s="142"/>
      <c r="I275" s="142"/>
      <c r="J275" s="142"/>
      <c r="K275" s="142"/>
      <c r="L275" s="142"/>
      <c r="M275" s="142"/>
      <c r="N275" s="142"/>
      <c r="O275" s="142"/>
      <c r="P275" s="142"/>
      <c r="Q275" s="142"/>
      <c r="R275" s="142"/>
      <c r="S275" s="142"/>
      <c r="T275" s="142"/>
      <c r="U275" s="142"/>
      <c r="V275" s="142"/>
      <c r="W275" s="142"/>
      <c r="X275" s="142"/>
      <c r="Y275" s="142"/>
      <c r="Z275" s="142"/>
      <c r="AA275" s="142"/>
      <c r="AB275" s="142"/>
      <c r="AC275" s="142"/>
      <c r="AD275" s="142"/>
      <c r="AE275" s="142"/>
      <c r="AF275" s="142"/>
      <c r="AG275" s="142"/>
      <c r="AH275" s="142"/>
      <c r="AI275" s="142"/>
      <c r="AJ275" s="142"/>
      <c r="AK275" s="142"/>
      <c r="AL275" s="142"/>
    </row>
    <row r="276" spans="2:38">
      <c r="B276" s="142"/>
      <c r="C276" s="142"/>
      <c r="D276" s="142"/>
      <c r="E276" s="142"/>
      <c r="F276" s="142"/>
      <c r="G276" s="142"/>
      <c r="H276" s="142"/>
      <c r="I276" s="142"/>
      <c r="J276" s="142"/>
      <c r="K276" s="142"/>
      <c r="L276" s="142"/>
      <c r="M276" s="142"/>
      <c r="N276" s="142"/>
      <c r="O276" s="142"/>
      <c r="P276" s="142"/>
      <c r="Q276" s="142"/>
      <c r="R276" s="142"/>
      <c r="S276" s="142"/>
      <c r="T276" s="142"/>
      <c r="U276" s="142"/>
      <c r="V276" s="142"/>
      <c r="W276" s="142"/>
      <c r="X276" s="142"/>
      <c r="Y276" s="142"/>
      <c r="Z276" s="142"/>
      <c r="AA276" s="142"/>
      <c r="AB276" s="142"/>
      <c r="AC276" s="142"/>
      <c r="AD276" s="142"/>
      <c r="AE276" s="142"/>
      <c r="AF276" s="142"/>
      <c r="AG276" s="142"/>
      <c r="AH276" s="142"/>
      <c r="AI276" s="142"/>
      <c r="AJ276" s="142"/>
      <c r="AK276" s="142"/>
      <c r="AL276" s="142"/>
    </row>
    <row r="277" spans="2:38">
      <c r="B277" s="142"/>
      <c r="C277" s="142"/>
      <c r="D277" s="142"/>
      <c r="E277" s="142"/>
      <c r="F277" s="142"/>
      <c r="G277" s="142"/>
      <c r="H277" s="142"/>
      <c r="I277" s="142"/>
      <c r="J277" s="142"/>
      <c r="K277" s="142"/>
      <c r="L277" s="142"/>
      <c r="M277" s="142"/>
      <c r="N277" s="142"/>
      <c r="O277" s="142"/>
      <c r="P277" s="142"/>
      <c r="Q277" s="142"/>
      <c r="R277" s="142"/>
      <c r="S277" s="142"/>
      <c r="T277" s="142"/>
      <c r="U277" s="142"/>
      <c r="V277" s="142"/>
      <c r="W277" s="142"/>
      <c r="X277" s="142"/>
      <c r="Y277" s="142"/>
      <c r="Z277" s="142"/>
      <c r="AA277" s="142"/>
      <c r="AB277" s="142"/>
      <c r="AC277" s="142"/>
      <c r="AD277" s="142"/>
      <c r="AE277" s="142"/>
      <c r="AF277" s="142"/>
      <c r="AG277" s="142"/>
      <c r="AH277" s="142"/>
      <c r="AI277" s="142"/>
      <c r="AJ277" s="142"/>
      <c r="AK277" s="142"/>
      <c r="AL277" s="142"/>
    </row>
    <row r="278" spans="2:38">
      <c r="B278" s="142"/>
      <c r="C278" s="142"/>
      <c r="D278" s="142"/>
      <c r="E278" s="142"/>
      <c r="F278" s="142"/>
      <c r="G278" s="142"/>
      <c r="H278" s="142"/>
      <c r="I278" s="142"/>
      <c r="J278" s="142"/>
      <c r="K278" s="142"/>
      <c r="L278" s="142"/>
      <c r="M278" s="142"/>
      <c r="N278" s="142"/>
      <c r="O278" s="142"/>
      <c r="P278" s="142"/>
      <c r="Q278" s="142"/>
      <c r="R278" s="142"/>
      <c r="S278" s="142"/>
      <c r="T278" s="142"/>
      <c r="U278" s="142"/>
      <c r="V278" s="142"/>
      <c r="W278" s="142"/>
      <c r="X278" s="142"/>
      <c r="Y278" s="142"/>
      <c r="Z278" s="142"/>
      <c r="AA278" s="142"/>
      <c r="AB278" s="142"/>
      <c r="AC278" s="142"/>
      <c r="AD278" s="142"/>
      <c r="AE278" s="142"/>
      <c r="AF278" s="142"/>
      <c r="AG278" s="142"/>
      <c r="AH278" s="142"/>
      <c r="AI278" s="142"/>
      <c r="AJ278" s="142"/>
      <c r="AK278" s="142"/>
      <c r="AL278" s="142"/>
    </row>
    <row r="279" spans="2:38">
      <c r="B279" s="142"/>
      <c r="C279" s="142"/>
      <c r="D279" s="142"/>
      <c r="E279" s="142"/>
      <c r="F279" s="142"/>
      <c r="G279" s="142"/>
      <c r="H279" s="142"/>
      <c r="I279" s="142"/>
      <c r="J279" s="142"/>
      <c r="K279" s="142"/>
      <c r="L279" s="142"/>
      <c r="M279" s="142"/>
      <c r="N279" s="142"/>
      <c r="O279" s="142"/>
      <c r="P279" s="142"/>
      <c r="Q279" s="142"/>
      <c r="R279" s="142"/>
      <c r="S279" s="142"/>
      <c r="T279" s="142"/>
      <c r="U279" s="142"/>
      <c r="V279" s="142"/>
      <c r="W279" s="142"/>
      <c r="X279" s="142"/>
      <c r="Y279" s="142"/>
      <c r="Z279" s="142"/>
      <c r="AA279" s="142"/>
      <c r="AB279" s="142"/>
      <c r="AC279" s="142"/>
      <c r="AD279" s="142"/>
      <c r="AE279" s="142"/>
      <c r="AF279" s="142"/>
      <c r="AG279" s="142"/>
      <c r="AH279" s="142"/>
      <c r="AI279" s="142"/>
      <c r="AJ279" s="142"/>
      <c r="AK279" s="142"/>
      <c r="AL279" s="142"/>
    </row>
    <row r="280" spans="2:38">
      <c r="B280" s="142"/>
      <c r="C280" s="142"/>
      <c r="D280" s="142"/>
      <c r="E280" s="142"/>
      <c r="F280" s="142"/>
      <c r="G280" s="142"/>
      <c r="H280" s="142"/>
      <c r="I280" s="142"/>
      <c r="J280" s="142"/>
      <c r="K280" s="142"/>
      <c r="L280" s="142"/>
      <c r="M280" s="142"/>
      <c r="N280" s="142"/>
      <c r="O280" s="142"/>
      <c r="P280" s="142"/>
      <c r="Q280" s="142"/>
      <c r="R280" s="142"/>
      <c r="S280" s="142"/>
      <c r="T280" s="142"/>
      <c r="U280" s="142"/>
      <c r="V280" s="142"/>
      <c r="W280" s="142"/>
      <c r="X280" s="142"/>
      <c r="Y280" s="142"/>
      <c r="Z280" s="142"/>
      <c r="AA280" s="142"/>
      <c r="AB280" s="142"/>
      <c r="AC280" s="142"/>
      <c r="AD280" s="142"/>
      <c r="AE280" s="142"/>
      <c r="AF280" s="142"/>
      <c r="AG280" s="142"/>
      <c r="AH280" s="142"/>
      <c r="AI280" s="142"/>
      <c r="AJ280" s="142"/>
      <c r="AK280" s="142"/>
      <c r="AL280" s="142"/>
    </row>
    <row r="281" spans="2:38">
      <c r="B281" s="142"/>
      <c r="C281" s="142"/>
      <c r="D281" s="142"/>
      <c r="E281" s="142"/>
      <c r="F281" s="142"/>
      <c r="G281" s="142"/>
      <c r="H281" s="142"/>
      <c r="I281" s="142"/>
      <c r="J281" s="142"/>
      <c r="K281" s="142"/>
      <c r="L281" s="142"/>
      <c r="M281" s="142"/>
      <c r="N281" s="142"/>
      <c r="O281" s="142"/>
      <c r="P281" s="142"/>
      <c r="Q281" s="142"/>
      <c r="R281" s="142"/>
      <c r="S281" s="142"/>
      <c r="T281" s="142"/>
      <c r="U281" s="142"/>
      <c r="V281" s="142"/>
      <c r="W281" s="142"/>
      <c r="X281" s="142"/>
      <c r="Y281" s="142"/>
      <c r="Z281" s="142"/>
      <c r="AA281" s="142"/>
      <c r="AB281" s="142"/>
      <c r="AC281" s="142"/>
      <c r="AD281" s="142"/>
      <c r="AE281" s="142"/>
      <c r="AF281" s="142"/>
      <c r="AG281" s="142"/>
      <c r="AH281" s="142"/>
      <c r="AI281" s="142"/>
      <c r="AJ281" s="142"/>
      <c r="AK281" s="142"/>
      <c r="AL281" s="142"/>
    </row>
    <row r="282" spans="2:38">
      <c r="B282" s="142"/>
      <c r="C282" s="142"/>
      <c r="D282" s="142"/>
      <c r="E282" s="142"/>
      <c r="F282" s="142"/>
      <c r="G282" s="142"/>
      <c r="H282" s="142"/>
      <c r="I282" s="142"/>
      <c r="J282" s="142"/>
      <c r="K282" s="142"/>
      <c r="L282" s="142"/>
      <c r="M282" s="142"/>
      <c r="N282" s="142"/>
      <c r="O282" s="142"/>
      <c r="P282" s="142"/>
      <c r="Q282" s="142"/>
      <c r="R282" s="142"/>
      <c r="S282" s="142"/>
      <c r="T282" s="142"/>
      <c r="U282" s="142"/>
      <c r="V282" s="142"/>
      <c r="W282" s="142"/>
      <c r="X282" s="142"/>
      <c r="Y282" s="142"/>
      <c r="Z282" s="142"/>
      <c r="AA282" s="142"/>
      <c r="AB282" s="142"/>
      <c r="AC282" s="142"/>
      <c r="AD282" s="142"/>
      <c r="AE282" s="142"/>
      <c r="AF282" s="142"/>
      <c r="AG282" s="142"/>
      <c r="AH282" s="142"/>
      <c r="AI282" s="142"/>
      <c r="AJ282" s="142"/>
      <c r="AK282" s="142"/>
      <c r="AL282" s="142"/>
    </row>
    <row r="283" spans="2:38">
      <c r="B283" s="142"/>
      <c r="C283" s="142"/>
      <c r="D283" s="142"/>
      <c r="E283" s="142"/>
      <c r="F283" s="142"/>
      <c r="G283" s="142"/>
      <c r="H283" s="142"/>
      <c r="I283" s="142"/>
      <c r="J283" s="142"/>
      <c r="K283" s="142"/>
      <c r="L283" s="142"/>
      <c r="M283" s="142"/>
      <c r="N283" s="142"/>
      <c r="O283" s="142"/>
      <c r="P283" s="142"/>
      <c r="Q283" s="142"/>
      <c r="R283" s="142"/>
      <c r="S283" s="142"/>
      <c r="T283" s="142"/>
      <c r="U283" s="142"/>
      <c r="V283" s="142"/>
      <c r="W283" s="142"/>
      <c r="X283" s="142"/>
      <c r="Y283" s="142"/>
      <c r="Z283" s="142"/>
      <c r="AA283" s="142"/>
      <c r="AB283" s="142"/>
      <c r="AC283" s="142"/>
      <c r="AD283" s="142"/>
      <c r="AE283" s="142"/>
      <c r="AF283" s="142"/>
      <c r="AG283" s="142"/>
      <c r="AH283" s="142"/>
      <c r="AI283" s="142"/>
      <c r="AJ283" s="142"/>
      <c r="AK283" s="142"/>
      <c r="AL283" s="142"/>
    </row>
    <row r="284" spans="2:38">
      <c r="B284" s="142"/>
      <c r="C284" s="142"/>
      <c r="D284" s="142"/>
      <c r="E284" s="142"/>
      <c r="F284" s="142"/>
      <c r="G284" s="142"/>
      <c r="H284" s="142"/>
      <c r="I284" s="142"/>
      <c r="J284" s="142"/>
      <c r="K284" s="142"/>
      <c r="L284" s="142"/>
      <c r="M284" s="142"/>
      <c r="N284" s="142"/>
      <c r="O284" s="142"/>
      <c r="P284" s="142"/>
      <c r="Q284" s="142"/>
      <c r="R284" s="142"/>
      <c r="S284" s="142"/>
      <c r="T284" s="142"/>
      <c r="U284" s="142"/>
      <c r="V284" s="142"/>
      <c r="W284" s="142"/>
      <c r="X284" s="142"/>
      <c r="Y284" s="142"/>
      <c r="Z284" s="142"/>
      <c r="AA284" s="142"/>
      <c r="AB284" s="142"/>
      <c r="AC284" s="142"/>
      <c r="AD284" s="142"/>
      <c r="AE284" s="142"/>
      <c r="AF284" s="142"/>
      <c r="AG284" s="142"/>
      <c r="AH284" s="142"/>
      <c r="AI284" s="142"/>
      <c r="AJ284" s="142"/>
      <c r="AK284" s="142"/>
      <c r="AL284" s="142"/>
    </row>
    <row r="285" spans="2:38">
      <c r="B285" s="142"/>
      <c r="C285" s="142"/>
      <c r="D285" s="142"/>
      <c r="E285" s="142"/>
      <c r="F285" s="142"/>
      <c r="G285" s="142"/>
      <c r="H285" s="142"/>
      <c r="I285" s="142"/>
      <c r="J285" s="142"/>
      <c r="K285" s="142"/>
      <c r="L285" s="142"/>
      <c r="M285" s="142"/>
      <c r="N285" s="142"/>
      <c r="O285" s="142"/>
      <c r="P285" s="142"/>
      <c r="Q285" s="142"/>
      <c r="R285" s="142"/>
      <c r="S285" s="142"/>
      <c r="T285" s="142"/>
      <c r="U285" s="142"/>
      <c r="V285" s="142"/>
      <c r="W285" s="142"/>
      <c r="X285" s="142"/>
      <c r="Y285" s="142"/>
      <c r="Z285" s="142"/>
      <c r="AA285" s="142"/>
      <c r="AB285" s="142"/>
      <c r="AC285" s="142"/>
      <c r="AD285" s="142"/>
      <c r="AE285" s="142"/>
      <c r="AF285" s="142"/>
      <c r="AG285" s="142"/>
      <c r="AH285" s="142"/>
      <c r="AI285" s="142"/>
      <c r="AJ285" s="142"/>
      <c r="AK285" s="142"/>
      <c r="AL285" s="142"/>
    </row>
    <row r="286" spans="2:38">
      <c r="B286" s="142"/>
      <c r="C286" s="142"/>
      <c r="D286" s="142"/>
      <c r="E286" s="142"/>
      <c r="F286" s="142"/>
      <c r="G286" s="142"/>
      <c r="H286" s="142"/>
      <c r="I286" s="142"/>
      <c r="J286" s="142"/>
      <c r="K286" s="142"/>
      <c r="L286" s="142"/>
      <c r="M286" s="142"/>
      <c r="N286" s="142"/>
      <c r="O286" s="142"/>
      <c r="P286" s="142"/>
      <c r="Q286" s="142"/>
      <c r="R286" s="142"/>
      <c r="S286" s="142"/>
      <c r="T286" s="142"/>
      <c r="U286" s="142"/>
      <c r="V286" s="142"/>
      <c r="W286" s="142"/>
      <c r="X286" s="142"/>
      <c r="Y286" s="142"/>
      <c r="Z286" s="142"/>
      <c r="AA286" s="142"/>
      <c r="AB286" s="142"/>
      <c r="AC286" s="142"/>
      <c r="AD286" s="142"/>
      <c r="AE286" s="142"/>
      <c r="AF286" s="142"/>
      <c r="AG286" s="142"/>
      <c r="AH286" s="142"/>
      <c r="AI286" s="142"/>
      <c r="AJ286" s="142"/>
      <c r="AK286" s="142"/>
      <c r="AL286" s="142"/>
    </row>
    <row r="287" spans="2:38">
      <c r="B287" s="142"/>
      <c r="C287" s="142"/>
      <c r="D287" s="142"/>
      <c r="E287" s="142"/>
      <c r="F287" s="142"/>
      <c r="G287" s="142"/>
      <c r="H287" s="142"/>
      <c r="I287" s="142"/>
      <c r="J287" s="142"/>
      <c r="K287" s="142"/>
      <c r="L287" s="142"/>
      <c r="M287" s="142"/>
      <c r="N287" s="142"/>
      <c r="O287" s="142"/>
      <c r="P287" s="142"/>
      <c r="Q287" s="142"/>
      <c r="R287" s="142"/>
      <c r="S287" s="142"/>
      <c r="T287" s="142"/>
      <c r="U287" s="142"/>
      <c r="V287" s="142"/>
      <c r="W287" s="142"/>
      <c r="X287" s="142"/>
      <c r="Y287" s="142"/>
      <c r="Z287" s="142"/>
      <c r="AA287" s="142"/>
      <c r="AB287" s="142"/>
      <c r="AC287" s="142"/>
      <c r="AD287" s="142"/>
      <c r="AE287" s="142"/>
      <c r="AF287" s="142"/>
      <c r="AG287" s="142"/>
      <c r="AH287" s="142"/>
      <c r="AI287" s="142"/>
      <c r="AJ287" s="142"/>
      <c r="AK287" s="142"/>
      <c r="AL287" s="142"/>
    </row>
    <row r="288" spans="2:38">
      <c r="B288" s="142"/>
      <c r="C288" s="142"/>
      <c r="D288" s="142"/>
      <c r="E288" s="142"/>
      <c r="F288" s="142"/>
      <c r="G288" s="142"/>
      <c r="H288" s="142"/>
      <c r="I288" s="142"/>
      <c r="J288" s="142"/>
      <c r="K288" s="142"/>
      <c r="L288" s="142"/>
      <c r="M288" s="142"/>
      <c r="N288" s="142"/>
      <c r="O288" s="142"/>
      <c r="P288" s="142"/>
      <c r="Q288" s="142"/>
      <c r="R288" s="142"/>
      <c r="S288" s="142"/>
      <c r="T288" s="142"/>
      <c r="U288" s="142"/>
      <c r="V288" s="142"/>
      <c r="W288" s="142"/>
      <c r="X288" s="142"/>
      <c r="Y288" s="142"/>
      <c r="Z288" s="142"/>
      <c r="AA288" s="142"/>
      <c r="AB288" s="142"/>
      <c r="AC288" s="142"/>
      <c r="AD288" s="142"/>
      <c r="AE288" s="142"/>
      <c r="AF288" s="142"/>
      <c r="AG288" s="142"/>
      <c r="AH288" s="142"/>
      <c r="AI288" s="142"/>
      <c r="AJ288" s="142"/>
      <c r="AK288" s="142"/>
      <c r="AL288" s="142"/>
    </row>
    <row r="289" spans="2:38">
      <c r="B289" s="142"/>
      <c r="C289" s="142"/>
      <c r="D289" s="142"/>
      <c r="E289" s="142"/>
      <c r="F289" s="142"/>
      <c r="G289" s="142"/>
      <c r="H289" s="142"/>
      <c r="I289" s="142"/>
      <c r="J289" s="142"/>
      <c r="K289" s="142"/>
      <c r="L289" s="142"/>
      <c r="M289" s="142"/>
      <c r="N289" s="142"/>
      <c r="O289" s="142"/>
      <c r="P289" s="142"/>
      <c r="Q289" s="142"/>
      <c r="R289" s="142"/>
      <c r="S289" s="142"/>
      <c r="T289" s="142"/>
      <c r="U289" s="142"/>
      <c r="V289" s="142"/>
      <c r="W289" s="142"/>
      <c r="X289" s="142"/>
      <c r="Y289" s="142"/>
      <c r="Z289" s="142"/>
      <c r="AA289" s="142"/>
      <c r="AB289" s="142"/>
      <c r="AC289" s="142"/>
      <c r="AD289" s="142"/>
      <c r="AE289" s="142"/>
      <c r="AF289" s="142"/>
      <c r="AG289" s="142"/>
      <c r="AH289" s="142"/>
      <c r="AI289" s="142"/>
      <c r="AJ289" s="142"/>
      <c r="AK289" s="142"/>
      <c r="AL289" s="142"/>
    </row>
    <row r="290" spans="2:38">
      <c r="B290" s="142"/>
      <c r="C290" s="142"/>
      <c r="D290" s="142"/>
      <c r="E290" s="142"/>
      <c r="F290" s="142"/>
      <c r="G290" s="142"/>
      <c r="H290" s="142"/>
      <c r="I290" s="142"/>
      <c r="J290" s="142"/>
      <c r="K290" s="142"/>
      <c r="L290" s="142"/>
      <c r="M290" s="142"/>
      <c r="N290" s="142"/>
      <c r="O290" s="142"/>
      <c r="P290" s="142"/>
      <c r="Q290" s="142"/>
      <c r="R290" s="142"/>
      <c r="S290" s="142"/>
      <c r="T290" s="142"/>
      <c r="U290" s="142"/>
      <c r="V290" s="142"/>
      <c r="W290" s="142"/>
      <c r="X290" s="142"/>
      <c r="Y290" s="142"/>
      <c r="Z290" s="142"/>
      <c r="AA290" s="142"/>
      <c r="AB290" s="142"/>
      <c r="AC290" s="142"/>
      <c r="AD290" s="142"/>
      <c r="AE290" s="142"/>
      <c r="AF290" s="142"/>
      <c r="AG290" s="142"/>
      <c r="AH290" s="142"/>
      <c r="AI290" s="142"/>
      <c r="AJ290" s="142"/>
      <c r="AK290" s="142"/>
      <c r="AL290" s="142"/>
    </row>
    <row r="291" spans="2:38">
      <c r="B291" s="142"/>
      <c r="C291" s="142"/>
      <c r="D291" s="142"/>
      <c r="E291" s="142"/>
      <c r="F291" s="142"/>
      <c r="G291" s="142"/>
      <c r="H291" s="142"/>
      <c r="I291" s="142"/>
      <c r="J291" s="142"/>
      <c r="K291" s="142"/>
      <c r="L291" s="142"/>
      <c r="M291" s="142"/>
      <c r="N291" s="142"/>
      <c r="O291" s="142"/>
      <c r="P291" s="142"/>
      <c r="Q291" s="142"/>
      <c r="R291" s="142"/>
      <c r="S291" s="142"/>
      <c r="T291" s="142"/>
      <c r="U291" s="142"/>
      <c r="V291" s="142"/>
      <c r="W291" s="142"/>
      <c r="X291" s="142"/>
      <c r="Y291" s="142"/>
      <c r="Z291" s="142"/>
      <c r="AA291" s="142"/>
      <c r="AB291" s="142"/>
      <c r="AC291" s="142"/>
      <c r="AD291" s="142"/>
      <c r="AE291" s="142"/>
      <c r="AF291" s="142"/>
      <c r="AG291" s="142"/>
      <c r="AH291" s="142"/>
      <c r="AI291" s="142"/>
      <c r="AJ291" s="142"/>
      <c r="AK291" s="142"/>
      <c r="AL291" s="142"/>
    </row>
    <row r="292" spans="2:38">
      <c r="B292" s="142"/>
      <c r="C292" s="142"/>
      <c r="D292" s="142"/>
      <c r="E292" s="142"/>
      <c r="F292" s="142"/>
      <c r="G292" s="142"/>
      <c r="H292" s="142"/>
      <c r="I292" s="142"/>
      <c r="J292" s="142"/>
      <c r="K292" s="142"/>
      <c r="L292" s="142"/>
      <c r="M292" s="142"/>
      <c r="N292" s="142"/>
      <c r="O292" s="142"/>
      <c r="P292" s="142"/>
      <c r="Q292" s="142"/>
      <c r="R292" s="142"/>
      <c r="S292" s="142"/>
      <c r="T292" s="142"/>
      <c r="U292" s="142"/>
      <c r="V292" s="142"/>
      <c r="W292" s="142"/>
      <c r="X292" s="142"/>
      <c r="Y292" s="142"/>
      <c r="Z292" s="142"/>
      <c r="AA292" s="142"/>
      <c r="AB292" s="142"/>
      <c r="AC292" s="142"/>
      <c r="AD292" s="142"/>
      <c r="AE292" s="142"/>
      <c r="AF292" s="142"/>
      <c r="AG292" s="142"/>
      <c r="AH292" s="142"/>
      <c r="AI292" s="142"/>
      <c r="AJ292" s="142"/>
      <c r="AK292" s="142"/>
      <c r="AL292" s="142"/>
    </row>
    <row r="293" spans="2:38">
      <c r="B293" s="142"/>
      <c r="C293" s="142"/>
      <c r="D293" s="142"/>
      <c r="E293" s="142"/>
      <c r="F293" s="142"/>
      <c r="G293" s="142"/>
      <c r="H293" s="142"/>
      <c r="I293" s="142"/>
      <c r="J293" s="142"/>
      <c r="K293" s="142"/>
      <c r="L293" s="142"/>
      <c r="M293" s="142"/>
      <c r="N293" s="142"/>
      <c r="O293" s="142"/>
      <c r="P293" s="142"/>
      <c r="Q293" s="142"/>
      <c r="R293" s="142"/>
      <c r="S293" s="142"/>
      <c r="T293" s="142"/>
      <c r="U293" s="142"/>
      <c r="V293" s="142"/>
      <c r="W293" s="142"/>
      <c r="X293" s="142"/>
      <c r="Y293" s="142"/>
      <c r="Z293" s="142"/>
      <c r="AA293" s="142"/>
      <c r="AB293" s="142"/>
      <c r="AC293" s="142"/>
      <c r="AD293" s="142"/>
      <c r="AE293" s="142"/>
      <c r="AF293" s="142"/>
      <c r="AG293" s="142"/>
      <c r="AH293" s="142"/>
      <c r="AI293" s="142"/>
      <c r="AJ293" s="142"/>
      <c r="AK293" s="142"/>
      <c r="AL293" s="142"/>
    </row>
    <row r="294" spans="2:38">
      <c r="B294" s="142"/>
      <c r="C294" s="142"/>
      <c r="D294" s="142"/>
      <c r="E294" s="142"/>
      <c r="F294" s="142"/>
      <c r="G294" s="142"/>
      <c r="H294" s="142"/>
      <c r="I294" s="142"/>
      <c r="J294" s="142"/>
      <c r="K294" s="142"/>
      <c r="L294" s="142"/>
      <c r="M294" s="142"/>
      <c r="N294" s="142"/>
      <c r="O294" s="142"/>
      <c r="P294" s="142"/>
      <c r="Q294" s="142"/>
      <c r="R294" s="142"/>
      <c r="S294" s="142"/>
      <c r="T294" s="142"/>
      <c r="U294" s="142"/>
      <c r="V294" s="142"/>
      <c r="W294" s="142"/>
      <c r="X294" s="142"/>
      <c r="Y294" s="142"/>
      <c r="Z294" s="142"/>
      <c r="AA294" s="142"/>
      <c r="AB294" s="142"/>
      <c r="AC294" s="142"/>
      <c r="AD294" s="142"/>
      <c r="AE294" s="142"/>
      <c r="AF294" s="142"/>
      <c r="AG294" s="142"/>
      <c r="AH294" s="142"/>
      <c r="AI294" s="142"/>
      <c r="AJ294" s="142"/>
      <c r="AK294" s="142"/>
      <c r="AL294" s="142"/>
    </row>
    <row r="295" spans="2:38">
      <c r="B295" s="142"/>
      <c r="C295" s="142"/>
      <c r="D295" s="142"/>
      <c r="E295" s="142"/>
      <c r="F295" s="142"/>
      <c r="G295" s="142"/>
      <c r="H295" s="142"/>
      <c r="I295" s="142"/>
      <c r="J295" s="142"/>
      <c r="K295" s="142"/>
      <c r="L295" s="142"/>
      <c r="M295" s="142"/>
      <c r="N295" s="142"/>
      <c r="O295" s="142"/>
      <c r="P295" s="142"/>
      <c r="Q295" s="142"/>
      <c r="R295" s="142"/>
      <c r="S295" s="142"/>
      <c r="T295" s="142"/>
      <c r="U295" s="142"/>
      <c r="V295" s="142"/>
      <c r="W295" s="142"/>
      <c r="X295" s="142"/>
      <c r="Y295" s="142"/>
      <c r="Z295" s="142"/>
      <c r="AA295" s="142"/>
      <c r="AB295" s="142"/>
      <c r="AC295" s="142"/>
      <c r="AD295" s="142"/>
      <c r="AE295" s="142"/>
      <c r="AF295" s="142"/>
      <c r="AG295" s="142"/>
      <c r="AH295" s="142"/>
      <c r="AI295" s="142"/>
      <c r="AJ295" s="142"/>
      <c r="AK295" s="142"/>
      <c r="AL295" s="142"/>
    </row>
    <row r="296" spans="2:38">
      <c r="B296" s="142"/>
      <c r="C296" s="142"/>
      <c r="D296" s="142"/>
      <c r="E296" s="142"/>
      <c r="F296" s="142"/>
      <c r="G296" s="142"/>
      <c r="H296" s="142"/>
      <c r="I296" s="142"/>
      <c r="J296" s="142"/>
      <c r="K296" s="142"/>
      <c r="L296" s="142"/>
      <c r="M296" s="142"/>
      <c r="N296" s="142"/>
      <c r="O296" s="142"/>
      <c r="P296" s="142"/>
      <c r="Q296" s="142"/>
      <c r="R296" s="142"/>
      <c r="S296" s="142"/>
      <c r="T296" s="142"/>
      <c r="U296" s="142"/>
      <c r="V296" s="142"/>
      <c r="W296" s="142"/>
      <c r="X296" s="142"/>
      <c r="Y296" s="142"/>
      <c r="Z296" s="142"/>
      <c r="AA296" s="142"/>
      <c r="AB296" s="142"/>
      <c r="AC296" s="142"/>
      <c r="AD296" s="142"/>
      <c r="AE296" s="142"/>
      <c r="AF296" s="142"/>
      <c r="AG296" s="142"/>
      <c r="AH296" s="142"/>
      <c r="AI296" s="142"/>
      <c r="AJ296" s="142"/>
      <c r="AK296" s="142"/>
      <c r="AL296" s="142"/>
    </row>
    <row r="297" spans="2:38">
      <c r="B297" s="142"/>
      <c r="C297" s="142"/>
      <c r="D297" s="142"/>
      <c r="E297" s="142"/>
      <c r="F297" s="142"/>
      <c r="G297" s="142"/>
      <c r="H297" s="142"/>
      <c r="I297" s="142"/>
      <c r="J297" s="142"/>
      <c r="K297" s="142"/>
      <c r="L297" s="142"/>
      <c r="M297" s="142"/>
      <c r="N297" s="142"/>
      <c r="O297" s="142"/>
      <c r="P297" s="142"/>
      <c r="Q297" s="142"/>
      <c r="R297" s="142"/>
      <c r="S297" s="142"/>
      <c r="T297" s="142"/>
      <c r="U297" s="142"/>
      <c r="V297" s="142"/>
      <c r="W297" s="142"/>
      <c r="X297" s="142"/>
      <c r="Y297" s="142"/>
      <c r="Z297" s="142"/>
      <c r="AA297" s="142"/>
      <c r="AB297" s="142"/>
      <c r="AC297" s="142"/>
      <c r="AD297" s="142"/>
      <c r="AE297" s="142"/>
      <c r="AF297" s="142"/>
      <c r="AG297" s="142"/>
      <c r="AH297" s="142"/>
      <c r="AI297" s="142"/>
      <c r="AJ297" s="142"/>
      <c r="AK297" s="142"/>
      <c r="AL297" s="142"/>
    </row>
    <row r="298" spans="2:38">
      <c r="B298" s="142"/>
      <c r="C298" s="142"/>
      <c r="D298" s="142"/>
      <c r="E298" s="142"/>
      <c r="F298" s="142"/>
      <c r="G298" s="142"/>
      <c r="H298" s="142"/>
      <c r="I298" s="142"/>
      <c r="J298" s="142"/>
      <c r="K298" s="142"/>
      <c r="L298" s="142"/>
      <c r="M298" s="142"/>
      <c r="N298" s="142"/>
      <c r="O298" s="142"/>
      <c r="P298" s="142"/>
      <c r="Q298" s="142"/>
      <c r="R298" s="142"/>
      <c r="S298" s="142"/>
      <c r="T298" s="142"/>
      <c r="U298" s="142"/>
      <c r="V298" s="142"/>
      <c r="W298" s="142"/>
      <c r="X298" s="142"/>
      <c r="Y298" s="142"/>
      <c r="Z298" s="142"/>
      <c r="AA298" s="142"/>
      <c r="AB298" s="142"/>
      <c r="AC298" s="142"/>
      <c r="AD298" s="142"/>
      <c r="AE298" s="142"/>
      <c r="AF298" s="142"/>
      <c r="AG298" s="142"/>
      <c r="AH298" s="142"/>
      <c r="AI298" s="142"/>
      <c r="AJ298" s="142"/>
      <c r="AK298" s="142"/>
      <c r="AL298" s="142"/>
    </row>
    <row r="299" spans="2:38">
      <c r="B299" s="142"/>
      <c r="C299" s="142"/>
      <c r="D299" s="142"/>
      <c r="E299" s="142"/>
      <c r="F299" s="142"/>
      <c r="G299" s="142"/>
      <c r="H299" s="142"/>
      <c r="I299" s="142"/>
      <c r="J299" s="142"/>
      <c r="K299" s="142"/>
      <c r="L299" s="142"/>
      <c r="M299" s="142"/>
      <c r="N299" s="142"/>
      <c r="O299" s="142"/>
      <c r="P299" s="142"/>
      <c r="Q299" s="142"/>
      <c r="R299" s="142"/>
      <c r="S299" s="142"/>
      <c r="T299" s="142"/>
      <c r="U299" s="142"/>
      <c r="V299" s="142"/>
      <c r="W299" s="142"/>
      <c r="X299" s="142"/>
      <c r="Y299" s="142"/>
      <c r="Z299" s="142"/>
      <c r="AA299" s="142"/>
      <c r="AB299" s="142"/>
      <c r="AC299" s="142"/>
      <c r="AD299" s="142"/>
      <c r="AE299" s="142"/>
      <c r="AF299" s="142"/>
      <c r="AG299" s="142"/>
      <c r="AH299" s="142"/>
      <c r="AI299" s="142"/>
      <c r="AJ299" s="142"/>
      <c r="AK299" s="142"/>
      <c r="AL299" s="142"/>
    </row>
    <row r="300" spans="2:38">
      <c r="B300" s="142"/>
      <c r="C300" s="142"/>
      <c r="D300" s="142"/>
      <c r="E300" s="142"/>
      <c r="F300" s="142"/>
      <c r="G300" s="142"/>
      <c r="H300" s="142"/>
      <c r="I300" s="142"/>
      <c r="J300" s="142"/>
      <c r="K300" s="142"/>
      <c r="L300" s="142"/>
      <c r="M300" s="142"/>
      <c r="N300" s="142"/>
      <c r="O300" s="142"/>
      <c r="P300" s="142"/>
      <c r="Q300" s="142"/>
      <c r="R300" s="142"/>
      <c r="S300" s="142"/>
      <c r="T300" s="142"/>
      <c r="U300" s="142"/>
      <c r="V300" s="142"/>
      <c r="W300" s="142"/>
      <c r="X300" s="142"/>
      <c r="Y300" s="142"/>
      <c r="Z300" s="142"/>
      <c r="AA300" s="142"/>
      <c r="AB300" s="142"/>
      <c r="AC300" s="142"/>
      <c r="AD300" s="142"/>
      <c r="AE300" s="142"/>
      <c r="AF300" s="142"/>
      <c r="AG300" s="142"/>
      <c r="AH300" s="142"/>
      <c r="AI300" s="142"/>
      <c r="AJ300" s="142"/>
      <c r="AK300" s="142"/>
      <c r="AL300" s="142"/>
    </row>
    <row r="301" spans="2:38">
      <c r="B301" s="142"/>
      <c r="C301" s="142"/>
      <c r="D301" s="142"/>
      <c r="E301" s="142"/>
      <c r="F301" s="142"/>
      <c r="G301" s="142"/>
      <c r="H301" s="142"/>
      <c r="I301" s="142"/>
      <c r="J301" s="142"/>
      <c r="K301" s="142"/>
      <c r="L301" s="142"/>
      <c r="M301" s="142"/>
      <c r="N301" s="142"/>
      <c r="O301" s="142"/>
      <c r="P301" s="142"/>
      <c r="Q301" s="142"/>
      <c r="R301" s="142"/>
      <c r="S301" s="142"/>
      <c r="T301" s="142"/>
      <c r="U301" s="142"/>
      <c r="V301" s="142"/>
      <c r="W301" s="142"/>
      <c r="X301" s="142"/>
      <c r="Y301" s="142"/>
      <c r="Z301" s="142"/>
      <c r="AA301" s="142"/>
      <c r="AB301" s="142"/>
      <c r="AC301" s="142"/>
      <c r="AD301" s="142"/>
      <c r="AE301" s="142"/>
      <c r="AF301" s="142"/>
      <c r="AG301" s="142"/>
      <c r="AH301" s="142"/>
      <c r="AI301" s="142"/>
      <c r="AJ301" s="142"/>
      <c r="AK301" s="142"/>
      <c r="AL301" s="142"/>
    </row>
    <row r="302" spans="2:38">
      <c r="B302" s="142"/>
      <c r="C302" s="142"/>
      <c r="D302" s="142"/>
      <c r="E302" s="142"/>
      <c r="F302" s="142"/>
      <c r="G302" s="142"/>
      <c r="H302" s="142"/>
      <c r="I302" s="142"/>
      <c r="J302" s="142"/>
      <c r="K302" s="142"/>
      <c r="L302" s="142"/>
      <c r="M302" s="142"/>
      <c r="N302" s="142"/>
      <c r="O302" s="142"/>
      <c r="P302" s="142"/>
      <c r="Q302" s="142"/>
      <c r="R302" s="142"/>
      <c r="S302" s="142"/>
      <c r="T302" s="142"/>
      <c r="U302" s="142"/>
      <c r="V302" s="142"/>
      <c r="W302" s="142"/>
      <c r="X302" s="142"/>
      <c r="Y302" s="142"/>
      <c r="Z302" s="142"/>
      <c r="AA302" s="142"/>
      <c r="AB302" s="142"/>
      <c r="AC302" s="142"/>
      <c r="AD302" s="142"/>
      <c r="AE302" s="142"/>
      <c r="AF302" s="142"/>
      <c r="AG302" s="142"/>
      <c r="AH302" s="142"/>
      <c r="AI302" s="142"/>
      <c r="AJ302" s="142"/>
      <c r="AK302" s="142"/>
      <c r="AL302" s="142"/>
    </row>
    <row r="303" spans="2:38">
      <c r="B303" s="142"/>
      <c r="C303" s="142"/>
      <c r="D303" s="142"/>
      <c r="E303" s="142"/>
      <c r="F303" s="142"/>
      <c r="G303" s="142"/>
      <c r="H303" s="142"/>
      <c r="I303" s="142"/>
      <c r="J303" s="142"/>
      <c r="K303" s="142"/>
      <c r="L303" s="142"/>
      <c r="M303" s="142"/>
      <c r="N303" s="142"/>
      <c r="O303" s="142"/>
      <c r="P303" s="142"/>
      <c r="Q303" s="142"/>
      <c r="R303" s="142"/>
      <c r="S303" s="142"/>
      <c r="T303" s="142"/>
      <c r="U303" s="142"/>
      <c r="V303" s="142"/>
      <c r="W303" s="142"/>
      <c r="X303" s="142"/>
      <c r="Y303" s="142"/>
      <c r="Z303" s="142"/>
      <c r="AA303" s="142"/>
      <c r="AB303" s="142"/>
      <c r="AC303" s="142"/>
      <c r="AD303" s="142"/>
      <c r="AE303" s="142"/>
      <c r="AF303" s="142"/>
      <c r="AG303" s="142"/>
      <c r="AH303" s="142"/>
      <c r="AI303" s="142"/>
      <c r="AJ303" s="142"/>
      <c r="AK303" s="142"/>
      <c r="AL303" s="142"/>
    </row>
    <row r="304" spans="2:38">
      <c r="B304" s="142"/>
      <c r="C304" s="142"/>
      <c r="D304" s="142"/>
      <c r="E304" s="142"/>
      <c r="F304" s="142"/>
      <c r="G304" s="142"/>
      <c r="H304" s="142"/>
      <c r="I304" s="142"/>
      <c r="J304" s="142"/>
      <c r="K304" s="142"/>
      <c r="L304" s="142"/>
      <c r="M304" s="142"/>
      <c r="N304" s="142"/>
      <c r="O304" s="142"/>
      <c r="P304" s="142"/>
      <c r="Q304" s="142"/>
      <c r="R304" s="142"/>
      <c r="S304" s="142"/>
      <c r="T304" s="142"/>
      <c r="U304" s="142"/>
      <c r="V304" s="142"/>
      <c r="W304" s="142"/>
      <c r="X304" s="142"/>
      <c r="Y304" s="142"/>
      <c r="Z304" s="142"/>
      <c r="AA304" s="142"/>
      <c r="AB304" s="142"/>
      <c r="AC304" s="142"/>
      <c r="AD304" s="142"/>
      <c r="AE304" s="142"/>
      <c r="AF304" s="142"/>
      <c r="AG304" s="142"/>
      <c r="AH304" s="142"/>
      <c r="AI304" s="142"/>
      <c r="AJ304" s="142"/>
      <c r="AK304" s="142"/>
      <c r="AL304" s="142"/>
    </row>
    <row r="305" spans="2:38">
      <c r="B305" s="142"/>
      <c r="C305" s="142"/>
      <c r="D305" s="142"/>
      <c r="E305" s="142"/>
      <c r="F305" s="142"/>
      <c r="G305" s="142"/>
      <c r="H305" s="142"/>
      <c r="I305" s="142"/>
      <c r="J305" s="142"/>
      <c r="K305" s="142"/>
      <c r="L305" s="142"/>
      <c r="M305" s="142"/>
      <c r="N305" s="142"/>
      <c r="O305" s="142"/>
      <c r="P305" s="142"/>
      <c r="Q305" s="142"/>
      <c r="R305" s="142"/>
      <c r="S305" s="142"/>
      <c r="T305" s="142"/>
      <c r="U305" s="142"/>
      <c r="V305" s="142"/>
      <c r="W305" s="142"/>
      <c r="X305" s="142"/>
      <c r="Y305" s="142"/>
      <c r="Z305" s="142"/>
      <c r="AA305" s="142"/>
      <c r="AB305" s="142"/>
      <c r="AC305" s="142"/>
      <c r="AD305" s="142"/>
      <c r="AE305" s="142"/>
      <c r="AF305" s="142"/>
      <c r="AG305" s="142"/>
      <c r="AH305" s="142"/>
      <c r="AI305" s="142"/>
      <c r="AJ305" s="142"/>
      <c r="AK305" s="142"/>
      <c r="AL305" s="142"/>
    </row>
    <row r="306" spans="2:38">
      <c r="B306" s="142"/>
      <c r="C306" s="142"/>
      <c r="D306" s="142"/>
      <c r="E306" s="142"/>
      <c r="F306" s="142"/>
      <c r="G306" s="142"/>
      <c r="H306" s="142"/>
      <c r="I306" s="142"/>
      <c r="J306" s="142"/>
      <c r="K306" s="142"/>
      <c r="L306" s="142"/>
      <c r="M306" s="142"/>
      <c r="N306" s="142"/>
      <c r="O306" s="142"/>
      <c r="P306" s="142"/>
      <c r="Q306" s="142"/>
      <c r="R306" s="142"/>
      <c r="S306" s="142"/>
      <c r="T306" s="142"/>
      <c r="U306" s="142"/>
      <c r="V306" s="142"/>
      <c r="W306" s="142"/>
      <c r="X306" s="142"/>
      <c r="Y306" s="142"/>
      <c r="Z306" s="142"/>
      <c r="AA306" s="142"/>
      <c r="AB306" s="142"/>
      <c r="AC306" s="142"/>
      <c r="AD306" s="142"/>
      <c r="AE306" s="142"/>
      <c r="AF306" s="142"/>
      <c r="AG306" s="142"/>
      <c r="AH306" s="142"/>
      <c r="AI306" s="142"/>
      <c r="AJ306" s="142"/>
      <c r="AK306" s="142"/>
      <c r="AL306" s="142"/>
    </row>
    <row r="307" spans="2:38">
      <c r="B307" s="142"/>
      <c r="C307" s="142"/>
      <c r="D307" s="142"/>
      <c r="E307" s="142"/>
      <c r="F307" s="142"/>
      <c r="G307" s="142"/>
      <c r="H307" s="142"/>
      <c r="I307" s="142"/>
      <c r="J307" s="142"/>
      <c r="K307" s="142"/>
      <c r="L307" s="142"/>
      <c r="M307" s="142"/>
      <c r="N307" s="142"/>
      <c r="O307" s="142"/>
      <c r="P307" s="142"/>
      <c r="Q307" s="142"/>
      <c r="R307" s="142"/>
      <c r="S307" s="142"/>
      <c r="T307" s="142"/>
      <c r="U307" s="142"/>
      <c r="V307" s="142"/>
      <c r="W307" s="142"/>
      <c r="X307" s="142"/>
      <c r="Y307" s="142"/>
      <c r="Z307" s="142"/>
      <c r="AA307" s="142"/>
      <c r="AB307" s="142"/>
      <c r="AC307" s="142"/>
      <c r="AD307" s="142"/>
      <c r="AE307" s="142"/>
      <c r="AF307" s="142"/>
      <c r="AG307" s="142"/>
      <c r="AH307" s="142"/>
      <c r="AI307" s="142"/>
      <c r="AJ307" s="142"/>
      <c r="AK307" s="142"/>
      <c r="AL307" s="142"/>
    </row>
    <row r="308" spans="2:38">
      <c r="B308" s="142"/>
      <c r="C308" s="142"/>
      <c r="D308" s="142"/>
      <c r="E308" s="142"/>
      <c r="F308" s="142"/>
      <c r="G308" s="142"/>
      <c r="H308" s="142"/>
      <c r="I308" s="142"/>
      <c r="J308" s="142"/>
      <c r="K308" s="142"/>
      <c r="L308" s="142"/>
      <c r="M308" s="142"/>
      <c r="N308" s="142"/>
      <c r="O308" s="142"/>
      <c r="P308" s="142"/>
      <c r="Q308" s="142"/>
      <c r="R308" s="142"/>
      <c r="S308" s="142"/>
      <c r="T308" s="142"/>
      <c r="U308" s="142"/>
      <c r="V308" s="142"/>
      <c r="W308" s="142"/>
      <c r="X308" s="142"/>
      <c r="Y308" s="142"/>
      <c r="Z308" s="142"/>
      <c r="AA308" s="142"/>
      <c r="AB308" s="142"/>
      <c r="AC308" s="142"/>
      <c r="AD308" s="142"/>
      <c r="AE308" s="142"/>
      <c r="AF308" s="142"/>
      <c r="AG308" s="142"/>
      <c r="AH308" s="142"/>
      <c r="AI308" s="142"/>
      <c r="AJ308" s="142"/>
      <c r="AK308" s="142"/>
      <c r="AL308" s="142"/>
    </row>
    <row r="309" spans="2:38">
      <c r="B309" s="142"/>
      <c r="C309" s="142"/>
      <c r="D309" s="142"/>
      <c r="E309" s="142"/>
      <c r="F309" s="142"/>
      <c r="G309" s="142"/>
      <c r="H309" s="142"/>
      <c r="I309" s="142"/>
      <c r="J309" s="142"/>
      <c r="K309" s="142"/>
      <c r="L309" s="142"/>
      <c r="M309" s="142"/>
      <c r="N309" s="142"/>
      <c r="O309" s="142"/>
      <c r="P309" s="142"/>
      <c r="Q309" s="142"/>
      <c r="R309" s="142"/>
      <c r="S309" s="142"/>
      <c r="T309" s="142"/>
      <c r="U309" s="142"/>
      <c r="V309" s="142"/>
      <c r="W309" s="142"/>
      <c r="X309" s="142"/>
      <c r="Y309" s="142"/>
      <c r="Z309" s="142"/>
      <c r="AA309" s="142"/>
      <c r="AB309" s="142"/>
      <c r="AC309" s="142"/>
      <c r="AD309" s="142"/>
      <c r="AE309" s="142"/>
      <c r="AF309" s="142"/>
      <c r="AG309" s="142"/>
      <c r="AH309" s="142"/>
      <c r="AI309" s="142"/>
      <c r="AJ309" s="142"/>
      <c r="AK309" s="142"/>
      <c r="AL309" s="142"/>
    </row>
    <row r="310" spans="2:38">
      <c r="B310" s="142"/>
      <c r="C310" s="142"/>
      <c r="D310" s="142"/>
      <c r="E310" s="142"/>
      <c r="F310" s="142"/>
      <c r="G310" s="142"/>
      <c r="H310" s="142"/>
      <c r="I310" s="142"/>
      <c r="J310" s="142"/>
      <c r="K310" s="142"/>
      <c r="L310" s="142"/>
      <c r="M310" s="142"/>
      <c r="N310" s="142"/>
      <c r="O310" s="142"/>
      <c r="P310" s="142"/>
      <c r="Q310" s="142"/>
      <c r="R310" s="142"/>
      <c r="S310" s="142"/>
      <c r="T310" s="142"/>
      <c r="U310" s="142"/>
      <c r="V310" s="142"/>
      <c r="W310" s="142"/>
      <c r="X310" s="142"/>
      <c r="Y310" s="142"/>
      <c r="Z310" s="142"/>
      <c r="AA310" s="142"/>
      <c r="AB310" s="142"/>
      <c r="AC310" s="142"/>
      <c r="AD310" s="142"/>
      <c r="AE310" s="142"/>
      <c r="AF310" s="142"/>
      <c r="AG310" s="142"/>
      <c r="AH310" s="142"/>
      <c r="AI310" s="142"/>
      <c r="AJ310" s="142"/>
      <c r="AK310" s="142"/>
      <c r="AL310" s="142"/>
    </row>
    <row r="311" spans="2:38">
      <c r="B311" s="142"/>
      <c r="C311" s="142"/>
      <c r="D311" s="142"/>
      <c r="E311" s="142"/>
      <c r="F311" s="142"/>
      <c r="G311" s="142"/>
      <c r="H311" s="142"/>
      <c r="I311" s="142"/>
      <c r="J311" s="142"/>
      <c r="K311" s="142"/>
      <c r="L311" s="142"/>
      <c r="M311" s="142"/>
      <c r="N311" s="142"/>
      <c r="O311" s="142"/>
      <c r="P311" s="142"/>
      <c r="Q311" s="142"/>
      <c r="R311" s="142"/>
      <c r="S311" s="142"/>
      <c r="T311" s="142"/>
      <c r="U311" s="142"/>
      <c r="V311" s="142"/>
      <c r="W311" s="142"/>
      <c r="X311" s="142"/>
      <c r="Y311" s="142"/>
      <c r="Z311" s="142"/>
      <c r="AA311" s="142"/>
      <c r="AB311" s="142"/>
      <c r="AC311" s="142"/>
      <c r="AD311" s="142"/>
      <c r="AE311" s="142"/>
      <c r="AF311" s="142"/>
      <c r="AG311" s="142"/>
      <c r="AH311" s="142"/>
      <c r="AI311" s="142"/>
      <c r="AJ311" s="142"/>
      <c r="AK311" s="142"/>
      <c r="AL311" s="142"/>
    </row>
    <row r="312" spans="2:38">
      <c r="B312" s="142"/>
      <c r="C312" s="142"/>
      <c r="D312" s="142"/>
      <c r="E312" s="142"/>
      <c r="F312" s="142"/>
      <c r="G312" s="142"/>
      <c r="H312" s="142"/>
      <c r="I312" s="142"/>
      <c r="J312" s="142"/>
      <c r="K312" s="142"/>
      <c r="L312" s="142"/>
      <c r="M312" s="142"/>
      <c r="N312" s="142"/>
      <c r="O312" s="142"/>
      <c r="P312" s="142"/>
      <c r="Q312" s="142"/>
      <c r="R312" s="142"/>
      <c r="S312" s="142"/>
      <c r="T312" s="142"/>
      <c r="U312" s="142"/>
      <c r="V312" s="142"/>
      <c r="W312" s="142"/>
      <c r="X312" s="142"/>
      <c r="Y312" s="142"/>
      <c r="Z312" s="142"/>
      <c r="AA312" s="142"/>
      <c r="AB312" s="142"/>
      <c r="AC312" s="142"/>
      <c r="AD312" s="142"/>
      <c r="AE312" s="142"/>
      <c r="AF312" s="142"/>
      <c r="AG312" s="142"/>
      <c r="AH312" s="142"/>
      <c r="AI312" s="142"/>
      <c r="AJ312" s="142"/>
      <c r="AK312" s="142"/>
      <c r="AL312" s="142"/>
    </row>
    <row r="313" spans="2:38">
      <c r="B313" s="142"/>
      <c r="C313" s="142"/>
      <c r="D313" s="142"/>
      <c r="E313" s="142"/>
      <c r="F313" s="142"/>
      <c r="G313" s="142"/>
      <c r="H313" s="142"/>
      <c r="I313" s="142"/>
      <c r="J313" s="142"/>
      <c r="K313" s="142"/>
      <c r="L313" s="142"/>
      <c r="M313" s="142"/>
      <c r="N313" s="142"/>
      <c r="O313" s="142"/>
      <c r="P313" s="142"/>
      <c r="Q313" s="142"/>
      <c r="R313" s="142"/>
      <c r="S313" s="142"/>
      <c r="T313" s="142"/>
      <c r="U313" s="142"/>
      <c r="V313" s="142"/>
      <c r="W313" s="142"/>
      <c r="X313" s="142"/>
      <c r="Y313" s="142"/>
      <c r="Z313" s="142"/>
      <c r="AA313" s="142"/>
      <c r="AB313" s="142"/>
      <c r="AC313" s="142"/>
      <c r="AD313" s="142"/>
      <c r="AE313" s="142"/>
      <c r="AF313" s="142"/>
      <c r="AG313" s="142"/>
      <c r="AH313" s="142"/>
      <c r="AI313" s="142"/>
      <c r="AJ313" s="142"/>
      <c r="AK313" s="142"/>
      <c r="AL313" s="142"/>
    </row>
    <row r="314" spans="2:38">
      <c r="B314" s="142"/>
      <c r="C314" s="142"/>
      <c r="D314" s="142"/>
      <c r="E314" s="142"/>
      <c r="F314" s="142"/>
      <c r="G314" s="142"/>
      <c r="H314" s="142"/>
      <c r="I314" s="142"/>
      <c r="J314" s="142"/>
      <c r="K314" s="142"/>
      <c r="L314" s="142"/>
      <c r="M314" s="142"/>
      <c r="N314" s="142"/>
      <c r="O314" s="142"/>
      <c r="P314" s="142"/>
      <c r="Q314" s="142"/>
      <c r="R314" s="142"/>
      <c r="S314" s="142"/>
      <c r="T314" s="142"/>
      <c r="U314" s="142"/>
      <c r="V314" s="142"/>
      <c r="W314" s="142"/>
      <c r="X314" s="142"/>
      <c r="Y314" s="142"/>
      <c r="Z314" s="142"/>
      <c r="AA314" s="142"/>
      <c r="AB314" s="142"/>
      <c r="AC314" s="142"/>
      <c r="AD314" s="142"/>
      <c r="AE314" s="142"/>
      <c r="AF314" s="142"/>
      <c r="AG314" s="142"/>
      <c r="AH314" s="142"/>
      <c r="AI314" s="142"/>
      <c r="AJ314" s="142"/>
      <c r="AK314" s="142"/>
      <c r="AL314" s="142"/>
    </row>
    <row r="315" spans="2:38">
      <c r="B315" s="142"/>
      <c r="C315" s="142"/>
      <c r="D315" s="142"/>
      <c r="E315" s="142"/>
      <c r="F315" s="142"/>
      <c r="G315" s="142"/>
      <c r="H315" s="142"/>
      <c r="I315" s="142"/>
      <c r="J315" s="142"/>
      <c r="K315" s="142"/>
      <c r="L315" s="142"/>
      <c r="M315" s="142"/>
      <c r="N315" s="142"/>
      <c r="O315" s="142"/>
      <c r="P315" s="142"/>
      <c r="Q315" s="142"/>
      <c r="R315" s="142"/>
      <c r="S315" s="142"/>
      <c r="T315" s="142"/>
      <c r="U315" s="142"/>
      <c r="V315" s="142"/>
      <c r="W315" s="142"/>
      <c r="X315" s="142"/>
      <c r="Y315" s="142"/>
      <c r="Z315" s="142"/>
      <c r="AA315" s="142"/>
      <c r="AB315" s="142"/>
      <c r="AC315" s="142"/>
      <c r="AD315" s="142"/>
      <c r="AE315" s="142"/>
      <c r="AF315" s="142"/>
      <c r="AG315" s="142"/>
      <c r="AH315" s="142"/>
      <c r="AI315" s="142"/>
      <c r="AJ315" s="142"/>
      <c r="AK315" s="142"/>
      <c r="AL315" s="142"/>
    </row>
    <row r="316" spans="2:38">
      <c r="B316" s="142"/>
      <c r="C316" s="142"/>
      <c r="D316" s="142"/>
      <c r="E316" s="142"/>
      <c r="F316" s="142"/>
      <c r="G316" s="142"/>
      <c r="H316" s="142"/>
      <c r="I316" s="142"/>
      <c r="J316" s="142"/>
      <c r="K316" s="142"/>
      <c r="L316" s="142"/>
      <c r="M316" s="142"/>
      <c r="N316" s="142"/>
      <c r="O316" s="142"/>
      <c r="P316" s="142"/>
      <c r="Q316" s="142"/>
      <c r="R316" s="142"/>
      <c r="S316" s="142"/>
      <c r="T316" s="142"/>
      <c r="U316" s="142"/>
      <c r="V316" s="142"/>
      <c r="W316" s="142"/>
      <c r="X316" s="142"/>
      <c r="Y316" s="142"/>
      <c r="Z316" s="142"/>
      <c r="AA316" s="142"/>
      <c r="AB316" s="142"/>
      <c r="AC316" s="142"/>
      <c r="AD316" s="142"/>
      <c r="AE316" s="142"/>
      <c r="AF316" s="142"/>
      <c r="AG316" s="142"/>
      <c r="AH316" s="142"/>
      <c r="AI316" s="142"/>
      <c r="AJ316" s="142"/>
      <c r="AK316" s="142"/>
      <c r="AL316" s="142"/>
    </row>
  </sheetData>
  <mergeCells count="5">
    <mergeCell ref="S1:V1"/>
    <mergeCell ref="W1:Z1"/>
    <mergeCell ref="O2:R2"/>
    <mergeCell ref="S2:V2"/>
    <mergeCell ref="W2:Z2"/>
  </mergeCells>
  <phoneticPr fontId="14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E246"/>
  <sheetViews>
    <sheetView workbookViewId="0">
      <pane xSplit="1" ySplit="6" topLeftCell="B33" activePane="bottomRight" state="frozen"/>
      <selection pane="topRight" activeCell="B1" sqref="B1"/>
      <selection pane="bottomLeft" activeCell="A7" sqref="A7"/>
      <selection pane="bottomRight" activeCell="H33" sqref="H33"/>
    </sheetView>
  </sheetViews>
  <sheetFormatPr defaultRowHeight="15"/>
  <sheetData>
    <row r="1" spans="1:31">
      <c r="A1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18"/>
      <c r="M1" s="18"/>
      <c r="N1" s="18"/>
      <c r="O1" s="18"/>
      <c r="P1" s="215" t="s">
        <v>18</v>
      </c>
      <c r="Q1" s="217"/>
      <c r="R1" s="217"/>
      <c r="S1" s="217"/>
      <c r="T1" s="215" t="s">
        <v>15</v>
      </c>
      <c r="U1" s="217"/>
      <c r="V1" s="217"/>
      <c r="W1" s="217"/>
    </row>
    <row r="2" spans="1:31">
      <c r="B2" s="3"/>
      <c r="C2" s="3"/>
      <c r="D2" s="3"/>
      <c r="E2" s="3"/>
      <c r="F2" s="3"/>
      <c r="G2" s="3"/>
      <c r="H2" s="3"/>
      <c r="I2" s="3"/>
      <c r="J2" s="3"/>
      <c r="K2" s="3"/>
      <c r="L2" s="215" t="s">
        <v>11</v>
      </c>
      <c r="M2" s="217"/>
      <c r="N2" s="217"/>
      <c r="O2" s="217"/>
      <c r="P2" s="215" t="s">
        <v>11</v>
      </c>
      <c r="Q2" s="217"/>
      <c r="R2" s="217"/>
      <c r="S2" s="217"/>
      <c r="T2" s="215" t="s">
        <v>11</v>
      </c>
      <c r="U2" s="217"/>
      <c r="V2" s="217"/>
      <c r="W2" s="217"/>
    </row>
    <row r="3" spans="1:31">
      <c r="B3" s="9" t="s">
        <v>12</v>
      </c>
      <c r="C3" s="9" t="s">
        <v>12</v>
      </c>
      <c r="D3" s="9" t="s">
        <v>0</v>
      </c>
      <c r="E3" s="9" t="s">
        <v>0</v>
      </c>
      <c r="F3" s="9" t="s">
        <v>2</v>
      </c>
      <c r="G3" s="9" t="s">
        <v>2</v>
      </c>
      <c r="H3" s="9" t="s">
        <v>11</v>
      </c>
      <c r="I3" s="9" t="s">
        <v>12</v>
      </c>
      <c r="J3" s="9" t="s">
        <v>2</v>
      </c>
      <c r="K3" s="9" t="s">
        <v>15</v>
      </c>
      <c r="L3" s="19" t="s">
        <v>19</v>
      </c>
      <c r="M3" s="19" t="s">
        <v>20</v>
      </c>
      <c r="N3" s="19" t="s">
        <v>21</v>
      </c>
      <c r="O3" s="19" t="s">
        <v>22</v>
      </c>
      <c r="P3" s="19" t="s">
        <v>19</v>
      </c>
      <c r="Q3" s="19" t="s">
        <v>20</v>
      </c>
      <c r="R3" s="19" t="s">
        <v>21</v>
      </c>
      <c r="S3" s="19" t="s">
        <v>22</v>
      </c>
      <c r="T3" s="19" t="s">
        <v>19</v>
      </c>
      <c r="U3" s="19" t="s">
        <v>20</v>
      </c>
      <c r="V3" s="19" t="s">
        <v>21</v>
      </c>
      <c r="W3" s="19" t="s">
        <v>22</v>
      </c>
    </row>
    <row r="4" spans="1:31">
      <c r="B4" s="3" t="s">
        <v>14</v>
      </c>
      <c r="C4" s="3"/>
      <c r="D4" s="9" t="s">
        <v>1</v>
      </c>
      <c r="E4" s="9" t="s">
        <v>1</v>
      </c>
      <c r="F4" s="9" t="s">
        <v>1</v>
      </c>
      <c r="G4" s="9" t="s">
        <v>1</v>
      </c>
      <c r="H4" s="9"/>
      <c r="I4" s="9" t="s">
        <v>17</v>
      </c>
      <c r="J4" s="9" t="s">
        <v>1</v>
      </c>
      <c r="K4" s="3" t="s">
        <v>14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31">
      <c r="B5" s="3"/>
      <c r="C5" s="3" t="s">
        <v>184</v>
      </c>
      <c r="D5" s="9" t="s">
        <v>3</v>
      </c>
      <c r="E5" s="9" t="s">
        <v>257</v>
      </c>
      <c r="F5" s="9" t="s">
        <v>3</v>
      </c>
      <c r="G5" s="9" t="s">
        <v>3</v>
      </c>
      <c r="H5" s="9"/>
      <c r="I5" s="9"/>
      <c r="J5" s="9" t="s">
        <v>13</v>
      </c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31">
      <c r="B6" s="3"/>
      <c r="C6" s="3"/>
      <c r="D6" s="9"/>
      <c r="E6" s="9" t="s">
        <v>9</v>
      </c>
      <c r="F6" s="9"/>
      <c r="G6" s="9" t="s">
        <v>33</v>
      </c>
      <c r="H6" s="9"/>
      <c r="I6" s="9"/>
      <c r="J6" s="9" t="s">
        <v>14</v>
      </c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31">
      <c r="A7" s="4">
        <v>1860</v>
      </c>
      <c r="B7" s="91"/>
      <c r="C7" s="91"/>
      <c r="D7" s="117">
        <v>3.0692178999999999</v>
      </c>
      <c r="F7" s="49">
        <v>1667</v>
      </c>
    </row>
    <row r="8" spans="1:31">
      <c r="A8" s="4">
        <f t="shared" ref="A8:A71" si="0">A7+1</f>
        <v>1861</v>
      </c>
      <c r="B8" s="91"/>
      <c r="C8" s="91"/>
      <c r="D8" s="117">
        <v>3.0692178999999999</v>
      </c>
      <c r="F8" s="49">
        <v>1680</v>
      </c>
      <c r="J8" s="7">
        <f t="shared" ref="J8:J71" si="1">100*(F8/F7-1)</f>
        <v>0.77984403119375489</v>
      </c>
      <c r="K8" s="7">
        <v>10.381679389312987</v>
      </c>
    </row>
    <row r="9" spans="1:31">
      <c r="A9" s="4">
        <f t="shared" si="0"/>
        <v>1862</v>
      </c>
      <c r="B9" s="91"/>
      <c r="C9" s="91"/>
      <c r="D9" s="117">
        <v>3.3090476500000001</v>
      </c>
      <c r="F9" s="49">
        <v>1590</v>
      </c>
      <c r="J9" s="7">
        <f t="shared" si="1"/>
        <v>-5.3571428571428603</v>
      </c>
      <c r="K9" s="7">
        <v>17.427385892116178</v>
      </c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</row>
    <row r="10" spans="1:31">
      <c r="A10" s="4">
        <f t="shared" si="0"/>
        <v>1863</v>
      </c>
      <c r="B10" s="91"/>
      <c r="C10" s="91"/>
      <c r="D10" s="117">
        <v>3.1715324599999999</v>
      </c>
      <c r="F10" s="49">
        <v>1718</v>
      </c>
      <c r="J10" s="7">
        <f t="shared" si="1"/>
        <v>8.0503144654088032</v>
      </c>
      <c r="K10" s="7">
        <v>-6.9493521790341557</v>
      </c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</row>
    <row r="11" spans="1:31">
      <c r="A11" s="4">
        <f t="shared" si="0"/>
        <v>1864</v>
      </c>
      <c r="B11" s="91"/>
      <c r="D11" s="117">
        <v>3.3302175300000001</v>
      </c>
      <c r="F11" s="49">
        <v>1756</v>
      </c>
      <c r="J11" s="7">
        <f t="shared" si="1"/>
        <v>2.2118742724097862</v>
      </c>
      <c r="K11" s="7">
        <v>-5.3164556962025307</v>
      </c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</row>
    <row r="12" spans="1:31">
      <c r="A12" s="4">
        <f t="shared" si="0"/>
        <v>1865</v>
      </c>
      <c r="B12" s="91"/>
      <c r="D12" s="117">
        <v>3.3175507099999999</v>
      </c>
      <c r="F12" s="49">
        <v>1744</v>
      </c>
      <c r="J12" s="7">
        <f t="shared" si="1"/>
        <v>-0.68337129840546629</v>
      </c>
      <c r="K12" s="7">
        <v>2.2727272727272716</v>
      </c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</row>
    <row r="13" spans="1:31">
      <c r="A13" s="4">
        <f t="shared" si="0"/>
        <v>1866</v>
      </c>
      <c r="B13" s="91"/>
      <c r="D13" s="117">
        <v>3.4592901499999997</v>
      </c>
      <c r="F13" s="49">
        <v>1763</v>
      </c>
      <c r="J13" s="7">
        <f t="shared" si="1"/>
        <v>1.0894495412844041</v>
      </c>
      <c r="K13" s="7">
        <v>-7.7124183006536047</v>
      </c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</row>
    <row r="14" spans="1:31">
      <c r="A14" s="4">
        <f t="shared" si="0"/>
        <v>1867</v>
      </c>
      <c r="B14" s="91"/>
      <c r="D14" s="117">
        <v>3.3075090399999998</v>
      </c>
      <c r="F14" s="49">
        <v>1622</v>
      </c>
      <c r="J14" s="7">
        <f t="shared" si="1"/>
        <v>-7.9977311401020934</v>
      </c>
      <c r="K14" s="7">
        <v>7.0821529745042495</v>
      </c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</row>
    <row r="15" spans="1:31">
      <c r="A15" s="4">
        <f t="shared" si="0"/>
        <v>1868</v>
      </c>
      <c r="B15" s="91"/>
      <c r="D15" s="117">
        <v>2.89784145</v>
      </c>
      <c r="F15" s="49">
        <v>1782</v>
      </c>
      <c r="J15" s="7">
        <f t="shared" si="1"/>
        <v>9.8643649815043144</v>
      </c>
      <c r="K15" s="7">
        <v>-1.0582010582010475</v>
      </c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</row>
    <row r="16" spans="1:31">
      <c r="A16" s="4">
        <f t="shared" si="0"/>
        <v>1869</v>
      </c>
      <c r="B16" s="91"/>
      <c r="D16" s="117">
        <v>3.2900971800000001</v>
      </c>
      <c r="F16" s="49">
        <v>1910</v>
      </c>
      <c r="J16" s="7">
        <f t="shared" si="1"/>
        <v>7.1829405162738391</v>
      </c>
      <c r="K16" s="7">
        <v>-8.9572192513369089</v>
      </c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</row>
    <row r="17" spans="1:31">
      <c r="A17" s="4">
        <f t="shared" si="0"/>
        <v>1870</v>
      </c>
      <c r="B17" s="91"/>
      <c r="D17" s="117">
        <v>3.4849371299999996</v>
      </c>
      <c r="F17" s="49">
        <v>1999</v>
      </c>
      <c r="J17" s="7">
        <f t="shared" si="1"/>
        <v>4.6596858638743521</v>
      </c>
      <c r="K17" s="7">
        <v>-4.9926578560939774</v>
      </c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</row>
    <row r="18" spans="1:31">
      <c r="A18" s="4">
        <f t="shared" si="0"/>
        <v>1871</v>
      </c>
      <c r="B18" s="91"/>
      <c r="D18" s="117">
        <v>3.6306530499999998</v>
      </c>
      <c r="F18" s="49">
        <v>2012.5350000000001</v>
      </c>
      <c r="J18" s="7">
        <f t="shared" si="1"/>
        <v>0.67708854427213083</v>
      </c>
      <c r="K18" s="7">
        <v>6.491499227202473</v>
      </c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</row>
    <row r="19" spans="1:31">
      <c r="A19" s="4">
        <f t="shared" si="0"/>
        <v>1872</v>
      </c>
      <c r="B19" s="91"/>
      <c r="D19" s="117">
        <v>3.82466134</v>
      </c>
      <c r="F19" s="49">
        <v>2082.8140000000003</v>
      </c>
      <c r="J19" s="7">
        <f t="shared" si="1"/>
        <v>3.4920634920635019</v>
      </c>
      <c r="K19" s="7">
        <v>7.2568940493468794</v>
      </c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</row>
    <row r="20" spans="1:31">
      <c r="A20" s="4">
        <f t="shared" si="0"/>
        <v>1873</v>
      </c>
      <c r="B20" s="91"/>
      <c r="D20" s="117">
        <v>4.0814935800000001</v>
      </c>
      <c r="F20" s="49">
        <v>2204.2049999999999</v>
      </c>
      <c r="J20" s="7">
        <f t="shared" si="1"/>
        <v>5.8282208588956941</v>
      </c>
      <c r="K20" s="7">
        <v>0</v>
      </c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</row>
    <row r="21" spans="1:31">
      <c r="A21" s="4">
        <f t="shared" si="0"/>
        <v>1874</v>
      </c>
      <c r="B21" s="91"/>
      <c r="D21" s="117">
        <v>4.4602164100000001</v>
      </c>
      <c r="F21" s="49">
        <v>2255.317</v>
      </c>
      <c r="J21" s="7">
        <f t="shared" si="1"/>
        <v>2.3188405797101463</v>
      </c>
      <c r="K21" s="7">
        <v>7.9837618403247737</v>
      </c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</row>
    <row r="22" spans="1:31">
      <c r="A22" s="4">
        <f t="shared" si="0"/>
        <v>1875</v>
      </c>
      <c r="B22" s="91"/>
      <c r="D22" s="117">
        <v>4.8340708699999997</v>
      </c>
      <c r="F22" s="49">
        <v>2300.04</v>
      </c>
      <c r="J22" s="7">
        <f t="shared" si="1"/>
        <v>1.9830028328611915</v>
      </c>
      <c r="K22" s="7">
        <v>0</v>
      </c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</row>
    <row r="23" spans="1:31">
      <c r="A23" s="4">
        <f t="shared" si="0"/>
        <v>1876</v>
      </c>
      <c r="B23" s="91"/>
      <c r="D23" s="117">
        <v>4.8409992599999994</v>
      </c>
      <c r="F23" s="49">
        <v>2427.8200000000002</v>
      </c>
      <c r="J23" s="7">
        <f t="shared" si="1"/>
        <v>5.555555555555558</v>
      </c>
      <c r="K23" s="7">
        <v>0</v>
      </c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</row>
    <row r="24" spans="1:31">
      <c r="A24" s="4">
        <f t="shared" si="0"/>
        <v>1877</v>
      </c>
      <c r="B24" s="91"/>
      <c r="D24" s="117">
        <v>5.1546001600000002</v>
      </c>
      <c r="F24" s="49">
        <v>2370.3190000000004</v>
      </c>
      <c r="J24" s="7">
        <f t="shared" si="1"/>
        <v>-2.3684210526315641</v>
      </c>
      <c r="K24" s="7">
        <v>-3.132832080200501</v>
      </c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</row>
    <row r="25" spans="1:31">
      <c r="A25" s="4">
        <f t="shared" si="0"/>
        <v>1878</v>
      </c>
      <c r="B25" s="91"/>
      <c r="D25" s="117">
        <v>4.9912955000000006</v>
      </c>
      <c r="F25" s="49">
        <v>2325.5959999999995</v>
      </c>
      <c r="J25" s="7">
        <f t="shared" si="1"/>
        <v>-1.8867924528302216</v>
      </c>
      <c r="K25" s="7">
        <v>-9.8318240620957393</v>
      </c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</row>
    <row r="26" spans="1:31">
      <c r="A26" s="4">
        <f t="shared" si="0"/>
        <v>1879</v>
      </c>
      <c r="B26" s="91"/>
      <c r="D26" s="117">
        <v>4.2911797500000004</v>
      </c>
      <c r="F26" s="49">
        <v>2351.152</v>
      </c>
      <c r="J26" s="7">
        <f t="shared" si="1"/>
        <v>1.0989010989011172</v>
      </c>
      <c r="K26" s="7">
        <v>-7.173601147776183</v>
      </c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</row>
    <row r="27" spans="1:31">
      <c r="A27" s="4">
        <f t="shared" si="0"/>
        <v>1880</v>
      </c>
      <c r="B27" s="91"/>
      <c r="D27" s="117">
        <v>4.1054393400000002</v>
      </c>
      <c r="F27" s="49">
        <v>2363.9299999999998</v>
      </c>
      <c r="J27" s="7">
        <f t="shared" si="1"/>
        <v>0.54347826086955653</v>
      </c>
      <c r="K27" s="7">
        <v>11.746522411128295</v>
      </c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</row>
    <row r="28" spans="1:31">
      <c r="A28" s="4">
        <f t="shared" si="0"/>
        <v>1881</v>
      </c>
      <c r="B28" s="91"/>
      <c r="D28" s="117">
        <v>4.5153158599999994</v>
      </c>
      <c r="F28" s="49">
        <v>2300.04</v>
      </c>
      <c r="J28" s="7">
        <f t="shared" si="1"/>
        <v>-2.7027027027026973</v>
      </c>
      <c r="K28" s="7">
        <v>5.8091286307053931</v>
      </c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</row>
    <row r="29" spans="1:31">
      <c r="A29" s="4">
        <f t="shared" si="0"/>
        <v>1882</v>
      </c>
      <c r="B29" s="91"/>
      <c r="D29" s="117">
        <v>4.55323631</v>
      </c>
      <c r="F29" s="49">
        <v>2523.6550000000002</v>
      </c>
      <c r="J29" s="7">
        <f t="shared" si="1"/>
        <v>9.7222222222222321</v>
      </c>
      <c r="K29" s="7">
        <v>-6.666666666666675</v>
      </c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</row>
    <row r="30" spans="1:31">
      <c r="A30" s="4">
        <f t="shared" si="0"/>
        <v>1883</v>
      </c>
      <c r="B30" s="91"/>
      <c r="D30" s="117">
        <v>4.8381657200000001</v>
      </c>
      <c r="F30" s="49">
        <v>2619.4899999999998</v>
      </c>
      <c r="J30" s="7">
        <f t="shared" si="1"/>
        <v>3.7974683544303556</v>
      </c>
      <c r="K30" s="7">
        <v>-3.5014005602240896</v>
      </c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</row>
    <row r="31" spans="1:31">
      <c r="A31" s="4">
        <f t="shared" si="0"/>
        <v>1884</v>
      </c>
      <c r="B31" s="91"/>
      <c r="D31" s="117">
        <v>4.9174145899999999</v>
      </c>
      <c r="F31" s="49">
        <v>2638.6569999999997</v>
      </c>
      <c r="J31" s="7">
        <f t="shared" si="1"/>
        <v>0.73170731707317138</v>
      </c>
      <c r="K31" s="7">
        <v>-1.1611030478955018</v>
      </c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</row>
    <row r="32" spans="1:31">
      <c r="A32" s="4">
        <f t="shared" si="0"/>
        <v>1885</v>
      </c>
      <c r="B32" s="91"/>
      <c r="D32" s="117">
        <v>4.80993811</v>
      </c>
      <c r="F32" s="49">
        <v>2702.5469999999996</v>
      </c>
      <c r="J32" s="7">
        <f t="shared" si="1"/>
        <v>2.4213075060532718</v>
      </c>
      <c r="K32" s="7">
        <v>-6.1674008810572678</v>
      </c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</row>
    <row r="33" spans="1:31">
      <c r="A33" s="4">
        <f t="shared" si="0"/>
        <v>1886</v>
      </c>
      <c r="B33" s="91"/>
      <c r="D33" s="117">
        <v>4.7170862500000004</v>
      </c>
      <c r="F33" s="49">
        <v>2836.7159999999999</v>
      </c>
      <c r="J33" s="7">
        <f t="shared" si="1"/>
        <v>4.9645390070922168</v>
      </c>
      <c r="K33" s="7">
        <v>-9.2331768388106408</v>
      </c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</row>
    <row r="34" spans="1:31">
      <c r="A34" s="4">
        <f t="shared" si="0"/>
        <v>1887</v>
      </c>
      <c r="B34" s="91"/>
      <c r="D34" s="117">
        <v>4.62250914</v>
      </c>
      <c r="F34" s="49">
        <v>2881.4390000000003</v>
      </c>
      <c r="J34" s="7">
        <f t="shared" si="1"/>
        <v>1.5765765765765938</v>
      </c>
      <c r="K34" s="7">
        <v>-2.9310344827586197</v>
      </c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</row>
    <row r="35" spans="1:31">
      <c r="A35" s="4">
        <f t="shared" si="0"/>
        <v>1888</v>
      </c>
      <c r="B35" s="91"/>
      <c r="D35" s="117">
        <v>4.6163495700000006</v>
      </c>
      <c r="F35" s="49">
        <v>2990.0519999999997</v>
      </c>
      <c r="J35" s="7">
        <f t="shared" si="1"/>
        <v>3.7694013303769092</v>
      </c>
      <c r="K35" s="7">
        <v>1.4209591474245129</v>
      </c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</row>
    <row r="36" spans="1:31">
      <c r="A36" s="4">
        <f t="shared" si="0"/>
        <v>1889</v>
      </c>
      <c r="B36" s="91"/>
      <c r="D36" s="117">
        <v>4.8039043499999998</v>
      </c>
      <c r="F36" s="49">
        <v>3092.2759999999998</v>
      </c>
      <c r="J36" s="7">
        <f t="shared" si="1"/>
        <v>3.4188034188034289</v>
      </c>
      <c r="K36" s="7">
        <v>5.9544658493870379</v>
      </c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</row>
    <row r="37" spans="1:31">
      <c r="A37" s="4">
        <f t="shared" si="0"/>
        <v>1890</v>
      </c>
      <c r="B37" s="91"/>
      <c r="D37" s="117">
        <v>5.3283306399999999</v>
      </c>
      <c r="F37" s="49">
        <v>3264.7790000000005</v>
      </c>
      <c r="J37" s="7">
        <f t="shared" si="1"/>
        <v>5.5785123966942241</v>
      </c>
      <c r="K37" s="7">
        <v>4.1322314049586781</v>
      </c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</row>
    <row r="38" spans="1:31">
      <c r="A38" s="4">
        <f t="shared" si="0"/>
        <v>1891</v>
      </c>
      <c r="B38" s="91"/>
      <c r="D38" s="117">
        <v>5.6197535900000002</v>
      </c>
      <c r="F38" s="49">
        <v>3232.8340000000003</v>
      </c>
      <c r="J38" s="7">
        <f t="shared" si="1"/>
        <v>-0.97847358121331274</v>
      </c>
      <c r="K38" s="7">
        <v>13.33333333333333</v>
      </c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</row>
    <row r="39" spans="1:31">
      <c r="A39" s="4">
        <f t="shared" si="0"/>
        <v>1892</v>
      </c>
      <c r="B39" s="91"/>
      <c r="D39" s="117">
        <v>5.96534589</v>
      </c>
      <c r="F39" s="49">
        <v>3136.9990000000003</v>
      </c>
      <c r="J39" s="7">
        <f t="shared" si="1"/>
        <v>-2.9644268774703608</v>
      </c>
      <c r="K39" s="7">
        <v>4.7619047619047725</v>
      </c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</row>
    <row r="40" spans="1:31">
      <c r="A40" s="4">
        <f t="shared" si="0"/>
        <v>1893</v>
      </c>
      <c r="B40" s="91"/>
      <c r="D40" s="117">
        <v>5.8304672600000007</v>
      </c>
      <c r="F40" s="49">
        <v>3258.39</v>
      </c>
      <c r="J40" s="7">
        <f t="shared" si="1"/>
        <v>3.8696537678207577</v>
      </c>
      <c r="K40" s="7">
        <v>-5.6149732620320965</v>
      </c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</row>
    <row r="41" spans="1:31">
      <c r="A41" s="4">
        <f t="shared" si="0"/>
        <v>1894</v>
      </c>
      <c r="B41" s="91"/>
      <c r="D41" s="117">
        <v>5.88609867</v>
      </c>
      <c r="F41" s="49">
        <v>3513.95</v>
      </c>
      <c r="J41" s="7">
        <f t="shared" si="1"/>
        <v>7.8431372549019551</v>
      </c>
      <c r="K41" s="7">
        <v>-9.4900849858356935</v>
      </c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</row>
    <row r="42" spans="1:31">
      <c r="A42" s="4">
        <f t="shared" si="0"/>
        <v>1895</v>
      </c>
      <c r="B42" s="91"/>
      <c r="D42" s="117">
        <v>6.0601261299999996</v>
      </c>
      <c r="F42" s="49">
        <v>3705.62</v>
      </c>
      <c r="J42" s="7">
        <f t="shared" si="1"/>
        <v>5.4545454545454675</v>
      </c>
      <c r="K42" s="7">
        <v>-2.6604068857589978</v>
      </c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</row>
    <row r="43" spans="1:31">
      <c r="A43" s="4">
        <f t="shared" si="0"/>
        <v>1896</v>
      </c>
      <c r="B43" s="91"/>
      <c r="D43" s="117">
        <v>6.2873594700000002</v>
      </c>
      <c r="F43" s="49">
        <v>3948.4019999999996</v>
      </c>
      <c r="J43" s="7">
        <f t="shared" si="1"/>
        <v>6.5517241379310365</v>
      </c>
      <c r="K43" s="7">
        <v>1.2861736334405156</v>
      </c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</row>
    <row r="44" spans="1:31">
      <c r="A44" s="4">
        <f t="shared" si="0"/>
        <v>1897</v>
      </c>
      <c r="B44" s="91"/>
      <c r="D44" s="117">
        <v>6.7821739799999996</v>
      </c>
      <c r="F44" s="49">
        <v>4140.0719999999992</v>
      </c>
      <c r="J44" s="7">
        <f t="shared" si="1"/>
        <v>4.8543689320388328</v>
      </c>
      <c r="K44" s="7">
        <v>3.9682539682539679</v>
      </c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</row>
    <row r="45" spans="1:31">
      <c r="A45" s="4">
        <f t="shared" si="0"/>
        <v>1898</v>
      </c>
      <c r="B45" s="91"/>
      <c r="D45" s="117">
        <v>7.4885788199999999</v>
      </c>
      <c r="F45" s="49">
        <v>4318.9639999999999</v>
      </c>
      <c r="J45" s="7">
        <f t="shared" si="1"/>
        <v>4.3209876543210068</v>
      </c>
      <c r="K45" s="7">
        <v>3.9694656488549587</v>
      </c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</row>
    <row r="46" spans="1:31">
      <c r="A46" s="4">
        <f t="shared" si="0"/>
        <v>1899</v>
      </c>
      <c r="B46" s="91"/>
      <c r="D46" s="117">
        <v>8.2480623099999999</v>
      </c>
      <c r="F46" s="49">
        <v>4216.74</v>
      </c>
      <c r="J46" s="7">
        <f t="shared" si="1"/>
        <v>-2.3668639053254448</v>
      </c>
      <c r="K46" s="7">
        <v>3.6710719530102791</v>
      </c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</row>
    <row r="47" spans="1:31">
      <c r="A47" s="4">
        <f t="shared" si="0"/>
        <v>1900</v>
      </c>
      <c r="B47" s="91"/>
      <c r="D47" s="117">
        <v>8.5262708299999996</v>
      </c>
      <c r="F47" s="49">
        <v>4414.799</v>
      </c>
      <c r="J47" s="7">
        <f t="shared" si="1"/>
        <v>4.6969696969697106</v>
      </c>
      <c r="K47" s="7">
        <v>2.4079320113314564</v>
      </c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</row>
    <row r="48" spans="1:31">
      <c r="A48" s="4">
        <f t="shared" si="0"/>
        <v>1901</v>
      </c>
      <c r="B48" s="91"/>
      <c r="D48" s="117">
        <v>9.118188850000001</v>
      </c>
      <c r="F48" s="49">
        <v>4363.6869999999999</v>
      </c>
      <c r="J48" s="7">
        <f t="shared" si="1"/>
        <v>-1.157742402315487</v>
      </c>
      <c r="K48" s="7">
        <v>-1.244813278008309</v>
      </c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</row>
    <row r="49" spans="1:31">
      <c r="A49" s="4">
        <f t="shared" si="0"/>
        <v>1902</v>
      </c>
      <c r="B49" s="91"/>
      <c r="D49" s="117">
        <v>8.9958568200000002</v>
      </c>
      <c r="F49" s="49">
        <v>4274.241</v>
      </c>
      <c r="J49" s="7">
        <f t="shared" si="1"/>
        <v>-2.0497803806734938</v>
      </c>
      <c r="K49" s="7">
        <v>0</v>
      </c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</row>
    <row r="50" spans="1:31">
      <c r="A50" s="4">
        <f t="shared" si="0"/>
        <v>1903</v>
      </c>
      <c r="B50" s="91"/>
      <c r="D50" s="117">
        <v>8.7707700899999992</v>
      </c>
      <c r="F50" s="49">
        <v>4561.7460000000001</v>
      </c>
      <c r="J50" s="7">
        <f t="shared" si="1"/>
        <v>6.7264573991031362</v>
      </c>
      <c r="K50" s="7">
        <v>-1.1204481792717098</v>
      </c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</row>
    <row r="51" spans="1:31">
      <c r="A51" s="4">
        <f t="shared" si="0"/>
        <v>1904</v>
      </c>
      <c r="B51" s="91"/>
      <c r="D51" s="117">
        <v>9.6369739200000009</v>
      </c>
      <c r="F51" s="49">
        <v>4734.2489999999998</v>
      </c>
      <c r="J51" s="7">
        <f t="shared" si="1"/>
        <v>3.7815126050420034</v>
      </c>
      <c r="K51" s="7">
        <v>1.133144475920681</v>
      </c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</row>
    <row r="52" spans="1:31">
      <c r="A52" s="4">
        <f t="shared" si="0"/>
        <v>1905</v>
      </c>
      <c r="B52" s="91"/>
      <c r="D52" s="117">
        <v>9.8650236899999992</v>
      </c>
      <c r="F52" s="49">
        <v>4810.9169999999995</v>
      </c>
      <c r="J52" s="7">
        <f t="shared" si="1"/>
        <v>1.6194331983805599</v>
      </c>
      <c r="K52" s="7">
        <v>-1.1204481792717098</v>
      </c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</row>
    <row r="53" spans="1:31">
      <c r="A53" s="4">
        <f t="shared" si="0"/>
        <v>1906</v>
      </c>
      <c r="B53" s="91"/>
      <c r="D53" s="117">
        <v>10.345381530000001</v>
      </c>
      <c r="F53" s="49">
        <v>5002.5869999999995</v>
      </c>
      <c r="J53" s="7">
        <f t="shared" si="1"/>
        <v>3.9840637450199168</v>
      </c>
      <c r="K53" s="7">
        <v>4.6742209631728056</v>
      </c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48"/>
    </row>
    <row r="54" spans="1:31">
      <c r="A54" s="4">
        <f t="shared" si="0"/>
        <v>1907</v>
      </c>
      <c r="B54" s="91"/>
      <c r="D54" s="117">
        <v>10.936768470000001</v>
      </c>
      <c r="F54" s="49">
        <v>5175.09</v>
      </c>
      <c r="J54" s="7">
        <f t="shared" si="1"/>
        <v>3.4482758620689724</v>
      </c>
      <c r="K54" s="7">
        <v>3.5182679296346504</v>
      </c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48"/>
    </row>
    <row r="55" spans="1:31">
      <c r="A55" s="4">
        <f t="shared" si="0"/>
        <v>1908</v>
      </c>
      <c r="B55" s="91"/>
      <c r="D55" s="117">
        <v>11.587128660000001</v>
      </c>
      <c r="F55" s="49">
        <v>5232.5910000000003</v>
      </c>
      <c r="J55" s="7">
        <f t="shared" si="1"/>
        <v>1.1111111111111072</v>
      </c>
      <c r="K55" s="7">
        <v>4.3137254901960791</v>
      </c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48"/>
    </row>
    <row r="56" spans="1:31">
      <c r="A56" s="4">
        <f t="shared" si="0"/>
        <v>1909</v>
      </c>
      <c r="B56" s="91"/>
      <c r="D56" s="117">
        <v>11.817293449999999</v>
      </c>
      <c r="F56" s="49">
        <v>5462.5950000000003</v>
      </c>
      <c r="J56" s="7">
        <f t="shared" si="1"/>
        <v>4.3956043956044022</v>
      </c>
      <c r="K56" s="7">
        <v>-1.0025062656641612</v>
      </c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48"/>
    </row>
    <row r="57" spans="1:31">
      <c r="A57" s="4">
        <f t="shared" si="0"/>
        <v>1910</v>
      </c>
      <c r="B57" s="91"/>
      <c r="D57" s="117">
        <v>12.1489344</v>
      </c>
      <c r="F57" s="49">
        <v>5583.9860000000008</v>
      </c>
      <c r="J57" s="7">
        <f t="shared" si="1"/>
        <v>2.2222222222222365</v>
      </c>
      <c r="K57" s="7">
        <v>0</v>
      </c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48"/>
    </row>
    <row r="58" spans="1:31">
      <c r="A58" s="4">
        <f t="shared" si="0"/>
        <v>1911</v>
      </c>
      <c r="B58" s="91"/>
      <c r="D58" s="117">
        <v>12.56509879</v>
      </c>
      <c r="F58" s="49">
        <v>5743.7110000000011</v>
      </c>
      <c r="J58" s="7">
        <f t="shared" si="1"/>
        <v>2.8604118993134975</v>
      </c>
      <c r="K58" s="7">
        <v>4.3037974683544284</v>
      </c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48"/>
    </row>
    <row r="59" spans="1:31">
      <c r="A59" s="4">
        <f t="shared" si="0"/>
        <v>1912</v>
      </c>
      <c r="B59" s="91"/>
      <c r="D59" s="117">
        <v>13.31861821</v>
      </c>
      <c r="F59" s="49">
        <v>6063.161000000001</v>
      </c>
      <c r="J59" s="7">
        <f t="shared" si="1"/>
        <v>5.5617352614015569</v>
      </c>
      <c r="K59" s="7">
        <v>1.9417475728155356</v>
      </c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48"/>
    </row>
    <row r="60" spans="1:31">
      <c r="A60" s="4">
        <f t="shared" si="0"/>
        <v>1913</v>
      </c>
      <c r="B60" s="91"/>
      <c r="D60" s="117">
        <v>14.329638000000001</v>
      </c>
      <c r="F60" s="49">
        <v>6389</v>
      </c>
      <c r="J60" s="7">
        <f t="shared" si="1"/>
        <v>5.3740779768176816</v>
      </c>
      <c r="K60" s="7">
        <v>0</v>
      </c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48"/>
    </row>
    <row r="61" spans="1:31">
      <c r="A61" s="4">
        <f t="shared" si="0"/>
        <v>1914</v>
      </c>
      <c r="B61" s="91">
        <v>1.712</v>
      </c>
      <c r="D61" s="117">
        <v>15.01420877</v>
      </c>
      <c r="F61" s="49">
        <v>6107.8839999999991</v>
      </c>
      <c r="H61" s="24">
        <f>100*B61/D61</f>
        <v>11.402532269437732</v>
      </c>
      <c r="J61" s="7">
        <f t="shared" si="1"/>
        <v>-4.4000000000000146</v>
      </c>
      <c r="K61" s="7">
        <v>0</v>
      </c>
      <c r="L61" s="18">
        <f t="shared" ref="L61:L124" si="2">IF(AND(H61&gt;0,H61&lt;30),1,0)</f>
        <v>1</v>
      </c>
      <c r="M61" s="18">
        <f t="shared" ref="M61:M124" si="3">IF(AND($H61&gt;30,$H61&lt;60),1,0)</f>
        <v>0</v>
      </c>
      <c r="N61" s="18">
        <f t="shared" ref="N61:N124" si="4">IF(AND($H61&gt;60,$H61&lt;90),1,0)</f>
        <v>0</v>
      </c>
      <c r="O61" s="48">
        <f t="shared" ref="O61:O124" si="5">IF($H61&gt;90,1,0)</f>
        <v>0</v>
      </c>
      <c r="P61" s="47">
        <f t="shared" ref="P61:P124" si="6">IF(L61=1,$J61,"n.a.")</f>
        <v>-4.4000000000000146</v>
      </c>
      <c r="Q61" s="47" t="str">
        <f t="shared" ref="Q61:Q124" si="7">IF(M61=1,$J61,"n.a.")</f>
        <v>n.a.</v>
      </c>
      <c r="R61" s="47" t="str">
        <f t="shared" ref="R61:R124" si="8">IF(N61=1,$J61,"n.a.")</f>
        <v>n.a.</v>
      </c>
      <c r="S61" s="47" t="str">
        <f t="shared" ref="S61:S124" si="9">IF(O61=1,$J61,"n.a.")</f>
        <v>n.a.</v>
      </c>
      <c r="T61" s="47">
        <f t="shared" ref="T61:T124" si="10">IF(L61=1,$K61,"n.a.")</f>
        <v>0</v>
      </c>
      <c r="U61" s="47" t="str">
        <f t="shared" ref="U61:U124" si="11">IF(M61=1,$K61,"n.a.")</f>
        <v>n.a.</v>
      </c>
      <c r="V61" s="47" t="str">
        <f t="shared" ref="V61:V124" si="12">IF(N61=1,$K61,"n.a.")</f>
        <v>n.a.</v>
      </c>
      <c r="W61" s="47" t="str">
        <f t="shared" ref="W61:W124" si="13">IF(O61=1,$K61,"n.a.")</f>
        <v>n.a.</v>
      </c>
      <c r="X61" s="48"/>
      <c r="Y61" s="48"/>
      <c r="Z61" s="48"/>
      <c r="AA61" s="48"/>
      <c r="AB61" s="48"/>
      <c r="AC61" s="48"/>
      <c r="AD61" s="48"/>
      <c r="AE61" s="48"/>
    </row>
    <row r="62" spans="1:31">
      <c r="A62" s="4">
        <f t="shared" si="0"/>
        <v>1915</v>
      </c>
      <c r="B62" s="91">
        <v>1.794</v>
      </c>
      <c r="D62" s="117">
        <v>14.94834872</v>
      </c>
      <c r="F62" s="49">
        <v>5801.2119999999995</v>
      </c>
      <c r="H62" s="24">
        <f t="shared" ref="H62:H124" si="14">100*B62/D62</f>
        <v>12.00132558855638</v>
      </c>
      <c r="J62" s="7">
        <f t="shared" si="1"/>
        <v>-5.0209205020920411</v>
      </c>
      <c r="K62" s="7">
        <v>20</v>
      </c>
      <c r="L62" s="18">
        <f t="shared" si="2"/>
        <v>1</v>
      </c>
      <c r="M62" s="18">
        <f t="shared" si="3"/>
        <v>0</v>
      </c>
      <c r="N62" s="18">
        <f t="shared" si="4"/>
        <v>0</v>
      </c>
      <c r="O62" s="48">
        <f t="shared" si="5"/>
        <v>0</v>
      </c>
      <c r="P62" s="47">
        <f t="shared" si="6"/>
        <v>-5.0209205020920411</v>
      </c>
      <c r="Q62" s="47" t="str">
        <f t="shared" si="7"/>
        <v>n.a.</v>
      </c>
      <c r="R62" s="47" t="str">
        <f t="shared" si="8"/>
        <v>n.a.</v>
      </c>
      <c r="S62" s="47" t="str">
        <f t="shared" si="9"/>
        <v>n.a.</v>
      </c>
      <c r="T62" s="47">
        <f t="shared" si="10"/>
        <v>20</v>
      </c>
      <c r="U62" s="47" t="str">
        <f t="shared" si="11"/>
        <v>n.a.</v>
      </c>
      <c r="V62" s="47" t="str">
        <f t="shared" si="12"/>
        <v>n.a.</v>
      </c>
      <c r="W62" s="47" t="str">
        <f t="shared" si="13"/>
        <v>n.a.</v>
      </c>
      <c r="X62" s="48"/>
      <c r="Y62" s="48"/>
      <c r="Z62" s="48"/>
      <c r="AA62" s="48"/>
      <c r="AB62" s="48"/>
      <c r="AC62" s="48"/>
      <c r="AD62" s="48"/>
      <c r="AE62" s="48"/>
    </row>
    <row r="63" spans="1:31">
      <c r="A63" s="4">
        <f t="shared" si="0"/>
        <v>1916</v>
      </c>
      <c r="B63" s="91">
        <v>1.9750000000000001</v>
      </c>
      <c r="D63" s="117">
        <v>16.454149130000001</v>
      </c>
      <c r="F63" s="49">
        <v>5877.88</v>
      </c>
      <c r="H63" s="24">
        <f t="shared" si="14"/>
        <v>12.003051536703799</v>
      </c>
      <c r="J63" s="7">
        <f t="shared" si="1"/>
        <v>1.3215859030837107</v>
      </c>
      <c r="K63" s="7">
        <v>33.432539682539677</v>
      </c>
      <c r="L63" s="18">
        <f t="shared" si="2"/>
        <v>1</v>
      </c>
      <c r="M63" s="18">
        <f t="shared" si="3"/>
        <v>0</v>
      </c>
      <c r="N63" s="18">
        <f t="shared" si="4"/>
        <v>0</v>
      </c>
      <c r="O63" s="48">
        <f t="shared" si="5"/>
        <v>0</v>
      </c>
      <c r="P63" s="47">
        <f t="shared" si="6"/>
        <v>1.3215859030837107</v>
      </c>
      <c r="Q63" s="47" t="str">
        <f t="shared" si="7"/>
        <v>n.a.</v>
      </c>
      <c r="R63" s="47" t="str">
        <f t="shared" si="8"/>
        <v>n.a.</v>
      </c>
      <c r="S63" s="47" t="str">
        <f t="shared" si="9"/>
        <v>n.a.</v>
      </c>
      <c r="T63" s="47">
        <f t="shared" si="10"/>
        <v>33.432539682539677</v>
      </c>
      <c r="U63" s="47" t="str">
        <f t="shared" si="11"/>
        <v>n.a.</v>
      </c>
      <c r="V63" s="47" t="str">
        <f t="shared" si="12"/>
        <v>n.a.</v>
      </c>
      <c r="W63" s="47" t="str">
        <f t="shared" si="13"/>
        <v>n.a.</v>
      </c>
      <c r="X63" s="48"/>
      <c r="Y63" s="48"/>
      <c r="Z63" s="48"/>
      <c r="AA63" s="48"/>
      <c r="AB63" s="48"/>
      <c r="AC63" s="48"/>
      <c r="AD63" s="48"/>
      <c r="AE63" s="48"/>
    </row>
    <row r="64" spans="1:31">
      <c r="A64" s="4">
        <f t="shared" si="0"/>
        <v>1917</v>
      </c>
      <c r="B64" s="91">
        <v>2.4049999999999998</v>
      </c>
      <c r="D64" s="117">
        <v>23.17180553</v>
      </c>
      <c r="F64" s="49">
        <v>4938.6969999999992</v>
      </c>
      <c r="H64" s="24">
        <f t="shared" si="14"/>
        <v>10.378992680938488</v>
      </c>
      <c r="J64" s="7">
        <f t="shared" si="1"/>
        <v>-15.978260869565231</v>
      </c>
      <c r="K64" s="7">
        <v>93.680297397769536</v>
      </c>
      <c r="L64" s="18">
        <f t="shared" si="2"/>
        <v>1</v>
      </c>
      <c r="M64" s="18">
        <f t="shared" si="3"/>
        <v>0</v>
      </c>
      <c r="N64" s="18">
        <f t="shared" si="4"/>
        <v>0</v>
      </c>
      <c r="O64" s="48">
        <f t="shared" si="5"/>
        <v>0</v>
      </c>
      <c r="P64" s="47">
        <f t="shared" si="6"/>
        <v>-15.978260869565231</v>
      </c>
      <c r="Q64" s="47" t="str">
        <f t="shared" si="7"/>
        <v>n.a.</v>
      </c>
      <c r="R64" s="47" t="str">
        <f t="shared" si="8"/>
        <v>n.a.</v>
      </c>
      <c r="S64" s="47" t="str">
        <f t="shared" si="9"/>
        <v>n.a.</v>
      </c>
      <c r="T64" s="47">
        <f t="shared" si="10"/>
        <v>93.680297397769536</v>
      </c>
      <c r="U64" s="47" t="str">
        <f t="shared" si="11"/>
        <v>n.a.</v>
      </c>
      <c r="V64" s="47" t="str">
        <f t="shared" si="12"/>
        <v>n.a.</v>
      </c>
      <c r="W64" s="47" t="str">
        <f t="shared" si="13"/>
        <v>n.a.</v>
      </c>
      <c r="X64" s="48"/>
      <c r="Y64" s="48"/>
      <c r="Z64" s="48"/>
      <c r="AA64" s="48"/>
      <c r="AB64" s="48"/>
      <c r="AC64" s="48"/>
      <c r="AD64" s="48"/>
      <c r="AE64" s="48"/>
    </row>
    <row r="65" spans="1:31">
      <c r="A65" s="4">
        <f t="shared" si="0"/>
        <v>1918</v>
      </c>
      <c r="B65" s="91">
        <v>10.482000000000001</v>
      </c>
      <c r="D65" s="117">
        <v>37.144395400000001</v>
      </c>
      <c r="F65" s="49">
        <v>4280.63</v>
      </c>
      <c r="H65" s="24">
        <f t="shared" si="14"/>
        <v>28.219600526867104</v>
      </c>
      <c r="J65" s="7">
        <f t="shared" si="1"/>
        <v>-13.324708926261309</v>
      </c>
      <c r="K65" s="7">
        <v>241.957773512476</v>
      </c>
      <c r="L65" s="18">
        <f t="shared" si="2"/>
        <v>1</v>
      </c>
      <c r="M65" s="18">
        <f t="shared" si="3"/>
        <v>0</v>
      </c>
      <c r="N65" s="18">
        <f t="shared" si="4"/>
        <v>0</v>
      </c>
      <c r="O65" s="48">
        <f t="shared" si="5"/>
        <v>0</v>
      </c>
      <c r="P65" s="47">
        <f t="shared" si="6"/>
        <v>-13.324708926261309</v>
      </c>
      <c r="Q65" s="47" t="str">
        <f t="shared" si="7"/>
        <v>n.a.</v>
      </c>
      <c r="R65" s="47" t="str">
        <f t="shared" si="8"/>
        <v>n.a.</v>
      </c>
      <c r="S65" s="47" t="str">
        <f t="shared" si="9"/>
        <v>n.a.</v>
      </c>
      <c r="T65" s="47">
        <f t="shared" si="10"/>
        <v>241.957773512476</v>
      </c>
      <c r="U65" s="47" t="str">
        <f t="shared" si="11"/>
        <v>n.a.</v>
      </c>
      <c r="V65" s="47" t="str">
        <f t="shared" si="12"/>
        <v>n.a.</v>
      </c>
      <c r="W65" s="47" t="str">
        <f t="shared" si="13"/>
        <v>n.a.</v>
      </c>
      <c r="X65" s="48"/>
      <c r="Y65" s="48"/>
      <c r="Z65" s="48"/>
      <c r="AA65" s="48"/>
      <c r="AB65" s="48"/>
      <c r="AC65" s="48"/>
      <c r="AD65" s="48"/>
      <c r="AE65" s="48"/>
    </row>
    <row r="66" spans="1:31">
      <c r="A66" s="4">
        <f t="shared" si="0"/>
        <v>1919</v>
      </c>
      <c r="B66" s="91">
        <v>18.36</v>
      </c>
      <c r="D66" s="117">
        <v>53.73203256</v>
      </c>
      <c r="F66" s="49">
        <v>5168.701</v>
      </c>
      <c r="H66" s="24">
        <f t="shared" si="14"/>
        <v>34.169561666029033</v>
      </c>
      <c r="J66" s="7">
        <f t="shared" si="1"/>
        <v>20.746268656716403</v>
      </c>
      <c r="K66" s="7">
        <v>-11.326897171082177</v>
      </c>
      <c r="L66" s="18">
        <f t="shared" si="2"/>
        <v>0</v>
      </c>
      <c r="M66" s="18">
        <f t="shared" si="3"/>
        <v>1</v>
      </c>
      <c r="N66" s="18">
        <f t="shared" si="4"/>
        <v>0</v>
      </c>
      <c r="O66" s="48">
        <f t="shared" si="5"/>
        <v>0</v>
      </c>
      <c r="P66" s="47" t="str">
        <f t="shared" si="6"/>
        <v>n.a.</v>
      </c>
      <c r="Q66" s="47">
        <f t="shared" si="7"/>
        <v>20.746268656716403</v>
      </c>
      <c r="R66" s="47" t="str">
        <f t="shared" si="8"/>
        <v>n.a.</v>
      </c>
      <c r="S66" s="47" t="str">
        <f t="shared" si="9"/>
        <v>n.a.</v>
      </c>
      <c r="T66" s="47" t="str">
        <f t="shared" si="10"/>
        <v>n.a.</v>
      </c>
      <c r="U66" s="47">
        <f t="shared" si="11"/>
        <v>-11.326897171082177</v>
      </c>
      <c r="V66" s="47" t="str">
        <f t="shared" si="12"/>
        <v>n.a.</v>
      </c>
      <c r="W66" s="47" t="str">
        <f t="shared" si="13"/>
        <v>n.a.</v>
      </c>
      <c r="X66" s="48"/>
      <c r="Y66" s="48"/>
      <c r="Z66" s="48"/>
      <c r="AA66" s="48"/>
      <c r="AB66" s="48"/>
      <c r="AC66" s="48"/>
      <c r="AD66" s="48"/>
      <c r="AE66" s="48"/>
    </row>
    <row r="67" spans="1:31">
      <c r="A67" s="4">
        <f t="shared" si="0"/>
        <v>1920</v>
      </c>
      <c r="B67" s="91">
        <v>19.361000000000001</v>
      </c>
      <c r="D67" s="117">
        <v>81.741743319999998</v>
      </c>
      <c r="F67" s="49">
        <v>5782.0450000000001</v>
      </c>
      <c r="H67" s="24">
        <f t="shared" si="14"/>
        <v>23.685572650691054</v>
      </c>
      <c r="J67" s="7">
        <f t="shared" si="1"/>
        <v>11.86650185414091</v>
      </c>
      <c r="K67" s="7">
        <v>0</v>
      </c>
      <c r="L67" s="18">
        <f t="shared" si="2"/>
        <v>1</v>
      </c>
      <c r="M67" s="18">
        <f t="shared" si="3"/>
        <v>0</v>
      </c>
      <c r="N67" s="18">
        <f t="shared" si="4"/>
        <v>0</v>
      </c>
      <c r="O67" s="48">
        <f t="shared" si="5"/>
        <v>0</v>
      </c>
      <c r="P67" s="47">
        <f t="shared" si="6"/>
        <v>11.86650185414091</v>
      </c>
      <c r="Q67" s="47" t="str">
        <f t="shared" si="7"/>
        <v>n.a.</v>
      </c>
      <c r="R67" s="47" t="str">
        <f t="shared" si="8"/>
        <v>n.a.</v>
      </c>
      <c r="S67" s="47" t="str">
        <f t="shared" si="9"/>
        <v>n.a.</v>
      </c>
      <c r="T67" s="47">
        <f t="shared" si="10"/>
        <v>0</v>
      </c>
      <c r="U67" s="47" t="str">
        <f t="shared" si="11"/>
        <v>n.a.</v>
      </c>
      <c r="V67" s="47" t="str">
        <f t="shared" si="12"/>
        <v>n.a.</v>
      </c>
      <c r="W67" s="47" t="str">
        <f t="shared" si="13"/>
        <v>n.a.</v>
      </c>
      <c r="X67" s="48"/>
      <c r="Y67" s="48"/>
      <c r="Z67" s="48"/>
      <c r="AA67" s="48"/>
      <c r="AB67" s="48"/>
      <c r="AC67" s="48"/>
      <c r="AD67" s="48"/>
      <c r="AE67" s="48"/>
    </row>
    <row r="68" spans="1:31">
      <c r="A68" s="4">
        <f t="shared" si="0"/>
        <v>1921</v>
      </c>
      <c r="B68" s="91">
        <v>19.338000000000001</v>
      </c>
      <c r="D68" s="117">
        <v>129.8309988</v>
      </c>
      <c r="F68" s="49">
        <v>5973.7150000000001</v>
      </c>
      <c r="H68" s="24">
        <f t="shared" si="14"/>
        <v>14.894747925177327</v>
      </c>
      <c r="J68" s="7">
        <f t="shared" si="1"/>
        <v>3.3149171270718147</v>
      </c>
      <c r="K68" s="7">
        <v>15.367360860803954</v>
      </c>
      <c r="L68" s="18">
        <f t="shared" si="2"/>
        <v>1</v>
      </c>
      <c r="M68" s="18">
        <f t="shared" si="3"/>
        <v>0</v>
      </c>
      <c r="N68" s="18">
        <f t="shared" si="4"/>
        <v>0</v>
      </c>
      <c r="O68" s="48">
        <f t="shared" si="5"/>
        <v>0</v>
      </c>
      <c r="P68" s="47">
        <f t="shared" si="6"/>
        <v>3.3149171270718147</v>
      </c>
      <c r="Q68" s="47" t="str">
        <f t="shared" si="7"/>
        <v>n.a.</v>
      </c>
      <c r="R68" s="47" t="str">
        <f t="shared" si="8"/>
        <v>n.a.</v>
      </c>
      <c r="S68" s="47" t="str">
        <f t="shared" si="9"/>
        <v>n.a.</v>
      </c>
      <c r="T68" s="47">
        <f t="shared" si="10"/>
        <v>15.367360860803954</v>
      </c>
      <c r="U68" s="47" t="str">
        <f t="shared" si="11"/>
        <v>n.a.</v>
      </c>
      <c r="V68" s="47" t="str">
        <f t="shared" si="12"/>
        <v>n.a.</v>
      </c>
      <c r="W68" s="47" t="str">
        <f t="shared" si="13"/>
        <v>n.a.</v>
      </c>
      <c r="X68" s="48"/>
      <c r="Y68" s="48"/>
      <c r="Z68" s="48"/>
      <c r="AA68" s="48"/>
      <c r="AB68" s="48"/>
      <c r="AC68" s="48"/>
      <c r="AD68" s="48"/>
      <c r="AE68" s="48"/>
    </row>
    <row r="69" spans="1:31">
      <c r="A69" s="4">
        <f t="shared" si="0"/>
        <v>1922</v>
      </c>
      <c r="B69" s="91">
        <v>18.777999999999999</v>
      </c>
      <c r="D69" s="117">
        <v>152.60732110000001</v>
      </c>
      <c r="F69" s="49">
        <v>6606.2260000000006</v>
      </c>
      <c r="H69" s="24">
        <f t="shared" si="14"/>
        <v>12.304783194310328</v>
      </c>
      <c r="J69" s="7">
        <f t="shared" si="1"/>
        <v>10.588235294117654</v>
      </c>
      <c r="K69" s="7">
        <v>-1.8809302983428258</v>
      </c>
      <c r="L69" s="18">
        <f t="shared" si="2"/>
        <v>1</v>
      </c>
      <c r="M69" s="18">
        <f t="shared" si="3"/>
        <v>0</v>
      </c>
      <c r="N69" s="18">
        <f t="shared" si="4"/>
        <v>0</v>
      </c>
      <c r="O69" s="48">
        <f t="shared" si="5"/>
        <v>0</v>
      </c>
      <c r="P69" s="47">
        <f t="shared" si="6"/>
        <v>10.588235294117654</v>
      </c>
      <c r="Q69" s="47" t="str">
        <f t="shared" si="7"/>
        <v>n.a.</v>
      </c>
      <c r="R69" s="47" t="str">
        <f t="shared" si="8"/>
        <v>n.a.</v>
      </c>
      <c r="S69" s="47" t="str">
        <f t="shared" si="9"/>
        <v>n.a.</v>
      </c>
      <c r="T69" s="47">
        <f t="shared" si="10"/>
        <v>-1.8809302983428258</v>
      </c>
      <c r="U69" s="47" t="str">
        <f t="shared" si="11"/>
        <v>n.a.</v>
      </c>
      <c r="V69" s="47" t="str">
        <f t="shared" si="12"/>
        <v>n.a.</v>
      </c>
      <c r="W69" s="47" t="str">
        <f t="shared" si="13"/>
        <v>n.a.</v>
      </c>
      <c r="X69" s="48"/>
      <c r="Y69" s="48"/>
      <c r="Z69" s="48"/>
      <c r="AA69" s="48"/>
      <c r="AB69" s="48"/>
      <c r="AC69" s="48"/>
      <c r="AD69" s="48"/>
      <c r="AE69" s="48"/>
    </row>
    <row r="70" spans="1:31">
      <c r="A70" s="4">
        <f t="shared" si="0"/>
        <v>1923</v>
      </c>
      <c r="B70" s="91">
        <v>24.151999999999997</v>
      </c>
      <c r="D70" s="117">
        <v>164.9754781</v>
      </c>
      <c r="F70" s="49">
        <v>7091.79</v>
      </c>
      <c r="H70" s="24">
        <f t="shared" si="14"/>
        <v>14.639751481950697</v>
      </c>
      <c r="J70" s="7">
        <f t="shared" si="1"/>
        <v>7.3500967117988258</v>
      </c>
      <c r="K70" s="7">
        <v>0.96082657316775433</v>
      </c>
      <c r="L70" s="18">
        <f t="shared" si="2"/>
        <v>1</v>
      </c>
      <c r="M70" s="18">
        <f t="shared" si="3"/>
        <v>0</v>
      </c>
      <c r="N70" s="18">
        <f t="shared" si="4"/>
        <v>0</v>
      </c>
      <c r="O70" s="48">
        <f t="shared" si="5"/>
        <v>0</v>
      </c>
      <c r="P70" s="47">
        <f t="shared" si="6"/>
        <v>7.3500967117988258</v>
      </c>
      <c r="Q70" s="47" t="str">
        <f t="shared" si="7"/>
        <v>n.a.</v>
      </c>
      <c r="R70" s="47" t="str">
        <f t="shared" si="8"/>
        <v>n.a.</v>
      </c>
      <c r="S70" s="47" t="str">
        <f t="shared" si="9"/>
        <v>n.a.</v>
      </c>
      <c r="T70" s="47">
        <f t="shared" si="10"/>
        <v>0.96082657316775433</v>
      </c>
      <c r="U70" s="47" t="str">
        <f t="shared" si="11"/>
        <v>n.a.</v>
      </c>
      <c r="V70" s="47" t="str">
        <f t="shared" si="12"/>
        <v>n.a.</v>
      </c>
      <c r="W70" s="47" t="str">
        <f t="shared" si="13"/>
        <v>n.a.</v>
      </c>
      <c r="X70" s="48"/>
      <c r="Y70" s="48"/>
      <c r="Z70" s="48"/>
      <c r="AA70" s="48"/>
      <c r="AB70" s="48"/>
      <c r="AC70" s="48"/>
      <c r="AD70" s="48"/>
      <c r="AE70" s="48"/>
    </row>
    <row r="71" spans="1:31">
      <c r="A71" s="4">
        <f t="shared" si="0"/>
        <v>1924</v>
      </c>
      <c r="B71" s="91">
        <v>22.794</v>
      </c>
      <c r="D71" s="117">
        <v>174.56818040000002</v>
      </c>
      <c r="F71" s="49">
        <v>7277.0710000000008</v>
      </c>
      <c r="H71" s="24">
        <f t="shared" si="14"/>
        <v>13.0573624286915</v>
      </c>
      <c r="J71" s="7">
        <f t="shared" si="1"/>
        <v>2.6126126126126303</v>
      </c>
      <c r="K71" s="7">
        <v>2.8788784134235157</v>
      </c>
      <c r="L71" s="18">
        <f t="shared" si="2"/>
        <v>1</v>
      </c>
      <c r="M71" s="18">
        <f t="shared" si="3"/>
        <v>0</v>
      </c>
      <c r="N71" s="18">
        <f t="shared" si="4"/>
        <v>0</v>
      </c>
      <c r="O71" s="48">
        <f t="shared" si="5"/>
        <v>0</v>
      </c>
      <c r="P71" s="47">
        <f t="shared" si="6"/>
        <v>2.6126126126126303</v>
      </c>
      <c r="Q71" s="47" t="str">
        <f t="shared" si="7"/>
        <v>n.a.</v>
      </c>
      <c r="R71" s="47" t="str">
        <f t="shared" si="8"/>
        <v>n.a.</v>
      </c>
      <c r="S71" s="47" t="str">
        <f t="shared" si="9"/>
        <v>n.a.</v>
      </c>
      <c r="T71" s="47">
        <f t="shared" si="10"/>
        <v>2.8788784134235157</v>
      </c>
      <c r="U71" s="47" t="str">
        <f t="shared" si="11"/>
        <v>n.a.</v>
      </c>
      <c r="V71" s="47" t="str">
        <f t="shared" si="12"/>
        <v>n.a.</v>
      </c>
      <c r="W71" s="47" t="str">
        <f t="shared" si="13"/>
        <v>n.a.</v>
      </c>
      <c r="X71" s="48"/>
      <c r="Y71" s="48"/>
      <c r="Z71" s="48"/>
      <c r="AA71" s="48"/>
      <c r="AB71" s="48"/>
      <c r="AC71" s="48"/>
      <c r="AD71" s="48"/>
      <c r="AE71" s="48"/>
    </row>
    <row r="72" spans="1:31">
      <c r="A72" s="4">
        <f t="shared" ref="A72:A121" si="15">A71+1</f>
        <v>1925</v>
      </c>
      <c r="B72" s="91">
        <v>24.753</v>
      </c>
      <c r="D72" s="117">
        <v>186.6533192</v>
      </c>
      <c r="F72" s="49">
        <v>7692.3560000000007</v>
      </c>
      <c r="H72" s="24">
        <f t="shared" si="14"/>
        <v>13.261483967224303</v>
      </c>
      <c r="J72" s="7">
        <f t="shared" ref="J72:J122" si="16">100*(F72/F71-1)</f>
        <v>5.7067603160667169</v>
      </c>
      <c r="K72" s="7">
        <v>1.3101653391862182</v>
      </c>
      <c r="L72" s="18">
        <f t="shared" si="2"/>
        <v>1</v>
      </c>
      <c r="M72" s="18">
        <f t="shared" si="3"/>
        <v>0</v>
      </c>
      <c r="N72" s="18">
        <f t="shared" si="4"/>
        <v>0</v>
      </c>
      <c r="O72" s="48">
        <f t="shared" si="5"/>
        <v>0</v>
      </c>
      <c r="P72" s="47">
        <f t="shared" si="6"/>
        <v>5.7067603160667169</v>
      </c>
      <c r="Q72" s="47" t="str">
        <f t="shared" si="7"/>
        <v>n.a.</v>
      </c>
      <c r="R72" s="47" t="str">
        <f t="shared" si="8"/>
        <v>n.a.</v>
      </c>
      <c r="S72" s="47" t="str">
        <f t="shared" si="9"/>
        <v>n.a.</v>
      </c>
      <c r="T72" s="47">
        <f t="shared" si="10"/>
        <v>1.3101653391862182</v>
      </c>
      <c r="U72" s="47" t="str">
        <f t="shared" si="11"/>
        <v>n.a.</v>
      </c>
      <c r="V72" s="47" t="str">
        <f t="shared" si="12"/>
        <v>n.a.</v>
      </c>
      <c r="W72" s="47" t="str">
        <f t="shared" si="13"/>
        <v>n.a.</v>
      </c>
      <c r="X72" s="48"/>
      <c r="Y72" s="48"/>
      <c r="Z72" s="48"/>
      <c r="AA72" s="48"/>
      <c r="AB72" s="48"/>
      <c r="AC72" s="48"/>
      <c r="AD72" s="48"/>
      <c r="AE72" s="48"/>
    </row>
    <row r="73" spans="1:31">
      <c r="A73" s="4">
        <f t="shared" si="15"/>
        <v>1926</v>
      </c>
      <c r="B73" s="91">
        <v>28.468000000000004</v>
      </c>
      <c r="D73" s="117">
        <v>200.10560910000001</v>
      </c>
      <c r="F73" s="49">
        <v>7986.25</v>
      </c>
      <c r="H73" s="24">
        <f t="shared" si="14"/>
        <v>14.226487767153749</v>
      </c>
      <c r="J73" s="7">
        <f t="shared" si="16"/>
        <v>3.8205980066445155</v>
      </c>
      <c r="K73" s="7">
        <v>-1.2290284822473645</v>
      </c>
      <c r="L73" s="18">
        <f t="shared" si="2"/>
        <v>1</v>
      </c>
      <c r="M73" s="18">
        <f t="shared" si="3"/>
        <v>0</v>
      </c>
      <c r="N73" s="18">
        <f t="shared" si="4"/>
        <v>0</v>
      </c>
      <c r="O73" s="48">
        <f t="shared" si="5"/>
        <v>0</v>
      </c>
      <c r="P73" s="47">
        <f t="shared" si="6"/>
        <v>3.8205980066445155</v>
      </c>
      <c r="Q73" s="47" t="str">
        <f t="shared" si="7"/>
        <v>n.a.</v>
      </c>
      <c r="R73" s="47" t="str">
        <f t="shared" si="8"/>
        <v>n.a.</v>
      </c>
      <c r="S73" s="47" t="str">
        <f t="shared" si="9"/>
        <v>n.a.</v>
      </c>
      <c r="T73" s="47">
        <f t="shared" si="10"/>
        <v>-1.2290284822473645</v>
      </c>
      <c r="U73" s="47" t="str">
        <f t="shared" si="11"/>
        <v>n.a.</v>
      </c>
      <c r="V73" s="47" t="str">
        <f t="shared" si="12"/>
        <v>n.a.</v>
      </c>
      <c r="W73" s="47" t="str">
        <f t="shared" si="13"/>
        <v>n.a.</v>
      </c>
      <c r="X73" s="48"/>
      <c r="Y73" s="48"/>
      <c r="Z73" s="48"/>
      <c r="AA73" s="48"/>
      <c r="AB73" s="48"/>
      <c r="AC73" s="48"/>
      <c r="AD73" s="48"/>
      <c r="AE73" s="48"/>
    </row>
    <row r="74" spans="1:31">
      <c r="A74" s="4">
        <f t="shared" si="15"/>
        <v>1927</v>
      </c>
      <c r="B74" s="91">
        <v>26.95</v>
      </c>
      <c r="D74" s="117">
        <v>210.53482939999998</v>
      </c>
      <c r="F74" s="49">
        <v>8612.3720000000012</v>
      </c>
      <c r="H74" s="24">
        <f t="shared" si="14"/>
        <v>12.800732342864313</v>
      </c>
      <c r="J74" s="7">
        <f t="shared" si="16"/>
        <v>7.8400000000000247</v>
      </c>
      <c r="K74" s="7">
        <v>2.7310987936094029</v>
      </c>
      <c r="L74" s="18">
        <f t="shared" si="2"/>
        <v>1</v>
      </c>
      <c r="M74" s="18">
        <f t="shared" si="3"/>
        <v>0</v>
      </c>
      <c r="N74" s="18">
        <f t="shared" si="4"/>
        <v>0</v>
      </c>
      <c r="O74" s="48">
        <f t="shared" si="5"/>
        <v>0</v>
      </c>
      <c r="P74" s="47">
        <f t="shared" si="6"/>
        <v>7.8400000000000247</v>
      </c>
      <c r="Q74" s="47" t="str">
        <f t="shared" si="7"/>
        <v>n.a.</v>
      </c>
      <c r="R74" s="47" t="str">
        <f t="shared" si="8"/>
        <v>n.a.</v>
      </c>
      <c r="S74" s="47" t="str">
        <f t="shared" si="9"/>
        <v>n.a.</v>
      </c>
      <c r="T74" s="47">
        <f t="shared" si="10"/>
        <v>2.7310987936094029</v>
      </c>
      <c r="U74" s="47" t="str">
        <f t="shared" si="11"/>
        <v>n.a.</v>
      </c>
      <c r="V74" s="47" t="str">
        <f t="shared" si="12"/>
        <v>n.a.</v>
      </c>
      <c r="W74" s="47" t="str">
        <f t="shared" si="13"/>
        <v>n.a.</v>
      </c>
      <c r="X74" s="48"/>
      <c r="Y74" s="48"/>
      <c r="Z74" s="48"/>
      <c r="AA74" s="48"/>
      <c r="AB74" s="48"/>
      <c r="AC74" s="48"/>
      <c r="AD74" s="48"/>
      <c r="AE74" s="48"/>
    </row>
    <row r="75" spans="1:31">
      <c r="A75" s="4">
        <f t="shared" si="15"/>
        <v>1928</v>
      </c>
      <c r="B75" s="91">
        <v>29.396000000000001</v>
      </c>
      <c r="D75" s="117">
        <v>234.34865109999998</v>
      </c>
      <c r="F75" s="49">
        <v>9193.7710000000006</v>
      </c>
      <c r="H75" s="24">
        <f t="shared" si="14"/>
        <v>12.5437035212361</v>
      </c>
      <c r="J75" s="7">
        <f t="shared" si="16"/>
        <v>6.7507418397626084</v>
      </c>
      <c r="K75" s="7">
        <v>1.8596655669514854</v>
      </c>
      <c r="L75" s="18">
        <f t="shared" si="2"/>
        <v>1</v>
      </c>
      <c r="M75" s="18">
        <f t="shared" si="3"/>
        <v>0</v>
      </c>
      <c r="N75" s="18">
        <f t="shared" si="4"/>
        <v>0</v>
      </c>
      <c r="O75" s="48">
        <f t="shared" si="5"/>
        <v>0</v>
      </c>
      <c r="P75" s="47">
        <f t="shared" si="6"/>
        <v>6.7507418397626084</v>
      </c>
      <c r="Q75" s="47" t="str">
        <f t="shared" si="7"/>
        <v>n.a.</v>
      </c>
      <c r="R75" s="47" t="str">
        <f t="shared" si="8"/>
        <v>n.a.</v>
      </c>
      <c r="S75" s="47" t="str">
        <f t="shared" si="9"/>
        <v>n.a.</v>
      </c>
      <c r="T75" s="47">
        <f t="shared" si="10"/>
        <v>1.8596655669514854</v>
      </c>
      <c r="U75" s="47" t="str">
        <f t="shared" si="11"/>
        <v>n.a.</v>
      </c>
      <c r="V75" s="47" t="str">
        <f t="shared" si="12"/>
        <v>n.a.</v>
      </c>
      <c r="W75" s="47" t="str">
        <f t="shared" si="13"/>
        <v>n.a.</v>
      </c>
      <c r="X75" s="48"/>
      <c r="Y75" s="48"/>
      <c r="Z75" s="48"/>
      <c r="AA75" s="48"/>
      <c r="AB75" s="48"/>
      <c r="AC75" s="48"/>
      <c r="AD75" s="48"/>
      <c r="AE75" s="48"/>
    </row>
    <row r="76" spans="1:31">
      <c r="A76" s="4">
        <f t="shared" si="15"/>
        <v>1929</v>
      </c>
      <c r="B76" s="91">
        <v>30.236000000000001</v>
      </c>
      <c r="D76" s="117">
        <v>251.8250377</v>
      </c>
      <c r="F76" s="49">
        <v>9302.3839999999982</v>
      </c>
      <c r="H76" s="24">
        <f t="shared" si="14"/>
        <v>12.006748922249839</v>
      </c>
      <c r="J76" s="7">
        <f t="shared" si="16"/>
        <v>1.1813759555246328</v>
      </c>
      <c r="K76" s="7">
        <v>-1.9236295898113203</v>
      </c>
      <c r="L76" s="18">
        <f t="shared" si="2"/>
        <v>1</v>
      </c>
      <c r="M76" s="18">
        <f t="shared" si="3"/>
        <v>0</v>
      </c>
      <c r="N76" s="18">
        <f t="shared" si="4"/>
        <v>0</v>
      </c>
      <c r="O76" s="48">
        <f t="shared" si="5"/>
        <v>0</v>
      </c>
      <c r="P76" s="47">
        <f t="shared" si="6"/>
        <v>1.1813759555246328</v>
      </c>
      <c r="Q76" s="47" t="str">
        <f t="shared" si="7"/>
        <v>n.a.</v>
      </c>
      <c r="R76" s="47" t="str">
        <f t="shared" si="8"/>
        <v>n.a.</v>
      </c>
      <c r="S76" s="47" t="str">
        <f t="shared" si="9"/>
        <v>n.a.</v>
      </c>
      <c r="T76" s="47">
        <f t="shared" si="10"/>
        <v>-1.9236295898113203</v>
      </c>
      <c r="U76" s="47" t="str">
        <f t="shared" si="11"/>
        <v>n.a.</v>
      </c>
      <c r="V76" s="47" t="str">
        <f t="shared" si="12"/>
        <v>n.a.</v>
      </c>
      <c r="W76" s="47" t="str">
        <f t="shared" si="13"/>
        <v>n.a.</v>
      </c>
      <c r="X76" s="48"/>
      <c r="Y76" s="48"/>
      <c r="Z76" s="48"/>
      <c r="AA76" s="48"/>
      <c r="AB76" s="48"/>
      <c r="AC76" s="48"/>
      <c r="AD76" s="48"/>
      <c r="AE76" s="48"/>
    </row>
    <row r="77" spans="1:31">
      <c r="A77" s="4">
        <f t="shared" si="15"/>
        <v>1930</v>
      </c>
      <c r="B77" s="91">
        <v>30.570999999999998</v>
      </c>
      <c r="D77" s="117">
        <v>245.27525979999999</v>
      </c>
      <c r="F77" s="49">
        <v>9193.7710000000006</v>
      </c>
      <c r="H77" s="24">
        <f t="shared" si="14"/>
        <v>12.463955812309775</v>
      </c>
      <c r="J77" s="7">
        <f t="shared" si="16"/>
        <v>-1.1675824175823912</v>
      </c>
      <c r="K77" s="7">
        <v>-9.6563623554381692</v>
      </c>
      <c r="L77" s="18">
        <f t="shared" si="2"/>
        <v>1</v>
      </c>
      <c r="M77" s="18">
        <f t="shared" si="3"/>
        <v>0</v>
      </c>
      <c r="N77" s="18">
        <f t="shared" si="4"/>
        <v>0</v>
      </c>
      <c r="O77" s="48">
        <f t="shared" si="5"/>
        <v>0</v>
      </c>
      <c r="P77" s="47">
        <f t="shared" si="6"/>
        <v>-1.1675824175823912</v>
      </c>
      <c r="Q77" s="47" t="str">
        <f t="shared" si="7"/>
        <v>n.a.</v>
      </c>
      <c r="R77" s="47" t="str">
        <f t="shared" si="8"/>
        <v>n.a.</v>
      </c>
      <c r="S77" s="47" t="str">
        <f t="shared" si="9"/>
        <v>n.a.</v>
      </c>
      <c r="T77" s="47">
        <f t="shared" si="10"/>
        <v>-9.6563623554381692</v>
      </c>
      <c r="U77" s="47" t="str">
        <f t="shared" si="11"/>
        <v>n.a.</v>
      </c>
      <c r="V77" s="47" t="str">
        <f t="shared" si="12"/>
        <v>n.a.</v>
      </c>
      <c r="W77" s="47" t="str">
        <f t="shared" si="13"/>
        <v>n.a.</v>
      </c>
      <c r="X77" s="48"/>
      <c r="Y77" s="48"/>
      <c r="Z77" s="48"/>
      <c r="AA77" s="48"/>
      <c r="AB77" s="48"/>
      <c r="AC77" s="48"/>
      <c r="AD77" s="48"/>
      <c r="AE77" s="48"/>
    </row>
    <row r="78" spans="1:31">
      <c r="A78" s="4">
        <f t="shared" si="15"/>
        <v>1931</v>
      </c>
      <c r="B78" s="91">
        <v>32.421999999999997</v>
      </c>
      <c r="D78" s="117">
        <v>220.70219519999998</v>
      </c>
      <c r="F78" s="49">
        <v>8970.1560000000009</v>
      </c>
      <c r="H78" s="24">
        <f t="shared" si="14"/>
        <v>14.690384012999614</v>
      </c>
      <c r="J78" s="7">
        <f t="shared" si="16"/>
        <v>-2.432244614315493</v>
      </c>
      <c r="K78" s="7">
        <v>-5.598501407894835</v>
      </c>
      <c r="L78" s="18">
        <f t="shared" si="2"/>
        <v>1</v>
      </c>
      <c r="M78" s="18">
        <f t="shared" si="3"/>
        <v>0</v>
      </c>
      <c r="N78" s="18">
        <f t="shared" si="4"/>
        <v>0</v>
      </c>
      <c r="O78" s="48">
        <f t="shared" si="5"/>
        <v>0</v>
      </c>
      <c r="P78" s="47">
        <f t="shared" si="6"/>
        <v>-2.432244614315493</v>
      </c>
      <c r="Q78" s="47" t="str">
        <f t="shared" si="7"/>
        <v>n.a.</v>
      </c>
      <c r="R78" s="47" t="str">
        <f t="shared" si="8"/>
        <v>n.a.</v>
      </c>
      <c r="S78" s="47" t="str">
        <f t="shared" si="9"/>
        <v>n.a.</v>
      </c>
      <c r="T78" s="47">
        <f t="shared" si="10"/>
        <v>-5.598501407894835</v>
      </c>
      <c r="U78" s="47" t="str">
        <f t="shared" si="11"/>
        <v>n.a.</v>
      </c>
      <c r="V78" s="47" t="str">
        <f t="shared" si="12"/>
        <v>n.a.</v>
      </c>
      <c r="W78" s="47" t="str">
        <f t="shared" si="13"/>
        <v>n.a.</v>
      </c>
      <c r="X78" s="48"/>
      <c r="Y78" s="48"/>
      <c r="Z78" s="48"/>
      <c r="AA78" s="48"/>
      <c r="AB78" s="48"/>
      <c r="AC78" s="48"/>
      <c r="AD78" s="48"/>
      <c r="AE78" s="48"/>
    </row>
    <row r="79" spans="1:31">
      <c r="A79" s="4">
        <f t="shared" si="15"/>
        <v>1932</v>
      </c>
      <c r="B79" s="91">
        <v>34.719000000000001</v>
      </c>
      <c r="D79" s="117">
        <v>196.8379424</v>
      </c>
      <c r="F79" s="49">
        <v>8931.8220000000001</v>
      </c>
      <c r="H79" s="24">
        <f t="shared" si="14"/>
        <v>17.638367672756164</v>
      </c>
      <c r="J79" s="7">
        <f t="shared" si="16"/>
        <v>-0.42735042735043693</v>
      </c>
      <c r="K79" s="7">
        <v>-1.7187348900399169</v>
      </c>
      <c r="L79" s="18">
        <f t="shared" si="2"/>
        <v>1</v>
      </c>
      <c r="M79" s="18">
        <f t="shared" si="3"/>
        <v>0</v>
      </c>
      <c r="N79" s="18">
        <f t="shared" si="4"/>
        <v>0</v>
      </c>
      <c r="O79" s="48">
        <f t="shared" si="5"/>
        <v>0</v>
      </c>
      <c r="P79" s="47">
        <f t="shared" si="6"/>
        <v>-0.42735042735043693</v>
      </c>
      <c r="Q79" s="47" t="str">
        <f t="shared" si="7"/>
        <v>n.a.</v>
      </c>
      <c r="R79" s="47" t="str">
        <f t="shared" si="8"/>
        <v>n.a.</v>
      </c>
      <c r="S79" s="47" t="str">
        <f t="shared" si="9"/>
        <v>n.a.</v>
      </c>
      <c r="T79" s="47">
        <f t="shared" si="10"/>
        <v>-1.7187348900399169</v>
      </c>
      <c r="U79" s="47" t="str">
        <f t="shared" si="11"/>
        <v>n.a.</v>
      </c>
      <c r="V79" s="47" t="str">
        <f t="shared" si="12"/>
        <v>n.a.</v>
      </c>
      <c r="W79" s="47" t="str">
        <f t="shared" si="13"/>
        <v>n.a.</v>
      </c>
      <c r="X79" s="48"/>
      <c r="Y79" s="48"/>
      <c r="Z79" s="48"/>
      <c r="AA79" s="48"/>
      <c r="AB79" s="48"/>
      <c r="AC79" s="48"/>
      <c r="AD79" s="48"/>
      <c r="AE79" s="48"/>
    </row>
    <row r="80" spans="1:31">
      <c r="A80" s="4">
        <f t="shared" si="15"/>
        <v>1933</v>
      </c>
      <c r="B80" s="91">
        <v>35.076999999999998</v>
      </c>
      <c r="D80" s="117">
        <v>200.02638140000002</v>
      </c>
      <c r="F80" s="49">
        <v>9525.9989999999998</v>
      </c>
      <c r="H80" s="24">
        <f t="shared" si="14"/>
        <v>17.536186854200622</v>
      </c>
      <c r="J80" s="7">
        <f t="shared" si="16"/>
        <v>6.6523605150214493</v>
      </c>
      <c r="K80" s="7">
        <v>-2.9544695046133365</v>
      </c>
      <c r="L80" s="18">
        <f t="shared" si="2"/>
        <v>1</v>
      </c>
      <c r="M80" s="18">
        <f t="shared" si="3"/>
        <v>0</v>
      </c>
      <c r="N80" s="18">
        <f t="shared" si="4"/>
        <v>0</v>
      </c>
      <c r="O80" s="48">
        <f t="shared" si="5"/>
        <v>0</v>
      </c>
      <c r="P80" s="47">
        <f t="shared" si="6"/>
        <v>6.6523605150214493</v>
      </c>
      <c r="Q80" s="47" t="str">
        <f t="shared" si="7"/>
        <v>n.a.</v>
      </c>
      <c r="R80" s="47" t="str">
        <f t="shared" si="8"/>
        <v>n.a.</v>
      </c>
      <c r="S80" s="47" t="str">
        <f t="shared" si="9"/>
        <v>n.a.</v>
      </c>
      <c r="T80" s="47">
        <f t="shared" si="10"/>
        <v>-2.9544695046133365</v>
      </c>
      <c r="U80" s="47" t="str">
        <f t="shared" si="11"/>
        <v>n.a.</v>
      </c>
      <c r="V80" s="47" t="str">
        <f t="shared" si="12"/>
        <v>n.a.</v>
      </c>
      <c r="W80" s="47" t="str">
        <f t="shared" si="13"/>
        <v>n.a.</v>
      </c>
      <c r="X80" s="48"/>
      <c r="Y80" s="48"/>
      <c r="Z80" s="48"/>
      <c r="AA80" s="48"/>
      <c r="AB80" s="48"/>
      <c r="AC80" s="48"/>
      <c r="AD80" s="48"/>
      <c r="AE80" s="48"/>
    </row>
    <row r="81" spans="1:31">
      <c r="A81" s="4">
        <f t="shared" si="15"/>
        <v>1934</v>
      </c>
      <c r="B81" s="91">
        <v>33.818000000000005</v>
      </c>
      <c r="D81" s="117">
        <v>210.74186760000001</v>
      </c>
      <c r="F81" s="49">
        <v>10605.74</v>
      </c>
      <c r="H81" s="24">
        <f t="shared" si="14"/>
        <v>16.047119817780342</v>
      </c>
      <c r="J81" s="7">
        <f t="shared" si="16"/>
        <v>11.334674714956394</v>
      </c>
      <c r="K81" s="7">
        <v>-7.7923641997866278E-3</v>
      </c>
      <c r="L81" s="18">
        <f t="shared" si="2"/>
        <v>1</v>
      </c>
      <c r="M81" s="18">
        <f t="shared" si="3"/>
        <v>0</v>
      </c>
      <c r="N81" s="18">
        <f t="shared" si="4"/>
        <v>0</v>
      </c>
      <c r="O81" s="48">
        <f t="shared" si="5"/>
        <v>0</v>
      </c>
      <c r="P81" s="47">
        <f t="shared" si="6"/>
        <v>11.334674714956394</v>
      </c>
      <c r="Q81" s="47" t="str">
        <f t="shared" si="7"/>
        <v>n.a.</v>
      </c>
      <c r="R81" s="47" t="str">
        <f t="shared" si="8"/>
        <v>n.a.</v>
      </c>
      <c r="S81" s="47" t="str">
        <f t="shared" si="9"/>
        <v>n.a.</v>
      </c>
      <c r="T81" s="47">
        <f t="shared" si="10"/>
        <v>-7.7923641997866278E-3</v>
      </c>
      <c r="U81" s="47" t="str">
        <f t="shared" si="11"/>
        <v>n.a.</v>
      </c>
      <c r="V81" s="47" t="str">
        <f t="shared" si="12"/>
        <v>n.a.</v>
      </c>
      <c r="W81" s="47" t="str">
        <f t="shared" si="13"/>
        <v>n.a.</v>
      </c>
      <c r="X81" s="48"/>
      <c r="Y81" s="48"/>
      <c r="Z81" s="48"/>
      <c r="AA81" s="48"/>
      <c r="AB81" s="48"/>
      <c r="AC81" s="48"/>
      <c r="AD81" s="48"/>
      <c r="AE81" s="48"/>
    </row>
    <row r="82" spans="1:31">
      <c r="A82" s="4">
        <f t="shared" si="15"/>
        <v>1935</v>
      </c>
      <c r="B82" s="91">
        <v>31.66</v>
      </c>
      <c r="D82" s="117">
        <v>236.67360449999998</v>
      </c>
      <c r="F82" s="49">
        <v>11059.358999999999</v>
      </c>
      <c r="H82" s="24">
        <f t="shared" si="14"/>
        <v>13.377072642674017</v>
      </c>
      <c r="J82" s="7">
        <f t="shared" si="16"/>
        <v>4.2771084337349219</v>
      </c>
      <c r="K82" s="7">
        <v>1.0603156548343309</v>
      </c>
      <c r="L82" s="18">
        <f t="shared" si="2"/>
        <v>1</v>
      </c>
      <c r="M82" s="18">
        <f t="shared" si="3"/>
        <v>0</v>
      </c>
      <c r="N82" s="18">
        <f t="shared" si="4"/>
        <v>0</v>
      </c>
      <c r="O82" s="48">
        <f t="shared" si="5"/>
        <v>0</v>
      </c>
      <c r="P82" s="47">
        <f t="shared" si="6"/>
        <v>4.2771084337349219</v>
      </c>
      <c r="Q82" s="47" t="str">
        <f t="shared" si="7"/>
        <v>n.a.</v>
      </c>
      <c r="R82" s="47" t="str">
        <f t="shared" si="8"/>
        <v>n.a.</v>
      </c>
      <c r="S82" s="47" t="str">
        <f t="shared" si="9"/>
        <v>n.a.</v>
      </c>
      <c r="T82" s="47">
        <f t="shared" si="10"/>
        <v>1.0603156548343309</v>
      </c>
      <c r="U82" s="47" t="str">
        <f t="shared" si="11"/>
        <v>n.a.</v>
      </c>
      <c r="V82" s="47" t="str">
        <f t="shared" si="12"/>
        <v>n.a.</v>
      </c>
      <c r="W82" s="47" t="str">
        <f t="shared" si="13"/>
        <v>n.a.</v>
      </c>
      <c r="X82" s="48"/>
      <c r="Y82" s="48"/>
      <c r="Z82" s="48"/>
      <c r="AA82" s="48"/>
      <c r="AB82" s="48"/>
      <c r="AC82" s="48"/>
      <c r="AD82" s="48"/>
      <c r="AE82" s="48"/>
    </row>
    <row r="83" spans="1:31">
      <c r="A83" s="4">
        <f t="shared" si="15"/>
        <v>1936</v>
      </c>
      <c r="B83" s="91">
        <v>31.191999999999997</v>
      </c>
      <c r="D83" s="117">
        <v>248.8439387</v>
      </c>
      <c r="F83" s="49">
        <v>11806.872000000001</v>
      </c>
      <c r="H83" s="24">
        <f t="shared" si="14"/>
        <v>12.534763821434401</v>
      </c>
      <c r="J83" s="7">
        <f t="shared" si="16"/>
        <v>6.7590987868284547</v>
      </c>
      <c r="K83" s="7">
        <v>0.29876638396299071</v>
      </c>
      <c r="L83" s="18">
        <f t="shared" si="2"/>
        <v>1</v>
      </c>
      <c r="M83" s="18">
        <f t="shared" si="3"/>
        <v>0</v>
      </c>
      <c r="N83" s="18">
        <f t="shared" si="4"/>
        <v>0</v>
      </c>
      <c r="O83" s="48">
        <f t="shared" si="5"/>
        <v>0</v>
      </c>
      <c r="P83" s="47">
        <f t="shared" si="6"/>
        <v>6.7590987868284547</v>
      </c>
      <c r="Q83" s="47" t="str">
        <f t="shared" si="7"/>
        <v>n.a.</v>
      </c>
      <c r="R83" s="47" t="str">
        <f t="shared" si="8"/>
        <v>n.a.</v>
      </c>
      <c r="S83" s="47" t="str">
        <f t="shared" si="9"/>
        <v>n.a.</v>
      </c>
      <c r="T83" s="47">
        <f t="shared" si="10"/>
        <v>0.29876638396299071</v>
      </c>
      <c r="U83" s="47" t="str">
        <f t="shared" si="11"/>
        <v>n.a.</v>
      </c>
      <c r="V83" s="47" t="str">
        <f t="shared" si="12"/>
        <v>n.a.</v>
      </c>
      <c r="W83" s="47" t="str">
        <f t="shared" si="13"/>
        <v>n.a.</v>
      </c>
      <c r="X83" s="48"/>
      <c r="Y83" s="48"/>
      <c r="Z83" s="48"/>
      <c r="AA83" s="48"/>
      <c r="AB83" s="48"/>
      <c r="AC83" s="48"/>
      <c r="AD83" s="48"/>
      <c r="AE83" s="48"/>
    </row>
    <row r="84" spans="1:31">
      <c r="A84" s="4">
        <f t="shared" si="15"/>
        <v>1937</v>
      </c>
      <c r="B84" s="91">
        <v>34.524999999999999</v>
      </c>
      <c r="D84" s="117">
        <v>274.53576169999997</v>
      </c>
      <c r="F84" s="49">
        <v>12477.717000000002</v>
      </c>
      <c r="H84" s="24">
        <f t="shared" si="14"/>
        <v>12.575775114401063</v>
      </c>
      <c r="J84" s="7">
        <f t="shared" si="16"/>
        <v>5.6818181818181879</v>
      </c>
      <c r="K84" s="7">
        <v>6.1168607448817287</v>
      </c>
      <c r="L84" s="18">
        <f t="shared" si="2"/>
        <v>1</v>
      </c>
      <c r="M84" s="18">
        <f t="shared" si="3"/>
        <v>0</v>
      </c>
      <c r="N84" s="18">
        <f t="shared" si="4"/>
        <v>0</v>
      </c>
      <c r="O84" s="48">
        <f t="shared" si="5"/>
        <v>0</v>
      </c>
      <c r="P84" s="47">
        <f t="shared" si="6"/>
        <v>5.6818181818181879</v>
      </c>
      <c r="Q84" s="47" t="str">
        <f t="shared" si="7"/>
        <v>n.a.</v>
      </c>
      <c r="R84" s="47" t="str">
        <f t="shared" si="8"/>
        <v>n.a.</v>
      </c>
      <c r="S84" s="47" t="str">
        <f t="shared" si="9"/>
        <v>n.a.</v>
      </c>
      <c r="T84" s="47">
        <f t="shared" si="10"/>
        <v>6.1168607448817287</v>
      </c>
      <c r="U84" s="47" t="str">
        <f t="shared" si="11"/>
        <v>n.a.</v>
      </c>
      <c r="V84" s="47" t="str">
        <f t="shared" si="12"/>
        <v>n.a.</v>
      </c>
      <c r="W84" s="47" t="str">
        <f t="shared" si="13"/>
        <v>n.a.</v>
      </c>
      <c r="X84" s="48"/>
      <c r="Y84" s="48"/>
      <c r="Z84" s="48"/>
      <c r="AA84" s="48"/>
      <c r="AB84" s="48"/>
      <c r="AC84" s="48"/>
      <c r="AD84" s="48"/>
      <c r="AE84" s="48"/>
    </row>
    <row r="85" spans="1:31">
      <c r="A85" s="4">
        <f t="shared" si="15"/>
        <v>1938</v>
      </c>
      <c r="B85" s="91">
        <v>33.713000000000001</v>
      </c>
      <c r="D85" s="117">
        <v>325.45876609999999</v>
      </c>
      <c r="F85" s="49">
        <v>13123.006000000001</v>
      </c>
      <c r="H85" s="24">
        <f t="shared" si="14"/>
        <v>10.358608681519241</v>
      </c>
      <c r="J85" s="7">
        <f t="shared" si="16"/>
        <v>5.1715309779825747</v>
      </c>
      <c r="K85" s="7">
        <v>1.2045500056056206</v>
      </c>
      <c r="L85" s="18">
        <f t="shared" si="2"/>
        <v>1</v>
      </c>
      <c r="M85" s="18">
        <f t="shared" si="3"/>
        <v>0</v>
      </c>
      <c r="N85" s="18">
        <f t="shared" si="4"/>
        <v>0</v>
      </c>
      <c r="O85" s="48">
        <f t="shared" si="5"/>
        <v>0</v>
      </c>
      <c r="P85" s="47">
        <f t="shared" si="6"/>
        <v>5.1715309779825747</v>
      </c>
      <c r="Q85" s="47" t="str">
        <f t="shared" si="7"/>
        <v>n.a.</v>
      </c>
      <c r="R85" s="47" t="str">
        <f t="shared" si="8"/>
        <v>n.a.</v>
      </c>
      <c r="S85" s="47" t="str">
        <f t="shared" si="9"/>
        <v>n.a.</v>
      </c>
      <c r="T85" s="47">
        <f t="shared" si="10"/>
        <v>1.2045500056056206</v>
      </c>
      <c r="U85" s="47" t="str">
        <f t="shared" si="11"/>
        <v>n.a.</v>
      </c>
      <c r="V85" s="47" t="str">
        <f t="shared" si="12"/>
        <v>n.a.</v>
      </c>
      <c r="W85" s="47" t="str">
        <f t="shared" si="13"/>
        <v>n.a.</v>
      </c>
      <c r="X85" s="48"/>
      <c r="Y85" s="48"/>
      <c r="Z85" s="48"/>
      <c r="AA85" s="48"/>
      <c r="AB85" s="48"/>
      <c r="AC85" s="48"/>
      <c r="AD85" s="48"/>
      <c r="AE85" s="48"/>
    </row>
    <row r="86" spans="1:31">
      <c r="A86" s="4">
        <f t="shared" si="15"/>
        <v>1939</v>
      </c>
      <c r="B86" s="91">
        <v>56.363999999999997</v>
      </c>
      <c r="D86" s="117">
        <v>352.44562569999999</v>
      </c>
      <c r="F86" s="49">
        <v>12560.773999999999</v>
      </c>
      <c r="H86" s="24">
        <f t="shared" si="14"/>
        <v>15.99225409254384</v>
      </c>
      <c r="J86" s="7">
        <f t="shared" si="16"/>
        <v>-4.2843232716650581</v>
      </c>
      <c r="K86" s="7">
        <v>3.5731574112903917</v>
      </c>
      <c r="L86" s="18">
        <f t="shared" si="2"/>
        <v>1</v>
      </c>
      <c r="M86" s="18">
        <f t="shared" si="3"/>
        <v>0</v>
      </c>
      <c r="N86" s="18">
        <f t="shared" si="4"/>
        <v>0</v>
      </c>
      <c r="O86" s="48">
        <f t="shared" si="5"/>
        <v>0</v>
      </c>
      <c r="P86" s="47">
        <f t="shared" si="6"/>
        <v>-4.2843232716650581</v>
      </c>
      <c r="Q86" s="47" t="str">
        <f t="shared" si="7"/>
        <v>n.a.</v>
      </c>
      <c r="R86" s="47" t="str">
        <f t="shared" si="8"/>
        <v>n.a.</v>
      </c>
      <c r="S86" s="47" t="str">
        <f t="shared" si="9"/>
        <v>n.a.</v>
      </c>
      <c r="T86" s="47">
        <f t="shared" si="10"/>
        <v>3.5731574112903917</v>
      </c>
      <c r="U86" s="47" t="str">
        <f t="shared" si="11"/>
        <v>n.a.</v>
      </c>
      <c r="V86" s="47" t="str">
        <f t="shared" si="12"/>
        <v>n.a.</v>
      </c>
      <c r="W86" s="47" t="str">
        <f t="shared" si="13"/>
        <v>n.a.</v>
      </c>
      <c r="X86" s="48"/>
      <c r="Y86" s="48"/>
      <c r="Z86" s="48"/>
      <c r="AA86" s="48"/>
      <c r="AB86" s="48"/>
      <c r="AC86" s="48"/>
      <c r="AD86" s="48"/>
      <c r="AE86" s="48"/>
    </row>
    <row r="87" spans="1:31">
      <c r="A87" s="4">
        <f t="shared" si="15"/>
        <v>1940</v>
      </c>
      <c r="B87" s="91">
        <v>167.06799999999998</v>
      </c>
      <c r="D87" s="117">
        <v>342.71502649999996</v>
      </c>
      <c r="F87" s="49">
        <v>11909.096000000001</v>
      </c>
      <c r="H87" s="24">
        <f t="shared" si="14"/>
        <v>48.748373161863682</v>
      </c>
      <c r="J87" s="7">
        <f t="shared" si="16"/>
        <v>-5.1881993896235823</v>
      </c>
      <c r="K87" s="7">
        <v>21.321071800722407</v>
      </c>
      <c r="L87" s="18">
        <f t="shared" si="2"/>
        <v>0</v>
      </c>
      <c r="M87" s="18">
        <f t="shared" si="3"/>
        <v>1</v>
      </c>
      <c r="N87" s="18">
        <f t="shared" si="4"/>
        <v>0</v>
      </c>
      <c r="O87" s="48">
        <f t="shared" si="5"/>
        <v>0</v>
      </c>
      <c r="P87" s="47" t="str">
        <f t="shared" si="6"/>
        <v>n.a.</v>
      </c>
      <c r="Q87" s="47">
        <f t="shared" si="7"/>
        <v>-5.1881993896235823</v>
      </c>
      <c r="R87" s="47" t="str">
        <f t="shared" si="8"/>
        <v>n.a.</v>
      </c>
      <c r="S87" s="47" t="str">
        <f t="shared" si="9"/>
        <v>n.a.</v>
      </c>
      <c r="T87" s="47" t="str">
        <f t="shared" si="10"/>
        <v>n.a.</v>
      </c>
      <c r="U87" s="47">
        <f t="shared" si="11"/>
        <v>21.321071800722407</v>
      </c>
      <c r="V87" s="47" t="str">
        <f t="shared" si="12"/>
        <v>n.a.</v>
      </c>
      <c r="W87" s="47" t="str">
        <f t="shared" si="13"/>
        <v>n.a.</v>
      </c>
      <c r="X87" s="48"/>
      <c r="Y87" s="48"/>
      <c r="Z87" s="48"/>
      <c r="AA87" s="48"/>
      <c r="AB87" s="48"/>
      <c r="AC87" s="48"/>
      <c r="AD87" s="48"/>
      <c r="AE87" s="48"/>
    </row>
    <row r="88" spans="1:31">
      <c r="A88" s="4">
        <f t="shared" si="15"/>
        <v>1941</v>
      </c>
      <c r="B88" s="91">
        <v>272.351</v>
      </c>
      <c r="D88" s="117">
        <v>397.70210830000002</v>
      </c>
      <c r="F88" s="49">
        <v>12298.825000000001</v>
      </c>
      <c r="H88" s="24">
        <f t="shared" si="14"/>
        <v>68.481155698213328</v>
      </c>
      <c r="J88" s="7">
        <f t="shared" si="16"/>
        <v>3.272532188841204</v>
      </c>
      <c r="K88" s="7">
        <v>16.963671213229631</v>
      </c>
      <c r="L88" s="18">
        <f t="shared" si="2"/>
        <v>0</v>
      </c>
      <c r="M88" s="18">
        <f t="shared" si="3"/>
        <v>0</v>
      </c>
      <c r="N88" s="18">
        <f t="shared" si="4"/>
        <v>1</v>
      </c>
      <c r="O88" s="48">
        <f t="shared" si="5"/>
        <v>0</v>
      </c>
      <c r="P88" s="47" t="str">
        <f t="shared" si="6"/>
        <v>n.a.</v>
      </c>
      <c r="Q88" s="47" t="str">
        <f t="shared" si="7"/>
        <v>n.a.</v>
      </c>
      <c r="R88" s="47">
        <f t="shared" si="8"/>
        <v>3.272532188841204</v>
      </c>
      <c r="S88" s="47" t="str">
        <f t="shared" si="9"/>
        <v>n.a.</v>
      </c>
      <c r="T88" s="47" t="str">
        <f t="shared" si="10"/>
        <v>n.a.</v>
      </c>
      <c r="U88" s="47" t="str">
        <f t="shared" si="11"/>
        <v>n.a.</v>
      </c>
      <c r="V88" s="47">
        <f t="shared" si="12"/>
        <v>16.963671213229631</v>
      </c>
      <c r="W88" s="47" t="str">
        <f t="shared" si="13"/>
        <v>n.a.</v>
      </c>
      <c r="X88" s="48"/>
      <c r="Y88" s="48"/>
      <c r="Z88" s="48"/>
      <c r="AA88" s="48"/>
      <c r="AB88" s="48"/>
      <c r="AC88" s="48"/>
      <c r="AD88" s="48"/>
      <c r="AE88" s="48"/>
    </row>
    <row r="89" spans="1:31">
      <c r="A89" s="4">
        <f t="shared" si="15"/>
        <v>1942</v>
      </c>
      <c r="B89" s="91">
        <v>366.55300000000005</v>
      </c>
      <c r="D89" s="117">
        <v>475.44002519999998</v>
      </c>
      <c r="F89" s="49">
        <v>12337.159</v>
      </c>
      <c r="H89" s="24">
        <f t="shared" si="14"/>
        <v>77.09763178769073</v>
      </c>
      <c r="J89" s="7">
        <f t="shared" si="16"/>
        <v>0.31168831168830735</v>
      </c>
      <c r="K89" s="7">
        <v>19.111397907986305</v>
      </c>
      <c r="L89" s="18">
        <f t="shared" si="2"/>
        <v>0</v>
      </c>
      <c r="M89" s="18">
        <f t="shared" si="3"/>
        <v>0</v>
      </c>
      <c r="N89" s="18">
        <f t="shared" si="4"/>
        <v>1</v>
      </c>
      <c r="O89" s="48">
        <f t="shared" si="5"/>
        <v>0</v>
      </c>
      <c r="P89" s="47" t="str">
        <f t="shared" si="6"/>
        <v>n.a.</v>
      </c>
      <c r="Q89" s="47" t="str">
        <f t="shared" si="7"/>
        <v>n.a.</v>
      </c>
      <c r="R89" s="47">
        <f t="shared" si="8"/>
        <v>0.31168831168830735</v>
      </c>
      <c r="S89" s="47" t="str">
        <f t="shared" si="9"/>
        <v>n.a.</v>
      </c>
      <c r="T89" s="47" t="str">
        <f t="shared" si="10"/>
        <v>n.a.</v>
      </c>
      <c r="U89" s="47" t="str">
        <f t="shared" si="11"/>
        <v>n.a.</v>
      </c>
      <c r="V89" s="47">
        <f t="shared" si="12"/>
        <v>19.111397907986305</v>
      </c>
      <c r="W89" s="47" t="str">
        <f t="shared" si="13"/>
        <v>n.a.</v>
      </c>
      <c r="X89" s="48"/>
      <c r="Y89" s="48"/>
      <c r="Z89" s="48"/>
      <c r="AA89" s="48"/>
      <c r="AB89" s="48"/>
      <c r="AC89" s="48"/>
      <c r="AD89" s="48"/>
      <c r="AE89" s="48"/>
    </row>
    <row r="90" spans="1:31">
      <c r="A90" s="4">
        <f t="shared" si="15"/>
        <v>1943</v>
      </c>
      <c r="B90" s="91">
        <v>516.21900000000005</v>
      </c>
      <c r="D90" s="117">
        <v>573.12771400000008</v>
      </c>
      <c r="F90" s="49">
        <v>13755.517000000002</v>
      </c>
      <c r="H90" s="24">
        <f t="shared" si="14"/>
        <v>90.070500412059985</v>
      </c>
      <c r="J90" s="7">
        <f t="shared" si="16"/>
        <v>11.496633868461959</v>
      </c>
      <c r="K90" s="7">
        <v>11.176663533853532</v>
      </c>
      <c r="L90" s="18">
        <f t="shared" si="2"/>
        <v>0</v>
      </c>
      <c r="M90" s="18">
        <f t="shared" si="3"/>
        <v>0</v>
      </c>
      <c r="N90" s="18">
        <f t="shared" si="4"/>
        <v>0</v>
      </c>
      <c r="O90" s="48">
        <f t="shared" si="5"/>
        <v>1</v>
      </c>
      <c r="P90" s="47" t="str">
        <f t="shared" si="6"/>
        <v>n.a.</v>
      </c>
      <c r="Q90" s="47" t="str">
        <f t="shared" si="7"/>
        <v>n.a.</v>
      </c>
      <c r="R90" s="47" t="str">
        <f t="shared" si="8"/>
        <v>n.a.</v>
      </c>
      <c r="S90" s="47">
        <f t="shared" si="9"/>
        <v>11.496633868461959</v>
      </c>
      <c r="T90" s="47" t="str">
        <f t="shared" si="10"/>
        <v>n.a.</v>
      </c>
      <c r="U90" s="47" t="str">
        <f t="shared" si="11"/>
        <v>n.a.</v>
      </c>
      <c r="V90" s="47" t="str">
        <f t="shared" si="12"/>
        <v>n.a.</v>
      </c>
      <c r="W90" s="47">
        <f t="shared" si="13"/>
        <v>11.176663533853532</v>
      </c>
      <c r="X90" s="48"/>
      <c r="Y90" s="48"/>
      <c r="Z90" s="48"/>
      <c r="AA90" s="48"/>
      <c r="AB90" s="48"/>
      <c r="AC90" s="48"/>
      <c r="AD90" s="48"/>
      <c r="AE90" s="48"/>
    </row>
    <row r="91" spans="1:31">
      <c r="A91" s="4">
        <f t="shared" si="15"/>
        <v>1944</v>
      </c>
      <c r="B91" s="91">
        <v>673.21600000000001</v>
      </c>
      <c r="D91" s="117">
        <v>740.51093489999994</v>
      </c>
      <c r="F91" s="49">
        <v>13761.906000000001</v>
      </c>
      <c r="H91" s="24">
        <f t="shared" si="14"/>
        <v>90.912364459670329</v>
      </c>
      <c r="J91" s="7">
        <f t="shared" si="16"/>
        <v>4.6446818392942291E-2</v>
      </c>
      <c r="K91" s="7">
        <v>4.3249165844311168</v>
      </c>
      <c r="L91" s="18">
        <f t="shared" si="2"/>
        <v>0</v>
      </c>
      <c r="M91" s="18">
        <f t="shared" si="3"/>
        <v>0</v>
      </c>
      <c r="N91" s="18">
        <f t="shared" si="4"/>
        <v>0</v>
      </c>
      <c r="O91" s="48">
        <f t="shared" si="5"/>
        <v>1</v>
      </c>
      <c r="P91" s="47" t="str">
        <f t="shared" si="6"/>
        <v>n.a.</v>
      </c>
      <c r="Q91" s="47" t="str">
        <f t="shared" si="7"/>
        <v>n.a.</v>
      </c>
      <c r="R91" s="47" t="str">
        <f t="shared" si="8"/>
        <v>n.a.</v>
      </c>
      <c r="S91" s="47">
        <f t="shared" si="9"/>
        <v>4.6446818392942291E-2</v>
      </c>
      <c r="T91" s="47" t="str">
        <f t="shared" si="10"/>
        <v>n.a.</v>
      </c>
      <c r="U91" s="47" t="str">
        <f t="shared" si="11"/>
        <v>n.a.</v>
      </c>
      <c r="V91" s="47" t="str">
        <f t="shared" si="12"/>
        <v>n.a.</v>
      </c>
      <c r="W91" s="47">
        <f t="shared" si="13"/>
        <v>4.3249165844311168</v>
      </c>
      <c r="X91" s="48"/>
      <c r="Y91" s="48"/>
      <c r="Z91" s="48"/>
      <c r="AA91" s="48"/>
      <c r="AB91" s="48"/>
      <c r="AC91" s="48"/>
      <c r="AD91" s="48"/>
      <c r="AE91" s="48"/>
    </row>
    <row r="92" spans="1:31">
      <c r="A92" s="4">
        <f t="shared" si="15"/>
        <v>1945</v>
      </c>
      <c r="B92" s="91">
        <v>855.05499999999995</v>
      </c>
      <c r="D92" s="117">
        <v>844.035529</v>
      </c>
      <c r="F92" s="49">
        <v>12963.281000000001</v>
      </c>
      <c r="H92" s="24">
        <f t="shared" si="14"/>
        <v>101.30556956684698</v>
      </c>
      <c r="J92" s="7">
        <f t="shared" si="16"/>
        <v>-5.8031569173630508</v>
      </c>
      <c r="K92" s="7">
        <v>82.525531580354681</v>
      </c>
      <c r="L92" s="18">
        <f t="shared" si="2"/>
        <v>0</v>
      </c>
      <c r="M92" s="18">
        <f t="shared" si="3"/>
        <v>0</v>
      </c>
      <c r="N92" s="18">
        <f t="shared" si="4"/>
        <v>0</v>
      </c>
      <c r="O92" s="48">
        <f t="shared" si="5"/>
        <v>1</v>
      </c>
      <c r="P92" s="47" t="str">
        <f t="shared" si="6"/>
        <v>n.a.</v>
      </c>
      <c r="Q92" s="47" t="str">
        <f t="shared" si="7"/>
        <v>n.a.</v>
      </c>
      <c r="R92" s="47" t="str">
        <f t="shared" si="8"/>
        <v>n.a.</v>
      </c>
      <c r="S92" s="47">
        <f t="shared" si="9"/>
        <v>-5.8031569173630508</v>
      </c>
      <c r="T92" s="47" t="str">
        <f t="shared" si="10"/>
        <v>n.a.</v>
      </c>
      <c r="U92" s="47" t="str">
        <f t="shared" si="11"/>
        <v>n.a.</v>
      </c>
      <c r="V92" s="47" t="str">
        <f t="shared" si="12"/>
        <v>n.a.</v>
      </c>
      <c r="W92" s="47">
        <f t="shared" si="13"/>
        <v>82.525531580354681</v>
      </c>
      <c r="X92" s="48"/>
      <c r="Y92" s="48"/>
      <c r="Z92" s="48"/>
      <c r="AA92" s="48"/>
      <c r="AB92" s="48"/>
      <c r="AC92" s="48"/>
      <c r="AD92" s="48"/>
      <c r="AE92" s="48"/>
    </row>
    <row r="93" spans="1:31">
      <c r="A93" s="4">
        <f t="shared" si="15"/>
        <v>1946</v>
      </c>
      <c r="B93" s="91">
        <v>935.62</v>
      </c>
      <c r="D93" s="117">
        <v>1324.8336129999998</v>
      </c>
      <c r="F93" s="49">
        <v>14017.466</v>
      </c>
      <c r="H93" s="24">
        <f t="shared" si="14"/>
        <v>70.621698515132721</v>
      </c>
      <c r="J93" s="7">
        <f t="shared" si="16"/>
        <v>8.1320847708230559</v>
      </c>
      <c r="K93" s="7">
        <v>39.681980044714194</v>
      </c>
      <c r="L93" s="18">
        <f t="shared" si="2"/>
        <v>0</v>
      </c>
      <c r="M93" s="18">
        <f t="shared" si="3"/>
        <v>0</v>
      </c>
      <c r="N93" s="18">
        <f t="shared" si="4"/>
        <v>1</v>
      </c>
      <c r="O93" s="48">
        <f t="shared" si="5"/>
        <v>0</v>
      </c>
      <c r="P93" s="47" t="str">
        <f t="shared" si="6"/>
        <v>n.a.</v>
      </c>
      <c r="Q93" s="47" t="str">
        <f t="shared" si="7"/>
        <v>n.a.</v>
      </c>
      <c r="R93" s="47">
        <f t="shared" si="8"/>
        <v>8.1320847708230559</v>
      </c>
      <c r="S93" s="47" t="str">
        <f t="shared" si="9"/>
        <v>n.a.</v>
      </c>
      <c r="T93" s="47" t="str">
        <f t="shared" si="10"/>
        <v>n.a.</v>
      </c>
      <c r="U93" s="47" t="str">
        <f t="shared" si="11"/>
        <v>n.a.</v>
      </c>
      <c r="V93" s="47">
        <f t="shared" si="12"/>
        <v>39.681980044714194</v>
      </c>
      <c r="W93" s="47" t="str">
        <f t="shared" si="13"/>
        <v>n.a.</v>
      </c>
      <c r="X93" s="48"/>
      <c r="Y93" s="48"/>
      <c r="Z93" s="48"/>
      <c r="AA93" s="48"/>
      <c r="AB93" s="48"/>
      <c r="AC93" s="48"/>
      <c r="AD93" s="48"/>
      <c r="AE93" s="48"/>
    </row>
    <row r="94" spans="1:31">
      <c r="A94" s="4">
        <f t="shared" si="15"/>
        <v>1947</v>
      </c>
      <c r="B94" s="91">
        <v>1007.54</v>
      </c>
      <c r="D94" s="117">
        <v>1917.366747</v>
      </c>
      <c r="F94" s="49">
        <v>14343.305</v>
      </c>
      <c r="H94" s="24">
        <f t="shared" si="14"/>
        <v>52.548110661481083</v>
      </c>
      <c r="J94" s="7">
        <f t="shared" si="16"/>
        <v>2.3245214220601662</v>
      </c>
      <c r="K94" s="7">
        <v>42.010709687100011</v>
      </c>
      <c r="L94" s="18">
        <f t="shared" si="2"/>
        <v>0</v>
      </c>
      <c r="M94" s="18">
        <f t="shared" si="3"/>
        <v>1</v>
      </c>
      <c r="N94" s="18">
        <f t="shared" si="4"/>
        <v>0</v>
      </c>
      <c r="O94" s="48">
        <f t="shared" si="5"/>
        <v>0</v>
      </c>
      <c r="P94" s="47" t="str">
        <f t="shared" si="6"/>
        <v>n.a.</v>
      </c>
      <c r="Q94" s="47">
        <f t="shared" si="7"/>
        <v>2.3245214220601662</v>
      </c>
      <c r="R94" s="47" t="str">
        <f t="shared" si="8"/>
        <v>n.a.</v>
      </c>
      <c r="S94" s="47" t="str">
        <f t="shared" si="9"/>
        <v>n.a.</v>
      </c>
      <c r="T94" s="47" t="str">
        <f t="shared" si="10"/>
        <v>n.a.</v>
      </c>
      <c r="U94" s="47">
        <f t="shared" si="11"/>
        <v>42.010709687100011</v>
      </c>
      <c r="V94" s="47" t="str">
        <f t="shared" si="12"/>
        <v>n.a.</v>
      </c>
      <c r="W94" s="47" t="str">
        <f t="shared" si="13"/>
        <v>n.a.</v>
      </c>
      <c r="X94" s="48"/>
      <c r="Y94" s="48"/>
      <c r="Z94" s="48"/>
      <c r="AA94" s="48"/>
      <c r="AB94" s="48"/>
      <c r="AC94" s="48"/>
      <c r="AD94" s="48"/>
      <c r="AE94" s="48"/>
    </row>
    <row r="95" spans="1:31">
      <c r="A95" s="4">
        <f t="shared" si="15"/>
        <v>1948</v>
      </c>
      <c r="B95" s="91">
        <v>1033.25</v>
      </c>
      <c r="D95" s="117">
        <v>2648.673303</v>
      </c>
      <c r="F95" s="49">
        <v>15480.547000000002</v>
      </c>
      <c r="H95" s="24">
        <f t="shared" si="14"/>
        <v>39.010096066951597</v>
      </c>
      <c r="J95" s="7">
        <f t="shared" si="16"/>
        <v>7.9287305122494489</v>
      </c>
      <c r="K95" s="7">
        <v>22.64430633562128</v>
      </c>
      <c r="L95" s="18">
        <f t="shared" si="2"/>
        <v>0</v>
      </c>
      <c r="M95" s="18">
        <f t="shared" si="3"/>
        <v>1</v>
      </c>
      <c r="N95" s="18">
        <f t="shared" si="4"/>
        <v>0</v>
      </c>
      <c r="O95" s="48">
        <f t="shared" si="5"/>
        <v>0</v>
      </c>
      <c r="P95" s="47" t="str">
        <f t="shared" si="6"/>
        <v>n.a.</v>
      </c>
      <c r="Q95" s="47">
        <f t="shared" si="7"/>
        <v>7.9287305122494489</v>
      </c>
      <c r="R95" s="47" t="str">
        <f t="shared" si="8"/>
        <v>n.a.</v>
      </c>
      <c r="S95" s="47" t="str">
        <f t="shared" si="9"/>
        <v>n.a.</v>
      </c>
      <c r="T95" s="47" t="str">
        <f t="shared" si="10"/>
        <v>n.a.</v>
      </c>
      <c r="U95" s="47">
        <f t="shared" si="11"/>
        <v>22.64430633562128</v>
      </c>
      <c r="V95" s="47" t="str">
        <f t="shared" si="12"/>
        <v>n.a.</v>
      </c>
      <c r="W95" s="47" t="str">
        <f t="shared" si="13"/>
        <v>n.a.</v>
      </c>
      <c r="X95" s="48"/>
      <c r="Y95" s="48"/>
      <c r="Z95" s="48"/>
      <c r="AA95" s="48"/>
      <c r="AB95" s="48"/>
      <c r="AC95" s="48"/>
      <c r="AD95" s="48"/>
      <c r="AE95" s="48"/>
    </row>
    <row r="96" spans="1:31">
      <c r="A96" s="4">
        <f t="shared" si="15"/>
        <v>1949</v>
      </c>
      <c r="B96" s="91">
        <v>957</v>
      </c>
      <c r="D96" s="117">
        <v>3591.9556600000001</v>
      </c>
      <c r="F96" s="49">
        <v>16419.73</v>
      </c>
      <c r="H96" s="24">
        <f t="shared" si="14"/>
        <v>26.64286785767283</v>
      </c>
      <c r="J96" s="7">
        <f t="shared" si="16"/>
        <v>6.0668592653734921</v>
      </c>
      <c r="K96" s="7">
        <v>2.5660370885381907</v>
      </c>
      <c r="L96" s="18">
        <f t="shared" si="2"/>
        <v>1</v>
      </c>
      <c r="M96" s="18">
        <f t="shared" si="3"/>
        <v>0</v>
      </c>
      <c r="N96" s="18">
        <f t="shared" si="4"/>
        <v>0</v>
      </c>
      <c r="O96" s="48">
        <f t="shared" si="5"/>
        <v>0</v>
      </c>
      <c r="P96" s="47">
        <f t="shared" si="6"/>
        <v>6.0668592653734921</v>
      </c>
      <c r="Q96" s="47" t="str">
        <f t="shared" si="7"/>
        <v>n.a.</v>
      </c>
      <c r="R96" s="47" t="str">
        <f t="shared" si="8"/>
        <v>n.a.</v>
      </c>
      <c r="S96" s="47" t="str">
        <f t="shared" si="9"/>
        <v>n.a.</v>
      </c>
      <c r="T96" s="47">
        <f t="shared" si="10"/>
        <v>2.5660370885381907</v>
      </c>
      <c r="U96" s="47" t="str">
        <f t="shared" si="11"/>
        <v>n.a.</v>
      </c>
      <c r="V96" s="47" t="str">
        <f t="shared" si="12"/>
        <v>n.a.</v>
      </c>
      <c r="W96" s="47" t="str">
        <f t="shared" si="13"/>
        <v>n.a.</v>
      </c>
      <c r="X96" s="48"/>
      <c r="Y96" s="48"/>
      <c r="Z96" s="48"/>
      <c r="AA96" s="48"/>
      <c r="AB96" s="48"/>
      <c r="AC96" s="48"/>
      <c r="AD96" s="48"/>
      <c r="AE96" s="48"/>
    </row>
    <row r="97" spans="1:31">
      <c r="A97" s="4">
        <f t="shared" si="15"/>
        <v>1950</v>
      </c>
      <c r="B97" s="91">
        <v>971</v>
      </c>
      <c r="D97" s="117">
        <v>3811.5349999999999</v>
      </c>
      <c r="E97" s="91">
        <v>912.25131312723579</v>
      </c>
      <c r="F97" s="49">
        <v>17051</v>
      </c>
      <c r="H97" s="24">
        <f t="shared" si="14"/>
        <v>25.475300633471818</v>
      </c>
      <c r="J97" s="7">
        <f t="shared" si="16"/>
        <v>3.8445820972695666</v>
      </c>
      <c r="K97" s="7">
        <v>17.402095167908463</v>
      </c>
      <c r="L97" s="18">
        <f t="shared" si="2"/>
        <v>1</v>
      </c>
      <c r="M97" s="18">
        <f t="shared" si="3"/>
        <v>0</v>
      </c>
      <c r="N97" s="18">
        <f t="shared" si="4"/>
        <v>0</v>
      </c>
      <c r="O97" s="48">
        <f t="shared" si="5"/>
        <v>0</v>
      </c>
      <c r="P97" s="47">
        <f t="shared" si="6"/>
        <v>3.8445820972695666</v>
      </c>
      <c r="Q97" s="47" t="str">
        <f t="shared" si="7"/>
        <v>n.a.</v>
      </c>
      <c r="R97" s="47" t="str">
        <f t="shared" si="8"/>
        <v>n.a.</v>
      </c>
      <c r="S97" s="47" t="str">
        <f t="shared" si="9"/>
        <v>n.a.</v>
      </c>
      <c r="T97" s="47">
        <f t="shared" si="10"/>
        <v>17.402095167908463</v>
      </c>
      <c r="U97" s="47" t="str">
        <f t="shared" si="11"/>
        <v>n.a.</v>
      </c>
      <c r="V97" s="47" t="str">
        <f t="shared" si="12"/>
        <v>n.a.</v>
      </c>
      <c r="W97" s="47" t="str">
        <f t="shared" si="13"/>
        <v>n.a.</v>
      </c>
      <c r="X97" s="48"/>
      <c r="Y97" s="48"/>
      <c r="Z97" s="48"/>
      <c r="AA97" s="48"/>
      <c r="AB97" s="48"/>
      <c r="AC97" s="48"/>
      <c r="AD97" s="48"/>
      <c r="AE97" s="48"/>
    </row>
    <row r="98" spans="1:31">
      <c r="A98" s="4">
        <f t="shared" si="15"/>
        <v>1951</v>
      </c>
      <c r="B98" s="91">
        <v>924</v>
      </c>
      <c r="D98" s="117">
        <v>4820.5870000000004</v>
      </c>
      <c r="E98" s="91">
        <v>1328.8528069723986</v>
      </c>
      <c r="F98" s="49">
        <v>18501</v>
      </c>
      <c r="H98" s="24">
        <f t="shared" si="14"/>
        <v>19.167790146718644</v>
      </c>
      <c r="J98" s="7">
        <f t="shared" si="16"/>
        <v>8.5039000645123366</v>
      </c>
      <c r="K98" s="7">
        <v>13.338295059267404</v>
      </c>
      <c r="L98" s="18">
        <f t="shared" si="2"/>
        <v>1</v>
      </c>
      <c r="M98" s="18">
        <f t="shared" si="3"/>
        <v>0</v>
      </c>
      <c r="N98" s="18">
        <f t="shared" si="4"/>
        <v>0</v>
      </c>
      <c r="O98" s="48">
        <f t="shared" si="5"/>
        <v>0</v>
      </c>
      <c r="P98" s="47">
        <f t="shared" si="6"/>
        <v>8.5039000645123366</v>
      </c>
      <c r="Q98" s="47" t="str">
        <f t="shared" si="7"/>
        <v>n.a.</v>
      </c>
      <c r="R98" s="47" t="str">
        <f t="shared" si="8"/>
        <v>n.a.</v>
      </c>
      <c r="S98" s="47" t="str">
        <f t="shared" si="9"/>
        <v>n.a.</v>
      </c>
      <c r="T98" s="47">
        <f t="shared" si="10"/>
        <v>13.338295059267404</v>
      </c>
      <c r="U98" s="47" t="str">
        <f t="shared" si="11"/>
        <v>n.a.</v>
      </c>
      <c r="V98" s="47" t="str">
        <f t="shared" si="12"/>
        <v>n.a.</v>
      </c>
      <c r="W98" s="47" t="str">
        <f t="shared" si="13"/>
        <v>n.a.</v>
      </c>
      <c r="X98" s="48"/>
      <c r="Y98" s="48"/>
      <c r="Z98" s="48"/>
      <c r="AA98" s="48"/>
      <c r="AB98" s="48"/>
      <c r="AC98" s="48"/>
      <c r="AD98" s="48"/>
      <c r="AE98" s="48"/>
    </row>
    <row r="99" spans="1:31">
      <c r="A99" s="4">
        <f t="shared" si="15"/>
        <v>1952</v>
      </c>
      <c r="B99" s="91">
        <v>926</v>
      </c>
      <c r="D99" s="117">
        <v>7056.125</v>
      </c>
      <c r="E99" s="91">
        <v>1375.7772384551602</v>
      </c>
      <c r="F99" s="49">
        <v>19121</v>
      </c>
      <c r="H99" s="24">
        <f t="shared" si="14"/>
        <v>13.123350280784425</v>
      </c>
      <c r="J99" s="7">
        <f t="shared" si="16"/>
        <v>3.35117020701583</v>
      </c>
      <c r="K99" s="7">
        <v>3.020000707935206</v>
      </c>
      <c r="L99" s="18">
        <f t="shared" si="2"/>
        <v>1</v>
      </c>
      <c r="M99" s="18">
        <f t="shared" si="3"/>
        <v>0</v>
      </c>
      <c r="N99" s="18">
        <f t="shared" si="4"/>
        <v>0</v>
      </c>
      <c r="O99" s="48">
        <f t="shared" si="5"/>
        <v>0</v>
      </c>
      <c r="P99" s="47">
        <f t="shared" si="6"/>
        <v>3.35117020701583</v>
      </c>
      <c r="Q99" s="47" t="str">
        <f t="shared" si="7"/>
        <v>n.a.</v>
      </c>
      <c r="R99" s="47" t="str">
        <f t="shared" si="8"/>
        <v>n.a.</v>
      </c>
      <c r="S99" s="47" t="str">
        <f t="shared" si="9"/>
        <v>n.a.</v>
      </c>
      <c r="T99" s="47">
        <f t="shared" si="10"/>
        <v>3.020000707935206</v>
      </c>
      <c r="U99" s="47" t="str">
        <f t="shared" si="11"/>
        <v>n.a.</v>
      </c>
      <c r="V99" s="47" t="str">
        <f t="shared" si="12"/>
        <v>n.a.</v>
      </c>
      <c r="W99" s="47" t="str">
        <f t="shared" si="13"/>
        <v>n.a.</v>
      </c>
      <c r="X99" s="48"/>
      <c r="Y99" s="48"/>
      <c r="Z99" s="48"/>
      <c r="AA99" s="48"/>
      <c r="AB99" s="48"/>
      <c r="AC99" s="48"/>
      <c r="AD99" s="48"/>
      <c r="AE99" s="48"/>
    </row>
    <row r="100" spans="1:31">
      <c r="A100" s="4">
        <f t="shared" si="15"/>
        <v>1953</v>
      </c>
      <c r="B100" s="91">
        <v>1329</v>
      </c>
      <c r="D100" s="117">
        <v>7258.2049999999999</v>
      </c>
      <c r="E100" s="91">
        <v>1357.9493182502399</v>
      </c>
      <c r="F100" s="49">
        <v>19255</v>
      </c>
      <c r="H100" s="24">
        <f t="shared" si="14"/>
        <v>18.310312260400472</v>
      </c>
      <c r="J100" s="7">
        <f t="shared" si="16"/>
        <v>0.7008001673552533</v>
      </c>
      <c r="K100" s="7">
        <v>0.66523562695366267</v>
      </c>
      <c r="L100" s="18">
        <f t="shared" si="2"/>
        <v>1</v>
      </c>
      <c r="M100" s="18">
        <f t="shared" si="3"/>
        <v>0</v>
      </c>
      <c r="N100" s="18">
        <f t="shared" si="4"/>
        <v>0</v>
      </c>
      <c r="O100" s="48">
        <f t="shared" si="5"/>
        <v>0</v>
      </c>
      <c r="P100" s="47">
        <f t="shared" si="6"/>
        <v>0.7008001673552533</v>
      </c>
      <c r="Q100" s="47" t="str">
        <f t="shared" si="7"/>
        <v>n.a.</v>
      </c>
      <c r="R100" s="47" t="str">
        <f t="shared" si="8"/>
        <v>n.a.</v>
      </c>
      <c r="S100" s="47" t="str">
        <f t="shared" si="9"/>
        <v>n.a.</v>
      </c>
      <c r="T100" s="47">
        <f t="shared" si="10"/>
        <v>0.66523562695366267</v>
      </c>
      <c r="U100" s="47" t="str">
        <f t="shared" si="11"/>
        <v>n.a.</v>
      </c>
      <c r="V100" s="47" t="str">
        <f t="shared" si="12"/>
        <v>n.a.</v>
      </c>
      <c r="W100" s="47" t="str">
        <f t="shared" si="13"/>
        <v>n.a.</v>
      </c>
      <c r="X100" s="48"/>
      <c r="Y100" s="48"/>
      <c r="Z100" s="48"/>
      <c r="AA100" s="48"/>
      <c r="AB100" s="48"/>
      <c r="AC100" s="48"/>
      <c r="AD100" s="48"/>
      <c r="AE100" s="48"/>
    </row>
    <row r="101" spans="1:31">
      <c r="A101" s="4">
        <f t="shared" si="15"/>
        <v>1954</v>
      </c>
      <c r="B101" s="91">
        <v>1360</v>
      </c>
      <c r="D101" s="117">
        <v>7178.2190000000001</v>
      </c>
      <c r="E101" s="91">
        <v>1508.6457003597541</v>
      </c>
      <c r="F101" s="49">
        <v>20941</v>
      </c>
      <c r="H101" s="24">
        <f t="shared" si="14"/>
        <v>18.946203786761032</v>
      </c>
      <c r="J101" s="7">
        <f t="shared" si="16"/>
        <v>8.7561672292910906</v>
      </c>
      <c r="K101" s="7">
        <v>-2.7564344055642289</v>
      </c>
      <c r="L101" s="18">
        <f t="shared" si="2"/>
        <v>1</v>
      </c>
      <c r="M101" s="18">
        <f t="shared" si="3"/>
        <v>0</v>
      </c>
      <c r="N101" s="18">
        <f t="shared" si="4"/>
        <v>0</v>
      </c>
      <c r="O101" s="48">
        <f t="shared" si="5"/>
        <v>0</v>
      </c>
      <c r="P101" s="47">
        <f t="shared" si="6"/>
        <v>8.7561672292910906</v>
      </c>
      <c r="Q101" s="47" t="str">
        <f t="shared" si="7"/>
        <v>n.a.</v>
      </c>
      <c r="R101" s="47" t="str">
        <f t="shared" si="8"/>
        <v>n.a.</v>
      </c>
      <c r="S101" s="47" t="str">
        <f t="shared" si="9"/>
        <v>n.a.</v>
      </c>
      <c r="T101" s="47">
        <f t="shared" si="10"/>
        <v>-2.7564344055642289</v>
      </c>
      <c r="U101" s="47" t="str">
        <f t="shared" si="11"/>
        <v>n.a.</v>
      </c>
      <c r="V101" s="47" t="str">
        <f t="shared" si="12"/>
        <v>n.a.</v>
      </c>
      <c r="W101" s="47" t="str">
        <f t="shared" si="13"/>
        <v>n.a.</v>
      </c>
      <c r="X101" s="48"/>
      <c r="Y101" s="48"/>
      <c r="Z101" s="48"/>
      <c r="AA101" s="48"/>
      <c r="AB101" s="48"/>
      <c r="AC101" s="48"/>
      <c r="AD101" s="48"/>
      <c r="AE101" s="48"/>
    </row>
    <row r="102" spans="1:31">
      <c r="A102" s="4">
        <f t="shared" si="15"/>
        <v>1955</v>
      </c>
      <c r="B102" s="91">
        <v>1367</v>
      </c>
      <c r="D102" s="117">
        <v>8022.0659999999998</v>
      </c>
      <c r="E102" s="91">
        <v>1676.8336268212652</v>
      </c>
      <c r="F102" s="49">
        <v>22008</v>
      </c>
      <c r="H102" s="24">
        <f t="shared" si="14"/>
        <v>17.040498046263892</v>
      </c>
      <c r="J102" s="7">
        <f t="shared" si="16"/>
        <v>5.0952676567499244</v>
      </c>
      <c r="K102" s="7">
        <v>-0.12238709770762335</v>
      </c>
      <c r="L102" s="18">
        <f t="shared" si="2"/>
        <v>1</v>
      </c>
      <c r="M102" s="18">
        <f t="shared" si="3"/>
        <v>0</v>
      </c>
      <c r="N102" s="18">
        <f t="shared" si="4"/>
        <v>0</v>
      </c>
      <c r="O102" s="48">
        <f t="shared" si="5"/>
        <v>0</v>
      </c>
      <c r="P102" s="47">
        <f t="shared" si="6"/>
        <v>5.0952676567499244</v>
      </c>
      <c r="Q102" s="47" t="str">
        <f t="shared" si="7"/>
        <v>n.a.</v>
      </c>
      <c r="R102" s="47" t="str">
        <f t="shared" si="8"/>
        <v>n.a.</v>
      </c>
      <c r="S102" s="47" t="str">
        <f t="shared" si="9"/>
        <v>n.a.</v>
      </c>
      <c r="T102" s="47">
        <f t="shared" si="10"/>
        <v>-0.12238709770762335</v>
      </c>
      <c r="U102" s="47" t="str">
        <f t="shared" si="11"/>
        <v>n.a.</v>
      </c>
      <c r="V102" s="47" t="str">
        <f t="shared" si="12"/>
        <v>n.a.</v>
      </c>
      <c r="W102" s="47" t="str">
        <f t="shared" si="13"/>
        <v>n.a.</v>
      </c>
      <c r="X102" s="48"/>
      <c r="Y102" s="48"/>
      <c r="Z102" s="48"/>
      <c r="AA102" s="48"/>
      <c r="AB102" s="48"/>
      <c r="AC102" s="48"/>
      <c r="AD102" s="48"/>
      <c r="AE102" s="48"/>
    </row>
    <row r="103" spans="1:31">
      <c r="A103" s="4">
        <f t="shared" si="15"/>
        <v>1956</v>
      </c>
      <c r="B103" s="91">
        <v>1506</v>
      </c>
      <c r="D103" s="117">
        <v>9076.9500000000007</v>
      </c>
      <c r="E103" s="91">
        <v>1855.1128288704665</v>
      </c>
      <c r="F103" s="49">
        <v>22673</v>
      </c>
      <c r="H103" s="24">
        <f t="shared" si="14"/>
        <v>16.591476211723098</v>
      </c>
      <c r="J103" s="7">
        <f t="shared" si="16"/>
        <v>3.0216284987277353</v>
      </c>
      <c r="K103" s="7">
        <v>14.290379362296365</v>
      </c>
      <c r="L103" s="18">
        <f t="shared" si="2"/>
        <v>1</v>
      </c>
      <c r="M103" s="18">
        <f t="shared" si="3"/>
        <v>0</v>
      </c>
      <c r="N103" s="18">
        <f t="shared" si="4"/>
        <v>0</v>
      </c>
      <c r="O103" s="48">
        <f t="shared" si="5"/>
        <v>0</v>
      </c>
      <c r="P103" s="47">
        <f t="shared" si="6"/>
        <v>3.0216284987277353</v>
      </c>
      <c r="Q103" s="47" t="str">
        <f t="shared" si="7"/>
        <v>n.a.</v>
      </c>
      <c r="R103" s="47" t="str">
        <f t="shared" si="8"/>
        <v>n.a.</v>
      </c>
      <c r="S103" s="47" t="str">
        <f t="shared" si="9"/>
        <v>n.a.</v>
      </c>
      <c r="T103" s="47">
        <f t="shared" si="10"/>
        <v>14.290379362296365</v>
      </c>
      <c r="U103" s="47" t="str">
        <f t="shared" si="11"/>
        <v>n.a.</v>
      </c>
      <c r="V103" s="47" t="str">
        <f t="shared" si="12"/>
        <v>n.a.</v>
      </c>
      <c r="W103" s="47" t="str">
        <f t="shared" si="13"/>
        <v>n.a.</v>
      </c>
      <c r="X103" s="48"/>
      <c r="Y103" s="48"/>
      <c r="Z103" s="48"/>
      <c r="AA103" s="48"/>
      <c r="AB103" s="48"/>
      <c r="AC103" s="48"/>
      <c r="AD103" s="48"/>
      <c r="AE103" s="48"/>
    </row>
    <row r="104" spans="1:31">
      <c r="A104" s="4">
        <f t="shared" si="15"/>
        <v>1957</v>
      </c>
      <c r="B104" s="91">
        <v>1690</v>
      </c>
      <c r="D104" s="117">
        <v>10006.386</v>
      </c>
      <c r="E104" s="91">
        <v>2021.6188760673624</v>
      </c>
      <c r="F104" s="49">
        <v>23739</v>
      </c>
      <c r="H104" s="24">
        <f t="shared" si="14"/>
        <v>16.889214547589908</v>
      </c>
      <c r="J104" s="7">
        <f t="shared" si="16"/>
        <v>4.7016274864376095</v>
      </c>
      <c r="K104" s="7">
        <v>10.727101137431633</v>
      </c>
      <c r="L104" s="18">
        <f t="shared" si="2"/>
        <v>1</v>
      </c>
      <c r="M104" s="18">
        <f t="shared" si="3"/>
        <v>0</v>
      </c>
      <c r="N104" s="18">
        <f t="shared" si="4"/>
        <v>0</v>
      </c>
      <c r="O104" s="48">
        <f t="shared" si="5"/>
        <v>0</v>
      </c>
      <c r="P104" s="47">
        <f t="shared" si="6"/>
        <v>4.7016274864376095</v>
      </c>
      <c r="Q104" s="47" t="str">
        <f t="shared" si="7"/>
        <v>n.a.</v>
      </c>
      <c r="R104" s="47" t="str">
        <f t="shared" si="8"/>
        <v>n.a.</v>
      </c>
      <c r="S104" s="47" t="str">
        <f t="shared" si="9"/>
        <v>n.a.</v>
      </c>
      <c r="T104" s="47">
        <f t="shared" si="10"/>
        <v>10.727101137431633</v>
      </c>
      <c r="U104" s="47" t="str">
        <f t="shared" si="11"/>
        <v>n.a.</v>
      </c>
      <c r="V104" s="47" t="str">
        <f t="shared" si="12"/>
        <v>n.a.</v>
      </c>
      <c r="W104" s="47" t="str">
        <f t="shared" si="13"/>
        <v>n.a.</v>
      </c>
      <c r="X104" s="48"/>
      <c r="Y104" s="48"/>
      <c r="Z104" s="48"/>
      <c r="AA104" s="48"/>
      <c r="AB104" s="48"/>
      <c r="AC104" s="48"/>
      <c r="AD104" s="48"/>
      <c r="AE104" s="48"/>
    </row>
    <row r="105" spans="1:31">
      <c r="A105" s="4">
        <f t="shared" si="15"/>
        <v>1958</v>
      </c>
      <c r="B105" s="91">
        <v>1720</v>
      </c>
      <c r="D105" s="117">
        <v>10706.925999999999</v>
      </c>
      <c r="E105" s="91">
        <v>2178.0336476765674</v>
      </c>
      <c r="F105" s="49">
        <v>23867</v>
      </c>
      <c r="H105" s="24">
        <f t="shared" si="14"/>
        <v>16.064368054845996</v>
      </c>
      <c r="J105" s="7">
        <f t="shared" si="16"/>
        <v>0.53919710181558056</v>
      </c>
      <c r="K105" s="7">
        <v>6.642464981118156</v>
      </c>
      <c r="L105" s="18">
        <f t="shared" si="2"/>
        <v>1</v>
      </c>
      <c r="M105" s="18">
        <f t="shared" si="3"/>
        <v>0</v>
      </c>
      <c r="N105" s="18">
        <f t="shared" si="4"/>
        <v>0</v>
      </c>
      <c r="O105" s="48">
        <f t="shared" si="5"/>
        <v>0</v>
      </c>
      <c r="P105" s="47">
        <f t="shared" si="6"/>
        <v>0.53919710181558056</v>
      </c>
      <c r="Q105" s="47" t="str">
        <f t="shared" si="7"/>
        <v>n.a.</v>
      </c>
      <c r="R105" s="47" t="str">
        <f t="shared" si="8"/>
        <v>n.a.</v>
      </c>
      <c r="S105" s="47" t="str">
        <f t="shared" si="9"/>
        <v>n.a.</v>
      </c>
      <c r="T105" s="47">
        <f t="shared" si="10"/>
        <v>6.642464981118156</v>
      </c>
      <c r="U105" s="47" t="str">
        <f t="shared" si="11"/>
        <v>n.a.</v>
      </c>
      <c r="V105" s="47" t="str">
        <f t="shared" si="12"/>
        <v>n.a.</v>
      </c>
      <c r="W105" s="47" t="str">
        <f t="shared" si="13"/>
        <v>n.a.</v>
      </c>
      <c r="X105" s="48"/>
      <c r="Y105" s="48"/>
      <c r="Z105" s="48"/>
      <c r="AA105" s="48"/>
      <c r="AB105" s="48"/>
      <c r="AC105" s="48"/>
      <c r="AD105" s="48"/>
      <c r="AE105" s="48"/>
    </row>
    <row r="106" spans="1:31">
      <c r="A106" s="4">
        <f t="shared" si="15"/>
        <v>1959</v>
      </c>
      <c r="B106" s="91">
        <v>1746</v>
      </c>
      <c r="D106" s="117">
        <v>11600.968999999999</v>
      </c>
      <c r="E106" s="91">
        <v>2368.0860045780751</v>
      </c>
      <c r="F106" s="49">
        <v>25285</v>
      </c>
      <c r="H106" s="24">
        <f t="shared" si="14"/>
        <v>15.050466904962853</v>
      </c>
      <c r="J106" s="7">
        <f t="shared" si="16"/>
        <v>5.9412578036619701</v>
      </c>
      <c r="K106" s="7">
        <v>1.840051332710275</v>
      </c>
      <c r="L106" s="18">
        <f t="shared" si="2"/>
        <v>1</v>
      </c>
      <c r="M106" s="18">
        <f t="shared" si="3"/>
        <v>0</v>
      </c>
      <c r="N106" s="18">
        <f t="shared" si="4"/>
        <v>0</v>
      </c>
      <c r="O106" s="48">
        <f t="shared" si="5"/>
        <v>0</v>
      </c>
      <c r="P106" s="47">
        <f t="shared" si="6"/>
        <v>5.9412578036619701</v>
      </c>
      <c r="Q106" s="47" t="str">
        <f t="shared" si="7"/>
        <v>n.a.</v>
      </c>
      <c r="R106" s="47" t="str">
        <f t="shared" si="8"/>
        <v>n.a.</v>
      </c>
      <c r="S106" s="47" t="str">
        <f t="shared" si="9"/>
        <v>n.a.</v>
      </c>
      <c r="T106" s="47">
        <f t="shared" si="10"/>
        <v>1.840051332710275</v>
      </c>
      <c r="U106" s="47" t="str">
        <f t="shared" si="11"/>
        <v>n.a.</v>
      </c>
      <c r="V106" s="47" t="str">
        <f t="shared" si="12"/>
        <v>n.a.</v>
      </c>
      <c r="W106" s="47" t="str">
        <f t="shared" si="13"/>
        <v>n.a.</v>
      </c>
      <c r="X106" s="48"/>
      <c r="Y106" s="48"/>
      <c r="Z106" s="48"/>
      <c r="AA106" s="48"/>
      <c r="AB106" s="48"/>
      <c r="AC106" s="48"/>
      <c r="AD106" s="48"/>
      <c r="AE106" s="48"/>
    </row>
    <row r="107" spans="1:31">
      <c r="A107" s="4">
        <f t="shared" si="15"/>
        <v>1960</v>
      </c>
      <c r="B107" s="91">
        <v>1614</v>
      </c>
      <c r="D107" s="117">
        <v>12615.242</v>
      </c>
      <c r="E107" s="91">
        <v>2724.6444086764786</v>
      </c>
      <c r="F107" s="49">
        <v>27598</v>
      </c>
      <c r="H107" s="24">
        <f t="shared" si="14"/>
        <v>12.794047074166313</v>
      </c>
      <c r="J107" s="7">
        <f t="shared" si="16"/>
        <v>9.1477160371761901</v>
      </c>
      <c r="K107" s="7">
        <v>3.1020188492774952</v>
      </c>
      <c r="L107" s="18">
        <f t="shared" si="2"/>
        <v>1</v>
      </c>
      <c r="M107" s="18">
        <f t="shared" si="3"/>
        <v>0</v>
      </c>
      <c r="N107" s="18">
        <f t="shared" si="4"/>
        <v>0</v>
      </c>
      <c r="O107" s="48">
        <f t="shared" si="5"/>
        <v>0</v>
      </c>
      <c r="P107" s="47">
        <f t="shared" si="6"/>
        <v>9.1477160371761901</v>
      </c>
      <c r="Q107" s="47" t="str">
        <f t="shared" si="7"/>
        <v>n.a.</v>
      </c>
      <c r="R107" s="47" t="str">
        <f t="shared" si="8"/>
        <v>n.a.</v>
      </c>
      <c r="S107" s="47" t="str">
        <f t="shared" si="9"/>
        <v>n.a.</v>
      </c>
      <c r="T107" s="47">
        <f t="shared" si="10"/>
        <v>3.1020188492774952</v>
      </c>
      <c r="U107" s="47" t="str">
        <f t="shared" si="11"/>
        <v>n.a.</v>
      </c>
      <c r="V107" s="47" t="str">
        <f t="shared" si="12"/>
        <v>n.a.</v>
      </c>
      <c r="W107" s="47" t="str">
        <f t="shared" si="13"/>
        <v>n.a.</v>
      </c>
      <c r="X107" s="48"/>
      <c r="Y107" s="48"/>
      <c r="Z107" s="48"/>
      <c r="AA107" s="48"/>
      <c r="AB107" s="48"/>
      <c r="AC107" s="48"/>
      <c r="AD107" s="48"/>
      <c r="AE107" s="48"/>
    </row>
    <row r="108" spans="1:31">
      <c r="A108" s="4">
        <f t="shared" si="15"/>
        <v>1961</v>
      </c>
      <c r="B108" s="91">
        <v>1678</v>
      </c>
      <c r="D108" s="117">
        <v>16567</v>
      </c>
      <c r="E108" s="91">
        <v>3087.9303298333425</v>
      </c>
      <c r="F108" s="49">
        <v>29701</v>
      </c>
      <c r="H108" s="24">
        <f t="shared" si="14"/>
        <v>10.128568841673205</v>
      </c>
      <c r="J108" s="7">
        <f t="shared" si="16"/>
        <v>7.6201173998115879</v>
      </c>
      <c r="K108" s="7">
        <v>1.6741962807817099</v>
      </c>
      <c r="L108" s="18">
        <f t="shared" si="2"/>
        <v>1</v>
      </c>
      <c r="M108" s="18">
        <f t="shared" si="3"/>
        <v>0</v>
      </c>
      <c r="N108" s="18">
        <f t="shared" si="4"/>
        <v>0</v>
      </c>
      <c r="O108" s="48">
        <f t="shared" si="5"/>
        <v>0</v>
      </c>
      <c r="P108" s="47">
        <f t="shared" si="6"/>
        <v>7.6201173998115879</v>
      </c>
      <c r="Q108" s="47" t="str">
        <f t="shared" si="7"/>
        <v>n.a.</v>
      </c>
      <c r="R108" s="47" t="str">
        <f t="shared" si="8"/>
        <v>n.a.</v>
      </c>
      <c r="S108" s="47" t="str">
        <f t="shared" si="9"/>
        <v>n.a.</v>
      </c>
      <c r="T108" s="47">
        <f t="shared" si="10"/>
        <v>1.6741962807817099</v>
      </c>
      <c r="U108" s="47" t="str">
        <f t="shared" si="11"/>
        <v>n.a.</v>
      </c>
      <c r="V108" s="47" t="str">
        <f t="shared" si="12"/>
        <v>n.a.</v>
      </c>
      <c r="W108" s="47" t="str">
        <f t="shared" si="13"/>
        <v>n.a.</v>
      </c>
      <c r="X108" s="48"/>
      <c r="Y108" s="48"/>
      <c r="Z108" s="48"/>
      <c r="AA108" s="48"/>
      <c r="AB108" s="48"/>
      <c r="AC108" s="48"/>
      <c r="AD108" s="48"/>
      <c r="AE108" s="48"/>
    </row>
    <row r="109" spans="1:31">
      <c r="A109" s="4">
        <f t="shared" si="15"/>
        <v>1962</v>
      </c>
      <c r="B109" s="190">
        <v>2036</v>
      </c>
      <c r="D109" s="117">
        <v>17679</v>
      </c>
      <c r="E109" s="91">
        <v>3306.5746342333068</v>
      </c>
      <c r="F109" s="49">
        <v>30627</v>
      </c>
      <c r="H109" s="24">
        <f t="shared" si="14"/>
        <v>11.516488489167939</v>
      </c>
      <c r="J109" s="7">
        <f t="shared" si="16"/>
        <v>3.1177401434295149</v>
      </c>
      <c r="K109" s="7">
        <v>4.8962417616298115</v>
      </c>
      <c r="L109" s="18">
        <f t="shared" si="2"/>
        <v>1</v>
      </c>
      <c r="M109" s="18">
        <f t="shared" si="3"/>
        <v>0</v>
      </c>
      <c r="N109" s="18">
        <f t="shared" si="4"/>
        <v>0</v>
      </c>
      <c r="O109" s="48">
        <f t="shared" si="5"/>
        <v>0</v>
      </c>
      <c r="P109" s="47">
        <f t="shared" si="6"/>
        <v>3.1177401434295149</v>
      </c>
      <c r="Q109" s="47" t="str">
        <f t="shared" si="7"/>
        <v>n.a.</v>
      </c>
      <c r="R109" s="47" t="str">
        <f t="shared" si="8"/>
        <v>n.a.</v>
      </c>
      <c r="S109" s="47" t="str">
        <f t="shared" si="9"/>
        <v>n.a.</v>
      </c>
      <c r="T109" s="47">
        <f t="shared" si="10"/>
        <v>4.8962417616298115</v>
      </c>
      <c r="U109" s="47" t="str">
        <f t="shared" si="11"/>
        <v>n.a.</v>
      </c>
      <c r="V109" s="47" t="str">
        <f t="shared" si="12"/>
        <v>n.a.</v>
      </c>
      <c r="W109" s="47" t="str">
        <f t="shared" si="13"/>
        <v>n.a.</v>
      </c>
      <c r="X109" s="48"/>
      <c r="Y109" s="48"/>
      <c r="Z109" s="48"/>
      <c r="AA109" s="48"/>
      <c r="AB109" s="48"/>
      <c r="AC109" s="48"/>
      <c r="AD109" s="48"/>
      <c r="AE109" s="48"/>
    </row>
    <row r="110" spans="1:31">
      <c r="A110" s="4">
        <f t="shared" si="15"/>
        <v>1963</v>
      </c>
      <c r="B110" s="91">
        <v>2610</v>
      </c>
      <c r="D110" s="117">
        <v>19418</v>
      </c>
      <c r="E110" s="91">
        <v>3590.8122299532606</v>
      </c>
      <c r="F110" s="49">
        <v>31636</v>
      </c>
      <c r="H110" s="24">
        <f t="shared" si="14"/>
        <v>13.441137089298589</v>
      </c>
      <c r="J110" s="7">
        <f t="shared" si="16"/>
        <v>3.294478727919814</v>
      </c>
      <c r="K110" s="7">
        <v>5.0461524584806066</v>
      </c>
      <c r="L110" s="18">
        <f t="shared" si="2"/>
        <v>1</v>
      </c>
      <c r="M110" s="18">
        <f t="shared" si="3"/>
        <v>0</v>
      </c>
      <c r="N110" s="18">
        <f t="shared" si="4"/>
        <v>0</v>
      </c>
      <c r="O110" s="48">
        <f t="shared" si="5"/>
        <v>0</v>
      </c>
      <c r="P110" s="47">
        <f t="shared" si="6"/>
        <v>3.294478727919814</v>
      </c>
      <c r="Q110" s="47" t="str">
        <f t="shared" si="7"/>
        <v>n.a.</v>
      </c>
      <c r="R110" s="47" t="str">
        <f t="shared" si="8"/>
        <v>n.a.</v>
      </c>
      <c r="S110" s="47" t="str">
        <f t="shared" si="9"/>
        <v>n.a.</v>
      </c>
      <c r="T110" s="47">
        <f t="shared" si="10"/>
        <v>5.0461524584806066</v>
      </c>
      <c r="U110" s="47" t="str">
        <f t="shared" si="11"/>
        <v>n.a.</v>
      </c>
      <c r="V110" s="47" t="str">
        <f t="shared" si="12"/>
        <v>n.a.</v>
      </c>
      <c r="W110" s="47" t="str">
        <f t="shared" si="13"/>
        <v>n.a.</v>
      </c>
      <c r="X110" s="48"/>
      <c r="Y110" s="48"/>
      <c r="Z110" s="48"/>
      <c r="AA110" s="48"/>
      <c r="AB110" s="48"/>
      <c r="AC110" s="48"/>
      <c r="AD110" s="48"/>
      <c r="AE110" s="48"/>
    </row>
    <row r="111" spans="1:31">
      <c r="A111" s="4">
        <f t="shared" si="15"/>
        <v>1964</v>
      </c>
      <c r="B111" s="91">
        <v>3004</v>
      </c>
      <c r="D111" s="117">
        <v>22039</v>
      </c>
      <c r="E111" s="91">
        <v>4049.9652691931851</v>
      </c>
      <c r="F111" s="49">
        <v>33235</v>
      </c>
      <c r="H111" s="24">
        <f t="shared" si="14"/>
        <v>13.630382503743364</v>
      </c>
      <c r="J111" s="7">
        <f t="shared" si="16"/>
        <v>5.0543684410165657</v>
      </c>
      <c r="K111" s="7">
        <v>10.174342502064018</v>
      </c>
      <c r="L111" s="18">
        <f t="shared" si="2"/>
        <v>1</v>
      </c>
      <c r="M111" s="18">
        <f t="shared" si="3"/>
        <v>0</v>
      </c>
      <c r="N111" s="18">
        <f t="shared" si="4"/>
        <v>0</v>
      </c>
      <c r="O111" s="48">
        <f t="shared" si="5"/>
        <v>0</v>
      </c>
      <c r="P111" s="47">
        <f t="shared" si="6"/>
        <v>5.0543684410165657</v>
      </c>
      <c r="Q111" s="47" t="str">
        <f t="shared" si="7"/>
        <v>n.a.</v>
      </c>
      <c r="R111" s="47" t="str">
        <f t="shared" si="8"/>
        <v>n.a.</v>
      </c>
      <c r="S111" s="47" t="str">
        <f t="shared" si="9"/>
        <v>n.a.</v>
      </c>
      <c r="T111" s="47">
        <f t="shared" si="10"/>
        <v>10.174342502064018</v>
      </c>
      <c r="U111" s="47" t="str">
        <f t="shared" si="11"/>
        <v>n.a.</v>
      </c>
      <c r="V111" s="47" t="str">
        <f t="shared" si="12"/>
        <v>n.a.</v>
      </c>
      <c r="W111" s="47" t="str">
        <f t="shared" si="13"/>
        <v>n.a.</v>
      </c>
      <c r="X111" s="48"/>
      <c r="Y111" s="48"/>
      <c r="Z111" s="48"/>
      <c r="AA111" s="48"/>
      <c r="AB111" s="48"/>
      <c r="AC111" s="48"/>
      <c r="AD111" s="48"/>
      <c r="AE111" s="48"/>
    </row>
    <row r="112" spans="1:31">
      <c r="A112" s="4">
        <f t="shared" si="15"/>
        <v>1965</v>
      </c>
      <c r="B112" s="91">
        <v>3446</v>
      </c>
      <c r="D112" s="117">
        <v>24218</v>
      </c>
      <c r="E112" s="91">
        <v>4478.8444816700385</v>
      </c>
      <c r="F112" s="49">
        <v>35002</v>
      </c>
      <c r="H112" s="24">
        <f t="shared" si="14"/>
        <v>14.229085803947477</v>
      </c>
      <c r="J112" s="7">
        <f t="shared" si="16"/>
        <v>5.3166842184444008</v>
      </c>
      <c r="K112" s="7">
        <v>4.4705701037983516</v>
      </c>
      <c r="L112" s="18">
        <f t="shared" si="2"/>
        <v>1</v>
      </c>
      <c r="M112" s="18">
        <f t="shared" si="3"/>
        <v>0</v>
      </c>
      <c r="N112" s="18">
        <f t="shared" si="4"/>
        <v>0</v>
      </c>
      <c r="O112" s="48">
        <f t="shared" si="5"/>
        <v>0</v>
      </c>
      <c r="P112" s="47">
        <f t="shared" si="6"/>
        <v>5.3166842184444008</v>
      </c>
      <c r="Q112" s="47" t="str">
        <f t="shared" si="7"/>
        <v>n.a.</v>
      </c>
      <c r="R112" s="47" t="str">
        <f t="shared" si="8"/>
        <v>n.a.</v>
      </c>
      <c r="S112" s="47" t="str">
        <f t="shared" si="9"/>
        <v>n.a.</v>
      </c>
      <c r="T112" s="47">
        <f t="shared" si="10"/>
        <v>4.4705701037983516</v>
      </c>
      <c r="U112" s="47" t="str">
        <f t="shared" si="11"/>
        <v>n.a.</v>
      </c>
      <c r="V112" s="47" t="str">
        <f t="shared" si="12"/>
        <v>n.a.</v>
      </c>
      <c r="W112" s="47" t="str">
        <f t="shared" si="13"/>
        <v>n.a.</v>
      </c>
      <c r="X112" s="48"/>
      <c r="Y112" s="48"/>
      <c r="Z112" s="48"/>
      <c r="AA112" s="48"/>
      <c r="AB112" s="48"/>
      <c r="AC112" s="48"/>
      <c r="AD112" s="48"/>
      <c r="AE112" s="48"/>
    </row>
    <row r="113" spans="1:31">
      <c r="A113" s="4">
        <f t="shared" si="15"/>
        <v>1966</v>
      </c>
      <c r="B113" s="91">
        <v>3930</v>
      </c>
      <c r="C113" s="91"/>
      <c r="D113" s="117">
        <v>25883</v>
      </c>
      <c r="E113" s="91">
        <v>4801.7653004761396</v>
      </c>
      <c r="F113" s="49">
        <v>35843</v>
      </c>
      <c r="H113" s="24">
        <f t="shared" si="14"/>
        <v>15.183711316308001</v>
      </c>
      <c r="J113" s="7">
        <f t="shared" si="16"/>
        <v>2.4027198445803144</v>
      </c>
      <c r="K113" s="7">
        <v>4.3037258071161562</v>
      </c>
      <c r="L113" s="18">
        <f t="shared" si="2"/>
        <v>1</v>
      </c>
      <c r="M113" s="18">
        <f t="shared" si="3"/>
        <v>0</v>
      </c>
      <c r="N113" s="18">
        <f t="shared" si="4"/>
        <v>0</v>
      </c>
      <c r="O113" s="48">
        <f t="shared" si="5"/>
        <v>0</v>
      </c>
      <c r="P113" s="47">
        <f t="shared" si="6"/>
        <v>2.4027198445803144</v>
      </c>
      <c r="Q113" s="47" t="str">
        <f t="shared" si="7"/>
        <v>n.a.</v>
      </c>
      <c r="R113" s="47" t="str">
        <f t="shared" si="8"/>
        <v>n.a.</v>
      </c>
      <c r="S113" s="47" t="str">
        <f t="shared" si="9"/>
        <v>n.a.</v>
      </c>
      <c r="T113" s="47">
        <f t="shared" si="10"/>
        <v>4.3037258071161562</v>
      </c>
      <c r="U113" s="47" t="str">
        <f t="shared" si="11"/>
        <v>n.a.</v>
      </c>
      <c r="V113" s="47" t="str">
        <f t="shared" si="12"/>
        <v>n.a.</v>
      </c>
      <c r="W113" s="47" t="str">
        <f t="shared" si="13"/>
        <v>n.a.</v>
      </c>
      <c r="X113" s="48"/>
      <c r="Y113" s="48"/>
      <c r="Z113" s="48"/>
      <c r="AA113" s="48"/>
      <c r="AB113" s="48"/>
      <c r="AC113" s="48"/>
      <c r="AD113" s="48"/>
      <c r="AE113" s="48"/>
    </row>
    <row r="114" spans="1:31">
      <c r="A114" s="4">
        <f t="shared" si="15"/>
        <v>1967</v>
      </c>
      <c r="B114" s="91">
        <v>4431</v>
      </c>
      <c r="C114" s="91"/>
      <c r="D114" s="117">
        <v>27992</v>
      </c>
      <c r="E114" s="91">
        <v>5267.6458567745258</v>
      </c>
      <c r="F114" s="49">
        <v>36600</v>
      </c>
      <c r="H114" s="24">
        <f t="shared" si="14"/>
        <v>15.829522720777366</v>
      </c>
      <c r="J114" s="7">
        <f t="shared" si="16"/>
        <v>2.1119883938286454</v>
      </c>
      <c r="K114" s="7">
        <v>6.1873626062738722</v>
      </c>
      <c r="L114" s="18">
        <f t="shared" si="2"/>
        <v>1</v>
      </c>
      <c r="M114" s="18">
        <f t="shared" si="3"/>
        <v>0</v>
      </c>
      <c r="N114" s="18">
        <f t="shared" si="4"/>
        <v>0</v>
      </c>
      <c r="O114" s="48">
        <f t="shared" si="5"/>
        <v>0</v>
      </c>
      <c r="P114" s="47">
        <f t="shared" si="6"/>
        <v>2.1119883938286454</v>
      </c>
      <c r="Q114" s="47" t="str">
        <f t="shared" si="7"/>
        <v>n.a.</v>
      </c>
      <c r="R114" s="47" t="str">
        <f t="shared" si="8"/>
        <v>n.a.</v>
      </c>
      <c r="S114" s="47" t="str">
        <f t="shared" si="9"/>
        <v>n.a.</v>
      </c>
      <c r="T114" s="47">
        <f t="shared" si="10"/>
        <v>6.1873626062738722</v>
      </c>
      <c r="U114" s="47" t="str">
        <f t="shared" si="11"/>
        <v>n.a.</v>
      </c>
      <c r="V114" s="47" t="str">
        <f t="shared" si="12"/>
        <v>n.a.</v>
      </c>
      <c r="W114" s="47" t="str">
        <f t="shared" si="13"/>
        <v>n.a.</v>
      </c>
      <c r="X114" s="48"/>
      <c r="Y114" s="48"/>
      <c r="Z114" s="48"/>
      <c r="AA114" s="48"/>
      <c r="AB114" s="48"/>
      <c r="AC114" s="48"/>
      <c r="AD114" s="48"/>
      <c r="AE114" s="48"/>
    </row>
    <row r="115" spans="1:31">
      <c r="A115" s="4">
        <f t="shared" si="15"/>
        <v>1968</v>
      </c>
      <c r="B115" s="91">
        <v>4995</v>
      </c>
      <c r="C115" s="91"/>
      <c r="D115" s="117">
        <v>31840</v>
      </c>
      <c r="E115" s="91">
        <v>6039.6284392328607</v>
      </c>
      <c r="F115" s="49">
        <v>37442</v>
      </c>
      <c r="H115" s="24">
        <f t="shared" si="14"/>
        <v>15.687814070351759</v>
      </c>
      <c r="J115" s="7">
        <f t="shared" si="16"/>
        <v>2.3005464480874371</v>
      </c>
      <c r="K115" s="7">
        <v>7.9602216751468804</v>
      </c>
      <c r="L115" s="18">
        <f t="shared" si="2"/>
        <v>1</v>
      </c>
      <c r="M115" s="18">
        <f t="shared" si="3"/>
        <v>0</v>
      </c>
      <c r="N115" s="18">
        <f t="shared" si="4"/>
        <v>0</v>
      </c>
      <c r="O115" s="48">
        <f t="shared" si="5"/>
        <v>0</v>
      </c>
      <c r="P115" s="47">
        <f t="shared" si="6"/>
        <v>2.3005464480874371</v>
      </c>
      <c r="Q115" s="47" t="str">
        <f t="shared" si="7"/>
        <v>n.a.</v>
      </c>
      <c r="R115" s="47" t="str">
        <f t="shared" si="8"/>
        <v>n.a.</v>
      </c>
      <c r="S115" s="47" t="str">
        <f t="shared" si="9"/>
        <v>n.a.</v>
      </c>
      <c r="T115" s="47">
        <f t="shared" si="10"/>
        <v>7.9602216751468804</v>
      </c>
      <c r="U115" s="47" t="str">
        <f t="shared" si="11"/>
        <v>n.a.</v>
      </c>
      <c r="V115" s="47" t="str">
        <f t="shared" si="12"/>
        <v>n.a.</v>
      </c>
      <c r="W115" s="47" t="str">
        <f t="shared" si="13"/>
        <v>n.a.</v>
      </c>
      <c r="X115" s="48"/>
      <c r="Y115" s="48"/>
      <c r="Z115" s="48"/>
      <c r="AA115" s="48"/>
      <c r="AB115" s="48"/>
      <c r="AC115" s="48"/>
      <c r="AD115" s="48"/>
      <c r="AE115" s="48"/>
    </row>
    <row r="116" spans="1:31">
      <c r="A116" s="4">
        <f t="shared" si="15"/>
        <v>1969</v>
      </c>
      <c r="B116" s="91">
        <v>4426</v>
      </c>
      <c r="C116" s="91"/>
      <c r="D116" s="117">
        <v>36624</v>
      </c>
      <c r="E116" s="91">
        <v>6894.0231056573375</v>
      </c>
      <c r="F116" s="49">
        <v>41048</v>
      </c>
      <c r="H116" s="24">
        <f t="shared" si="14"/>
        <v>12.084971603320227</v>
      </c>
      <c r="J116" s="7">
        <f t="shared" si="16"/>
        <v>9.6308957854815525</v>
      </c>
      <c r="K116" s="7">
        <v>2.0720052987369564</v>
      </c>
      <c r="L116" s="18">
        <f t="shared" si="2"/>
        <v>1</v>
      </c>
      <c r="M116" s="18">
        <f t="shared" si="3"/>
        <v>0</v>
      </c>
      <c r="N116" s="18">
        <f t="shared" si="4"/>
        <v>0</v>
      </c>
      <c r="O116" s="48">
        <f t="shared" si="5"/>
        <v>0</v>
      </c>
      <c r="P116" s="47">
        <f t="shared" si="6"/>
        <v>9.6308957854815525</v>
      </c>
      <c r="Q116" s="47" t="str">
        <f t="shared" si="7"/>
        <v>n.a.</v>
      </c>
      <c r="R116" s="47" t="str">
        <f t="shared" si="8"/>
        <v>n.a.</v>
      </c>
      <c r="S116" s="47" t="str">
        <f t="shared" si="9"/>
        <v>n.a.</v>
      </c>
      <c r="T116" s="47">
        <f t="shared" si="10"/>
        <v>2.0720052987369564</v>
      </c>
      <c r="U116" s="47" t="str">
        <f t="shared" si="11"/>
        <v>n.a.</v>
      </c>
      <c r="V116" s="47" t="str">
        <f t="shared" si="12"/>
        <v>n.a.</v>
      </c>
      <c r="W116" s="47" t="str">
        <f t="shared" si="13"/>
        <v>n.a.</v>
      </c>
      <c r="X116" s="48"/>
      <c r="Y116" s="48"/>
      <c r="Z116" s="48"/>
      <c r="AA116" s="48"/>
      <c r="AB116" s="48"/>
      <c r="AC116" s="48"/>
      <c r="AD116" s="48"/>
      <c r="AE116" s="48"/>
    </row>
    <row r="117" spans="1:31">
      <c r="A117" s="4">
        <f t="shared" si="15"/>
        <v>1970</v>
      </c>
      <c r="B117" s="91">
        <v>4200</v>
      </c>
      <c r="C117" s="91"/>
      <c r="D117" s="117">
        <v>41078</v>
      </c>
      <c r="E117" s="91">
        <v>7849.6669038116424</v>
      </c>
      <c r="F117" s="49">
        <v>44114</v>
      </c>
      <c r="H117" s="24">
        <f t="shared" si="14"/>
        <v>10.224451044354643</v>
      </c>
      <c r="J117" s="7">
        <f t="shared" si="16"/>
        <v>7.4693042291950951</v>
      </c>
      <c r="K117" s="7">
        <v>2.8600348656981391</v>
      </c>
      <c r="L117" s="18">
        <f t="shared" si="2"/>
        <v>1</v>
      </c>
      <c r="M117" s="18">
        <f t="shared" si="3"/>
        <v>0</v>
      </c>
      <c r="N117" s="18">
        <f t="shared" si="4"/>
        <v>0</v>
      </c>
      <c r="O117" s="48">
        <f t="shared" si="5"/>
        <v>0</v>
      </c>
      <c r="P117" s="47">
        <f t="shared" si="6"/>
        <v>7.4693042291950951</v>
      </c>
      <c r="Q117" s="47" t="str">
        <f t="shared" si="7"/>
        <v>n.a.</v>
      </c>
      <c r="R117" s="47" t="str">
        <f t="shared" si="8"/>
        <v>n.a.</v>
      </c>
      <c r="S117" s="47" t="str">
        <f t="shared" si="9"/>
        <v>n.a.</v>
      </c>
      <c r="T117" s="47">
        <f t="shared" si="10"/>
        <v>2.8600348656981391</v>
      </c>
      <c r="U117" s="47" t="str">
        <f t="shared" si="11"/>
        <v>n.a.</v>
      </c>
      <c r="V117" s="47" t="str">
        <f t="shared" si="12"/>
        <v>n.a.</v>
      </c>
      <c r="W117" s="47" t="str">
        <f t="shared" si="13"/>
        <v>n.a.</v>
      </c>
      <c r="X117" s="48"/>
      <c r="Y117" s="48"/>
      <c r="Z117" s="48"/>
      <c r="AA117" s="48"/>
      <c r="AB117" s="48"/>
      <c r="AC117" s="48"/>
      <c r="AD117" s="48"/>
      <c r="AE117" s="48"/>
    </row>
    <row r="118" spans="1:31">
      <c r="A118" s="4">
        <f t="shared" si="15"/>
        <v>1971</v>
      </c>
      <c r="B118" s="91">
        <v>3993</v>
      </c>
      <c r="C118" s="91"/>
      <c r="D118" s="117">
        <v>44915</v>
      </c>
      <c r="E118" s="91">
        <v>8626.3587482109015</v>
      </c>
      <c r="F118" s="49">
        <v>45036</v>
      </c>
      <c r="H118" s="24">
        <f t="shared" si="14"/>
        <v>8.8901257931648665</v>
      </c>
      <c r="J118" s="7">
        <f t="shared" si="16"/>
        <v>2.0900394432606495</v>
      </c>
      <c r="K118" s="7">
        <v>7.221653563229566</v>
      </c>
      <c r="L118" s="18">
        <f t="shared" si="2"/>
        <v>1</v>
      </c>
      <c r="M118" s="18">
        <f t="shared" si="3"/>
        <v>0</v>
      </c>
      <c r="N118" s="18">
        <f t="shared" si="4"/>
        <v>0</v>
      </c>
      <c r="O118" s="48">
        <f t="shared" si="5"/>
        <v>0</v>
      </c>
      <c r="P118" s="47">
        <f t="shared" si="6"/>
        <v>2.0900394432606495</v>
      </c>
      <c r="Q118" s="47" t="str">
        <f t="shared" si="7"/>
        <v>n.a.</v>
      </c>
      <c r="R118" s="47" t="str">
        <f t="shared" si="8"/>
        <v>n.a.</v>
      </c>
      <c r="S118" s="47" t="str">
        <f t="shared" si="9"/>
        <v>n.a.</v>
      </c>
      <c r="T118" s="47">
        <f t="shared" si="10"/>
        <v>7.221653563229566</v>
      </c>
      <c r="U118" s="47" t="str">
        <f t="shared" si="11"/>
        <v>n.a.</v>
      </c>
      <c r="V118" s="47" t="str">
        <f t="shared" si="12"/>
        <v>n.a.</v>
      </c>
      <c r="W118" s="47" t="str">
        <f t="shared" si="13"/>
        <v>n.a.</v>
      </c>
      <c r="X118" s="48"/>
      <c r="Y118" s="48"/>
      <c r="Z118" s="48"/>
      <c r="AA118" s="48"/>
      <c r="AB118" s="48"/>
      <c r="AC118" s="48"/>
      <c r="AD118" s="48"/>
      <c r="AE118" s="48"/>
    </row>
    <row r="119" spans="1:31">
      <c r="A119" s="4">
        <f t="shared" si="15"/>
        <v>1972</v>
      </c>
      <c r="B119" s="91">
        <v>3842</v>
      </c>
      <c r="C119" s="91"/>
      <c r="D119" s="117">
        <v>52335</v>
      </c>
      <c r="E119" s="91">
        <v>10059.824445442358</v>
      </c>
      <c r="F119" s="49">
        <v>48473</v>
      </c>
      <c r="H119" s="24">
        <f t="shared" si="14"/>
        <v>7.3411674787427152</v>
      </c>
      <c r="J119" s="7">
        <f t="shared" si="16"/>
        <v>7.6316724398259206</v>
      </c>
      <c r="K119" s="7">
        <v>7.0971754474069302</v>
      </c>
      <c r="L119" s="18">
        <f t="shared" si="2"/>
        <v>1</v>
      </c>
      <c r="M119" s="18">
        <f t="shared" si="3"/>
        <v>0</v>
      </c>
      <c r="N119" s="18">
        <f t="shared" si="4"/>
        <v>0</v>
      </c>
      <c r="O119" s="48">
        <f t="shared" si="5"/>
        <v>0</v>
      </c>
      <c r="P119" s="47">
        <f t="shared" si="6"/>
        <v>7.6316724398259206</v>
      </c>
      <c r="Q119" s="47" t="str">
        <f t="shared" si="7"/>
        <v>n.a.</v>
      </c>
      <c r="R119" s="47" t="str">
        <f t="shared" si="8"/>
        <v>n.a.</v>
      </c>
      <c r="S119" s="47" t="str">
        <f t="shared" si="9"/>
        <v>n.a.</v>
      </c>
      <c r="T119" s="47">
        <f t="shared" si="10"/>
        <v>7.0971754474069302</v>
      </c>
      <c r="U119" s="47" t="str">
        <f t="shared" si="11"/>
        <v>n.a.</v>
      </c>
      <c r="V119" s="47" t="str">
        <f t="shared" si="12"/>
        <v>n.a.</v>
      </c>
      <c r="W119" s="47" t="str">
        <f t="shared" si="13"/>
        <v>n.a.</v>
      </c>
      <c r="X119" s="48"/>
      <c r="Y119" s="48"/>
      <c r="Z119" s="48"/>
      <c r="AA119" s="48"/>
      <c r="AB119" s="48"/>
      <c r="AC119" s="48"/>
      <c r="AD119" s="48"/>
      <c r="AE119" s="48"/>
    </row>
    <row r="120" spans="1:31">
      <c r="A120" s="4">
        <f t="shared" si="15"/>
        <v>1973</v>
      </c>
      <c r="B120" s="91">
        <v>3154</v>
      </c>
      <c r="C120" s="91"/>
      <c r="D120" s="117">
        <v>63799</v>
      </c>
      <c r="E120" s="91">
        <v>12244.585610177386</v>
      </c>
      <c r="F120" s="49">
        <v>51724</v>
      </c>
      <c r="H120" s="24">
        <f t="shared" si="14"/>
        <v>4.9436511544068091</v>
      </c>
      <c r="J120" s="7">
        <f t="shared" si="16"/>
        <v>6.7068264807212286</v>
      </c>
      <c r="K120" s="7">
        <v>12.258833972108684</v>
      </c>
      <c r="L120" s="18">
        <f t="shared" si="2"/>
        <v>1</v>
      </c>
      <c r="M120" s="18">
        <f t="shared" si="3"/>
        <v>0</v>
      </c>
      <c r="N120" s="18">
        <f t="shared" si="4"/>
        <v>0</v>
      </c>
      <c r="O120" s="48">
        <f t="shared" si="5"/>
        <v>0</v>
      </c>
      <c r="P120" s="47">
        <f t="shared" si="6"/>
        <v>6.7068264807212286</v>
      </c>
      <c r="Q120" s="47" t="str">
        <f t="shared" si="7"/>
        <v>n.a.</v>
      </c>
      <c r="R120" s="47" t="str">
        <f t="shared" si="8"/>
        <v>n.a.</v>
      </c>
      <c r="S120" s="47" t="str">
        <f t="shared" si="9"/>
        <v>n.a.</v>
      </c>
      <c r="T120" s="47">
        <f t="shared" si="10"/>
        <v>12.258833972108684</v>
      </c>
      <c r="U120" s="47" t="str">
        <f t="shared" si="11"/>
        <v>n.a.</v>
      </c>
      <c r="V120" s="47" t="str">
        <f t="shared" si="12"/>
        <v>n.a.</v>
      </c>
      <c r="W120" s="47" t="str">
        <f t="shared" si="13"/>
        <v>n.a.</v>
      </c>
      <c r="X120" s="48"/>
      <c r="Y120" s="48"/>
      <c r="Z120" s="48"/>
      <c r="AA120" s="48"/>
      <c r="AB120" s="48"/>
      <c r="AC120" s="48"/>
      <c r="AD120" s="48"/>
      <c r="AE120" s="48"/>
    </row>
    <row r="121" spans="1:31">
      <c r="A121" s="4">
        <f t="shared" si="15"/>
        <v>1974</v>
      </c>
      <c r="B121" s="91">
        <v>2681</v>
      </c>
      <c r="C121" s="91"/>
      <c r="D121" s="117">
        <v>81760</v>
      </c>
      <c r="E121" s="91">
        <v>15430.905876990713</v>
      </c>
      <c r="F121" s="49">
        <v>53291</v>
      </c>
      <c r="H121" s="24">
        <f t="shared" si="14"/>
        <v>3.279109589041096</v>
      </c>
      <c r="J121" s="7">
        <f t="shared" si="16"/>
        <v>3.0295414121104258</v>
      </c>
      <c r="K121" s="7">
        <v>16.99701675303886</v>
      </c>
      <c r="L121" s="18">
        <f t="shared" si="2"/>
        <v>1</v>
      </c>
      <c r="M121" s="18">
        <f t="shared" si="3"/>
        <v>0</v>
      </c>
      <c r="N121" s="18">
        <f t="shared" si="4"/>
        <v>0</v>
      </c>
      <c r="O121" s="48">
        <f t="shared" si="5"/>
        <v>0</v>
      </c>
      <c r="P121" s="47">
        <f t="shared" si="6"/>
        <v>3.0295414121104258</v>
      </c>
      <c r="Q121" s="47" t="str">
        <f t="shared" si="7"/>
        <v>n.a.</v>
      </c>
      <c r="R121" s="47" t="str">
        <f t="shared" si="8"/>
        <v>n.a.</v>
      </c>
      <c r="S121" s="47" t="str">
        <f t="shared" si="9"/>
        <v>n.a.</v>
      </c>
      <c r="T121" s="47">
        <f t="shared" si="10"/>
        <v>16.99701675303886</v>
      </c>
      <c r="U121" s="47" t="str">
        <f t="shared" si="11"/>
        <v>n.a.</v>
      </c>
      <c r="V121" s="47" t="str">
        <f t="shared" si="12"/>
        <v>n.a.</v>
      </c>
      <c r="W121" s="47" t="str">
        <f t="shared" si="13"/>
        <v>n.a.</v>
      </c>
      <c r="X121" s="48"/>
      <c r="Y121" s="48"/>
      <c r="Z121" s="48"/>
      <c r="AA121" s="48"/>
      <c r="AB121" s="48"/>
      <c r="AC121" s="48"/>
      <c r="AD121" s="48"/>
      <c r="AE121" s="48"/>
    </row>
    <row r="122" spans="1:31">
      <c r="A122" s="4">
        <v>1975</v>
      </c>
      <c r="B122" s="91">
        <v>3544</v>
      </c>
      <c r="C122" s="91"/>
      <c r="D122" s="117">
        <v>96237.585779999994</v>
      </c>
      <c r="E122" s="91">
        <v>17770.063558217407</v>
      </c>
      <c r="F122" s="49">
        <v>53905</v>
      </c>
      <c r="H122" s="24">
        <f t="shared" si="14"/>
        <v>3.6825528937328253</v>
      </c>
      <c r="J122" s="7">
        <f t="shared" si="16"/>
        <v>1.152164530596167</v>
      </c>
      <c r="K122" s="7">
        <v>17.917324263550189</v>
      </c>
      <c r="L122" s="18">
        <f t="shared" si="2"/>
        <v>1</v>
      </c>
      <c r="M122" s="18">
        <f t="shared" si="3"/>
        <v>0</v>
      </c>
      <c r="N122" s="18">
        <f t="shared" si="4"/>
        <v>0</v>
      </c>
      <c r="O122" s="48">
        <f t="shared" si="5"/>
        <v>0</v>
      </c>
      <c r="P122" s="47">
        <f t="shared" si="6"/>
        <v>1.152164530596167</v>
      </c>
      <c r="Q122" s="47" t="str">
        <f t="shared" si="7"/>
        <v>n.a.</v>
      </c>
      <c r="R122" s="47" t="str">
        <f t="shared" si="8"/>
        <v>n.a.</v>
      </c>
      <c r="S122" s="47" t="str">
        <f t="shared" si="9"/>
        <v>n.a.</v>
      </c>
      <c r="T122" s="47">
        <f t="shared" si="10"/>
        <v>17.917324263550189</v>
      </c>
      <c r="U122" s="47" t="str">
        <f t="shared" si="11"/>
        <v>n.a.</v>
      </c>
      <c r="V122" s="47" t="str">
        <f t="shared" si="12"/>
        <v>n.a.</v>
      </c>
      <c r="W122" s="47" t="str">
        <f t="shared" si="13"/>
        <v>n.a.</v>
      </c>
      <c r="X122" s="48"/>
      <c r="Y122" s="48"/>
      <c r="Z122" s="48"/>
      <c r="AA122" s="48"/>
      <c r="AB122" s="48"/>
      <c r="AC122" s="48"/>
      <c r="AD122" s="48"/>
      <c r="AE122" s="48"/>
    </row>
    <row r="123" spans="1:31">
      <c r="A123" s="4">
        <f t="shared" ref="A123:A155" si="17">A122+1</f>
        <v>1976</v>
      </c>
      <c r="B123" s="91">
        <v>4627</v>
      </c>
      <c r="C123" s="91"/>
      <c r="D123" s="117">
        <v>108592.81272</v>
      </c>
      <c r="E123" s="91">
        <v>20222.075338099778</v>
      </c>
      <c r="F123" s="49">
        <v>53676</v>
      </c>
      <c r="H123" s="24">
        <f t="shared" si="14"/>
        <v>4.2608713082425069</v>
      </c>
      <c r="J123" s="7">
        <f>100*(F123/F122-1)</f>
        <v>-0.42482144513495967</v>
      </c>
      <c r="K123" s="7">
        <v>13.650806971155101</v>
      </c>
      <c r="L123" s="18">
        <f t="shared" si="2"/>
        <v>1</v>
      </c>
      <c r="M123" s="18">
        <f t="shared" si="3"/>
        <v>0</v>
      </c>
      <c r="N123" s="18">
        <f t="shared" si="4"/>
        <v>0</v>
      </c>
      <c r="O123" s="48">
        <f t="shared" si="5"/>
        <v>0</v>
      </c>
      <c r="P123" s="47">
        <f t="shared" si="6"/>
        <v>-0.42482144513495967</v>
      </c>
      <c r="Q123" s="47" t="str">
        <f t="shared" si="7"/>
        <v>n.a.</v>
      </c>
      <c r="R123" s="47" t="str">
        <f t="shared" si="8"/>
        <v>n.a.</v>
      </c>
      <c r="S123" s="47" t="str">
        <f t="shared" si="9"/>
        <v>n.a.</v>
      </c>
      <c r="T123" s="47">
        <f t="shared" si="10"/>
        <v>13.650806971155101</v>
      </c>
      <c r="U123" s="47" t="str">
        <f t="shared" si="11"/>
        <v>n.a.</v>
      </c>
      <c r="V123" s="47" t="str">
        <f t="shared" si="12"/>
        <v>n.a.</v>
      </c>
      <c r="W123" s="47" t="str">
        <f t="shared" si="13"/>
        <v>n.a.</v>
      </c>
      <c r="X123" s="48"/>
      <c r="Y123" s="48"/>
      <c r="Z123" s="48"/>
      <c r="AA123" s="48"/>
      <c r="AB123" s="48"/>
      <c r="AC123" s="48"/>
      <c r="AD123" s="48"/>
      <c r="AE123" s="48"/>
    </row>
    <row r="124" spans="1:31">
      <c r="A124" s="4">
        <f t="shared" si="17"/>
        <v>1977</v>
      </c>
      <c r="B124" s="91">
        <v>6718</v>
      </c>
      <c r="C124" s="91"/>
      <c r="D124" s="117">
        <v>118165.43802</v>
      </c>
      <c r="E124" s="91">
        <v>22271.949785812678</v>
      </c>
      <c r="F124" s="49">
        <v>53808</v>
      </c>
      <c r="H124" s="24">
        <f t="shared" si="14"/>
        <v>5.6852495218296824</v>
      </c>
      <c r="J124" s="7">
        <f>100*(F124/F123-1)</f>
        <v>0.24591996422982376</v>
      </c>
      <c r="K124" s="7">
        <v>12.361406763493152</v>
      </c>
      <c r="L124" s="18">
        <f t="shared" si="2"/>
        <v>1</v>
      </c>
      <c r="M124" s="18">
        <f t="shared" si="3"/>
        <v>0</v>
      </c>
      <c r="N124" s="18">
        <f t="shared" si="4"/>
        <v>0</v>
      </c>
      <c r="O124" s="48">
        <f t="shared" si="5"/>
        <v>0</v>
      </c>
      <c r="P124" s="47">
        <f t="shared" si="6"/>
        <v>0.24591996422982376</v>
      </c>
      <c r="Q124" s="47" t="str">
        <f t="shared" si="7"/>
        <v>n.a.</v>
      </c>
      <c r="R124" s="47" t="str">
        <f t="shared" si="8"/>
        <v>n.a.</v>
      </c>
      <c r="S124" s="47" t="str">
        <f t="shared" si="9"/>
        <v>n.a.</v>
      </c>
      <c r="T124" s="47">
        <f t="shared" si="10"/>
        <v>12.361406763493152</v>
      </c>
      <c r="U124" s="47" t="str">
        <f t="shared" si="11"/>
        <v>n.a.</v>
      </c>
      <c r="V124" s="47" t="str">
        <f t="shared" si="12"/>
        <v>n.a.</v>
      </c>
      <c r="W124" s="47" t="str">
        <f t="shared" si="13"/>
        <v>n.a.</v>
      </c>
      <c r="X124" s="48"/>
      <c r="Y124" s="48"/>
      <c r="Z124" s="48"/>
      <c r="AA124" s="48"/>
      <c r="AB124" s="48"/>
      <c r="AC124" s="48"/>
      <c r="AD124" s="48"/>
      <c r="AE124" s="48"/>
    </row>
    <row r="125" spans="1:31">
      <c r="A125" s="4">
        <f t="shared" si="17"/>
        <v>1978</v>
      </c>
      <c r="B125" s="91">
        <v>12227</v>
      </c>
      <c r="C125" s="190">
        <v>2051</v>
      </c>
      <c r="D125" s="117">
        <v>129444.48783</v>
      </c>
      <c r="E125" s="91">
        <v>24554.932699601228</v>
      </c>
      <c r="F125" s="49">
        <v>54934</v>
      </c>
      <c r="H125" s="24">
        <f t="shared" ref="H125:H156" si="18">100*C125/E125</f>
        <v>8.3527005554908662</v>
      </c>
      <c r="J125" s="7">
        <f>100*(F125/F124-1)</f>
        <v>2.0926256318763103</v>
      </c>
      <c r="K125" s="7">
        <v>7.2704151349198858</v>
      </c>
      <c r="L125" s="18">
        <f>IF(AND(H125&gt;0,H125&lt;30),1,0)</f>
        <v>1</v>
      </c>
      <c r="M125" s="18">
        <f t="shared" ref="M125:M156" si="19">IF(AND($H125&gt;30,$H125&lt;60),1,0)</f>
        <v>0</v>
      </c>
      <c r="N125" s="18">
        <f t="shared" ref="N125:N156" si="20">IF(AND($H125&gt;60,$H125&lt;90),1,0)</f>
        <v>0</v>
      </c>
      <c r="O125" s="48">
        <f t="shared" ref="O125:O156" si="21">IF($H125&gt;90,1,0)</f>
        <v>0</v>
      </c>
      <c r="P125" s="47">
        <f t="shared" ref="P125:S156" si="22">IF(L125=1,$J125,"n.a.")</f>
        <v>2.0926256318763103</v>
      </c>
      <c r="Q125" s="47" t="str">
        <f t="shared" si="22"/>
        <v>n.a.</v>
      </c>
      <c r="R125" s="47" t="str">
        <f t="shared" si="22"/>
        <v>n.a.</v>
      </c>
      <c r="S125" s="47" t="str">
        <f t="shared" si="22"/>
        <v>n.a.</v>
      </c>
      <c r="T125" s="47">
        <f t="shared" ref="T125:W156" si="23">IF(L125=1,$K125,"n.a.")</f>
        <v>7.2704151349198858</v>
      </c>
      <c r="U125" s="47" t="str">
        <f t="shared" si="23"/>
        <v>n.a.</v>
      </c>
      <c r="V125" s="47" t="str">
        <f t="shared" si="23"/>
        <v>n.a.</v>
      </c>
      <c r="W125" s="47" t="str">
        <f t="shared" si="23"/>
        <v>n.a.</v>
      </c>
      <c r="X125" s="48"/>
      <c r="Y125" s="48"/>
      <c r="Z125" s="48"/>
      <c r="AA125" s="48"/>
      <c r="AB125" s="48"/>
      <c r="AC125" s="48"/>
      <c r="AD125" s="48"/>
      <c r="AE125" s="48"/>
    </row>
    <row r="126" spans="1:31">
      <c r="A126" s="4">
        <f t="shared" si="17"/>
        <v>1979</v>
      </c>
      <c r="B126" s="91">
        <v>15218</v>
      </c>
      <c r="C126" s="91">
        <v>2555</v>
      </c>
      <c r="D126" s="117">
        <v>151158.29379</v>
      </c>
      <c r="E126" s="91">
        <v>28464.965613978435</v>
      </c>
      <c r="F126" s="49">
        <v>58756</v>
      </c>
      <c r="H126" s="24">
        <f t="shared" si="18"/>
        <v>8.9759462022511745</v>
      </c>
      <c r="J126" s="7">
        <f>100*(F126/F125-1)</f>
        <v>6.9574398368951851</v>
      </c>
      <c r="K126" s="7">
        <v>7.78842159022832</v>
      </c>
      <c r="L126" s="18">
        <f t="shared" ref="L126:L156" si="24">IF(AND(H126&gt;0,H126&lt;30),1,0)</f>
        <v>1</v>
      </c>
      <c r="M126" s="18">
        <f t="shared" si="19"/>
        <v>0</v>
      </c>
      <c r="N126" s="18">
        <f t="shared" si="20"/>
        <v>0</v>
      </c>
      <c r="O126" s="48">
        <f t="shared" si="21"/>
        <v>0</v>
      </c>
      <c r="P126" s="47">
        <f t="shared" si="22"/>
        <v>6.9574398368951851</v>
      </c>
      <c r="Q126" s="47" t="str">
        <f t="shared" si="22"/>
        <v>n.a.</v>
      </c>
      <c r="R126" s="47" t="str">
        <f t="shared" si="22"/>
        <v>n.a.</v>
      </c>
      <c r="S126" s="47" t="str">
        <f t="shared" si="22"/>
        <v>n.a.</v>
      </c>
      <c r="T126" s="47">
        <f t="shared" si="23"/>
        <v>7.78842159022832</v>
      </c>
      <c r="U126" s="47" t="str">
        <f t="shared" si="23"/>
        <v>n.a.</v>
      </c>
      <c r="V126" s="47" t="str">
        <f t="shared" si="23"/>
        <v>n.a.</v>
      </c>
      <c r="W126" s="47" t="str">
        <f t="shared" si="23"/>
        <v>n.a.</v>
      </c>
      <c r="X126" s="48"/>
      <c r="Y126" s="48"/>
      <c r="Z126" s="48"/>
      <c r="AA126" s="48"/>
      <c r="AB126" s="48"/>
      <c r="AC126" s="48"/>
      <c r="AD126" s="48"/>
      <c r="AE126" s="48"/>
    </row>
    <row r="127" spans="1:31">
      <c r="A127" s="4">
        <f t="shared" si="17"/>
        <v>1980</v>
      </c>
      <c r="B127" s="91">
        <v>17585</v>
      </c>
      <c r="C127" s="91">
        <v>3021</v>
      </c>
      <c r="D127" s="117">
        <v>174037.46283</v>
      </c>
      <c r="E127" s="91">
        <v>32795.972908288801</v>
      </c>
      <c r="F127" s="49">
        <v>61890</v>
      </c>
      <c r="G127">
        <v>80590</v>
      </c>
      <c r="H127" s="24">
        <f t="shared" si="18"/>
        <v>9.2114968153192898</v>
      </c>
      <c r="J127" s="7">
        <f>100*(F127/F126-1)</f>
        <v>5.3339233439989142</v>
      </c>
      <c r="K127" s="7">
        <v>11.602</v>
      </c>
      <c r="L127" s="18">
        <f t="shared" si="24"/>
        <v>1</v>
      </c>
      <c r="M127" s="18">
        <f t="shared" si="19"/>
        <v>0</v>
      </c>
      <c r="N127" s="18">
        <f t="shared" si="20"/>
        <v>0</v>
      </c>
      <c r="O127" s="48">
        <f t="shared" si="21"/>
        <v>0</v>
      </c>
      <c r="P127" s="47">
        <f t="shared" si="22"/>
        <v>5.3339233439989142</v>
      </c>
      <c r="Q127" s="47" t="str">
        <f t="shared" si="22"/>
        <v>n.a.</v>
      </c>
      <c r="R127" s="47" t="str">
        <f t="shared" si="22"/>
        <v>n.a.</v>
      </c>
      <c r="S127" s="47" t="str">
        <f t="shared" si="22"/>
        <v>n.a.</v>
      </c>
      <c r="T127" s="47">
        <f t="shared" si="23"/>
        <v>11.602</v>
      </c>
      <c r="U127" s="47" t="str">
        <f t="shared" si="23"/>
        <v>n.a.</v>
      </c>
      <c r="V127" s="47" t="str">
        <f t="shared" si="23"/>
        <v>n.a.</v>
      </c>
      <c r="W127" s="47" t="str">
        <f t="shared" si="23"/>
        <v>n.a.</v>
      </c>
      <c r="X127" s="48"/>
      <c r="Y127" s="48"/>
      <c r="Z127" s="48"/>
      <c r="AA127" s="48"/>
      <c r="AB127" s="48"/>
      <c r="AC127" s="48"/>
      <c r="AD127" s="48"/>
      <c r="AE127" s="48"/>
    </row>
    <row r="128" spans="1:31">
      <c r="A128" s="4">
        <f t="shared" si="17"/>
        <v>1981</v>
      </c>
      <c r="B128" s="91">
        <v>21451</v>
      </c>
      <c r="C128" s="91">
        <v>3717</v>
      </c>
      <c r="D128" s="117">
        <v>196625.2911</v>
      </c>
      <c r="E128" s="91">
        <v>37138.080605745636</v>
      </c>
      <c r="F128" s="49">
        <v>63043</v>
      </c>
      <c r="G128">
        <v>81613</v>
      </c>
      <c r="H128" s="24">
        <f t="shared" si="18"/>
        <v>10.008594788350324</v>
      </c>
      <c r="I128" s="15">
        <f t="shared" ref="I128:I156" si="25">H128-H125</f>
        <v>1.6558942328594579</v>
      </c>
      <c r="J128" s="7">
        <f t="shared" ref="J128:J156" si="26">100*(G128/G127-1)</f>
        <v>1.2693882615709251</v>
      </c>
      <c r="K128" s="7">
        <v>12</v>
      </c>
      <c r="L128" s="18">
        <f t="shared" si="24"/>
        <v>1</v>
      </c>
      <c r="M128" s="18">
        <f t="shared" si="19"/>
        <v>0</v>
      </c>
      <c r="N128" s="18">
        <f t="shared" si="20"/>
        <v>0</v>
      </c>
      <c r="O128" s="48">
        <f t="shared" si="21"/>
        <v>0</v>
      </c>
      <c r="P128" s="47">
        <f t="shared" si="22"/>
        <v>1.2693882615709251</v>
      </c>
      <c r="Q128" s="47" t="str">
        <f t="shared" si="22"/>
        <v>n.a.</v>
      </c>
      <c r="R128" s="47" t="str">
        <f t="shared" si="22"/>
        <v>n.a.</v>
      </c>
      <c r="S128" s="47" t="str">
        <f t="shared" si="22"/>
        <v>n.a.</v>
      </c>
      <c r="T128" s="47">
        <f t="shared" si="23"/>
        <v>12</v>
      </c>
      <c r="U128" s="47" t="str">
        <f t="shared" si="23"/>
        <v>n.a.</v>
      </c>
      <c r="V128" s="47" t="str">
        <f t="shared" si="23"/>
        <v>n.a.</v>
      </c>
      <c r="W128" s="47" t="str">
        <f t="shared" si="23"/>
        <v>n.a.</v>
      </c>
      <c r="X128" s="48"/>
      <c r="Y128" s="48"/>
      <c r="Z128" s="48"/>
      <c r="AA128" s="48"/>
      <c r="AB128" s="48"/>
      <c r="AC128" s="48"/>
      <c r="AD128" s="48"/>
      <c r="AE128" s="48"/>
    </row>
    <row r="129" spans="1:31">
      <c r="A129" s="4">
        <f t="shared" si="17"/>
        <v>1982</v>
      </c>
      <c r="B129" s="91">
        <v>29398</v>
      </c>
      <c r="C129" s="91">
        <v>5087</v>
      </c>
      <c r="D129" s="117">
        <v>220610.36592000001</v>
      </c>
      <c r="E129" s="91">
        <v>41672.931666927361</v>
      </c>
      <c r="F129" s="49">
        <v>65090</v>
      </c>
      <c r="G129">
        <v>84081</v>
      </c>
      <c r="H129" s="24">
        <f t="shared" si="18"/>
        <v>12.206964560732274</v>
      </c>
      <c r="I129" s="15">
        <f t="shared" si="25"/>
        <v>3.2310183584810996</v>
      </c>
      <c r="J129" s="7">
        <f t="shared" si="26"/>
        <v>3.0240280347493709</v>
      </c>
      <c r="K129" s="7">
        <v>9.3000000000000007</v>
      </c>
      <c r="L129" s="18">
        <f t="shared" si="24"/>
        <v>1</v>
      </c>
      <c r="M129" s="18">
        <f t="shared" si="19"/>
        <v>0</v>
      </c>
      <c r="N129" s="18">
        <f t="shared" si="20"/>
        <v>0</v>
      </c>
      <c r="O129" s="48">
        <f t="shared" si="21"/>
        <v>0</v>
      </c>
      <c r="P129" s="47">
        <f t="shared" si="22"/>
        <v>3.0240280347493709</v>
      </c>
      <c r="Q129" s="47" t="str">
        <f t="shared" si="22"/>
        <v>n.a.</v>
      </c>
      <c r="R129" s="47" t="str">
        <f t="shared" si="22"/>
        <v>n.a.</v>
      </c>
      <c r="S129" s="47" t="str">
        <f t="shared" si="22"/>
        <v>n.a.</v>
      </c>
      <c r="T129" s="47">
        <f t="shared" si="23"/>
        <v>9.3000000000000007</v>
      </c>
      <c r="U129" s="47" t="str">
        <f t="shared" si="23"/>
        <v>n.a.</v>
      </c>
      <c r="V129" s="47" t="str">
        <f t="shared" si="23"/>
        <v>n.a.</v>
      </c>
      <c r="W129" s="47" t="str">
        <f t="shared" si="23"/>
        <v>n.a.</v>
      </c>
      <c r="X129" s="48"/>
      <c r="Y129" s="48"/>
      <c r="Z129" s="48"/>
      <c r="AA129" s="48"/>
      <c r="AB129" s="48"/>
      <c r="AC129" s="48"/>
      <c r="AD129" s="48"/>
      <c r="AE129" s="48"/>
    </row>
    <row r="130" spans="1:31">
      <c r="A130" s="4">
        <f t="shared" si="17"/>
        <v>1983</v>
      </c>
      <c r="B130" s="91">
        <v>37681</v>
      </c>
      <c r="C130" s="91">
        <v>6412</v>
      </c>
      <c r="D130" s="117">
        <v>246135.38481000002</v>
      </c>
      <c r="E130" s="91">
        <v>46510.016431960416</v>
      </c>
      <c r="F130" s="49">
        <v>66849</v>
      </c>
      <c r="G130">
        <v>86559</v>
      </c>
      <c r="H130" s="24">
        <f t="shared" si="18"/>
        <v>13.786277649202997</v>
      </c>
      <c r="I130" s="15">
        <f t="shared" si="25"/>
        <v>4.5747808338837075</v>
      </c>
      <c r="J130" s="7">
        <f t="shared" si="26"/>
        <v>2.9471580975487965</v>
      </c>
      <c r="K130" s="7">
        <v>8.4</v>
      </c>
      <c r="L130" s="18">
        <f t="shared" si="24"/>
        <v>1</v>
      </c>
      <c r="M130" s="18">
        <f t="shared" si="19"/>
        <v>0</v>
      </c>
      <c r="N130" s="18">
        <f t="shared" si="20"/>
        <v>0</v>
      </c>
      <c r="O130" s="48">
        <f t="shared" si="21"/>
        <v>0</v>
      </c>
      <c r="P130" s="47">
        <f t="shared" si="22"/>
        <v>2.9471580975487965</v>
      </c>
      <c r="Q130" s="47" t="str">
        <f t="shared" si="22"/>
        <v>n.a.</v>
      </c>
      <c r="R130" s="47" t="str">
        <f t="shared" si="22"/>
        <v>n.a.</v>
      </c>
      <c r="S130" s="47" t="str">
        <f t="shared" si="22"/>
        <v>n.a.</v>
      </c>
      <c r="T130" s="47">
        <f t="shared" si="23"/>
        <v>8.4</v>
      </c>
      <c r="U130" s="47" t="str">
        <f t="shared" si="23"/>
        <v>n.a.</v>
      </c>
      <c r="V130" s="47" t="str">
        <f t="shared" si="23"/>
        <v>n.a.</v>
      </c>
      <c r="W130" s="47" t="str">
        <f t="shared" si="23"/>
        <v>n.a.</v>
      </c>
      <c r="X130" s="48"/>
      <c r="Y130" s="48"/>
      <c r="Z130" s="48"/>
      <c r="AA130" s="48"/>
      <c r="AB130" s="48"/>
      <c r="AC130" s="48"/>
      <c r="AD130" s="48"/>
      <c r="AE130" s="48"/>
    </row>
    <row r="131" spans="1:31">
      <c r="A131" s="4">
        <f t="shared" si="17"/>
        <v>1984</v>
      </c>
      <c r="B131" s="91"/>
      <c r="C131" s="91">
        <v>7446</v>
      </c>
      <c r="D131" s="117">
        <v>273854.37807000004</v>
      </c>
      <c r="E131" s="91">
        <v>52056.013307028741</v>
      </c>
      <c r="F131" s="49">
        <v>68866</v>
      </c>
      <c r="G131">
        <v>89194</v>
      </c>
      <c r="H131" s="24">
        <f t="shared" si="18"/>
        <v>14.303822991751504</v>
      </c>
      <c r="I131" s="15">
        <f t="shared" si="25"/>
        <v>4.2952282034011802</v>
      </c>
      <c r="J131" s="7">
        <f t="shared" si="26"/>
        <v>3.0441664067283547</v>
      </c>
      <c r="K131" s="7">
        <v>7</v>
      </c>
      <c r="L131" s="18">
        <f t="shared" si="24"/>
        <v>1</v>
      </c>
      <c r="M131" s="18">
        <f t="shared" si="19"/>
        <v>0</v>
      </c>
      <c r="N131" s="18">
        <f t="shared" si="20"/>
        <v>0</v>
      </c>
      <c r="O131" s="48">
        <f t="shared" si="21"/>
        <v>0</v>
      </c>
      <c r="P131" s="47">
        <f t="shared" si="22"/>
        <v>3.0441664067283547</v>
      </c>
      <c r="Q131" s="47" t="str">
        <f t="shared" si="22"/>
        <v>n.a.</v>
      </c>
      <c r="R131" s="47" t="str">
        <f t="shared" si="22"/>
        <v>n.a.</v>
      </c>
      <c r="S131" s="47" t="str">
        <f t="shared" si="22"/>
        <v>n.a.</v>
      </c>
      <c r="T131" s="47">
        <f t="shared" si="23"/>
        <v>7</v>
      </c>
      <c r="U131" s="47" t="str">
        <f t="shared" si="23"/>
        <v>n.a.</v>
      </c>
      <c r="V131" s="47" t="str">
        <f t="shared" si="23"/>
        <v>n.a.</v>
      </c>
      <c r="W131" s="47" t="str">
        <f t="shared" si="23"/>
        <v>n.a.</v>
      </c>
      <c r="X131" s="48"/>
      <c r="Y131" s="48"/>
      <c r="Z131" s="48"/>
      <c r="AA131" s="48"/>
      <c r="AB131" s="48"/>
      <c r="AC131" s="48"/>
      <c r="AD131" s="48"/>
      <c r="AE131" s="48"/>
    </row>
    <row r="132" spans="1:31">
      <c r="A132" s="4">
        <f t="shared" si="17"/>
        <v>1985</v>
      </c>
      <c r="B132" s="91"/>
      <c r="C132" s="91">
        <v>7902</v>
      </c>
      <c r="D132" s="117">
        <v>296810.84159999999</v>
      </c>
      <c r="E132" s="91">
        <v>56663.016988662457</v>
      </c>
      <c r="F132" s="49">
        <v>71184</v>
      </c>
      <c r="G132">
        <v>92120</v>
      </c>
      <c r="H132" s="24">
        <f t="shared" si="18"/>
        <v>13.94560406407779</v>
      </c>
      <c r="I132" s="15">
        <f t="shared" si="25"/>
        <v>1.7386395033455155</v>
      </c>
      <c r="J132" s="7">
        <f t="shared" si="26"/>
        <v>3.2804897190394033</v>
      </c>
      <c r="K132" s="7">
        <v>5.82</v>
      </c>
      <c r="L132" s="18">
        <f t="shared" si="24"/>
        <v>1</v>
      </c>
      <c r="M132" s="18">
        <f t="shared" si="19"/>
        <v>0</v>
      </c>
      <c r="N132" s="18">
        <f t="shared" si="20"/>
        <v>0</v>
      </c>
      <c r="O132" s="48">
        <f t="shared" si="21"/>
        <v>0</v>
      </c>
      <c r="P132" s="47">
        <f t="shared" si="22"/>
        <v>3.2804897190394033</v>
      </c>
      <c r="Q132" s="47" t="str">
        <f t="shared" si="22"/>
        <v>n.a.</v>
      </c>
      <c r="R132" s="47" t="str">
        <f t="shared" si="22"/>
        <v>n.a.</v>
      </c>
      <c r="S132" s="47" t="str">
        <f t="shared" si="22"/>
        <v>n.a.</v>
      </c>
      <c r="T132" s="47">
        <f t="shared" si="23"/>
        <v>5.82</v>
      </c>
      <c r="U132" s="47" t="str">
        <f t="shared" si="23"/>
        <v>n.a.</v>
      </c>
      <c r="V132" s="47" t="str">
        <f t="shared" si="23"/>
        <v>n.a.</v>
      </c>
      <c r="W132" s="47" t="str">
        <f t="shared" si="23"/>
        <v>n.a.</v>
      </c>
      <c r="X132" s="48"/>
      <c r="Y132" s="48"/>
      <c r="Z132" s="48"/>
      <c r="AA132" s="48"/>
      <c r="AB132" s="48"/>
      <c r="AC132" s="48"/>
      <c r="AD132" s="48"/>
      <c r="AE132" s="48"/>
    </row>
    <row r="133" spans="1:31">
      <c r="A133" s="4">
        <f t="shared" si="17"/>
        <v>1986</v>
      </c>
      <c r="B133" s="91"/>
      <c r="C133" s="91">
        <v>8745</v>
      </c>
      <c r="D133" s="117">
        <v>315860.96052000002</v>
      </c>
      <c r="E133" s="91">
        <v>60502.074598072904</v>
      </c>
      <c r="F133" s="49">
        <v>72873</v>
      </c>
      <c r="G133">
        <v>94539</v>
      </c>
      <c r="H133" s="24">
        <f t="shared" si="18"/>
        <v>14.454049812497741</v>
      </c>
      <c r="I133" s="15">
        <f t="shared" si="25"/>
        <v>0.6677721632947442</v>
      </c>
      <c r="J133" s="7">
        <f t="shared" si="26"/>
        <v>2.6259227095093429</v>
      </c>
      <c r="K133" s="7">
        <v>2.9</v>
      </c>
      <c r="L133" s="18">
        <f t="shared" si="24"/>
        <v>1</v>
      </c>
      <c r="M133" s="18">
        <f t="shared" si="19"/>
        <v>0</v>
      </c>
      <c r="N133" s="18">
        <f t="shared" si="20"/>
        <v>0</v>
      </c>
      <c r="O133" s="48">
        <f t="shared" si="21"/>
        <v>0</v>
      </c>
      <c r="P133" s="47">
        <f t="shared" si="22"/>
        <v>2.6259227095093429</v>
      </c>
      <c r="Q133" s="47" t="str">
        <f t="shared" si="22"/>
        <v>n.a.</v>
      </c>
      <c r="R133" s="47" t="str">
        <f t="shared" si="22"/>
        <v>n.a.</v>
      </c>
      <c r="S133" s="47" t="str">
        <f t="shared" si="22"/>
        <v>n.a.</v>
      </c>
      <c r="T133" s="47">
        <f t="shared" si="23"/>
        <v>2.9</v>
      </c>
      <c r="U133" s="47" t="str">
        <f t="shared" si="23"/>
        <v>n.a.</v>
      </c>
      <c r="V133" s="47" t="str">
        <f t="shared" si="23"/>
        <v>n.a.</v>
      </c>
      <c r="W133" s="47" t="str">
        <f t="shared" si="23"/>
        <v>n.a.</v>
      </c>
      <c r="X133" s="48"/>
      <c r="Y133" s="48"/>
      <c r="Z133" s="48"/>
      <c r="AA133" s="48"/>
      <c r="AB133" s="48"/>
      <c r="AC133" s="48"/>
      <c r="AD133" s="48"/>
      <c r="AE133" s="48"/>
    </row>
    <row r="134" spans="1:31">
      <c r="A134" s="4">
        <f t="shared" si="17"/>
        <v>1987</v>
      </c>
      <c r="B134" s="91"/>
      <c r="C134" s="91">
        <v>9841</v>
      </c>
      <c r="D134" s="117">
        <v>341950.82376</v>
      </c>
      <c r="E134" s="91">
        <v>65693.026760380977</v>
      </c>
      <c r="F134" s="49">
        <v>75861</v>
      </c>
      <c r="G134">
        <v>97903</v>
      </c>
      <c r="H134" s="24">
        <f t="shared" si="18"/>
        <v>14.980280990698759</v>
      </c>
      <c r="I134" s="15">
        <f t="shared" si="25"/>
        <v>0.67645799894725478</v>
      </c>
      <c r="J134" s="7">
        <f t="shared" si="26"/>
        <v>3.5583198468357002</v>
      </c>
      <c r="K134" s="7">
        <v>4.0819999999999999</v>
      </c>
      <c r="L134" s="18">
        <f t="shared" si="24"/>
        <v>1</v>
      </c>
      <c r="M134" s="18">
        <f t="shared" si="19"/>
        <v>0</v>
      </c>
      <c r="N134" s="18">
        <f t="shared" si="20"/>
        <v>0</v>
      </c>
      <c r="O134" s="48">
        <f t="shared" si="21"/>
        <v>0</v>
      </c>
      <c r="P134" s="47">
        <f t="shared" si="22"/>
        <v>3.5583198468357002</v>
      </c>
      <c r="Q134" s="47" t="str">
        <f t="shared" si="22"/>
        <v>n.a.</v>
      </c>
      <c r="R134" s="47" t="str">
        <f t="shared" si="22"/>
        <v>n.a.</v>
      </c>
      <c r="S134" s="47" t="str">
        <f t="shared" si="22"/>
        <v>n.a.</v>
      </c>
      <c r="T134" s="47">
        <f t="shared" si="23"/>
        <v>4.0819999999999999</v>
      </c>
      <c r="U134" s="47" t="str">
        <f t="shared" si="23"/>
        <v>n.a.</v>
      </c>
      <c r="V134" s="47" t="str">
        <f t="shared" si="23"/>
        <v>n.a.</v>
      </c>
      <c r="W134" s="47" t="str">
        <f t="shared" si="23"/>
        <v>n.a.</v>
      </c>
      <c r="X134" s="48"/>
      <c r="Y134" s="48"/>
      <c r="Z134" s="48"/>
      <c r="AA134" s="48"/>
      <c r="AB134" s="48"/>
      <c r="AC134" s="48"/>
      <c r="AD134" s="48"/>
      <c r="AE134" s="48"/>
    </row>
    <row r="135" spans="1:31">
      <c r="A135" s="4">
        <f t="shared" si="17"/>
        <v>1988</v>
      </c>
      <c r="B135" s="91"/>
      <c r="C135" s="91">
        <v>9769</v>
      </c>
      <c r="D135" s="117">
        <v>379902.41834999999</v>
      </c>
      <c r="E135" s="91">
        <v>74579.067667048454</v>
      </c>
      <c r="F135" s="49">
        <v>79581</v>
      </c>
      <c r="G135">
        <v>102897</v>
      </c>
      <c r="H135" s="24">
        <f t="shared" si="18"/>
        <v>13.098849724982918</v>
      </c>
      <c r="I135" s="15">
        <f t="shared" si="25"/>
        <v>-0.84675433909487197</v>
      </c>
      <c r="J135" s="7">
        <f t="shared" si="26"/>
        <v>5.1009672839443132</v>
      </c>
      <c r="K135" s="7">
        <v>5.1349999999999998</v>
      </c>
      <c r="L135" s="18">
        <f t="shared" si="24"/>
        <v>1</v>
      </c>
      <c r="M135" s="18">
        <f t="shared" si="19"/>
        <v>0</v>
      </c>
      <c r="N135" s="18">
        <f t="shared" si="20"/>
        <v>0</v>
      </c>
      <c r="O135" s="48">
        <f t="shared" si="21"/>
        <v>0</v>
      </c>
      <c r="P135" s="47">
        <f t="shared" si="22"/>
        <v>5.1009672839443132</v>
      </c>
      <c r="Q135" s="47" t="str">
        <f t="shared" si="22"/>
        <v>n.a.</v>
      </c>
      <c r="R135" s="47" t="str">
        <f t="shared" si="22"/>
        <v>n.a.</v>
      </c>
      <c r="S135" s="47" t="str">
        <f t="shared" si="22"/>
        <v>n.a.</v>
      </c>
      <c r="T135" s="47">
        <f t="shared" si="23"/>
        <v>5.1349999999999998</v>
      </c>
      <c r="U135" s="47" t="str">
        <f t="shared" si="23"/>
        <v>n.a.</v>
      </c>
      <c r="V135" s="47" t="str">
        <f t="shared" si="23"/>
        <v>n.a.</v>
      </c>
      <c r="W135" s="47" t="str">
        <f t="shared" si="23"/>
        <v>n.a.</v>
      </c>
      <c r="X135" s="48"/>
      <c r="Y135" s="48"/>
      <c r="Z135" s="48"/>
      <c r="AA135" s="48"/>
      <c r="AB135" s="48"/>
      <c r="AC135" s="48"/>
      <c r="AD135" s="48"/>
      <c r="AE135" s="48"/>
    </row>
    <row r="136" spans="1:31">
      <c r="A136" s="4">
        <f t="shared" si="17"/>
        <v>1989</v>
      </c>
      <c r="B136" s="91"/>
      <c r="C136" s="91">
        <v>8899</v>
      </c>
      <c r="D136" s="117">
        <v>424947.26883000002</v>
      </c>
      <c r="E136" s="91">
        <v>83098.963457809223</v>
      </c>
      <c r="F136" s="49">
        <v>84092</v>
      </c>
      <c r="G136">
        <v>108469</v>
      </c>
      <c r="H136" s="24">
        <f t="shared" si="18"/>
        <v>10.708918173832789</v>
      </c>
      <c r="I136" s="15">
        <f t="shared" si="25"/>
        <v>-3.7451316386649527</v>
      </c>
      <c r="J136" s="7">
        <f t="shared" si="26"/>
        <v>5.4151238617258013</v>
      </c>
      <c r="K136" s="7">
        <v>6.5720000000000001</v>
      </c>
      <c r="L136" s="18">
        <f t="shared" si="24"/>
        <v>1</v>
      </c>
      <c r="M136" s="18">
        <f t="shared" si="19"/>
        <v>0</v>
      </c>
      <c r="N136" s="18">
        <f t="shared" si="20"/>
        <v>0</v>
      </c>
      <c r="O136" s="48">
        <f t="shared" si="21"/>
        <v>0</v>
      </c>
      <c r="P136" s="47">
        <f t="shared" si="22"/>
        <v>5.4151238617258013</v>
      </c>
      <c r="Q136" s="47" t="str">
        <f t="shared" si="22"/>
        <v>n.a.</v>
      </c>
      <c r="R136" s="47" t="str">
        <f t="shared" si="22"/>
        <v>n.a.</v>
      </c>
      <c r="S136" s="47" t="str">
        <f t="shared" si="22"/>
        <v>n.a.</v>
      </c>
      <c r="T136" s="47">
        <f t="shared" si="23"/>
        <v>6.5720000000000001</v>
      </c>
      <c r="U136" s="47" t="str">
        <f t="shared" si="23"/>
        <v>n.a.</v>
      </c>
      <c r="V136" s="47" t="str">
        <f t="shared" si="23"/>
        <v>n.a.</v>
      </c>
      <c r="W136" s="47" t="str">
        <f t="shared" si="23"/>
        <v>n.a.</v>
      </c>
      <c r="X136" s="48"/>
      <c r="Y136" s="48"/>
      <c r="Z136" s="48"/>
      <c r="AA136" s="48"/>
      <c r="AB136" s="48"/>
      <c r="AC136" s="48"/>
      <c r="AD136" s="48"/>
      <c r="AE136" s="48"/>
    </row>
    <row r="137" spans="1:31">
      <c r="A137" s="4">
        <f t="shared" si="17"/>
        <v>1990</v>
      </c>
      <c r="B137" s="91"/>
      <c r="C137" s="91">
        <v>9089</v>
      </c>
      <c r="D137" s="117">
        <v>452125.20066000003</v>
      </c>
      <c r="E137" s="91">
        <v>88080.017087893342</v>
      </c>
      <c r="F137" s="49">
        <v>84103</v>
      </c>
      <c r="G137">
        <v>108558</v>
      </c>
      <c r="H137" s="24">
        <f t="shared" si="18"/>
        <v>10.319026154286805</v>
      </c>
      <c r="I137" s="15">
        <f t="shared" si="25"/>
        <v>-4.6612548364119544</v>
      </c>
      <c r="J137" s="7">
        <f t="shared" si="26"/>
        <v>8.2051092938995041E-2</v>
      </c>
      <c r="K137" s="7">
        <v>4.9569999999999999</v>
      </c>
      <c r="L137" s="18">
        <f t="shared" si="24"/>
        <v>1</v>
      </c>
      <c r="M137" s="18">
        <f t="shared" si="19"/>
        <v>0</v>
      </c>
      <c r="N137" s="18">
        <f t="shared" si="20"/>
        <v>0</v>
      </c>
      <c r="O137" s="48">
        <f t="shared" si="21"/>
        <v>0</v>
      </c>
      <c r="P137" s="47">
        <f t="shared" si="22"/>
        <v>8.2051092938995041E-2</v>
      </c>
      <c r="Q137" s="47" t="str">
        <f t="shared" si="22"/>
        <v>n.a.</v>
      </c>
      <c r="R137" s="47" t="str">
        <f t="shared" si="22"/>
        <v>n.a.</v>
      </c>
      <c r="S137" s="47" t="str">
        <f t="shared" si="22"/>
        <v>n.a.</v>
      </c>
      <c r="T137" s="47">
        <f t="shared" si="23"/>
        <v>4.9569999999999999</v>
      </c>
      <c r="U137" s="47" t="str">
        <f t="shared" si="23"/>
        <v>n.a.</v>
      </c>
      <c r="V137" s="47" t="str">
        <f t="shared" si="23"/>
        <v>n.a.</v>
      </c>
      <c r="W137" s="47" t="str">
        <f t="shared" si="23"/>
        <v>n.a.</v>
      </c>
      <c r="X137" s="48"/>
      <c r="Y137" s="48"/>
      <c r="Z137" s="48"/>
      <c r="AA137" s="48"/>
      <c r="AB137" s="48"/>
      <c r="AC137" s="48"/>
      <c r="AD137" s="48"/>
      <c r="AE137" s="48"/>
    </row>
    <row r="138" spans="1:31">
      <c r="A138" s="4">
        <f t="shared" si="17"/>
        <v>1991</v>
      </c>
      <c r="B138" s="91"/>
      <c r="C138" s="91">
        <v>14204</v>
      </c>
      <c r="D138" s="117">
        <v>432147.54785999999</v>
      </c>
      <c r="E138" s="91">
        <v>84043.002289037671</v>
      </c>
      <c r="F138" s="50">
        <v>78731.047625216292</v>
      </c>
      <c r="G138">
        <v>101780</v>
      </c>
      <c r="H138" s="24">
        <f t="shared" si="18"/>
        <v>16.900871712257629</v>
      </c>
      <c r="I138" s="15">
        <f t="shared" si="25"/>
        <v>3.8020219872747116</v>
      </c>
      <c r="J138" s="7">
        <f t="shared" si="26"/>
        <v>-6.2436669798632938</v>
      </c>
      <c r="K138" s="7">
        <v>4.1630000000000003</v>
      </c>
      <c r="L138" s="18">
        <f t="shared" si="24"/>
        <v>1</v>
      </c>
      <c r="M138" s="18">
        <f t="shared" si="19"/>
        <v>0</v>
      </c>
      <c r="N138" s="18">
        <f t="shared" si="20"/>
        <v>0</v>
      </c>
      <c r="O138" s="48">
        <f t="shared" si="21"/>
        <v>0</v>
      </c>
      <c r="P138" s="47">
        <f t="shared" si="22"/>
        <v>-6.2436669798632938</v>
      </c>
      <c r="Q138" s="47" t="str">
        <f t="shared" si="22"/>
        <v>n.a.</v>
      </c>
      <c r="R138" s="47" t="str">
        <f t="shared" si="22"/>
        <v>n.a.</v>
      </c>
      <c r="S138" s="47" t="str">
        <f t="shared" si="22"/>
        <v>n.a.</v>
      </c>
      <c r="T138" s="47">
        <f t="shared" si="23"/>
        <v>4.1630000000000003</v>
      </c>
      <c r="U138" s="47" t="str">
        <f t="shared" si="23"/>
        <v>n.a.</v>
      </c>
      <c r="V138" s="47" t="str">
        <f t="shared" si="23"/>
        <v>n.a.</v>
      </c>
      <c r="W138" s="47" t="str">
        <f t="shared" si="23"/>
        <v>n.a.</v>
      </c>
      <c r="X138" s="48"/>
      <c r="Y138" s="48"/>
      <c r="Z138" s="48"/>
      <c r="AA138" s="48"/>
      <c r="AB138" s="48"/>
      <c r="AC138" s="48"/>
      <c r="AD138" s="48"/>
      <c r="AE138" s="48"/>
    </row>
    <row r="139" spans="1:31">
      <c r="A139" s="4">
        <f t="shared" si="17"/>
        <v>1992</v>
      </c>
      <c r="B139" s="91"/>
      <c r="C139" s="91">
        <v>27849</v>
      </c>
      <c r="D139" s="117">
        <v>422366.82201</v>
      </c>
      <c r="E139" s="91">
        <v>82007.928378853394</v>
      </c>
      <c r="F139" s="50">
        <v>75731.065529780797</v>
      </c>
      <c r="G139">
        <v>97978</v>
      </c>
      <c r="H139" s="24">
        <f t="shared" si="18"/>
        <v>33.95891171807866</v>
      </c>
      <c r="I139" s="15">
        <f t="shared" si="25"/>
        <v>23.249993544245871</v>
      </c>
      <c r="J139" s="7">
        <f t="shared" si="26"/>
        <v>-3.7355079583415218</v>
      </c>
      <c r="K139" s="7">
        <v>2.8660000000000001</v>
      </c>
      <c r="L139" s="18">
        <f t="shared" si="24"/>
        <v>0</v>
      </c>
      <c r="M139" s="18">
        <f t="shared" si="19"/>
        <v>1</v>
      </c>
      <c r="N139" s="18">
        <f t="shared" si="20"/>
        <v>0</v>
      </c>
      <c r="O139" s="48">
        <f t="shared" si="21"/>
        <v>0</v>
      </c>
      <c r="P139" s="47" t="str">
        <f t="shared" si="22"/>
        <v>n.a.</v>
      </c>
      <c r="Q139" s="47">
        <f t="shared" si="22"/>
        <v>-3.7355079583415218</v>
      </c>
      <c r="R139" s="47" t="str">
        <f t="shared" si="22"/>
        <v>n.a.</v>
      </c>
      <c r="S139" s="47" t="str">
        <f t="shared" si="22"/>
        <v>n.a.</v>
      </c>
      <c r="T139" s="47" t="str">
        <f t="shared" si="23"/>
        <v>n.a.</v>
      </c>
      <c r="U139" s="47">
        <f t="shared" si="23"/>
        <v>2.8660000000000001</v>
      </c>
      <c r="V139" s="47" t="str">
        <f t="shared" si="23"/>
        <v>n.a.</v>
      </c>
      <c r="W139" s="47" t="str">
        <f t="shared" si="23"/>
        <v>n.a.</v>
      </c>
      <c r="X139" s="48"/>
      <c r="Y139" s="48"/>
      <c r="Z139" s="48"/>
      <c r="AA139" s="48"/>
      <c r="AB139" s="48"/>
      <c r="AC139" s="48"/>
      <c r="AD139" s="48"/>
      <c r="AE139" s="48"/>
    </row>
    <row r="140" spans="1:31">
      <c r="A140" s="4">
        <f t="shared" si="17"/>
        <v>1993</v>
      </c>
      <c r="B140" s="91"/>
      <c r="C140" s="91">
        <v>43030</v>
      </c>
      <c r="D140" s="117">
        <v>428544.43547999999</v>
      </c>
      <c r="E140" s="91">
        <v>83082.985604795365</v>
      </c>
      <c r="F140" s="50">
        <v>74790.215113858227</v>
      </c>
      <c r="G140">
        <v>97076</v>
      </c>
      <c r="H140" s="24">
        <f t="shared" si="18"/>
        <v>51.791590885627016</v>
      </c>
      <c r="I140" s="15">
        <f t="shared" si="25"/>
        <v>41.472564731340213</v>
      </c>
      <c r="J140" s="7">
        <f t="shared" si="26"/>
        <v>-0.92061483190103433</v>
      </c>
      <c r="K140" s="7">
        <v>2.1989999999999998</v>
      </c>
      <c r="L140" s="18">
        <f t="shared" si="24"/>
        <v>0</v>
      </c>
      <c r="M140" s="18">
        <f t="shared" si="19"/>
        <v>1</v>
      </c>
      <c r="N140" s="18">
        <f t="shared" si="20"/>
        <v>0</v>
      </c>
      <c r="O140" s="48">
        <f t="shared" si="21"/>
        <v>0</v>
      </c>
      <c r="P140" s="47" t="str">
        <f t="shared" si="22"/>
        <v>n.a.</v>
      </c>
      <c r="Q140" s="47">
        <f t="shared" si="22"/>
        <v>-0.92061483190103433</v>
      </c>
      <c r="R140" s="47" t="str">
        <f t="shared" si="22"/>
        <v>n.a.</v>
      </c>
      <c r="S140" s="47" t="str">
        <f t="shared" si="22"/>
        <v>n.a.</v>
      </c>
      <c r="T140" s="47" t="str">
        <f t="shared" si="23"/>
        <v>n.a.</v>
      </c>
      <c r="U140" s="47">
        <f t="shared" si="23"/>
        <v>2.1989999999999998</v>
      </c>
      <c r="V140" s="47" t="str">
        <f t="shared" si="23"/>
        <v>n.a.</v>
      </c>
      <c r="W140" s="47" t="str">
        <f t="shared" si="23"/>
        <v>n.a.</v>
      </c>
      <c r="X140" s="48"/>
      <c r="Y140" s="48"/>
      <c r="Z140" s="48"/>
      <c r="AA140" s="48"/>
      <c r="AB140" s="48"/>
      <c r="AC140" s="48"/>
      <c r="AD140" s="48"/>
      <c r="AE140" s="48"/>
    </row>
    <row r="141" spans="1:31">
      <c r="A141" s="4">
        <f t="shared" si="17"/>
        <v>1994</v>
      </c>
      <c r="B141" s="91"/>
      <c r="C141" s="91">
        <v>51722</v>
      </c>
      <c r="D141" s="117">
        <v>455234.81745000003</v>
      </c>
      <c r="E141" s="91">
        <v>87889.964730991822</v>
      </c>
      <c r="F141" s="50">
        <v>77733.388209821132</v>
      </c>
      <c r="G141">
        <v>100545</v>
      </c>
      <c r="H141" s="24">
        <f t="shared" si="18"/>
        <v>58.848584315976808</v>
      </c>
      <c r="I141" s="15">
        <f t="shared" si="25"/>
        <v>41.947712603719182</v>
      </c>
      <c r="J141" s="7">
        <f t="shared" si="26"/>
        <v>3.5734888128888809</v>
      </c>
      <c r="K141" s="7">
        <v>1.0760000000000001</v>
      </c>
      <c r="L141" s="18">
        <f t="shared" si="24"/>
        <v>0</v>
      </c>
      <c r="M141" s="18">
        <f t="shared" si="19"/>
        <v>1</v>
      </c>
      <c r="N141" s="18">
        <f t="shared" si="20"/>
        <v>0</v>
      </c>
      <c r="O141" s="48">
        <f t="shared" si="21"/>
        <v>0</v>
      </c>
      <c r="P141" s="47" t="str">
        <f t="shared" si="22"/>
        <v>n.a.</v>
      </c>
      <c r="Q141" s="47">
        <f t="shared" si="22"/>
        <v>3.5734888128888809</v>
      </c>
      <c r="R141" s="47" t="str">
        <f t="shared" si="22"/>
        <v>n.a.</v>
      </c>
      <c r="S141" s="47" t="str">
        <f t="shared" si="22"/>
        <v>n.a.</v>
      </c>
      <c r="T141" s="47" t="str">
        <f t="shared" si="23"/>
        <v>n.a.</v>
      </c>
      <c r="U141" s="47">
        <f t="shared" si="23"/>
        <v>1.0760000000000001</v>
      </c>
      <c r="V141" s="47" t="str">
        <f t="shared" si="23"/>
        <v>n.a.</v>
      </c>
      <c r="W141" s="47" t="str">
        <f t="shared" si="23"/>
        <v>n.a.</v>
      </c>
      <c r="X141" s="48"/>
      <c r="Y141" s="48"/>
      <c r="Z141" s="48"/>
      <c r="AA141" s="48"/>
      <c r="AB141" s="48"/>
      <c r="AC141" s="48"/>
      <c r="AD141" s="48"/>
      <c r="AE141" s="48"/>
    </row>
    <row r="142" spans="1:31">
      <c r="A142" s="4">
        <f t="shared" si="17"/>
        <v>1995</v>
      </c>
      <c r="B142" s="91"/>
      <c r="C142" s="91">
        <v>60121</v>
      </c>
      <c r="D142" s="117">
        <v>490653.53106000001</v>
      </c>
      <c r="E142" s="91">
        <v>95912.024259426515</v>
      </c>
      <c r="F142" s="50">
        <v>80411.971445226838</v>
      </c>
      <c r="G142">
        <v>104490</v>
      </c>
      <c r="H142" s="24">
        <f t="shared" si="18"/>
        <v>62.683485688282857</v>
      </c>
      <c r="I142" s="15">
        <f t="shared" si="25"/>
        <v>28.724573970204197</v>
      </c>
      <c r="J142" s="7">
        <f t="shared" si="26"/>
        <v>3.9236162912128947</v>
      </c>
      <c r="K142" s="7">
        <v>1</v>
      </c>
      <c r="L142" s="18">
        <f t="shared" si="24"/>
        <v>0</v>
      </c>
      <c r="M142" s="18">
        <f t="shared" si="19"/>
        <v>0</v>
      </c>
      <c r="N142" s="18">
        <f t="shared" si="20"/>
        <v>1</v>
      </c>
      <c r="O142" s="48">
        <f t="shared" si="21"/>
        <v>0</v>
      </c>
      <c r="P142" s="47" t="str">
        <f t="shared" si="22"/>
        <v>n.a.</v>
      </c>
      <c r="Q142" s="47" t="str">
        <f t="shared" si="22"/>
        <v>n.a.</v>
      </c>
      <c r="R142" s="47">
        <f t="shared" si="22"/>
        <v>3.9236162912128947</v>
      </c>
      <c r="S142" s="47" t="str">
        <f t="shared" si="22"/>
        <v>n.a.</v>
      </c>
      <c r="T142" s="47" t="str">
        <f t="shared" si="23"/>
        <v>n.a.</v>
      </c>
      <c r="U142" s="47" t="str">
        <f t="shared" si="23"/>
        <v>n.a.</v>
      </c>
      <c r="V142" s="47">
        <f t="shared" si="23"/>
        <v>1</v>
      </c>
      <c r="W142" s="47" t="str">
        <f t="shared" si="23"/>
        <v>n.a.</v>
      </c>
      <c r="X142" s="48"/>
      <c r="Y142" s="48"/>
      <c r="Z142" s="48"/>
      <c r="AA142" s="48"/>
      <c r="AB142" s="48"/>
      <c r="AC142" s="48"/>
      <c r="AD142" s="48"/>
      <c r="AE142" s="48"/>
    </row>
    <row r="143" spans="1:31">
      <c r="A143" s="4">
        <f t="shared" si="17"/>
        <v>1996</v>
      </c>
      <c r="B143" s="91"/>
      <c r="C143" s="91">
        <v>66121</v>
      </c>
      <c r="D143" s="117">
        <v>509727.43290000001</v>
      </c>
      <c r="E143" s="91">
        <v>99258.963996010585</v>
      </c>
      <c r="F143" s="50">
        <v>83461.5125579585</v>
      </c>
      <c r="G143">
        <v>108356</v>
      </c>
      <c r="H143" s="24">
        <f t="shared" si="18"/>
        <v>66.614638454878019</v>
      </c>
      <c r="I143" s="15">
        <f t="shared" si="25"/>
        <v>14.823047569251003</v>
      </c>
      <c r="J143" s="7">
        <f t="shared" si="26"/>
        <v>3.6998755861805011</v>
      </c>
      <c r="K143" s="7">
        <v>1.069</v>
      </c>
      <c r="L143" s="18">
        <f t="shared" si="24"/>
        <v>0</v>
      </c>
      <c r="M143" s="18">
        <f t="shared" si="19"/>
        <v>0</v>
      </c>
      <c r="N143" s="18">
        <f t="shared" si="20"/>
        <v>1</v>
      </c>
      <c r="O143" s="48">
        <f t="shared" si="21"/>
        <v>0</v>
      </c>
      <c r="P143" s="47" t="str">
        <f t="shared" si="22"/>
        <v>n.a.</v>
      </c>
      <c r="Q143" s="47" t="str">
        <f t="shared" si="22"/>
        <v>n.a.</v>
      </c>
      <c r="R143" s="47">
        <f t="shared" si="22"/>
        <v>3.6998755861805011</v>
      </c>
      <c r="S143" s="47" t="str">
        <f t="shared" si="22"/>
        <v>n.a.</v>
      </c>
      <c r="T143" s="47" t="str">
        <f t="shared" si="23"/>
        <v>n.a.</v>
      </c>
      <c r="U143" s="47" t="str">
        <f t="shared" si="23"/>
        <v>n.a.</v>
      </c>
      <c r="V143" s="47">
        <f t="shared" si="23"/>
        <v>1.069</v>
      </c>
      <c r="W143" s="47" t="str">
        <f t="shared" si="23"/>
        <v>n.a.</v>
      </c>
      <c r="X143" s="48"/>
      <c r="Y143" s="48"/>
      <c r="Z143" s="48"/>
      <c r="AA143" s="48"/>
      <c r="AB143" s="48"/>
      <c r="AC143" s="48"/>
      <c r="AD143" s="48"/>
      <c r="AE143" s="48"/>
    </row>
    <row r="144" spans="1:31">
      <c r="A144" s="4">
        <f t="shared" si="17"/>
        <v>1997</v>
      </c>
      <c r="B144" s="91"/>
      <c r="C144" s="91">
        <v>69770</v>
      </c>
      <c r="D144" s="117">
        <v>547863.34512000007</v>
      </c>
      <c r="E144" s="91">
        <v>107576.02514745877</v>
      </c>
      <c r="F144" s="50">
        <v>88627.968132440801</v>
      </c>
      <c r="G144">
        <v>115074</v>
      </c>
      <c r="H144" s="24">
        <f t="shared" si="18"/>
        <v>64.856458401733533</v>
      </c>
      <c r="I144" s="15">
        <f t="shared" si="25"/>
        <v>6.0078740857567254</v>
      </c>
      <c r="J144" s="7">
        <f t="shared" si="26"/>
        <v>6.1999335523644339</v>
      </c>
      <c r="K144" s="7">
        <v>1.2190000000000001</v>
      </c>
      <c r="L144" s="18">
        <f t="shared" si="24"/>
        <v>0</v>
      </c>
      <c r="M144" s="18">
        <f t="shared" si="19"/>
        <v>0</v>
      </c>
      <c r="N144" s="18">
        <f t="shared" si="20"/>
        <v>1</v>
      </c>
      <c r="O144" s="48">
        <f t="shared" si="21"/>
        <v>0</v>
      </c>
      <c r="P144" s="47" t="str">
        <f t="shared" si="22"/>
        <v>n.a.</v>
      </c>
      <c r="Q144" s="47" t="str">
        <f t="shared" si="22"/>
        <v>n.a.</v>
      </c>
      <c r="R144" s="47">
        <f t="shared" si="22"/>
        <v>6.1999335523644339</v>
      </c>
      <c r="S144" s="47" t="str">
        <f t="shared" si="22"/>
        <v>n.a.</v>
      </c>
      <c r="T144" s="47" t="str">
        <f t="shared" si="23"/>
        <v>n.a.</v>
      </c>
      <c r="U144" s="47" t="str">
        <f t="shared" si="23"/>
        <v>n.a.</v>
      </c>
      <c r="V144" s="47">
        <f t="shared" si="23"/>
        <v>1.2190000000000001</v>
      </c>
      <c r="W144" s="47" t="str">
        <f t="shared" si="23"/>
        <v>n.a.</v>
      </c>
      <c r="X144" s="48"/>
      <c r="Y144" s="48"/>
      <c r="Z144" s="48"/>
      <c r="AA144" s="48"/>
      <c r="AB144" s="48"/>
      <c r="AC144" s="48"/>
      <c r="AD144" s="48"/>
      <c r="AE144" s="48"/>
    </row>
    <row r="145" spans="1:31">
      <c r="A145" s="4">
        <f t="shared" si="17"/>
        <v>1998</v>
      </c>
      <c r="B145" s="91"/>
      <c r="C145" s="91">
        <v>69795</v>
      </c>
      <c r="D145" s="117">
        <v>595274.59614000004</v>
      </c>
      <c r="E145" s="91">
        <v>117057.95587757937</v>
      </c>
      <c r="F145" s="50">
        <v>93640</v>
      </c>
      <c r="G145">
        <v>121087</v>
      </c>
      <c r="H145" s="24">
        <f t="shared" si="18"/>
        <v>59.624311288155809</v>
      </c>
      <c r="I145" s="15">
        <f t="shared" si="25"/>
        <v>-3.0591744001270484</v>
      </c>
      <c r="J145" s="7">
        <f t="shared" si="26"/>
        <v>5.225333263812848</v>
      </c>
      <c r="K145" s="7">
        <v>1.351</v>
      </c>
      <c r="L145" s="18">
        <f t="shared" si="24"/>
        <v>0</v>
      </c>
      <c r="M145" s="18">
        <f t="shared" si="19"/>
        <v>1</v>
      </c>
      <c r="N145" s="18">
        <f t="shared" si="20"/>
        <v>0</v>
      </c>
      <c r="O145" s="48">
        <f t="shared" si="21"/>
        <v>0</v>
      </c>
      <c r="P145" s="47" t="str">
        <f t="shared" si="22"/>
        <v>n.a.</v>
      </c>
      <c r="Q145" s="47">
        <f t="shared" si="22"/>
        <v>5.225333263812848</v>
      </c>
      <c r="R145" s="47" t="str">
        <f t="shared" si="22"/>
        <v>n.a.</v>
      </c>
      <c r="S145" s="47" t="str">
        <f t="shared" si="22"/>
        <v>n.a.</v>
      </c>
      <c r="T145" s="47" t="str">
        <f t="shared" si="23"/>
        <v>n.a.</v>
      </c>
      <c r="U145" s="47">
        <f t="shared" si="23"/>
        <v>1.351</v>
      </c>
      <c r="V145" s="47" t="str">
        <f t="shared" si="23"/>
        <v>n.a.</v>
      </c>
      <c r="W145" s="47" t="str">
        <f t="shared" si="23"/>
        <v>n.a.</v>
      </c>
      <c r="X145" s="48"/>
      <c r="Y145" s="48"/>
      <c r="Z145" s="48"/>
      <c r="AA145" s="48"/>
      <c r="AB145" s="48"/>
      <c r="AC145" s="48"/>
      <c r="AD145" s="48"/>
      <c r="AE145" s="48"/>
    </row>
    <row r="146" spans="1:31">
      <c r="A146" s="4">
        <f t="shared" si="17"/>
        <v>1999</v>
      </c>
      <c r="B146" s="91"/>
      <c r="C146" s="91">
        <v>68052</v>
      </c>
      <c r="D146" s="117">
        <v>617553.24644999998</v>
      </c>
      <c r="E146" s="91">
        <v>122685.01933320214</v>
      </c>
      <c r="F146" s="50">
        <v>97261</v>
      </c>
      <c r="G146">
        <v>125835</v>
      </c>
      <c r="H146" s="24">
        <f t="shared" si="18"/>
        <v>55.46887498560563</v>
      </c>
      <c r="I146" s="15">
        <f t="shared" si="25"/>
        <v>-11.145763469272389</v>
      </c>
      <c r="J146" s="7">
        <f t="shared" si="26"/>
        <v>3.9211476046148608</v>
      </c>
      <c r="K146" s="7">
        <v>1.3160000000000001</v>
      </c>
      <c r="L146" s="18">
        <f t="shared" si="24"/>
        <v>0</v>
      </c>
      <c r="M146" s="18">
        <f t="shared" si="19"/>
        <v>1</v>
      </c>
      <c r="N146" s="18">
        <f t="shared" si="20"/>
        <v>0</v>
      </c>
      <c r="O146" s="48">
        <f t="shared" si="21"/>
        <v>0</v>
      </c>
      <c r="P146" s="47" t="str">
        <f t="shared" si="22"/>
        <v>n.a.</v>
      </c>
      <c r="Q146" s="47">
        <f t="shared" si="22"/>
        <v>3.9211476046148608</v>
      </c>
      <c r="R146" s="47" t="str">
        <f t="shared" si="22"/>
        <v>n.a.</v>
      </c>
      <c r="S146" s="47" t="str">
        <f t="shared" si="22"/>
        <v>n.a.</v>
      </c>
      <c r="T146" s="47" t="str">
        <f t="shared" si="23"/>
        <v>n.a.</v>
      </c>
      <c r="U146" s="47">
        <f t="shared" si="23"/>
        <v>1.3160000000000001</v>
      </c>
      <c r="V146" s="47" t="str">
        <f t="shared" si="23"/>
        <v>n.a.</v>
      </c>
      <c r="W146" s="47" t="str">
        <f t="shared" si="23"/>
        <v>n.a.</v>
      </c>
      <c r="X146" s="48"/>
      <c r="Y146" s="48"/>
      <c r="Z146" s="48"/>
      <c r="AA146" s="48"/>
      <c r="AB146" s="48"/>
      <c r="AC146" s="48"/>
      <c r="AD146" s="48"/>
      <c r="AE146" s="48"/>
    </row>
    <row r="147" spans="1:31">
      <c r="A147" s="4">
        <f t="shared" si="17"/>
        <v>2000</v>
      </c>
      <c r="B147" s="91"/>
      <c r="C147" s="91">
        <v>63236</v>
      </c>
      <c r="D147" s="117">
        <v>677319.72441000002</v>
      </c>
      <c r="E147" s="91">
        <v>132198.06482971815</v>
      </c>
      <c r="F147" s="50">
        <v>102185</v>
      </c>
      <c r="G147">
        <v>132198</v>
      </c>
      <c r="H147" s="24">
        <f t="shared" si="18"/>
        <v>47.8342856844789</v>
      </c>
      <c r="I147" s="15">
        <f t="shared" si="25"/>
        <v>-17.022172717254634</v>
      </c>
      <c r="J147" s="7">
        <f t="shared" si="26"/>
        <v>5.056621766599112</v>
      </c>
      <c r="K147" s="7">
        <v>2.9510000000000001</v>
      </c>
      <c r="L147" s="18">
        <f t="shared" si="24"/>
        <v>0</v>
      </c>
      <c r="M147" s="18">
        <f t="shared" si="19"/>
        <v>1</v>
      </c>
      <c r="N147" s="18">
        <f t="shared" si="20"/>
        <v>0</v>
      </c>
      <c r="O147" s="48">
        <f t="shared" si="21"/>
        <v>0</v>
      </c>
      <c r="P147" s="47" t="str">
        <f t="shared" si="22"/>
        <v>n.a.</v>
      </c>
      <c r="Q147" s="47">
        <f t="shared" si="22"/>
        <v>5.056621766599112</v>
      </c>
      <c r="R147" s="47" t="str">
        <f t="shared" si="22"/>
        <v>n.a.</v>
      </c>
      <c r="S147" s="47" t="str">
        <f t="shared" si="22"/>
        <v>n.a.</v>
      </c>
      <c r="T147" s="47" t="str">
        <f t="shared" si="23"/>
        <v>n.a.</v>
      </c>
      <c r="U147" s="47">
        <f t="shared" si="23"/>
        <v>2.9510000000000001</v>
      </c>
      <c r="V147" s="47" t="str">
        <f t="shared" si="23"/>
        <v>n.a.</v>
      </c>
      <c r="W147" s="47" t="str">
        <f t="shared" si="23"/>
        <v>n.a.</v>
      </c>
      <c r="X147" s="48"/>
      <c r="Y147" s="48"/>
      <c r="Z147" s="48"/>
      <c r="AA147" s="48"/>
      <c r="AB147" s="48"/>
      <c r="AC147" s="48"/>
      <c r="AD147" s="48"/>
      <c r="AE147" s="48"/>
    </row>
    <row r="148" spans="1:31">
      <c r="A148" s="4">
        <f t="shared" si="17"/>
        <v>2001</v>
      </c>
      <c r="B148" s="91"/>
      <c r="C148" s="91">
        <v>61760</v>
      </c>
      <c r="D148" s="117">
        <v>704580.89646000008</v>
      </c>
      <c r="E148" s="91">
        <v>139789.05870263197</v>
      </c>
      <c r="F148" s="50">
        <v>104880</v>
      </c>
      <c r="G148">
        <v>135774</v>
      </c>
      <c r="H148" s="24">
        <f t="shared" si="18"/>
        <v>44.18085404765457</v>
      </c>
      <c r="I148" s="15">
        <f t="shared" si="25"/>
        <v>-15.443457240501239</v>
      </c>
      <c r="J148" s="7">
        <f t="shared" si="26"/>
        <v>2.7050333590523223</v>
      </c>
      <c r="K148" s="7">
        <v>2.6640000000000001</v>
      </c>
      <c r="L148" s="18">
        <f t="shared" si="24"/>
        <v>0</v>
      </c>
      <c r="M148" s="18">
        <f t="shared" si="19"/>
        <v>1</v>
      </c>
      <c r="N148" s="18">
        <f t="shared" si="20"/>
        <v>0</v>
      </c>
      <c r="O148" s="48">
        <f t="shared" si="21"/>
        <v>0</v>
      </c>
      <c r="P148" s="47" t="str">
        <f t="shared" si="22"/>
        <v>n.a.</v>
      </c>
      <c r="Q148" s="47">
        <f t="shared" si="22"/>
        <v>2.7050333590523223</v>
      </c>
      <c r="R148" s="47" t="str">
        <f t="shared" si="22"/>
        <v>n.a.</v>
      </c>
      <c r="S148" s="47" t="str">
        <f t="shared" si="22"/>
        <v>n.a.</v>
      </c>
      <c r="T148" s="47" t="str">
        <f t="shared" si="23"/>
        <v>n.a.</v>
      </c>
      <c r="U148" s="47">
        <f t="shared" si="23"/>
        <v>2.6640000000000001</v>
      </c>
      <c r="V148" s="47" t="str">
        <f t="shared" si="23"/>
        <v>n.a.</v>
      </c>
      <c r="W148" s="47" t="str">
        <f t="shared" si="23"/>
        <v>n.a.</v>
      </c>
      <c r="X148" s="48"/>
      <c r="Y148" s="48"/>
      <c r="Z148" s="48"/>
      <c r="AA148" s="48"/>
      <c r="AB148" s="48"/>
      <c r="AC148" s="48"/>
      <c r="AD148" s="48"/>
      <c r="AE148" s="48"/>
    </row>
    <row r="149" spans="1:31">
      <c r="A149" s="4">
        <f t="shared" si="17"/>
        <v>2002</v>
      </c>
      <c r="B149" s="91"/>
      <c r="C149" s="91">
        <v>59253</v>
      </c>
      <c r="D149" s="91">
        <v>143.97399999999999</v>
      </c>
      <c r="E149" s="91">
        <v>143808.07739335622</v>
      </c>
      <c r="F149" s="50">
        <v>106570</v>
      </c>
      <c r="G149">
        <v>137910</v>
      </c>
      <c r="H149" s="24">
        <f t="shared" si="18"/>
        <v>41.202831630886841</v>
      </c>
      <c r="I149" s="15">
        <f t="shared" si="25"/>
        <v>-14.266043354718789</v>
      </c>
      <c r="J149" s="7">
        <f t="shared" si="26"/>
        <v>1.5732025277299</v>
      </c>
      <c r="K149" s="7">
        <v>2.0030000000000001</v>
      </c>
      <c r="L149" s="18">
        <f t="shared" si="24"/>
        <v>0</v>
      </c>
      <c r="M149" s="18">
        <f t="shared" si="19"/>
        <v>1</v>
      </c>
      <c r="N149" s="18">
        <f t="shared" si="20"/>
        <v>0</v>
      </c>
      <c r="O149" s="48">
        <f t="shared" si="21"/>
        <v>0</v>
      </c>
      <c r="P149" s="47" t="str">
        <f t="shared" si="22"/>
        <v>n.a.</v>
      </c>
      <c r="Q149" s="47">
        <f t="shared" si="22"/>
        <v>1.5732025277299</v>
      </c>
      <c r="R149" s="47" t="str">
        <f t="shared" si="22"/>
        <v>n.a.</v>
      </c>
      <c r="S149" s="47" t="str">
        <f t="shared" si="22"/>
        <v>n.a.</v>
      </c>
      <c r="T149" s="47" t="str">
        <f t="shared" si="23"/>
        <v>n.a.</v>
      </c>
      <c r="U149" s="47">
        <f t="shared" si="23"/>
        <v>2.0030000000000001</v>
      </c>
      <c r="V149" s="47" t="str">
        <f t="shared" si="23"/>
        <v>n.a.</v>
      </c>
      <c r="W149" s="47" t="str">
        <f t="shared" si="23"/>
        <v>n.a.</v>
      </c>
      <c r="X149" s="48"/>
      <c r="Y149" s="48"/>
      <c r="Z149" s="48"/>
      <c r="AA149" s="48"/>
      <c r="AB149" s="48"/>
      <c r="AC149" s="48"/>
      <c r="AD149" s="48"/>
      <c r="AE149" s="48"/>
    </row>
    <row r="150" spans="1:31">
      <c r="A150" s="4">
        <f t="shared" si="17"/>
        <v>2003</v>
      </c>
      <c r="B150" s="91"/>
      <c r="C150" s="91">
        <v>63320</v>
      </c>
      <c r="D150" s="91">
        <v>145.93799999999999</v>
      </c>
      <c r="E150" s="91">
        <v>145795.04955657251</v>
      </c>
      <c r="F150" s="50">
        <v>108490</v>
      </c>
      <c r="G150">
        <v>140407</v>
      </c>
      <c r="H150" s="24">
        <f t="shared" si="18"/>
        <v>43.430829916779913</v>
      </c>
      <c r="I150" s="15">
        <f t="shared" si="25"/>
        <v>-4.4034557676989863</v>
      </c>
      <c r="J150" s="7">
        <f t="shared" si="26"/>
        <v>1.8106011166702851</v>
      </c>
      <c r="K150" s="7">
        <v>1.2969999999999999</v>
      </c>
      <c r="L150" s="18">
        <f t="shared" si="24"/>
        <v>0</v>
      </c>
      <c r="M150" s="18">
        <f t="shared" si="19"/>
        <v>1</v>
      </c>
      <c r="N150" s="18">
        <f t="shared" si="20"/>
        <v>0</v>
      </c>
      <c r="O150" s="48">
        <f t="shared" si="21"/>
        <v>0</v>
      </c>
      <c r="P150" s="47" t="str">
        <f t="shared" si="22"/>
        <v>n.a.</v>
      </c>
      <c r="Q150" s="47">
        <f t="shared" si="22"/>
        <v>1.8106011166702851</v>
      </c>
      <c r="R150" s="47" t="str">
        <f t="shared" si="22"/>
        <v>n.a.</v>
      </c>
      <c r="S150" s="47" t="str">
        <f t="shared" si="22"/>
        <v>n.a.</v>
      </c>
      <c r="T150" s="47" t="str">
        <f t="shared" si="23"/>
        <v>n.a.</v>
      </c>
      <c r="U150" s="47">
        <f t="shared" si="23"/>
        <v>1.2969999999999999</v>
      </c>
      <c r="V150" s="47" t="str">
        <f t="shared" si="23"/>
        <v>n.a.</v>
      </c>
      <c r="W150" s="47" t="str">
        <f t="shared" si="23"/>
        <v>n.a.</v>
      </c>
      <c r="X150" s="48"/>
      <c r="Y150" s="48"/>
      <c r="Z150" s="48"/>
      <c r="AA150" s="48"/>
      <c r="AB150" s="48"/>
      <c r="AC150" s="48"/>
      <c r="AD150" s="48"/>
      <c r="AE150" s="48"/>
    </row>
    <row r="151" spans="1:31">
      <c r="A151" s="4">
        <f t="shared" si="17"/>
        <v>2004</v>
      </c>
      <c r="B151" s="91"/>
      <c r="C151" s="91">
        <v>63788</v>
      </c>
      <c r="D151" s="91">
        <v>151.935</v>
      </c>
      <c r="E151" s="91">
        <v>152151.03948547947</v>
      </c>
      <c r="F151" s="50">
        <v>112500</v>
      </c>
      <c r="G151">
        <v>145597</v>
      </c>
      <c r="H151" s="24">
        <f t="shared" si="18"/>
        <v>41.924130269308876</v>
      </c>
      <c r="I151" s="15">
        <f t="shared" si="25"/>
        <v>-2.2567237783456946</v>
      </c>
      <c r="J151" s="7">
        <f t="shared" si="26"/>
        <v>3.6963969032882904</v>
      </c>
      <c r="K151" s="7">
        <v>0.14000000000000001</v>
      </c>
      <c r="L151" s="18">
        <f t="shared" si="24"/>
        <v>0</v>
      </c>
      <c r="M151" s="18">
        <f t="shared" si="19"/>
        <v>1</v>
      </c>
      <c r="N151" s="18">
        <f t="shared" si="20"/>
        <v>0</v>
      </c>
      <c r="O151" s="48">
        <f t="shared" si="21"/>
        <v>0</v>
      </c>
      <c r="P151" s="47" t="str">
        <f t="shared" si="22"/>
        <v>n.a.</v>
      </c>
      <c r="Q151" s="47">
        <f t="shared" si="22"/>
        <v>3.6963969032882904</v>
      </c>
      <c r="R151" s="47" t="str">
        <f t="shared" si="22"/>
        <v>n.a.</v>
      </c>
      <c r="S151" s="47" t="str">
        <f t="shared" si="22"/>
        <v>n.a.</v>
      </c>
      <c r="T151" s="47" t="str">
        <f t="shared" si="23"/>
        <v>n.a.</v>
      </c>
      <c r="U151" s="47">
        <f t="shared" si="23"/>
        <v>0.14000000000000001</v>
      </c>
      <c r="V151" s="47" t="str">
        <f t="shared" si="23"/>
        <v>n.a.</v>
      </c>
      <c r="W151" s="47" t="str">
        <f t="shared" si="23"/>
        <v>n.a.</v>
      </c>
      <c r="X151" s="48"/>
      <c r="Y151" s="48"/>
      <c r="Z151" s="48"/>
      <c r="AA151" s="48"/>
      <c r="AB151" s="48"/>
      <c r="AC151" s="48"/>
      <c r="AD151" s="48"/>
      <c r="AE151" s="48"/>
    </row>
    <row r="152" spans="1:31">
      <c r="A152" s="4">
        <f t="shared" si="17"/>
        <v>2005</v>
      </c>
      <c r="B152" s="91"/>
      <c r="C152" s="91">
        <v>60044</v>
      </c>
      <c r="D152" s="91">
        <v>157.37700000000001</v>
      </c>
      <c r="E152" s="91">
        <v>157070.03177069931</v>
      </c>
      <c r="F152" s="50">
        <v>115800</v>
      </c>
      <c r="G152">
        <v>149627</v>
      </c>
      <c r="H152" s="24">
        <f t="shared" si="18"/>
        <v>38.227534127997124</v>
      </c>
      <c r="I152" s="15">
        <f t="shared" si="25"/>
        <v>-2.9752975028897168</v>
      </c>
      <c r="J152" s="7">
        <f t="shared" si="26"/>
        <v>2.7679141740557744</v>
      </c>
      <c r="K152" s="7">
        <v>0.77700000000000002</v>
      </c>
      <c r="L152" s="18">
        <f t="shared" si="24"/>
        <v>0</v>
      </c>
      <c r="M152" s="18">
        <f t="shared" si="19"/>
        <v>1</v>
      </c>
      <c r="N152" s="18">
        <f t="shared" si="20"/>
        <v>0</v>
      </c>
      <c r="O152" s="48">
        <f t="shared" si="21"/>
        <v>0</v>
      </c>
      <c r="P152" s="47" t="str">
        <f t="shared" si="22"/>
        <v>n.a.</v>
      </c>
      <c r="Q152" s="47">
        <f t="shared" si="22"/>
        <v>2.7679141740557744</v>
      </c>
      <c r="R152" s="47" t="str">
        <f t="shared" si="22"/>
        <v>n.a.</v>
      </c>
      <c r="S152" s="47" t="str">
        <f t="shared" si="22"/>
        <v>n.a.</v>
      </c>
      <c r="T152" s="47" t="str">
        <f t="shared" si="23"/>
        <v>n.a.</v>
      </c>
      <c r="U152" s="47">
        <f t="shared" si="23"/>
        <v>0.77700000000000002</v>
      </c>
      <c r="V152" s="47" t="str">
        <f t="shared" si="23"/>
        <v>n.a.</v>
      </c>
      <c r="W152" s="47" t="str">
        <f t="shared" si="23"/>
        <v>n.a.</v>
      </c>
      <c r="X152" s="48"/>
      <c r="Y152" s="48"/>
      <c r="Z152" s="48"/>
      <c r="AA152" s="48"/>
      <c r="AB152" s="48"/>
      <c r="AC152" s="48"/>
      <c r="AD152" s="48"/>
      <c r="AE152" s="48"/>
    </row>
    <row r="153" spans="1:31">
      <c r="A153" s="4">
        <f t="shared" si="17"/>
        <v>2006</v>
      </c>
      <c r="B153" s="91"/>
      <c r="C153" s="91">
        <v>58895</v>
      </c>
      <c r="D153" s="91"/>
      <c r="E153" s="91">
        <v>167008.92909701585</v>
      </c>
      <c r="F153" s="50">
        <v>121580</v>
      </c>
      <c r="G153">
        <v>156993</v>
      </c>
      <c r="H153" s="24">
        <f t="shared" si="18"/>
        <v>35.264581551677253</v>
      </c>
      <c r="I153" s="15">
        <f t="shared" si="25"/>
        <v>-8.1662483651026605</v>
      </c>
      <c r="J153" s="7">
        <f t="shared" si="26"/>
        <v>4.9229082986359307</v>
      </c>
      <c r="K153" s="7">
        <v>1.2789999999999999</v>
      </c>
      <c r="L153" s="18">
        <f t="shared" si="24"/>
        <v>0</v>
      </c>
      <c r="M153" s="18">
        <f t="shared" si="19"/>
        <v>1</v>
      </c>
      <c r="N153" s="18">
        <f t="shared" si="20"/>
        <v>0</v>
      </c>
      <c r="O153" s="48">
        <f t="shared" si="21"/>
        <v>0</v>
      </c>
      <c r="P153" s="47" t="str">
        <f t="shared" si="22"/>
        <v>n.a.</v>
      </c>
      <c r="Q153" s="47">
        <f t="shared" si="22"/>
        <v>4.9229082986359307</v>
      </c>
      <c r="R153" s="47" t="str">
        <f t="shared" si="22"/>
        <v>n.a.</v>
      </c>
      <c r="S153" s="47" t="str">
        <f t="shared" si="22"/>
        <v>n.a.</v>
      </c>
      <c r="T153" s="47" t="str">
        <f t="shared" si="23"/>
        <v>n.a.</v>
      </c>
      <c r="U153" s="47">
        <f t="shared" si="23"/>
        <v>1.2789999999999999</v>
      </c>
      <c r="V153" s="47" t="str">
        <f t="shared" si="23"/>
        <v>n.a.</v>
      </c>
      <c r="W153" s="47" t="str">
        <f t="shared" si="23"/>
        <v>n.a.</v>
      </c>
      <c r="X153" s="48"/>
      <c r="Y153" s="48"/>
      <c r="Z153" s="48"/>
      <c r="AA153" s="48"/>
      <c r="AB153" s="48"/>
      <c r="AC153" s="48"/>
      <c r="AD153" s="48"/>
      <c r="AE153" s="48"/>
    </row>
    <row r="154" spans="1:31">
      <c r="A154" s="4">
        <f t="shared" si="17"/>
        <v>2007</v>
      </c>
      <c r="B154" s="91"/>
      <c r="C154" s="91">
        <v>56068</v>
      </c>
      <c r="D154" s="91"/>
      <c r="E154" s="91">
        <v>179658.34304618608</v>
      </c>
      <c r="F154" s="91"/>
      <c r="G154">
        <v>163591</v>
      </c>
      <c r="H154" s="24">
        <f t="shared" si="18"/>
        <v>31.208124849279162</v>
      </c>
      <c r="I154" s="15">
        <f t="shared" si="25"/>
        <v>-10.716005420029713</v>
      </c>
      <c r="J154" s="7">
        <f t="shared" si="26"/>
        <v>4.2027351537966551</v>
      </c>
      <c r="K154" s="7">
        <v>1.5840000000000001</v>
      </c>
      <c r="L154" s="18">
        <f t="shared" si="24"/>
        <v>0</v>
      </c>
      <c r="M154" s="18">
        <f t="shared" si="19"/>
        <v>1</v>
      </c>
      <c r="N154" s="18">
        <f t="shared" si="20"/>
        <v>0</v>
      </c>
      <c r="O154" s="48">
        <f t="shared" si="21"/>
        <v>0</v>
      </c>
      <c r="P154" s="47" t="str">
        <f t="shared" si="22"/>
        <v>n.a.</v>
      </c>
      <c r="Q154" s="47">
        <f t="shared" si="22"/>
        <v>4.2027351537966551</v>
      </c>
      <c r="R154" s="47" t="str">
        <f t="shared" si="22"/>
        <v>n.a.</v>
      </c>
      <c r="S154" s="47" t="str">
        <f t="shared" si="22"/>
        <v>n.a.</v>
      </c>
      <c r="T154" s="47" t="str">
        <f t="shared" si="23"/>
        <v>n.a.</v>
      </c>
      <c r="U154" s="47">
        <f t="shared" si="23"/>
        <v>1.5840000000000001</v>
      </c>
      <c r="V154" s="47" t="str">
        <f t="shared" si="23"/>
        <v>n.a.</v>
      </c>
      <c r="W154" s="47" t="str">
        <f t="shared" si="23"/>
        <v>n.a.</v>
      </c>
      <c r="X154" s="48"/>
      <c r="Y154" s="48"/>
      <c r="Z154" s="48"/>
      <c r="AA154" s="48"/>
      <c r="AB154" s="48"/>
      <c r="AC154" s="48"/>
      <c r="AD154" s="48"/>
      <c r="AE154" s="48"/>
    </row>
    <row r="155" spans="1:31">
      <c r="A155" s="4">
        <f t="shared" si="17"/>
        <v>2008</v>
      </c>
      <c r="B155" s="91"/>
      <c r="C155" s="91">
        <v>54382</v>
      </c>
      <c r="D155" s="91"/>
      <c r="E155" s="91">
        <v>184728</v>
      </c>
      <c r="F155" s="91"/>
      <c r="G155">
        <v>165294</v>
      </c>
      <c r="H155" s="24">
        <f t="shared" si="18"/>
        <v>29.438958901736608</v>
      </c>
      <c r="I155" s="15">
        <f t="shared" si="25"/>
        <v>-8.7885752262605159</v>
      </c>
      <c r="J155" s="7">
        <f t="shared" si="26"/>
        <v>1.0410108135533225</v>
      </c>
      <c r="K155" s="7">
        <v>3.9</v>
      </c>
      <c r="L155" s="18">
        <f t="shared" si="24"/>
        <v>1</v>
      </c>
      <c r="M155" s="18">
        <f t="shared" si="19"/>
        <v>0</v>
      </c>
      <c r="N155" s="18">
        <f t="shared" si="20"/>
        <v>0</v>
      </c>
      <c r="O155" s="48">
        <f t="shared" si="21"/>
        <v>0</v>
      </c>
      <c r="P155" s="47">
        <f t="shared" si="22"/>
        <v>1.0410108135533225</v>
      </c>
      <c r="Q155" s="47" t="str">
        <f t="shared" si="22"/>
        <v>n.a.</v>
      </c>
      <c r="R155" s="47" t="str">
        <f t="shared" si="22"/>
        <v>n.a.</v>
      </c>
      <c r="S155" s="47" t="str">
        <f t="shared" si="22"/>
        <v>n.a.</v>
      </c>
      <c r="T155" s="47">
        <f t="shared" si="23"/>
        <v>3.9</v>
      </c>
      <c r="U155" s="47" t="str">
        <f t="shared" si="23"/>
        <v>n.a.</v>
      </c>
      <c r="V155" s="47" t="str">
        <f t="shared" si="23"/>
        <v>n.a.</v>
      </c>
      <c r="W155" s="47" t="str">
        <f t="shared" si="23"/>
        <v>n.a.</v>
      </c>
      <c r="X155" s="48"/>
      <c r="Y155" s="48"/>
      <c r="Z155" s="48"/>
      <c r="AA155" s="48"/>
      <c r="AB155" s="48"/>
      <c r="AC155" s="48"/>
      <c r="AD155" s="48"/>
      <c r="AE155" s="48"/>
    </row>
    <row r="156" spans="1:31">
      <c r="A156" s="4">
        <v>2009</v>
      </c>
      <c r="B156" s="91"/>
      <c r="C156" s="91">
        <v>58968</v>
      </c>
      <c r="D156" s="91"/>
      <c r="E156" s="91">
        <v>176448</v>
      </c>
      <c r="F156" s="91"/>
      <c r="G156">
        <v>154788</v>
      </c>
      <c r="H156" s="24">
        <f t="shared" si="18"/>
        <v>33.419477693144721</v>
      </c>
      <c r="I156" s="15">
        <f t="shared" si="25"/>
        <v>-1.8451038585325321</v>
      </c>
      <c r="J156" s="7">
        <f t="shared" si="26"/>
        <v>-6.3559475843043334</v>
      </c>
      <c r="K156" s="7">
        <v>1</v>
      </c>
      <c r="L156" s="18">
        <f t="shared" si="24"/>
        <v>0</v>
      </c>
      <c r="M156" s="18">
        <f t="shared" si="19"/>
        <v>1</v>
      </c>
      <c r="N156" s="18">
        <f t="shared" si="20"/>
        <v>0</v>
      </c>
      <c r="O156" s="48">
        <f t="shared" si="21"/>
        <v>0</v>
      </c>
      <c r="P156" s="47" t="str">
        <f t="shared" si="22"/>
        <v>n.a.</v>
      </c>
      <c r="Q156" s="47">
        <f t="shared" si="22"/>
        <v>-6.3559475843043334</v>
      </c>
      <c r="R156" s="47" t="str">
        <f t="shared" si="22"/>
        <v>n.a.</v>
      </c>
      <c r="S156" s="47" t="str">
        <f t="shared" si="22"/>
        <v>n.a.</v>
      </c>
      <c r="T156" s="47" t="str">
        <f t="shared" si="23"/>
        <v>n.a.</v>
      </c>
      <c r="U156" s="47">
        <f t="shared" si="23"/>
        <v>1</v>
      </c>
      <c r="V156" s="47" t="str">
        <f t="shared" si="23"/>
        <v>n.a.</v>
      </c>
      <c r="W156" s="47" t="str">
        <f t="shared" si="23"/>
        <v>n.a.</v>
      </c>
      <c r="X156" s="48"/>
      <c r="Y156" s="48"/>
      <c r="Z156" s="48"/>
      <c r="AA156" s="48"/>
      <c r="AB156" s="48"/>
      <c r="AC156" s="48"/>
      <c r="AD156" s="48"/>
      <c r="AE156" s="48"/>
    </row>
    <row r="157" spans="1:31">
      <c r="A157" s="4" t="s">
        <v>7</v>
      </c>
      <c r="B157" s="91"/>
      <c r="C157" s="91"/>
      <c r="D157" s="91"/>
      <c r="E157" s="91"/>
      <c r="F157" s="91"/>
      <c r="G157" t="s">
        <v>7</v>
      </c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</row>
    <row r="158" spans="1:31">
      <c r="A158" s="19" t="s">
        <v>27</v>
      </c>
      <c r="B158" s="91"/>
      <c r="C158" s="91"/>
      <c r="D158" s="91"/>
      <c r="E158" s="91"/>
      <c r="F158" s="91"/>
      <c r="K158">
        <f>SUM(L158:O158)</f>
        <v>96</v>
      </c>
      <c r="L158" s="18">
        <f>SUM(L7:L156)</f>
        <v>69</v>
      </c>
      <c r="M158" s="18">
        <f>SUM(M7:M156)</f>
        <v>18</v>
      </c>
      <c r="N158" s="18">
        <f>SUM(N7:N156)</f>
        <v>6</v>
      </c>
      <c r="O158" s="48">
        <f>SUM(O7:O156)</f>
        <v>3</v>
      </c>
      <c r="P158" s="47">
        <f t="shared" ref="P158:W158" si="27">AVERAGE(P7:P156)</f>
        <v>3.2339700613938587</v>
      </c>
      <c r="Q158" s="47">
        <f t="shared" si="27"/>
        <v>3.0141463226666891</v>
      </c>
      <c r="R158" s="47">
        <f t="shared" si="27"/>
        <v>4.2566217835183995</v>
      </c>
      <c r="S158" s="47">
        <f t="shared" si="27"/>
        <v>1.9133079231639503</v>
      </c>
      <c r="T158" s="47">
        <f t="shared" si="27"/>
        <v>10.292993812709236</v>
      </c>
      <c r="U158" s="47">
        <f t="shared" si="27"/>
        <v>5.397343925131195</v>
      </c>
      <c r="V158" s="47">
        <f t="shared" si="27"/>
        <v>13.174174860988353</v>
      </c>
      <c r="W158" s="47">
        <f t="shared" si="27"/>
        <v>32.675703899546441</v>
      </c>
      <c r="X158" s="48"/>
      <c r="Y158" s="48"/>
      <c r="Z158" s="48"/>
      <c r="AA158" s="48"/>
      <c r="AB158" s="48"/>
      <c r="AC158" s="48"/>
      <c r="AD158" s="48"/>
      <c r="AE158" s="48"/>
    </row>
    <row r="159" spans="1:31">
      <c r="A159" s="19" t="s">
        <v>28</v>
      </c>
      <c r="B159" s="91"/>
      <c r="C159" s="91"/>
      <c r="D159" s="91"/>
      <c r="E159" s="91"/>
      <c r="F159" s="91"/>
      <c r="L159" s="3"/>
      <c r="M159" s="3"/>
      <c r="N159" s="3"/>
      <c r="O159" s="130"/>
      <c r="P159" s="47">
        <f t="shared" ref="P159:W159" si="28">MEDIAN(P7:P156)</f>
        <v>3.3149171270718147</v>
      </c>
      <c r="Q159" s="47">
        <f t="shared" si="28"/>
        <v>3.1707014934723277</v>
      </c>
      <c r="R159" s="47">
        <f t="shared" si="28"/>
        <v>3.8117459386966979</v>
      </c>
      <c r="S159" s="47">
        <f t="shared" si="28"/>
        <v>4.6446818392942291E-2</v>
      </c>
      <c r="T159" s="47">
        <f t="shared" si="28"/>
        <v>4.4705701037983516</v>
      </c>
      <c r="U159" s="47">
        <f t="shared" si="28"/>
        <v>1.4675</v>
      </c>
      <c r="V159" s="47">
        <f t="shared" si="28"/>
        <v>9.0913356066148161</v>
      </c>
      <c r="W159" s="47">
        <f t="shared" si="28"/>
        <v>11.176663533853532</v>
      </c>
      <c r="X159" s="48"/>
      <c r="Y159" s="48"/>
      <c r="Z159" s="48"/>
      <c r="AA159" s="48"/>
      <c r="AB159" s="48"/>
      <c r="AC159" s="48"/>
      <c r="AD159" s="48"/>
      <c r="AE159" s="48"/>
    </row>
    <row r="160" spans="1:31">
      <c r="A160" s="19" t="s">
        <v>25</v>
      </c>
      <c r="B160" s="91"/>
      <c r="C160" s="91"/>
      <c r="D160" s="91"/>
      <c r="E160" s="91"/>
      <c r="F160" s="91"/>
      <c r="K160">
        <f>SUM(L160:O160)</f>
        <v>64</v>
      </c>
      <c r="L160" s="18">
        <f>SUM(L93:L156)</f>
        <v>44</v>
      </c>
      <c r="M160" s="18">
        <f>SUM(M93:M156)</f>
        <v>16</v>
      </c>
      <c r="N160" s="18">
        <f>SUM(N93:N156)</f>
        <v>4</v>
      </c>
      <c r="O160" s="48">
        <f>SUM(O93:O156)</f>
        <v>0</v>
      </c>
      <c r="P160" s="47">
        <f>AVERAGE(P93:P156)</f>
        <v>3.8170297280418666</v>
      </c>
      <c r="Q160" s="47">
        <f t="shared" ref="Q160:V160" si="29">AVERAGE(Q93:Q156)</f>
        <v>2.4185352838067242</v>
      </c>
      <c r="R160" s="47">
        <f t="shared" si="29"/>
        <v>5.4888775501452214</v>
      </c>
      <c r="S160" s="47" t="s">
        <v>6</v>
      </c>
      <c r="T160" s="47">
        <f t="shared" si="29"/>
        <v>7.0171310370232307</v>
      </c>
      <c r="U160" s="47">
        <f t="shared" si="29"/>
        <v>5.4473760014200803</v>
      </c>
      <c r="V160" s="47">
        <f t="shared" si="29"/>
        <v>10.74249501117855</v>
      </c>
      <c r="W160" s="47" t="s">
        <v>6</v>
      </c>
      <c r="X160" s="48"/>
      <c r="Y160" s="48"/>
      <c r="Z160" s="48"/>
      <c r="AA160" s="48"/>
      <c r="AB160" s="48"/>
      <c r="AC160" s="48"/>
      <c r="AD160" s="48"/>
      <c r="AE160" s="48"/>
    </row>
    <row r="161" spans="1:31">
      <c r="A161" s="19" t="s">
        <v>26</v>
      </c>
      <c r="B161" s="91"/>
      <c r="C161" s="91"/>
      <c r="D161" s="91"/>
      <c r="E161" s="91"/>
      <c r="F161" s="91"/>
      <c r="L161" s="3"/>
      <c r="M161" s="3"/>
      <c r="N161" s="3"/>
      <c r="O161" s="130"/>
      <c r="P161" s="47">
        <f>MEDIAN(P93:P156)</f>
        <v>3.2874842234796087</v>
      </c>
      <c r="Q161" s="47">
        <f t="shared" ref="Q161:V161" si="30">MEDIAN(Q93:Q156)</f>
        <v>3.1707014934723277</v>
      </c>
      <c r="R161" s="47">
        <f t="shared" si="30"/>
        <v>5.0617749217886647</v>
      </c>
      <c r="S161" s="47" t="s">
        <v>6</v>
      </c>
      <c r="T161" s="47">
        <f t="shared" si="30"/>
        <v>6.3796813031369357</v>
      </c>
      <c r="U161" s="47">
        <f t="shared" si="30"/>
        <v>1.4675</v>
      </c>
      <c r="V161" s="47">
        <f t="shared" si="30"/>
        <v>1.1440000000000001</v>
      </c>
      <c r="W161" s="47" t="s">
        <v>6</v>
      </c>
      <c r="X161" s="48"/>
      <c r="Y161" s="48"/>
      <c r="Z161" s="48"/>
      <c r="AA161" s="48"/>
      <c r="AB161" s="48"/>
      <c r="AC161" s="48"/>
      <c r="AD161" s="48"/>
      <c r="AE161" s="48"/>
    </row>
    <row r="162" spans="1:31">
      <c r="B162" s="91"/>
      <c r="C162" s="91"/>
      <c r="D162" s="91"/>
      <c r="E162" s="91"/>
      <c r="F162" s="91"/>
    </row>
    <row r="163" spans="1:31">
      <c r="B163" s="91"/>
      <c r="C163" s="91"/>
      <c r="D163" s="91"/>
      <c r="E163" s="91"/>
      <c r="F163" s="91"/>
    </row>
    <row r="164" spans="1:31">
      <c r="B164" s="91"/>
      <c r="C164" s="91"/>
      <c r="D164" s="91"/>
      <c r="E164" s="91"/>
      <c r="F164" s="91"/>
    </row>
    <row r="165" spans="1:31">
      <c r="B165" s="91"/>
      <c r="C165" s="91"/>
      <c r="D165" s="91"/>
      <c r="E165" s="91"/>
      <c r="F165" s="91"/>
    </row>
    <row r="166" spans="1:31">
      <c r="B166" s="91"/>
      <c r="C166" s="91"/>
      <c r="D166" s="91"/>
      <c r="E166" s="91"/>
      <c r="F166" s="91"/>
    </row>
    <row r="167" spans="1:31">
      <c r="B167" s="91"/>
      <c r="C167" s="91"/>
      <c r="D167" s="91"/>
      <c r="E167" s="91"/>
      <c r="F167" s="91"/>
    </row>
    <row r="168" spans="1:31">
      <c r="B168" s="91"/>
      <c r="C168" s="91"/>
      <c r="D168" s="91"/>
      <c r="E168" s="91"/>
      <c r="F168" s="91"/>
    </row>
    <row r="169" spans="1:31">
      <c r="B169" s="91"/>
      <c r="C169" s="91"/>
      <c r="D169" s="91"/>
      <c r="E169" s="91"/>
      <c r="F169" s="91"/>
    </row>
    <row r="170" spans="1:31">
      <c r="B170" s="91"/>
      <c r="C170" s="91"/>
      <c r="D170" s="91"/>
      <c r="E170" s="91"/>
      <c r="F170" s="91"/>
    </row>
    <row r="171" spans="1:31">
      <c r="B171" s="91"/>
      <c r="C171" s="91"/>
      <c r="D171" s="91"/>
      <c r="E171" s="91"/>
      <c r="F171" s="91"/>
    </row>
    <row r="172" spans="1:31">
      <c r="B172" s="91"/>
      <c r="C172" s="91"/>
      <c r="D172" s="91"/>
      <c r="E172" s="91"/>
      <c r="F172" s="91"/>
    </row>
    <row r="173" spans="1:31">
      <c r="B173" s="91"/>
      <c r="C173" s="91"/>
      <c r="D173" s="91"/>
      <c r="E173" s="91"/>
      <c r="F173" s="91"/>
    </row>
    <row r="174" spans="1:31">
      <c r="B174" s="91"/>
      <c r="C174" s="91"/>
      <c r="D174" s="91"/>
      <c r="E174" s="91"/>
      <c r="F174" s="91"/>
    </row>
    <row r="175" spans="1:31">
      <c r="B175" s="91"/>
      <c r="C175" s="91"/>
      <c r="D175" s="91"/>
      <c r="E175" s="91"/>
      <c r="F175" s="91"/>
    </row>
    <row r="176" spans="1:31">
      <c r="B176" s="91"/>
      <c r="C176" s="91"/>
      <c r="D176" s="91"/>
      <c r="E176" s="91"/>
      <c r="F176" s="91"/>
    </row>
    <row r="177" spans="2:6">
      <c r="B177" s="91"/>
      <c r="C177" s="91"/>
      <c r="D177" s="91"/>
      <c r="E177" s="91"/>
      <c r="F177" s="91"/>
    </row>
    <row r="178" spans="2:6">
      <c r="B178" s="91"/>
      <c r="C178" s="91"/>
      <c r="D178" s="91"/>
      <c r="E178" s="91"/>
      <c r="F178" s="91"/>
    </row>
    <row r="179" spans="2:6">
      <c r="B179" s="91"/>
      <c r="C179" s="91"/>
      <c r="D179" s="91"/>
      <c r="E179" s="91"/>
      <c r="F179" s="91"/>
    </row>
    <row r="180" spans="2:6">
      <c r="B180" s="91"/>
      <c r="C180" s="91"/>
      <c r="D180" s="91"/>
      <c r="E180" s="91"/>
      <c r="F180" s="91"/>
    </row>
    <row r="181" spans="2:6">
      <c r="B181" s="91"/>
      <c r="C181" s="91"/>
      <c r="D181" s="91"/>
      <c r="E181" s="91"/>
      <c r="F181" s="91"/>
    </row>
    <row r="182" spans="2:6">
      <c r="B182" s="91"/>
      <c r="C182" s="91"/>
      <c r="D182" s="91"/>
      <c r="E182" s="91"/>
      <c r="F182" s="91"/>
    </row>
    <row r="183" spans="2:6">
      <c r="B183" s="91"/>
      <c r="C183" s="91"/>
      <c r="D183" s="91"/>
      <c r="E183" s="91"/>
      <c r="F183" s="91"/>
    </row>
    <row r="184" spans="2:6">
      <c r="B184" s="91"/>
      <c r="C184" s="91"/>
      <c r="D184" s="91"/>
      <c r="E184" s="91"/>
      <c r="F184" s="91"/>
    </row>
    <row r="185" spans="2:6">
      <c r="B185" s="91"/>
      <c r="C185" s="91"/>
      <c r="D185" s="91"/>
      <c r="E185" s="91"/>
      <c r="F185" s="91"/>
    </row>
    <row r="186" spans="2:6">
      <c r="B186" s="91"/>
      <c r="C186" s="91"/>
      <c r="D186" s="91"/>
      <c r="E186" s="91"/>
      <c r="F186" s="91"/>
    </row>
    <row r="187" spans="2:6">
      <c r="B187" s="91"/>
      <c r="C187" s="91"/>
      <c r="D187" s="91"/>
      <c r="E187" s="91"/>
      <c r="F187" s="91"/>
    </row>
    <row r="188" spans="2:6">
      <c r="B188" s="91"/>
      <c r="C188" s="91"/>
      <c r="D188" s="91"/>
      <c r="E188" s="91"/>
      <c r="F188" s="91"/>
    </row>
    <row r="189" spans="2:6">
      <c r="B189" s="91"/>
      <c r="C189" s="91"/>
      <c r="D189" s="91"/>
      <c r="E189" s="91"/>
      <c r="F189" s="91"/>
    </row>
    <row r="190" spans="2:6">
      <c r="B190" s="91"/>
      <c r="C190" s="91"/>
      <c r="D190" s="91"/>
      <c r="E190" s="91"/>
      <c r="F190" s="91"/>
    </row>
    <row r="191" spans="2:6">
      <c r="B191" s="91"/>
      <c r="C191" s="91"/>
      <c r="D191" s="91"/>
      <c r="E191" s="91"/>
      <c r="F191" s="91"/>
    </row>
    <row r="192" spans="2:6">
      <c r="B192" s="91"/>
      <c r="C192" s="91"/>
      <c r="D192" s="91"/>
      <c r="E192" s="91"/>
      <c r="F192" s="91"/>
    </row>
    <row r="193" spans="2:6">
      <c r="B193" s="91"/>
      <c r="C193" s="91"/>
      <c r="D193" s="91"/>
      <c r="E193" s="91"/>
      <c r="F193" s="91"/>
    </row>
    <row r="194" spans="2:6">
      <c r="B194" s="91"/>
      <c r="C194" s="91"/>
      <c r="D194" s="91"/>
      <c r="E194" s="91"/>
      <c r="F194" s="91"/>
    </row>
    <row r="195" spans="2:6">
      <c r="B195" s="91"/>
      <c r="C195" s="91"/>
      <c r="D195" s="91"/>
      <c r="E195" s="91"/>
      <c r="F195" s="91"/>
    </row>
    <row r="196" spans="2:6">
      <c r="B196" s="91"/>
      <c r="C196" s="91"/>
      <c r="D196" s="91"/>
      <c r="E196" s="91"/>
      <c r="F196" s="91"/>
    </row>
    <row r="197" spans="2:6">
      <c r="B197" s="91"/>
      <c r="C197" s="91"/>
      <c r="D197" s="91"/>
      <c r="E197" s="91"/>
      <c r="F197" s="91"/>
    </row>
    <row r="198" spans="2:6">
      <c r="B198" s="91"/>
      <c r="C198" s="91"/>
      <c r="D198" s="91"/>
      <c r="E198" s="91"/>
      <c r="F198" s="91"/>
    </row>
    <row r="199" spans="2:6">
      <c r="B199" s="91"/>
      <c r="C199" s="91"/>
      <c r="D199" s="91"/>
      <c r="E199" s="91"/>
      <c r="F199" s="91"/>
    </row>
    <row r="200" spans="2:6">
      <c r="B200" s="91"/>
      <c r="C200" s="91"/>
      <c r="D200" s="91"/>
      <c r="E200" s="91"/>
      <c r="F200" s="91"/>
    </row>
    <row r="201" spans="2:6">
      <c r="B201" s="91"/>
      <c r="C201" s="91"/>
      <c r="D201" s="91"/>
      <c r="E201" s="91"/>
      <c r="F201" s="91"/>
    </row>
    <row r="202" spans="2:6">
      <c r="B202" s="91"/>
      <c r="C202" s="91"/>
      <c r="D202" s="91"/>
      <c r="E202" s="91"/>
      <c r="F202" s="91"/>
    </row>
    <row r="203" spans="2:6">
      <c r="E203" s="91"/>
      <c r="F203" s="91"/>
    </row>
    <row r="204" spans="2:6">
      <c r="E204" s="91"/>
      <c r="F204" s="91"/>
    </row>
    <row r="205" spans="2:6">
      <c r="E205" s="91"/>
      <c r="F205" s="91"/>
    </row>
    <row r="206" spans="2:6">
      <c r="E206" s="91"/>
      <c r="F206" s="91"/>
    </row>
    <row r="207" spans="2:6">
      <c r="E207" s="91"/>
      <c r="F207" s="91"/>
    </row>
    <row r="208" spans="2:6">
      <c r="E208" s="91"/>
      <c r="F208" s="91"/>
    </row>
    <row r="209" spans="5:6">
      <c r="E209" s="91"/>
      <c r="F209" s="91"/>
    </row>
    <row r="210" spans="5:6">
      <c r="E210" s="91"/>
      <c r="F210" s="91"/>
    </row>
    <row r="211" spans="5:6">
      <c r="E211" s="91"/>
      <c r="F211" s="91"/>
    </row>
    <row r="212" spans="5:6">
      <c r="E212" s="91"/>
      <c r="F212" s="91"/>
    </row>
    <row r="213" spans="5:6">
      <c r="E213" s="91"/>
      <c r="F213" s="91"/>
    </row>
    <row r="214" spans="5:6">
      <c r="E214" s="91"/>
      <c r="F214" s="91"/>
    </row>
    <row r="215" spans="5:6">
      <c r="E215" s="91"/>
      <c r="F215" s="91"/>
    </row>
    <row r="216" spans="5:6">
      <c r="E216" s="91"/>
      <c r="F216" s="91"/>
    </row>
    <row r="217" spans="5:6">
      <c r="E217" s="91"/>
      <c r="F217" s="91"/>
    </row>
    <row r="218" spans="5:6">
      <c r="E218" s="91"/>
      <c r="F218" s="91"/>
    </row>
    <row r="219" spans="5:6">
      <c r="E219" s="91"/>
      <c r="F219" s="91"/>
    </row>
    <row r="220" spans="5:6">
      <c r="E220" s="91"/>
      <c r="F220" s="91"/>
    </row>
    <row r="221" spans="5:6">
      <c r="E221" s="91"/>
      <c r="F221" s="91"/>
    </row>
    <row r="222" spans="5:6">
      <c r="E222" s="91"/>
      <c r="F222" s="91"/>
    </row>
    <row r="223" spans="5:6">
      <c r="E223" s="91"/>
      <c r="F223" s="91"/>
    </row>
    <row r="224" spans="5:6">
      <c r="E224" s="91"/>
      <c r="F224" s="91"/>
    </row>
    <row r="225" spans="5:6">
      <c r="E225" s="91"/>
      <c r="F225" s="91"/>
    </row>
    <row r="226" spans="5:6">
      <c r="E226" s="91"/>
      <c r="F226" s="91"/>
    </row>
    <row r="227" spans="5:6">
      <c r="E227" s="91"/>
      <c r="F227" s="91"/>
    </row>
    <row r="228" spans="5:6">
      <c r="E228" s="91"/>
      <c r="F228" s="91"/>
    </row>
    <row r="229" spans="5:6">
      <c r="E229" s="91"/>
      <c r="F229" s="91"/>
    </row>
    <row r="230" spans="5:6">
      <c r="E230" s="91"/>
      <c r="F230" s="91"/>
    </row>
    <row r="231" spans="5:6">
      <c r="E231" s="91"/>
      <c r="F231" s="91"/>
    </row>
    <row r="232" spans="5:6">
      <c r="E232" s="91"/>
      <c r="F232" s="91"/>
    </row>
    <row r="233" spans="5:6">
      <c r="E233" s="91"/>
      <c r="F233" s="91"/>
    </row>
    <row r="234" spans="5:6">
      <c r="E234" s="91"/>
      <c r="F234" s="91"/>
    </row>
    <row r="235" spans="5:6">
      <c r="E235" s="91"/>
      <c r="F235" s="91"/>
    </row>
    <row r="236" spans="5:6">
      <c r="E236" s="91"/>
      <c r="F236" s="91"/>
    </row>
    <row r="237" spans="5:6">
      <c r="E237" s="91"/>
      <c r="F237" s="91"/>
    </row>
    <row r="238" spans="5:6">
      <c r="E238" s="91"/>
      <c r="F238" s="91"/>
    </row>
    <row r="239" spans="5:6">
      <c r="E239" s="91"/>
      <c r="F239" s="91"/>
    </row>
    <row r="240" spans="5:6">
      <c r="E240" s="91"/>
      <c r="F240" s="91"/>
    </row>
    <row r="241" spans="5:6">
      <c r="E241" s="91"/>
      <c r="F241" s="91"/>
    </row>
    <row r="242" spans="5:6">
      <c r="E242" s="91"/>
      <c r="F242" s="91"/>
    </row>
    <row r="243" spans="5:6">
      <c r="E243" s="91"/>
      <c r="F243" s="91"/>
    </row>
    <row r="244" spans="5:6">
      <c r="E244" s="91"/>
      <c r="F244" s="91"/>
    </row>
    <row r="245" spans="5:6">
      <c r="E245" s="91"/>
      <c r="F245" s="91"/>
    </row>
    <row r="246" spans="5:6">
      <c r="E246" s="91"/>
      <c r="F246" s="91"/>
    </row>
  </sheetData>
  <mergeCells count="5">
    <mergeCell ref="P1:S1"/>
    <mergeCell ref="T1:W1"/>
    <mergeCell ref="L2:O2"/>
    <mergeCell ref="P2:S2"/>
    <mergeCell ref="T2:W2"/>
  </mergeCells>
  <phoneticPr fontId="14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A239"/>
  <sheetViews>
    <sheetView topLeftCell="A116" workbookViewId="0">
      <selection activeCell="M141" sqref="M141"/>
    </sheetView>
  </sheetViews>
  <sheetFormatPr defaultRowHeight="15"/>
  <sheetData>
    <row r="1" spans="1:27">
      <c r="A1" s="141" t="s">
        <v>265</v>
      </c>
      <c r="B1" s="3"/>
      <c r="C1" s="3"/>
      <c r="D1" s="3"/>
      <c r="E1" s="3"/>
      <c r="F1" s="3"/>
      <c r="G1" s="3"/>
      <c r="H1" s="3"/>
      <c r="I1" s="3"/>
      <c r="J1" s="3"/>
      <c r="K1" s="3"/>
      <c r="L1" s="18"/>
      <c r="M1" s="18"/>
      <c r="N1" s="18"/>
      <c r="O1" s="18"/>
      <c r="P1" s="215" t="s">
        <v>18</v>
      </c>
      <c r="Q1" s="217"/>
      <c r="R1" s="217"/>
      <c r="S1" s="217"/>
      <c r="T1" s="215" t="s">
        <v>15</v>
      </c>
      <c r="U1" s="217"/>
      <c r="V1" s="217"/>
      <c r="W1" s="217"/>
    </row>
    <row r="2" spans="1:27">
      <c r="A2" s="96" t="s">
        <v>7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213" t="s">
        <v>11</v>
      </c>
      <c r="M2" s="214"/>
      <c r="N2" s="214"/>
      <c r="O2" s="214"/>
      <c r="P2" s="213" t="s">
        <v>11</v>
      </c>
      <c r="Q2" s="214"/>
      <c r="R2" s="214"/>
      <c r="S2" s="214"/>
      <c r="T2" s="213" t="s">
        <v>11</v>
      </c>
      <c r="U2" s="214"/>
      <c r="V2" s="214"/>
      <c r="W2" s="214"/>
      <c r="X2" s="96"/>
      <c r="Y2" s="96"/>
      <c r="Z2" s="96"/>
      <c r="AA2" s="96"/>
    </row>
    <row r="3" spans="1:27">
      <c r="A3" s="148"/>
      <c r="B3" s="148" t="s">
        <v>12</v>
      </c>
      <c r="C3" s="148" t="s">
        <v>12</v>
      </c>
      <c r="D3" s="148" t="s">
        <v>0</v>
      </c>
      <c r="E3" s="148" t="s">
        <v>0</v>
      </c>
      <c r="F3" s="148" t="s">
        <v>2</v>
      </c>
      <c r="G3" s="148" t="s">
        <v>2</v>
      </c>
      <c r="H3" s="148" t="s">
        <v>11</v>
      </c>
      <c r="I3" s="148" t="s">
        <v>12</v>
      </c>
      <c r="J3" s="148" t="s">
        <v>2</v>
      </c>
      <c r="K3" s="148" t="s">
        <v>15</v>
      </c>
      <c r="L3" s="102" t="s">
        <v>19</v>
      </c>
      <c r="M3" s="102" t="s">
        <v>20</v>
      </c>
      <c r="N3" s="102" t="s">
        <v>21</v>
      </c>
      <c r="O3" s="102" t="s">
        <v>22</v>
      </c>
      <c r="P3" s="102" t="s">
        <v>19</v>
      </c>
      <c r="Q3" s="102" t="s">
        <v>20</v>
      </c>
      <c r="R3" s="102" t="s">
        <v>21</v>
      </c>
      <c r="S3" s="102" t="s">
        <v>22</v>
      </c>
      <c r="T3" s="102" t="s">
        <v>19</v>
      </c>
      <c r="U3" s="102" t="s">
        <v>20</v>
      </c>
      <c r="V3" s="102" t="s">
        <v>21</v>
      </c>
      <c r="W3" s="102" t="s">
        <v>22</v>
      </c>
      <c r="X3" s="96"/>
      <c r="Y3" s="96"/>
      <c r="Z3" s="96"/>
      <c r="AA3" s="96"/>
    </row>
    <row r="4" spans="1:27">
      <c r="A4" s="148"/>
      <c r="B4" s="3" t="s">
        <v>255</v>
      </c>
      <c r="C4" s="3" t="s">
        <v>255</v>
      </c>
      <c r="D4" s="96" t="s">
        <v>252</v>
      </c>
      <c r="E4" s="96" t="s">
        <v>1</v>
      </c>
      <c r="F4" s="96" t="s">
        <v>1</v>
      </c>
      <c r="G4" s="96" t="s">
        <v>1</v>
      </c>
      <c r="H4" s="96"/>
      <c r="I4" s="96" t="s">
        <v>17</v>
      </c>
      <c r="J4" s="96" t="s">
        <v>1</v>
      </c>
      <c r="K4" s="96" t="s">
        <v>14</v>
      </c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96"/>
      <c r="Y4" s="96"/>
      <c r="Z4" s="96"/>
      <c r="AA4" s="96"/>
    </row>
    <row r="5" spans="1:27">
      <c r="A5" s="148"/>
      <c r="B5" s="148" t="s">
        <v>253</v>
      </c>
      <c r="C5" s="148" t="s">
        <v>254</v>
      </c>
      <c r="D5" s="148" t="s">
        <v>3</v>
      </c>
      <c r="E5" s="96" t="s">
        <v>50</v>
      </c>
      <c r="F5" s="148" t="s">
        <v>3</v>
      </c>
      <c r="G5" s="148" t="s">
        <v>3</v>
      </c>
      <c r="H5" s="148"/>
      <c r="I5" s="148"/>
      <c r="J5" s="148" t="s">
        <v>13</v>
      </c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</row>
    <row r="6" spans="1:27">
      <c r="A6" s="96"/>
      <c r="B6" s="96"/>
      <c r="C6" s="96"/>
      <c r="D6" s="96"/>
      <c r="E6" s="96" t="s">
        <v>9</v>
      </c>
      <c r="F6" s="96"/>
      <c r="G6" s="96" t="s">
        <v>29</v>
      </c>
      <c r="H6" s="96"/>
      <c r="I6" s="96"/>
      <c r="J6" s="96" t="s">
        <v>14</v>
      </c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</row>
    <row r="7" spans="1:27">
      <c r="A7" s="103">
        <v>1880</v>
      </c>
      <c r="B7" s="6">
        <v>203.471</v>
      </c>
      <c r="C7" s="4"/>
      <c r="D7" s="196">
        <v>840</v>
      </c>
      <c r="E7" s="148"/>
      <c r="F7" s="49">
        <v>4539.63</v>
      </c>
      <c r="G7" s="96"/>
      <c r="H7" s="97">
        <f t="shared" ref="H7:H40" si="0">100*B7/D7</f>
        <v>24.222738095238093</v>
      </c>
      <c r="I7" s="96"/>
      <c r="K7" s="97">
        <v>7.9548271587935471</v>
      </c>
      <c r="L7" s="96">
        <f>IF(AND(H7&gt;0,H7&lt;30),1,0)</f>
        <v>1</v>
      </c>
      <c r="M7" s="96">
        <f>IF(AND($H7&gt;30,$H7&lt;60),1,0)</f>
        <v>0</v>
      </c>
      <c r="N7" s="96">
        <f>IF(AND($H7&gt;60,$H7&lt;90),1,0)</f>
        <v>0</v>
      </c>
      <c r="O7" s="96">
        <f>IF($H7&gt;90,1,0)</f>
        <v>0</v>
      </c>
      <c r="P7" s="97">
        <f>IF(L7=1,$J7,"n.a.")</f>
        <v>0</v>
      </c>
      <c r="Q7" s="97" t="str">
        <f>IF(M7=1,$J7,"n.a.")</f>
        <v>n.a.</v>
      </c>
      <c r="R7" s="97" t="str">
        <f>IF(N7=1,$J7,"n.a.")</f>
        <v>n.a.</v>
      </c>
      <c r="S7" s="97" t="str">
        <f>IF(O7=1,$J7,"n.a.")</f>
        <v>n.a.</v>
      </c>
      <c r="T7" s="97">
        <f>IF(L7=1,$K7,"n.a.")</f>
        <v>7.9548271587935471</v>
      </c>
      <c r="U7" s="97" t="str">
        <f>IF(M7=1,$K7,"n.a.")</f>
        <v>n.a.</v>
      </c>
      <c r="V7" s="97" t="str">
        <f>IF(N7=1,$K7,"n.a.")</f>
        <v>n.a.</v>
      </c>
      <c r="W7" s="97" t="str">
        <f>IF(O7=1,$K7,"n.a.")</f>
        <v>n.a.</v>
      </c>
      <c r="X7" s="96"/>
      <c r="Y7" s="96"/>
      <c r="Z7" s="96"/>
      <c r="AA7" s="96"/>
    </row>
    <row r="8" spans="1:27">
      <c r="A8" s="103">
        <f t="shared" ref="A8:A39" si="1">A7+1</f>
        <v>1881</v>
      </c>
      <c r="B8" s="6">
        <v>202.17599999999999</v>
      </c>
      <c r="C8" s="183"/>
      <c r="D8" s="196">
        <v>839</v>
      </c>
      <c r="E8" s="148"/>
      <c r="F8" s="49">
        <v>4586.3100000000004</v>
      </c>
      <c r="G8" s="96"/>
      <c r="H8" s="97">
        <f t="shared" si="0"/>
        <v>24.09725864123957</v>
      </c>
      <c r="I8" s="96"/>
      <c r="J8" s="97">
        <f>100*(F8/F7-1)</f>
        <v>1.0282776349614497</v>
      </c>
      <c r="K8" s="97">
        <v>2.1049677238282465</v>
      </c>
      <c r="L8" s="96">
        <f t="shared" ref="L8:L71" si="2">IF(AND(H8&gt;0,H8&lt;30),1,0)</f>
        <v>1</v>
      </c>
      <c r="M8" s="96">
        <f t="shared" ref="M8:M71" si="3">IF(AND($H8&gt;30,$H8&lt;60),1,0)</f>
        <v>0</v>
      </c>
      <c r="N8" s="96">
        <f t="shared" ref="N8:N71" si="4">IF(AND($H8&gt;60,$H8&lt;90),1,0)</f>
        <v>0</v>
      </c>
      <c r="O8" s="96">
        <f t="shared" ref="O8:O71" si="5">IF($H8&gt;90,1,0)</f>
        <v>0</v>
      </c>
      <c r="P8" s="97">
        <f t="shared" ref="P8:S71" si="6">IF(L8=1,$J8,"n.a.")</f>
        <v>1.0282776349614497</v>
      </c>
      <c r="Q8" s="97" t="str">
        <f t="shared" si="6"/>
        <v>n.a.</v>
      </c>
      <c r="R8" s="97" t="str">
        <f t="shared" si="6"/>
        <v>n.a.</v>
      </c>
      <c r="S8" s="97" t="str">
        <f t="shared" si="6"/>
        <v>n.a.</v>
      </c>
      <c r="T8" s="97">
        <f t="shared" ref="T8:W71" si="7">IF(L8=1,$K8,"n.a.")</f>
        <v>2.1049677238282465</v>
      </c>
      <c r="U8" s="97" t="str">
        <f t="shared" si="7"/>
        <v>n.a.</v>
      </c>
      <c r="V8" s="97" t="str">
        <f t="shared" si="7"/>
        <v>n.a.</v>
      </c>
      <c r="W8" s="97" t="str">
        <f t="shared" si="7"/>
        <v>n.a.</v>
      </c>
      <c r="X8" s="96"/>
      <c r="Y8" s="96"/>
      <c r="Z8" s="96"/>
      <c r="AA8" s="96"/>
    </row>
    <row r="9" spans="1:27">
      <c r="A9" s="103">
        <f t="shared" si="1"/>
        <v>1882</v>
      </c>
      <c r="B9" s="6">
        <v>200.85499999999999</v>
      </c>
      <c r="C9" s="183"/>
      <c r="D9" s="196">
        <v>850</v>
      </c>
      <c r="E9" s="148"/>
      <c r="F9" s="49">
        <v>4749.6899999999996</v>
      </c>
      <c r="G9" s="96"/>
      <c r="H9" s="97">
        <f t="shared" si="0"/>
        <v>23.63</v>
      </c>
      <c r="I9" s="96"/>
      <c r="J9" s="97">
        <f t="shared" ref="J9:J72" si="8">100*(F9/F8-1)</f>
        <v>3.5623409669210959</v>
      </c>
      <c r="K9" s="97">
        <v>-1.0295367084811922</v>
      </c>
      <c r="L9" s="96">
        <f t="shared" si="2"/>
        <v>1</v>
      </c>
      <c r="M9" s="96">
        <f t="shared" si="3"/>
        <v>0</v>
      </c>
      <c r="N9" s="96">
        <f t="shared" si="4"/>
        <v>0</v>
      </c>
      <c r="O9" s="96">
        <f t="shared" si="5"/>
        <v>0</v>
      </c>
      <c r="P9" s="97">
        <f t="shared" si="6"/>
        <v>3.5623409669210959</v>
      </c>
      <c r="Q9" s="97" t="str">
        <f t="shared" si="6"/>
        <v>n.a.</v>
      </c>
      <c r="R9" s="97" t="str">
        <f t="shared" si="6"/>
        <v>n.a.</v>
      </c>
      <c r="S9" s="97" t="str">
        <f t="shared" si="6"/>
        <v>n.a.</v>
      </c>
      <c r="T9" s="97">
        <f t="shared" si="7"/>
        <v>-1.0295367084811922</v>
      </c>
      <c r="U9" s="97" t="str">
        <f t="shared" si="7"/>
        <v>n.a.</v>
      </c>
      <c r="V9" s="97" t="str">
        <f t="shared" si="7"/>
        <v>n.a.</v>
      </c>
      <c r="W9" s="97" t="str">
        <f t="shared" si="7"/>
        <v>n.a.</v>
      </c>
      <c r="X9" s="96"/>
      <c r="Y9" s="96"/>
      <c r="Z9" s="96"/>
      <c r="AA9" s="96"/>
    </row>
    <row r="10" spans="1:27">
      <c r="A10" s="103">
        <f t="shared" si="1"/>
        <v>1883</v>
      </c>
      <c r="B10" s="6">
        <v>199.59100000000001</v>
      </c>
      <c r="C10" s="183"/>
      <c r="D10" s="196">
        <v>868</v>
      </c>
      <c r="E10" s="148"/>
      <c r="F10" s="49">
        <v>4913.07</v>
      </c>
      <c r="G10" s="96"/>
      <c r="H10" s="97">
        <f t="shared" si="0"/>
        <v>22.994354838709679</v>
      </c>
      <c r="I10" s="97">
        <f>H10-H7</f>
        <v>-1.2283832565284136</v>
      </c>
      <c r="J10" s="97">
        <f t="shared" si="8"/>
        <v>3.4398034398034349</v>
      </c>
      <c r="K10" s="97">
        <v>-5.2088067464525505</v>
      </c>
      <c r="L10" s="96">
        <f t="shared" si="2"/>
        <v>1</v>
      </c>
      <c r="M10" s="96">
        <f t="shared" si="3"/>
        <v>0</v>
      </c>
      <c r="N10" s="96">
        <f t="shared" si="4"/>
        <v>0</v>
      </c>
      <c r="O10" s="96">
        <f t="shared" si="5"/>
        <v>0</v>
      </c>
      <c r="P10" s="97">
        <f t="shared" si="6"/>
        <v>3.4398034398034349</v>
      </c>
      <c r="Q10" s="97" t="str">
        <f t="shared" si="6"/>
        <v>n.a.</v>
      </c>
      <c r="R10" s="97" t="str">
        <f t="shared" si="6"/>
        <v>n.a.</v>
      </c>
      <c r="S10" s="97" t="str">
        <f t="shared" si="6"/>
        <v>n.a.</v>
      </c>
      <c r="T10" s="97">
        <f t="shared" si="7"/>
        <v>-5.2088067464525505</v>
      </c>
      <c r="U10" s="97" t="str">
        <f t="shared" si="7"/>
        <v>n.a.</v>
      </c>
      <c r="V10" s="97" t="str">
        <f t="shared" si="7"/>
        <v>n.a.</v>
      </c>
      <c r="W10" s="97" t="str">
        <f t="shared" si="7"/>
        <v>n.a.</v>
      </c>
      <c r="X10" s="96"/>
      <c r="Y10" s="96"/>
      <c r="Z10" s="96"/>
      <c r="AA10" s="96"/>
    </row>
    <row r="11" spans="1:27">
      <c r="A11" s="103">
        <f t="shared" si="1"/>
        <v>1884</v>
      </c>
      <c r="B11" s="6">
        <v>197.709</v>
      </c>
      <c r="C11" s="183"/>
      <c r="D11" s="196">
        <v>839</v>
      </c>
      <c r="E11" s="148"/>
      <c r="F11" s="49">
        <v>4936.41</v>
      </c>
      <c r="G11" s="96"/>
      <c r="H11" s="97">
        <f t="shared" si="0"/>
        <v>23.564839094159716</v>
      </c>
      <c r="I11" s="97">
        <f t="shared" ref="I11:I40" si="9">H11-H8</f>
        <v>-0.53241954707985428</v>
      </c>
      <c r="J11" s="97">
        <f t="shared" si="8"/>
        <v>0.47505938242280443</v>
      </c>
      <c r="K11" s="97">
        <v>-2.1974802226779961</v>
      </c>
      <c r="L11" s="96">
        <f t="shared" si="2"/>
        <v>1</v>
      </c>
      <c r="M11" s="96">
        <f t="shared" si="3"/>
        <v>0</v>
      </c>
      <c r="N11" s="96">
        <f t="shared" si="4"/>
        <v>0</v>
      </c>
      <c r="O11" s="96">
        <f t="shared" si="5"/>
        <v>0</v>
      </c>
      <c r="P11" s="97">
        <f t="shared" si="6"/>
        <v>0.47505938242280443</v>
      </c>
      <c r="Q11" s="97" t="str">
        <f t="shared" si="6"/>
        <v>n.a.</v>
      </c>
      <c r="R11" s="97" t="str">
        <f t="shared" si="6"/>
        <v>n.a.</v>
      </c>
      <c r="S11" s="97" t="str">
        <f t="shared" si="6"/>
        <v>n.a.</v>
      </c>
      <c r="T11" s="97">
        <f t="shared" si="7"/>
        <v>-2.1974802226779961</v>
      </c>
      <c r="U11" s="97" t="str">
        <f t="shared" si="7"/>
        <v>n.a.</v>
      </c>
      <c r="V11" s="97" t="str">
        <f t="shared" si="7"/>
        <v>n.a.</v>
      </c>
      <c r="W11" s="97" t="str">
        <f t="shared" si="7"/>
        <v>n.a.</v>
      </c>
      <c r="X11" s="96"/>
      <c r="Y11" s="96"/>
      <c r="Z11" s="96"/>
      <c r="AA11" s="96"/>
    </row>
    <row r="12" spans="1:27">
      <c r="A12" s="103">
        <f t="shared" si="1"/>
        <v>1885</v>
      </c>
      <c r="B12" s="6">
        <v>194.90700000000001</v>
      </c>
      <c r="C12" s="183"/>
      <c r="D12" s="196">
        <v>820</v>
      </c>
      <c r="E12" s="148"/>
      <c r="F12" s="49">
        <v>4971.42</v>
      </c>
      <c r="G12" s="96"/>
      <c r="H12" s="97">
        <f t="shared" si="0"/>
        <v>23.769146341463415</v>
      </c>
      <c r="I12" s="97">
        <f t="shared" si="9"/>
        <v>0.13914634146341598</v>
      </c>
      <c r="J12" s="97">
        <f t="shared" si="8"/>
        <v>0.70921985815604049</v>
      </c>
      <c r="K12" s="97">
        <v>-3.3716433356936686</v>
      </c>
      <c r="L12" s="96">
        <f t="shared" si="2"/>
        <v>1</v>
      </c>
      <c r="M12" s="96">
        <f t="shared" si="3"/>
        <v>0</v>
      </c>
      <c r="N12" s="96">
        <f t="shared" si="4"/>
        <v>0</v>
      </c>
      <c r="O12" s="96">
        <f t="shared" si="5"/>
        <v>0</v>
      </c>
      <c r="P12" s="97">
        <f t="shared" si="6"/>
        <v>0.70921985815604049</v>
      </c>
      <c r="Q12" s="97" t="str">
        <f t="shared" si="6"/>
        <v>n.a.</v>
      </c>
      <c r="R12" s="97" t="str">
        <f t="shared" si="6"/>
        <v>n.a.</v>
      </c>
      <c r="S12" s="97" t="str">
        <f t="shared" si="6"/>
        <v>n.a.</v>
      </c>
      <c r="T12" s="97">
        <f t="shared" si="7"/>
        <v>-3.3716433356936686</v>
      </c>
      <c r="U12" s="97" t="str">
        <f t="shared" si="7"/>
        <v>n.a.</v>
      </c>
      <c r="V12" s="97" t="str">
        <f t="shared" si="7"/>
        <v>n.a.</v>
      </c>
      <c r="W12" s="97" t="str">
        <f t="shared" si="7"/>
        <v>n.a.</v>
      </c>
      <c r="X12" s="96"/>
      <c r="Y12" s="96"/>
      <c r="Z12" s="96"/>
      <c r="AA12" s="96"/>
    </row>
    <row r="13" spans="1:27">
      <c r="A13" s="103">
        <f t="shared" si="1"/>
        <v>1886</v>
      </c>
      <c r="B13" s="6">
        <v>195.72900000000001</v>
      </c>
      <c r="C13" s="183"/>
      <c r="D13" s="196">
        <v>819</v>
      </c>
      <c r="E13" s="148"/>
      <c r="F13" s="49">
        <v>5169.8100000000004</v>
      </c>
      <c r="G13" s="96"/>
      <c r="H13" s="97">
        <f t="shared" si="0"/>
        <v>23.898534798534801</v>
      </c>
      <c r="I13" s="97">
        <f t="shared" si="9"/>
        <v>0.90417995982512167</v>
      </c>
      <c r="J13" s="97">
        <f t="shared" si="8"/>
        <v>3.9906103286384997</v>
      </c>
      <c r="K13" s="97">
        <v>-4.6505073280721545</v>
      </c>
      <c r="L13" s="96">
        <f t="shared" si="2"/>
        <v>1</v>
      </c>
      <c r="M13" s="96">
        <f t="shared" si="3"/>
        <v>0</v>
      </c>
      <c r="N13" s="96">
        <f t="shared" si="4"/>
        <v>0</v>
      </c>
      <c r="O13" s="96">
        <f t="shared" si="5"/>
        <v>0</v>
      </c>
      <c r="P13" s="97">
        <f t="shared" si="6"/>
        <v>3.9906103286384997</v>
      </c>
      <c r="Q13" s="97" t="str">
        <f t="shared" si="6"/>
        <v>n.a.</v>
      </c>
      <c r="R13" s="97" t="str">
        <f t="shared" si="6"/>
        <v>n.a.</v>
      </c>
      <c r="S13" s="97" t="str">
        <f t="shared" si="6"/>
        <v>n.a.</v>
      </c>
      <c r="T13" s="97">
        <f t="shared" si="7"/>
        <v>-4.6505073280721545</v>
      </c>
      <c r="U13" s="97" t="str">
        <f t="shared" si="7"/>
        <v>n.a.</v>
      </c>
      <c r="V13" s="97" t="str">
        <f t="shared" si="7"/>
        <v>n.a.</v>
      </c>
      <c r="W13" s="97" t="str">
        <f t="shared" si="7"/>
        <v>n.a.</v>
      </c>
      <c r="X13" s="96"/>
      <c r="Y13" s="96"/>
      <c r="Z13" s="96"/>
      <c r="AA13" s="96"/>
    </row>
    <row r="14" spans="1:27">
      <c r="A14" s="103">
        <f t="shared" si="1"/>
        <v>1887</v>
      </c>
      <c r="B14" s="6">
        <v>193.631</v>
      </c>
      <c r="C14" s="183"/>
      <c r="D14" s="196">
        <v>827</v>
      </c>
      <c r="E14" s="148"/>
      <c r="F14" s="49">
        <v>5356.53</v>
      </c>
      <c r="G14" s="96"/>
      <c r="H14" s="97">
        <f t="shared" si="0"/>
        <v>23.413663845223699</v>
      </c>
      <c r="I14" s="97">
        <f t="shared" si="9"/>
        <v>-0.15117524893601697</v>
      </c>
      <c r="J14" s="97">
        <f t="shared" si="8"/>
        <v>3.6117381489841893</v>
      </c>
      <c r="K14" s="97">
        <v>0</v>
      </c>
      <c r="L14" s="96">
        <f t="shared" si="2"/>
        <v>1</v>
      </c>
      <c r="M14" s="96">
        <f t="shared" si="3"/>
        <v>0</v>
      </c>
      <c r="N14" s="96">
        <f t="shared" si="4"/>
        <v>0</v>
      </c>
      <c r="O14" s="96">
        <f t="shared" si="5"/>
        <v>0</v>
      </c>
      <c r="P14" s="97">
        <f t="shared" si="6"/>
        <v>3.6117381489841893</v>
      </c>
      <c r="Q14" s="97" t="str">
        <f t="shared" si="6"/>
        <v>n.a.</v>
      </c>
      <c r="R14" s="97" t="str">
        <f t="shared" si="6"/>
        <v>n.a.</v>
      </c>
      <c r="S14" s="97" t="str">
        <f t="shared" si="6"/>
        <v>n.a.</v>
      </c>
      <c r="T14" s="97">
        <f t="shared" si="7"/>
        <v>0</v>
      </c>
      <c r="U14" s="97" t="str">
        <f t="shared" si="7"/>
        <v>n.a.</v>
      </c>
      <c r="V14" s="97" t="str">
        <f t="shared" si="7"/>
        <v>n.a.</v>
      </c>
      <c r="W14" s="97" t="str">
        <f t="shared" si="7"/>
        <v>n.a.</v>
      </c>
      <c r="X14" s="96"/>
      <c r="Y14" s="96"/>
      <c r="Z14" s="96"/>
      <c r="AA14" s="96"/>
    </row>
    <row r="15" spans="1:27">
      <c r="A15" s="103">
        <f t="shared" si="1"/>
        <v>1888</v>
      </c>
      <c r="B15" s="6">
        <v>190.804</v>
      </c>
      <c r="C15" s="183"/>
      <c r="D15" s="196">
        <v>841</v>
      </c>
      <c r="E15" s="148"/>
      <c r="F15" s="49">
        <v>5391.54</v>
      </c>
      <c r="G15" s="96"/>
      <c r="H15" s="97">
        <f t="shared" si="0"/>
        <v>22.687752675386445</v>
      </c>
      <c r="I15" s="97">
        <f t="shared" si="9"/>
        <v>-1.0813936660769699</v>
      </c>
      <c r="J15" s="97">
        <f t="shared" si="8"/>
        <v>0.65359477124182774</v>
      </c>
      <c r="K15" s="97">
        <v>-2.4386639077741656</v>
      </c>
      <c r="L15" s="96">
        <f t="shared" si="2"/>
        <v>1</v>
      </c>
      <c r="M15" s="96">
        <f t="shared" si="3"/>
        <v>0</v>
      </c>
      <c r="N15" s="96">
        <f t="shared" si="4"/>
        <v>0</v>
      </c>
      <c r="O15" s="96">
        <f t="shared" si="5"/>
        <v>0</v>
      </c>
      <c r="P15" s="97">
        <f t="shared" si="6"/>
        <v>0.65359477124182774</v>
      </c>
      <c r="Q15" s="97" t="str">
        <f t="shared" si="6"/>
        <v>n.a.</v>
      </c>
      <c r="R15" s="97" t="str">
        <f t="shared" si="6"/>
        <v>n.a.</v>
      </c>
      <c r="S15" s="97" t="str">
        <f t="shared" si="6"/>
        <v>n.a.</v>
      </c>
      <c r="T15" s="97">
        <f t="shared" si="7"/>
        <v>-2.4386639077741656</v>
      </c>
      <c r="U15" s="97" t="str">
        <f t="shared" si="7"/>
        <v>n.a.</v>
      </c>
      <c r="V15" s="97" t="str">
        <f t="shared" si="7"/>
        <v>n.a.</v>
      </c>
      <c r="W15" s="97" t="str">
        <f t="shared" si="7"/>
        <v>n.a.</v>
      </c>
      <c r="X15" s="96"/>
      <c r="Y15" s="96"/>
      <c r="Z15" s="96"/>
      <c r="AA15" s="96"/>
    </row>
    <row r="16" spans="1:27">
      <c r="A16" s="103">
        <f t="shared" si="1"/>
        <v>1889</v>
      </c>
      <c r="B16" s="6">
        <v>188.62100000000001</v>
      </c>
      <c r="C16" s="183"/>
      <c r="D16" s="196">
        <v>892</v>
      </c>
      <c r="E16" s="148"/>
      <c r="F16" s="49">
        <v>5461.56</v>
      </c>
      <c r="G16" s="96"/>
      <c r="H16" s="97">
        <f t="shared" si="0"/>
        <v>21.145852017937223</v>
      </c>
      <c r="I16" s="97">
        <f t="shared" si="9"/>
        <v>-2.7526827805975778</v>
      </c>
      <c r="J16" s="97">
        <f t="shared" si="8"/>
        <v>1.2987012987013102</v>
      </c>
      <c r="K16" s="97">
        <v>3.7479169822754108</v>
      </c>
      <c r="L16" s="96">
        <f t="shared" si="2"/>
        <v>1</v>
      </c>
      <c r="M16" s="96">
        <f t="shared" si="3"/>
        <v>0</v>
      </c>
      <c r="N16" s="96">
        <f t="shared" si="4"/>
        <v>0</v>
      </c>
      <c r="O16" s="96">
        <f t="shared" si="5"/>
        <v>0</v>
      </c>
      <c r="P16" s="97">
        <f t="shared" si="6"/>
        <v>1.2987012987013102</v>
      </c>
      <c r="Q16" s="97" t="str">
        <f t="shared" si="6"/>
        <v>n.a.</v>
      </c>
      <c r="R16" s="97" t="str">
        <f t="shared" si="6"/>
        <v>n.a.</v>
      </c>
      <c r="S16" s="97" t="str">
        <f t="shared" si="6"/>
        <v>n.a.</v>
      </c>
      <c r="T16" s="97">
        <f t="shared" si="7"/>
        <v>3.7479169822754108</v>
      </c>
      <c r="U16" s="97" t="str">
        <f t="shared" si="7"/>
        <v>n.a.</v>
      </c>
      <c r="V16" s="97" t="str">
        <f t="shared" si="7"/>
        <v>n.a.</v>
      </c>
      <c r="W16" s="97" t="str">
        <f t="shared" si="7"/>
        <v>n.a.</v>
      </c>
      <c r="X16" s="96"/>
      <c r="Y16" s="96"/>
      <c r="Z16" s="96"/>
      <c r="AA16" s="96"/>
    </row>
    <row r="17" spans="1:27">
      <c r="A17" s="103">
        <f t="shared" si="1"/>
        <v>1890</v>
      </c>
      <c r="B17" s="6">
        <v>187.083</v>
      </c>
      <c r="C17" s="183"/>
      <c r="D17" s="196">
        <v>965</v>
      </c>
      <c r="E17" s="148"/>
      <c r="F17" s="49">
        <v>5788.32</v>
      </c>
      <c r="G17" s="96"/>
      <c r="H17" s="97">
        <f t="shared" si="0"/>
        <v>19.386839378238342</v>
      </c>
      <c r="I17" s="97">
        <f t="shared" si="9"/>
        <v>-4.0268244669853566</v>
      </c>
      <c r="J17" s="97">
        <f t="shared" si="8"/>
        <v>5.9829059829059617</v>
      </c>
      <c r="K17" s="97">
        <v>1.2061211377840113</v>
      </c>
      <c r="L17" s="96">
        <f t="shared" si="2"/>
        <v>1</v>
      </c>
      <c r="M17" s="96">
        <f t="shared" si="3"/>
        <v>0</v>
      </c>
      <c r="N17" s="96">
        <f t="shared" si="4"/>
        <v>0</v>
      </c>
      <c r="O17" s="96">
        <f t="shared" si="5"/>
        <v>0</v>
      </c>
      <c r="P17" s="97">
        <f t="shared" si="6"/>
        <v>5.9829059829059617</v>
      </c>
      <c r="Q17" s="97" t="str">
        <f t="shared" si="6"/>
        <v>n.a.</v>
      </c>
      <c r="R17" s="97" t="str">
        <f t="shared" si="6"/>
        <v>n.a.</v>
      </c>
      <c r="S17" s="97" t="str">
        <f t="shared" si="6"/>
        <v>n.a.</v>
      </c>
      <c r="T17" s="97">
        <f t="shared" si="7"/>
        <v>1.2061211377840113</v>
      </c>
      <c r="U17" s="97" t="str">
        <f t="shared" si="7"/>
        <v>n.a.</v>
      </c>
      <c r="V17" s="97" t="str">
        <f t="shared" si="7"/>
        <v>n.a.</v>
      </c>
      <c r="W17" s="97" t="str">
        <f t="shared" si="7"/>
        <v>n.a.</v>
      </c>
      <c r="X17" s="96"/>
      <c r="Y17" s="96"/>
      <c r="Z17" s="96"/>
      <c r="AA17" s="96"/>
    </row>
    <row r="18" spans="1:27">
      <c r="A18" s="103">
        <f t="shared" si="1"/>
        <v>1891</v>
      </c>
      <c r="B18" s="6">
        <v>185.596</v>
      </c>
      <c r="C18" s="183"/>
      <c r="D18" s="196">
        <v>1008</v>
      </c>
      <c r="E18" s="148"/>
      <c r="F18" s="49">
        <v>5905.02</v>
      </c>
      <c r="G18" s="96"/>
      <c r="H18" s="97">
        <f t="shared" si="0"/>
        <v>18.412301587301585</v>
      </c>
      <c r="I18" s="97">
        <f t="shared" si="9"/>
        <v>-4.2754510880848606</v>
      </c>
      <c r="J18" s="97">
        <f t="shared" si="8"/>
        <v>2.0161290322580738</v>
      </c>
      <c r="K18" s="97">
        <v>9.5224354350021656</v>
      </c>
      <c r="L18" s="96">
        <f t="shared" si="2"/>
        <v>1</v>
      </c>
      <c r="M18" s="96">
        <f t="shared" si="3"/>
        <v>0</v>
      </c>
      <c r="N18" s="96">
        <f t="shared" si="4"/>
        <v>0</v>
      </c>
      <c r="O18" s="96">
        <f t="shared" si="5"/>
        <v>0</v>
      </c>
      <c r="P18" s="97">
        <f t="shared" si="6"/>
        <v>2.0161290322580738</v>
      </c>
      <c r="Q18" s="97" t="str">
        <f t="shared" si="6"/>
        <v>n.a.</v>
      </c>
      <c r="R18" s="97" t="str">
        <f t="shared" si="6"/>
        <v>n.a.</v>
      </c>
      <c r="S18" s="97" t="str">
        <f t="shared" si="6"/>
        <v>n.a.</v>
      </c>
      <c r="T18" s="97">
        <f t="shared" si="7"/>
        <v>9.5224354350021656</v>
      </c>
      <c r="U18" s="97" t="str">
        <f t="shared" si="7"/>
        <v>n.a.</v>
      </c>
      <c r="V18" s="97" t="str">
        <f t="shared" si="7"/>
        <v>n.a.</v>
      </c>
      <c r="W18" s="97" t="str">
        <f t="shared" si="7"/>
        <v>n.a.</v>
      </c>
      <c r="X18" s="96"/>
      <c r="Y18" s="96"/>
      <c r="Z18" s="96"/>
      <c r="AA18" s="96"/>
    </row>
    <row r="19" spans="1:27">
      <c r="A19" s="103">
        <f t="shared" si="1"/>
        <v>1892</v>
      </c>
      <c r="B19" s="6">
        <v>183.94300000000001</v>
      </c>
      <c r="C19" s="183"/>
      <c r="D19" s="196">
        <v>1005</v>
      </c>
      <c r="E19" s="148"/>
      <c r="F19" s="49">
        <v>6045.06</v>
      </c>
      <c r="G19" s="96"/>
      <c r="H19" s="97">
        <f t="shared" si="0"/>
        <v>18.302786069651745</v>
      </c>
      <c r="I19" s="97">
        <f t="shared" si="9"/>
        <v>-2.8430659482854779</v>
      </c>
      <c r="J19" s="97">
        <f t="shared" si="8"/>
        <v>2.3715415019762931</v>
      </c>
      <c r="K19" s="97">
        <v>-5.4327493083915144</v>
      </c>
      <c r="L19" s="96">
        <f t="shared" si="2"/>
        <v>1</v>
      </c>
      <c r="M19" s="96">
        <f t="shared" si="3"/>
        <v>0</v>
      </c>
      <c r="N19" s="96">
        <f t="shared" si="4"/>
        <v>0</v>
      </c>
      <c r="O19" s="96">
        <f t="shared" si="5"/>
        <v>0</v>
      </c>
      <c r="P19" s="97">
        <f t="shared" si="6"/>
        <v>2.3715415019762931</v>
      </c>
      <c r="Q19" s="97" t="str">
        <f t="shared" si="6"/>
        <v>n.a.</v>
      </c>
      <c r="R19" s="97" t="str">
        <f t="shared" si="6"/>
        <v>n.a.</v>
      </c>
      <c r="S19" s="97" t="str">
        <f t="shared" si="6"/>
        <v>n.a.</v>
      </c>
      <c r="T19" s="97">
        <f t="shared" si="7"/>
        <v>-5.4327493083915144</v>
      </c>
      <c r="U19" s="97" t="str">
        <f t="shared" si="7"/>
        <v>n.a.</v>
      </c>
      <c r="V19" s="97" t="str">
        <f t="shared" si="7"/>
        <v>n.a.</v>
      </c>
      <c r="W19" s="97" t="str">
        <f t="shared" si="7"/>
        <v>n.a.</v>
      </c>
      <c r="X19" s="96"/>
      <c r="Y19" s="96"/>
      <c r="Z19" s="96"/>
      <c r="AA19" s="96"/>
    </row>
    <row r="20" spans="1:27">
      <c r="A20" s="103">
        <f t="shared" si="1"/>
        <v>1893</v>
      </c>
      <c r="B20" s="6">
        <v>182.58799999999999</v>
      </c>
      <c r="C20" s="183"/>
      <c r="D20" s="196">
        <v>1000</v>
      </c>
      <c r="E20" s="148"/>
      <c r="F20" s="49">
        <v>6161.76</v>
      </c>
      <c r="G20" s="96"/>
      <c r="H20" s="97">
        <f t="shared" si="0"/>
        <v>18.258800000000001</v>
      </c>
      <c r="I20" s="97">
        <f t="shared" si="9"/>
        <v>-1.1280393782383413</v>
      </c>
      <c r="J20" s="97">
        <f t="shared" si="8"/>
        <v>1.9305019305019266</v>
      </c>
      <c r="K20" s="97">
        <v>-5.7476388153679032</v>
      </c>
      <c r="L20" s="96">
        <f t="shared" si="2"/>
        <v>1</v>
      </c>
      <c r="M20" s="96">
        <f t="shared" si="3"/>
        <v>0</v>
      </c>
      <c r="N20" s="96">
        <f t="shared" si="4"/>
        <v>0</v>
      </c>
      <c r="O20" s="96">
        <f t="shared" si="5"/>
        <v>0</v>
      </c>
      <c r="P20" s="97">
        <f t="shared" si="6"/>
        <v>1.9305019305019266</v>
      </c>
      <c r="Q20" s="97" t="str">
        <f t="shared" si="6"/>
        <v>n.a.</v>
      </c>
      <c r="R20" s="97" t="str">
        <f t="shared" si="6"/>
        <v>n.a.</v>
      </c>
      <c r="S20" s="97" t="str">
        <f t="shared" si="6"/>
        <v>n.a.</v>
      </c>
      <c r="T20" s="97">
        <f t="shared" si="7"/>
        <v>-5.7476388153679032</v>
      </c>
      <c r="U20" s="97" t="str">
        <f t="shared" si="7"/>
        <v>n.a.</v>
      </c>
      <c r="V20" s="97" t="str">
        <f t="shared" si="7"/>
        <v>n.a.</v>
      </c>
      <c r="W20" s="97" t="str">
        <f t="shared" si="7"/>
        <v>n.a.</v>
      </c>
      <c r="X20" s="96"/>
      <c r="Y20" s="96"/>
      <c r="Z20" s="96"/>
      <c r="AA20" s="96"/>
    </row>
    <row r="21" spans="1:27">
      <c r="A21" s="103">
        <f t="shared" si="1"/>
        <v>1894</v>
      </c>
      <c r="B21" s="6">
        <v>208.9</v>
      </c>
      <c r="C21" s="183"/>
      <c r="D21" s="196">
        <v>990</v>
      </c>
      <c r="E21" s="148"/>
      <c r="F21" s="49">
        <v>6290.13</v>
      </c>
      <c r="G21" s="96"/>
      <c r="H21" s="97">
        <f t="shared" si="0"/>
        <v>21.1010101010101</v>
      </c>
      <c r="I21" s="97">
        <f t="shared" si="9"/>
        <v>2.6887085137085158</v>
      </c>
      <c r="J21" s="97">
        <f t="shared" si="8"/>
        <v>2.0833333333333259</v>
      </c>
      <c r="K21" s="97">
        <v>-2.4386639077741656</v>
      </c>
      <c r="L21" s="96">
        <f t="shared" si="2"/>
        <v>1</v>
      </c>
      <c r="M21" s="96">
        <f t="shared" si="3"/>
        <v>0</v>
      </c>
      <c r="N21" s="96">
        <f t="shared" si="4"/>
        <v>0</v>
      </c>
      <c r="O21" s="96">
        <f t="shared" si="5"/>
        <v>0</v>
      </c>
      <c r="P21" s="97">
        <f t="shared" si="6"/>
        <v>2.0833333333333259</v>
      </c>
      <c r="Q21" s="97" t="str">
        <f t="shared" si="6"/>
        <v>n.a.</v>
      </c>
      <c r="R21" s="97" t="str">
        <f t="shared" si="6"/>
        <v>n.a.</v>
      </c>
      <c r="S21" s="97" t="str">
        <f t="shared" si="6"/>
        <v>n.a.</v>
      </c>
      <c r="T21" s="97">
        <f t="shared" si="7"/>
        <v>-2.4386639077741656</v>
      </c>
      <c r="U21" s="97" t="str">
        <f t="shared" si="7"/>
        <v>n.a.</v>
      </c>
      <c r="V21" s="97" t="str">
        <f t="shared" si="7"/>
        <v>n.a.</v>
      </c>
      <c r="W21" s="97" t="str">
        <f t="shared" si="7"/>
        <v>n.a.</v>
      </c>
      <c r="X21" s="96"/>
      <c r="Y21" s="96"/>
      <c r="Z21" s="96"/>
      <c r="AA21" s="96"/>
    </row>
    <row r="22" spans="1:27">
      <c r="A22" s="103">
        <f t="shared" si="1"/>
        <v>1895</v>
      </c>
      <c r="B22" s="6">
        <v>199.53399999999999</v>
      </c>
      <c r="C22" s="183"/>
      <c r="D22" s="196">
        <v>1039</v>
      </c>
      <c r="E22" s="148"/>
      <c r="F22" s="49">
        <v>6640.23</v>
      </c>
      <c r="G22" s="96"/>
      <c r="H22" s="97">
        <f t="shared" si="0"/>
        <v>19.204427333974973</v>
      </c>
      <c r="I22" s="97">
        <f t="shared" si="9"/>
        <v>0.90164126432322789</v>
      </c>
      <c r="J22" s="97">
        <f t="shared" si="8"/>
        <v>5.5658627087198376</v>
      </c>
      <c r="K22" s="97">
        <v>-2.4996212695046212</v>
      </c>
      <c r="L22" s="96">
        <f t="shared" si="2"/>
        <v>1</v>
      </c>
      <c r="M22" s="96">
        <f t="shared" si="3"/>
        <v>0</v>
      </c>
      <c r="N22" s="96">
        <f t="shared" si="4"/>
        <v>0</v>
      </c>
      <c r="O22" s="96">
        <f t="shared" si="5"/>
        <v>0</v>
      </c>
      <c r="P22" s="97">
        <f t="shared" si="6"/>
        <v>5.5658627087198376</v>
      </c>
      <c r="Q22" s="97" t="str">
        <f t="shared" si="6"/>
        <v>n.a.</v>
      </c>
      <c r="R22" s="97" t="str">
        <f t="shared" si="6"/>
        <v>n.a.</v>
      </c>
      <c r="S22" s="97" t="str">
        <f t="shared" si="6"/>
        <v>n.a.</v>
      </c>
      <c r="T22" s="97">
        <f t="shared" si="7"/>
        <v>-2.4996212695046212</v>
      </c>
      <c r="U22" s="97" t="str">
        <f t="shared" si="7"/>
        <v>n.a.</v>
      </c>
      <c r="V22" s="97" t="str">
        <f t="shared" si="7"/>
        <v>n.a.</v>
      </c>
      <c r="W22" s="97" t="str">
        <f t="shared" si="7"/>
        <v>n.a.</v>
      </c>
      <c r="X22" s="96"/>
      <c r="Y22" s="96"/>
      <c r="Z22" s="96"/>
      <c r="AA22" s="96"/>
    </row>
    <row r="23" spans="1:27">
      <c r="A23" s="103">
        <f t="shared" si="1"/>
        <v>1896</v>
      </c>
      <c r="B23" s="6">
        <v>196.87700000000001</v>
      </c>
      <c r="C23" s="183"/>
      <c r="D23" s="196">
        <v>1059</v>
      </c>
      <c r="E23" s="148"/>
      <c r="F23" s="49">
        <v>6885.3</v>
      </c>
      <c r="G23" s="96"/>
      <c r="H23" s="97">
        <f t="shared" si="0"/>
        <v>18.590840415486309</v>
      </c>
      <c r="I23" s="97">
        <f t="shared" si="9"/>
        <v>0.33204041548630769</v>
      </c>
      <c r="J23" s="97">
        <f t="shared" si="8"/>
        <v>3.6906854130052791</v>
      </c>
      <c r="K23" s="97">
        <v>-2.5668116842759412</v>
      </c>
      <c r="L23" s="96">
        <f t="shared" si="2"/>
        <v>1</v>
      </c>
      <c r="M23" s="96">
        <f t="shared" si="3"/>
        <v>0</v>
      </c>
      <c r="N23" s="96">
        <f t="shared" si="4"/>
        <v>0</v>
      </c>
      <c r="O23" s="96">
        <f t="shared" si="5"/>
        <v>0</v>
      </c>
      <c r="P23" s="97">
        <f t="shared" si="6"/>
        <v>3.6906854130052791</v>
      </c>
      <c r="Q23" s="97" t="str">
        <f t="shared" si="6"/>
        <v>n.a.</v>
      </c>
      <c r="R23" s="97" t="str">
        <f t="shared" si="6"/>
        <v>n.a.</v>
      </c>
      <c r="S23" s="97" t="str">
        <f t="shared" si="6"/>
        <v>n.a.</v>
      </c>
      <c r="T23" s="97">
        <f t="shared" si="7"/>
        <v>-2.5668116842759412</v>
      </c>
      <c r="U23" s="97" t="str">
        <f t="shared" si="7"/>
        <v>n.a.</v>
      </c>
      <c r="V23" s="97" t="str">
        <f t="shared" si="7"/>
        <v>n.a.</v>
      </c>
      <c r="W23" s="97" t="str">
        <f t="shared" si="7"/>
        <v>n.a.</v>
      </c>
      <c r="X23" s="96"/>
      <c r="Y23" s="96"/>
      <c r="Z23" s="96"/>
      <c r="AA23" s="96"/>
    </row>
    <row r="24" spans="1:27">
      <c r="A24" s="103">
        <f t="shared" si="1"/>
        <v>1897</v>
      </c>
      <c r="B24" s="6">
        <v>208.685</v>
      </c>
      <c r="C24" s="183"/>
      <c r="D24" s="196">
        <v>1097</v>
      </c>
      <c r="E24" s="148"/>
      <c r="F24" s="49">
        <v>7048.68</v>
      </c>
      <c r="G24" s="96"/>
      <c r="H24" s="97">
        <f t="shared" si="0"/>
        <v>19.023245214220601</v>
      </c>
      <c r="I24" s="97">
        <f t="shared" si="9"/>
        <v>-2.0777648867894989</v>
      </c>
      <c r="J24" s="97">
        <f t="shared" si="8"/>
        <v>2.3728813559322104</v>
      </c>
      <c r="K24" s="97">
        <v>0</v>
      </c>
      <c r="L24" s="96">
        <f t="shared" si="2"/>
        <v>1</v>
      </c>
      <c r="M24" s="96">
        <f t="shared" si="3"/>
        <v>0</v>
      </c>
      <c r="N24" s="96">
        <f t="shared" si="4"/>
        <v>0</v>
      </c>
      <c r="O24" s="96">
        <f t="shared" si="5"/>
        <v>0</v>
      </c>
      <c r="P24" s="97">
        <f t="shared" si="6"/>
        <v>2.3728813559322104</v>
      </c>
      <c r="Q24" s="97" t="str">
        <f t="shared" si="6"/>
        <v>n.a.</v>
      </c>
      <c r="R24" s="97" t="str">
        <f t="shared" si="6"/>
        <v>n.a.</v>
      </c>
      <c r="S24" s="97" t="str">
        <f t="shared" si="6"/>
        <v>n.a.</v>
      </c>
      <c r="T24" s="97">
        <f t="shared" si="7"/>
        <v>0</v>
      </c>
      <c r="U24" s="97" t="str">
        <f t="shared" si="7"/>
        <v>n.a.</v>
      </c>
      <c r="V24" s="97" t="str">
        <f t="shared" si="7"/>
        <v>n.a.</v>
      </c>
      <c r="W24" s="97" t="str">
        <f t="shared" si="7"/>
        <v>n.a.</v>
      </c>
      <c r="X24" s="96"/>
      <c r="Y24" s="96"/>
      <c r="Z24" s="96"/>
      <c r="AA24" s="96"/>
    </row>
    <row r="25" spans="1:27">
      <c r="A25" s="103">
        <f t="shared" si="1"/>
        <v>1898</v>
      </c>
      <c r="B25" s="6">
        <v>206.09200000000001</v>
      </c>
      <c r="C25" s="183"/>
      <c r="D25" s="196">
        <v>1157</v>
      </c>
      <c r="E25" s="148"/>
      <c r="F25" s="49">
        <v>7165.38</v>
      </c>
      <c r="G25" s="96"/>
      <c r="H25" s="97">
        <f t="shared" si="0"/>
        <v>17.812618841832325</v>
      </c>
      <c r="I25" s="97">
        <f t="shared" si="9"/>
        <v>-1.3918084921426477</v>
      </c>
      <c r="J25" s="97">
        <f t="shared" si="8"/>
        <v>1.655629139072845</v>
      </c>
      <c r="K25" s="97">
        <v>5.2656758308349749</v>
      </c>
      <c r="L25" s="96">
        <f t="shared" si="2"/>
        <v>1</v>
      </c>
      <c r="M25" s="96">
        <f t="shared" si="3"/>
        <v>0</v>
      </c>
      <c r="N25" s="96">
        <f t="shared" si="4"/>
        <v>0</v>
      </c>
      <c r="O25" s="96">
        <f t="shared" si="5"/>
        <v>0</v>
      </c>
      <c r="P25" s="97">
        <f t="shared" si="6"/>
        <v>1.655629139072845</v>
      </c>
      <c r="Q25" s="97" t="str">
        <f t="shared" si="6"/>
        <v>n.a.</v>
      </c>
      <c r="R25" s="97" t="str">
        <f t="shared" si="6"/>
        <v>n.a.</v>
      </c>
      <c r="S25" s="97" t="str">
        <f t="shared" si="6"/>
        <v>n.a.</v>
      </c>
      <c r="T25" s="97">
        <f t="shared" si="7"/>
        <v>5.2656758308349749</v>
      </c>
      <c r="U25" s="97" t="str">
        <f t="shared" si="7"/>
        <v>n.a.</v>
      </c>
      <c r="V25" s="97" t="str">
        <f t="shared" si="7"/>
        <v>n.a.</v>
      </c>
      <c r="W25" s="97" t="str">
        <f t="shared" si="7"/>
        <v>n.a.</v>
      </c>
      <c r="X25" s="96"/>
      <c r="Y25" s="96"/>
      <c r="Z25" s="96"/>
      <c r="AA25" s="96"/>
    </row>
    <row r="26" spans="1:27">
      <c r="A26" s="103">
        <f t="shared" si="1"/>
        <v>1899</v>
      </c>
      <c r="B26" s="6">
        <v>207.89099999999999</v>
      </c>
      <c r="C26" s="183"/>
      <c r="D26" s="196">
        <v>1217</v>
      </c>
      <c r="E26" s="148"/>
      <c r="F26" s="49">
        <v>7468.8</v>
      </c>
      <c r="G26" s="96"/>
      <c r="H26" s="97">
        <f t="shared" si="0"/>
        <v>17.082251437962199</v>
      </c>
      <c r="I26" s="97">
        <f t="shared" si="9"/>
        <v>-1.5085889775241093</v>
      </c>
      <c r="J26" s="97">
        <f t="shared" si="8"/>
        <v>4.2345276872964188</v>
      </c>
      <c r="K26" s="97">
        <v>2.4996212695046212</v>
      </c>
      <c r="L26" s="96">
        <f t="shared" si="2"/>
        <v>1</v>
      </c>
      <c r="M26" s="96">
        <f t="shared" si="3"/>
        <v>0</v>
      </c>
      <c r="N26" s="96">
        <f t="shared" si="4"/>
        <v>0</v>
      </c>
      <c r="O26" s="96">
        <f t="shared" si="5"/>
        <v>0</v>
      </c>
      <c r="P26" s="97">
        <f t="shared" si="6"/>
        <v>4.2345276872964188</v>
      </c>
      <c r="Q26" s="97" t="str">
        <f t="shared" si="6"/>
        <v>n.a.</v>
      </c>
      <c r="R26" s="97" t="str">
        <f t="shared" si="6"/>
        <v>n.a.</v>
      </c>
      <c r="S26" s="97" t="str">
        <f t="shared" si="6"/>
        <v>n.a.</v>
      </c>
      <c r="T26" s="97">
        <f t="shared" si="7"/>
        <v>2.4996212695046212</v>
      </c>
      <c r="U26" s="97" t="str">
        <f t="shared" si="7"/>
        <v>n.a.</v>
      </c>
      <c r="V26" s="97" t="str">
        <f t="shared" si="7"/>
        <v>n.a.</v>
      </c>
      <c r="W26" s="97" t="str">
        <f t="shared" si="7"/>
        <v>n.a.</v>
      </c>
      <c r="X26" s="96"/>
      <c r="Y26" s="96"/>
      <c r="Z26" s="96"/>
      <c r="AA26" s="96"/>
    </row>
    <row r="27" spans="1:27">
      <c r="A27" s="103">
        <f t="shared" si="1"/>
        <v>1900</v>
      </c>
      <c r="B27" s="6">
        <v>217.76599999999999</v>
      </c>
      <c r="C27" s="183"/>
      <c r="D27" s="196">
        <v>1322</v>
      </c>
      <c r="E27" s="148"/>
      <c r="F27" s="49">
        <v>7725.54</v>
      </c>
      <c r="G27" s="96"/>
      <c r="H27" s="97">
        <f t="shared" si="0"/>
        <v>16.472465960665659</v>
      </c>
      <c r="I27" s="97">
        <f t="shared" si="9"/>
        <v>-2.5507792535549427</v>
      </c>
      <c r="J27" s="97">
        <f t="shared" si="8"/>
        <v>3.4375000000000044</v>
      </c>
      <c r="K27" s="97">
        <v>2.4386639077741656</v>
      </c>
      <c r="L27" s="96">
        <f t="shared" si="2"/>
        <v>1</v>
      </c>
      <c r="M27" s="96">
        <f t="shared" si="3"/>
        <v>0</v>
      </c>
      <c r="N27" s="96">
        <f t="shared" si="4"/>
        <v>0</v>
      </c>
      <c r="O27" s="96">
        <f t="shared" si="5"/>
        <v>0</v>
      </c>
      <c r="P27" s="97">
        <f t="shared" si="6"/>
        <v>3.4375000000000044</v>
      </c>
      <c r="Q27" s="97" t="str">
        <f t="shared" si="6"/>
        <v>n.a.</v>
      </c>
      <c r="R27" s="97" t="str">
        <f t="shared" si="6"/>
        <v>n.a.</v>
      </c>
      <c r="S27" s="97" t="str">
        <f t="shared" si="6"/>
        <v>n.a.</v>
      </c>
      <c r="T27" s="97">
        <f t="shared" si="7"/>
        <v>2.4386639077741656</v>
      </c>
      <c r="U27" s="97" t="str">
        <f t="shared" si="7"/>
        <v>n.a.</v>
      </c>
      <c r="V27" s="97" t="str">
        <f t="shared" si="7"/>
        <v>n.a.</v>
      </c>
      <c r="W27" s="97" t="str">
        <f t="shared" si="7"/>
        <v>n.a.</v>
      </c>
      <c r="X27" s="96"/>
      <c r="Y27" s="96"/>
      <c r="Z27" s="96"/>
      <c r="AA27" s="96"/>
    </row>
    <row r="28" spans="1:27">
      <c r="A28" s="103">
        <f t="shared" si="1"/>
        <v>1901</v>
      </c>
      <c r="B28" s="6">
        <v>246.86600000000001</v>
      </c>
      <c r="C28" s="183"/>
      <c r="D28" s="196">
        <v>1372</v>
      </c>
      <c r="E28" s="148"/>
      <c r="F28" s="49">
        <v>8052.3</v>
      </c>
      <c r="G28" s="96"/>
      <c r="H28" s="97">
        <f t="shared" si="0"/>
        <v>17.993148688046649</v>
      </c>
      <c r="I28" s="97">
        <f t="shared" si="9"/>
        <v>0.18052984621432344</v>
      </c>
      <c r="J28" s="97">
        <f t="shared" si="8"/>
        <v>4.2296072507552962</v>
      </c>
      <c r="K28" s="97">
        <v>3.5665849083826333</v>
      </c>
      <c r="L28" s="96">
        <f t="shared" si="2"/>
        <v>1</v>
      </c>
      <c r="M28" s="96">
        <f t="shared" si="3"/>
        <v>0</v>
      </c>
      <c r="N28" s="96">
        <f t="shared" si="4"/>
        <v>0</v>
      </c>
      <c r="O28" s="96">
        <f t="shared" si="5"/>
        <v>0</v>
      </c>
      <c r="P28" s="97">
        <f t="shared" si="6"/>
        <v>4.2296072507552962</v>
      </c>
      <c r="Q28" s="97" t="str">
        <f t="shared" si="6"/>
        <v>n.a.</v>
      </c>
      <c r="R28" s="97" t="str">
        <f t="shared" si="6"/>
        <v>n.a.</v>
      </c>
      <c r="S28" s="97" t="str">
        <f t="shared" si="6"/>
        <v>n.a.</v>
      </c>
      <c r="T28" s="97">
        <f t="shared" si="7"/>
        <v>3.5665849083826333</v>
      </c>
      <c r="U28" s="97" t="str">
        <f t="shared" si="7"/>
        <v>n.a.</v>
      </c>
      <c r="V28" s="97" t="str">
        <f t="shared" si="7"/>
        <v>n.a.</v>
      </c>
      <c r="W28" s="97" t="str">
        <f t="shared" si="7"/>
        <v>n.a.</v>
      </c>
      <c r="X28" s="96"/>
      <c r="Y28" s="96"/>
      <c r="Z28" s="96"/>
      <c r="AA28" s="96"/>
    </row>
    <row r="29" spans="1:27">
      <c r="A29" s="103">
        <f t="shared" si="1"/>
        <v>1902</v>
      </c>
      <c r="B29" s="6">
        <v>245.19800000000001</v>
      </c>
      <c r="C29" s="183"/>
      <c r="D29" s="196">
        <v>1396</v>
      </c>
      <c r="E29" s="148"/>
      <c r="F29" s="49">
        <v>8239.02</v>
      </c>
      <c r="G29" s="96"/>
      <c r="H29" s="97">
        <f t="shared" si="0"/>
        <v>17.564326647564471</v>
      </c>
      <c r="I29" s="97">
        <f t="shared" si="9"/>
        <v>0.48207520960227157</v>
      </c>
      <c r="J29" s="97">
        <f t="shared" si="8"/>
        <v>2.3188405797101463</v>
      </c>
      <c r="K29" s="97">
        <v>0</v>
      </c>
      <c r="L29" s="96">
        <f t="shared" si="2"/>
        <v>1</v>
      </c>
      <c r="M29" s="96">
        <f t="shared" si="3"/>
        <v>0</v>
      </c>
      <c r="N29" s="96">
        <f t="shared" si="4"/>
        <v>0</v>
      </c>
      <c r="O29" s="96">
        <f t="shared" si="5"/>
        <v>0</v>
      </c>
      <c r="P29" s="97">
        <f t="shared" si="6"/>
        <v>2.3188405797101463</v>
      </c>
      <c r="Q29" s="97" t="str">
        <f t="shared" si="6"/>
        <v>n.a.</v>
      </c>
      <c r="R29" s="97" t="str">
        <f t="shared" si="6"/>
        <v>n.a.</v>
      </c>
      <c r="S29" s="97" t="str">
        <f t="shared" si="6"/>
        <v>n.a.</v>
      </c>
      <c r="T29" s="97">
        <f t="shared" si="7"/>
        <v>0</v>
      </c>
      <c r="U29" s="97" t="str">
        <f t="shared" si="7"/>
        <v>n.a.</v>
      </c>
      <c r="V29" s="97" t="str">
        <f t="shared" si="7"/>
        <v>n.a.</v>
      </c>
      <c r="W29" s="97" t="str">
        <f t="shared" si="7"/>
        <v>n.a.</v>
      </c>
      <c r="X29" s="96"/>
      <c r="Y29" s="96"/>
      <c r="Z29" s="96"/>
      <c r="AA29" s="96"/>
    </row>
    <row r="30" spans="1:27">
      <c r="A30" s="103">
        <f t="shared" si="1"/>
        <v>1903</v>
      </c>
      <c r="B30" s="6">
        <v>243.49100000000001</v>
      </c>
      <c r="C30" s="183"/>
      <c r="D30" s="196">
        <v>1462</v>
      </c>
      <c r="E30" s="148"/>
      <c r="F30" s="49">
        <v>8729.16</v>
      </c>
      <c r="G30" s="96"/>
      <c r="H30" s="97">
        <f t="shared" si="0"/>
        <v>16.654651162790699</v>
      </c>
      <c r="I30" s="97">
        <f t="shared" si="9"/>
        <v>0.18218520212504075</v>
      </c>
      <c r="J30" s="97">
        <f t="shared" si="8"/>
        <v>5.9490084985835523</v>
      </c>
      <c r="K30" s="97">
        <v>-3.4437602741634432</v>
      </c>
      <c r="L30" s="96">
        <f t="shared" si="2"/>
        <v>1</v>
      </c>
      <c r="M30" s="96">
        <f t="shared" si="3"/>
        <v>0</v>
      </c>
      <c r="N30" s="96">
        <f t="shared" si="4"/>
        <v>0</v>
      </c>
      <c r="O30" s="96">
        <f t="shared" si="5"/>
        <v>0</v>
      </c>
      <c r="P30" s="97">
        <f t="shared" si="6"/>
        <v>5.9490084985835523</v>
      </c>
      <c r="Q30" s="97" t="str">
        <f t="shared" si="6"/>
        <v>n.a.</v>
      </c>
      <c r="R30" s="97" t="str">
        <f t="shared" si="6"/>
        <v>n.a.</v>
      </c>
      <c r="S30" s="97" t="str">
        <f t="shared" si="6"/>
        <v>n.a.</v>
      </c>
      <c r="T30" s="97">
        <f t="shared" si="7"/>
        <v>-3.4437602741634432</v>
      </c>
      <c r="U30" s="97" t="str">
        <f t="shared" si="7"/>
        <v>n.a.</v>
      </c>
      <c r="V30" s="97" t="str">
        <f t="shared" si="7"/>
        <v>n.a.</v>
      </c>
      <c r="W30" s="97" t="str">
        <f t="shared" si="7"/>
        <v>n.a.</v>
      </c>
      <c r="X30" s="96"/>
      <c r="Y30" s="96"/>
      <c r="Z30" s="96"/>
      <c r="AA30" s="96"/>
    </row>
    <row r="31" spans="1:27">
      <c r="A31" s="103">
        <f t="shared" si="1"/>
        <v>1904</v>
      </c>
      <c r="B31" s="6">
        <v>241.798</v>
      </c>
      <c r="C31" s="183"/>
      <c r="D31" s="196">
        <v>1479</v>
      </c>
      <c r="E31" s="148"/>
      <c r="F31" s="49">
        <v>8915.8799999999992</v>
      </c>
      <c r="G31" s="96"/>
      <c r="H31" s="97">
        <f t="shared" si="0"/>
        <v>16.348749154834348</v>
      </c>
      <c r="I31" s="97">
        <f t="shared" si="9"/>
        <v>-1.6443995332123009</v>
      </c>
      <c r="J31" s="97">
        <f t="shared" si="8"/>
        <v>2.1390374331550666</v>
      </c>
      <c r="K31" s="97">
        <v>0</v>
      </c>
      <c r="L31" s="96">
        <f t="shared" si="2"/>
        <v>1</v>
      </c>
      <c r="M31" s="96">
        <f t="shared" si="3"/>
        <v>0</v>
      </c>
      <c r="N31" s="96">
        <f t="shared" si="4"/>
        <v>0</v>
      </c>
      <c r="O31" s="96">
        <f t="shared" si="5"/>
        <v>0</v>
      </c>
      <c r="P31" s="97">
        <f t="shared" si="6"/>
        <v>2.1390374331550666</v>
      </c>
      <c r="Q31" s="97" t="str">
        <f t="shared" si="6"/>
        <v>n.a.</v>
      </c>
      <c r="R31" s="97" t="str">
        <f t="shared" si="6"/>
        <v>n.a.</v>
      </c>
      <c r="S31" s="97" t="str">
        <f t="shared" si="6"/>
        <v>n.a.</v>
      </c>
      <c r="T31" s="97">
        <f t="shared" si="7"/>
        <v>0</v>
      </c>
      <c r="U31" s="97" t="str">
        <f t="shared" si="7"/>
        <v>n.a.</v>
      </c>
      <c r="V31" s="97" t="str">
        <f t="shared" si="7"/>
        <v>n.a.</v>
      </c>
      <c r="W31" s="97" t="str">
        <f t="shared" si="7"/>
        <v>n.a.</v>
      </c>
      <c r="X31" s="96"/>
      <c r="Y31" s="96"/>
      <c r="Z31" s="96"/>
      <c r="AA31" s="96"/>
    </row>
    <row r="32" spans="1:27">
      <c r="A32" s="103">
        <f t="shared" si="1"/>
        <v>1905</v>
      </c>
      <c r="B32" s="6">
        <v>240.054</v>
      </c>
      <c r="C32" s="183"/>
      <c r="D32" s="196">
        <v>1558</v>
      </c>
      <c r="E32" s="148"/>
      <c r="F32" s="49">
        <v>9067.59</v>
      </c>
      <c r="G32" s="96"/>
      <c r="H32" s="97">
        <f t="shared" si="0"/>
        <v>15.407830551989731</v>
      </c>
      <c r="I32" s="97">
        <f t="shared" si="9"/>
        <v>-2.1564960955747399</v>
      </c>
      <c r="J32" s="97">
        <f t="shared" si="8"/>
        <v>1.7015706806282838</v>
      </c>
      <c r="K32" s="97">
        <v>2.3777232722550803</v>
      </c>
      <c r="L32" s="96">
        <f t="shared" si="2"/>
        <v>1</v>
      </c>
      <c r="M32" s="96">
        <f t="shared" si="3"/>
        <v>0</v>
      </c>
      <c r="N32" s="96">
        <f t="shared" si="4"/>
        <v>0</v>
      </c>
      <c r="O32" s="96">
        <f t="shared" si="5"/>
        <v>0</v>
      </c>
      <c r="P32" s="97">
        <f t="shared" si="6"/>
        <v>1.7015706806282838</v>
      </c>
      <c r="Q32" s="97" t="str">
        <f t="shared" si="6"/>
        <v>n.a.</v>
      </c>
      <c r="R32" s="97" t="str">
        <f t="shared" si="6"/>
        <v>n.a.</v>
      </c>
      <c r="S32" s="97" t="str">
        <f t="shared" si="6"/>
        <v>n.a.</v>
      </c>
      <c r="T32" s="97">
        <f t="shared" si="7"/>
        <v>2.3777232722550803</v>
      </c>
      <c r="U32" s="97" t="str">
        <f t="shared" si="7"/>
        <v>n.a.</v>
      </c>
      <c r="V32" s="97" t="str">
        <f t="shared" si="7"/>
        <v>n.a.</v>
      </c>
      <c r="W32" s="97" t="str">
        <f t="shared" si="7"/>
        <v>n.a.</v>
      </c>
      <c r="X32" s="96"/>
      <c r="Y32" s="96"/>
      <c r="Z32" s="96"/>
      <c r="AA32" s="96"/>
    </row>
    <row r="33" spans="1:27">
      <c r="A33" s="103">
        <f t="shared" si="1"/>
        <v>1906</v>
      </c>
      <c r="B33" s="6">
        <v>252.499</v>
      </c>
      <c r="C33" s="183"/>
      <c r="D33" s="196">
        <v>1627</v>
      </c>
      <c r="E33" s="148"/>
      <c r="F33" s="49">
        <v>9324.33</v>
      </c>
      <c r="G33" s="96"/>
      <c r="H33" s="97">
        <f t="shared" si="0"/>
        <v>15.519299323909033</v>
      </c>
      <c r="I33" s="97">
        <f t="shared" si="9"/>
        <v>-1.1353518388816664</v>
      </c>
      <c r="J33" s="97">
        <f t="shared" si="8"/>
        <v>2.8314028314028183</v>
      </c>
      <c r="K33" s="97">
        <v>1.1612503170889921</v>
      </c>
      <c r="L33" s="96">
        <f t="shared" si="2"/>
        <v>1</v>
      </c>
      <c r="M33" s="96">
        <f t="shared" si="3"/>
        <v>0</v>
      </c>
      <c r="N33" s="96">
        <f t="shared" si="4"/>
        <v>0</v>
      </c>
      <c r="O33" s="96">
        <f t="shared" si="5"/>
        <v>0</v>
      </c>
      <c r="P33" s="97">
        <f t="shared" si="6"/>
        <v>2.8314028314028183</v>
      </c>
      <c r="Q33" s="97" t="str">
        <f t="shared" si="6"/>
        <v>n.a.</v>
      </c>
      <c r="R33" s="97" t="str">
        <f t="shared" si="6"/>
        <v>n.a.</v>
      </c>
      <c r="S33" s="97" t="str">
        <f t="shared" si="6"/>
        <v>n.a.</v>
      </c>
      <c r="T33" s="97">
        <f t="shared" si="7"/>
        <v>1.1612503170889921</v>
      </c>
      <c r="U33" s="97" t="str">
        <f t="shared" si="7"/>
        <v>n.a.</v>
      </c>
      <c r="V33" s="97" t="str">
        <f t="shared" si="7"/>
        <v>n.a.</v>
      </c>
      <c r="W33" s="97" t="str">
        <f t="shared" si="7"/>
        <v>n.a.</v>
      </c>
      <c r="X33" s="96"/>
      <c r="Y33" s="96"/>
      <c r="Z33" s="96"/>
      <c r="AA33" s="96"/>
    </row>
    <row r="34" spans="1:27">
      <c r="A34" s="103">
        <f t="shared" si="1"/>
        <v>1907</v>
      </c>
      <c r="B34" s="6">
        <v>256.31599999999997</v>
      </c>
      <c r="C34" s="183"/>
      <c r="D34" s="196">
        <v>1739</v>
      </c>
      <c r="E34" s="148"/>
      <c r="F34" s="49">
        <v>9674.43</v>
      </c>
      <c r="G34" s="96"/>
      <c r="H34" s="97">
        <f t="shared" si="0"/>
        <v>14.739275445658423</v>
      </c>
      <c r="I34" s="97">
        <f t="shared" si="9"/>
        <v>-1.6094737091759246</v>
      </c>
      <c r="J34" s="97">
        <f t="shared" si="8"/>
        <v>3.7546933667083948</v>
      </c>
      <c r="K34" s="97">
        <v>5.7479590983812017</v>
      </c>
      <c r="L34" s="96">
        <f t="shared" si="2"/>
        <v>1</v>
      </c>
      <c r="M34" s="96">
        <f t="shared" si="3"/>
        <v>0</v>
      </c>
      <c r="N34" s="96">
        <f t="shared" si="4"/>
        <v>0</v>
      </c>
      <c r="O34" s="96">
        <f t="shared" si="5"/>
        <v>0</v>
      </c>
      <c r="P34" s="97">
        <f t="shared" si="6"/>
        <v>3.7546933667083948</v>
      </c>
      <c r="Q34" s="97" t="str">
        <f t="shared" si="6"/>
        <v>n.a.</v>
      </c>
      <c r="R34" s="97" t="str">
        <f t="shared" si="6"/>
        <v>n.a.</v>
      </c>
      <c r="S34" s="97" t="str">
        <f t="shared" si="6"/>
        <v>n.a.</v>
      </c>
      <c r="T34" s="97">
        <f t="shared" si="7"/>
        <v>5.7479590983812017</v>
      </c>
      <c r="U34" s="97" t="str">
        <f t="shared" si="7"/>
        <v>n.a.</v>
      </c>
      <c r="V34" s="97" t="str">
        <f t="shared" si="7"/>
        <v>n.a.</v>
      </c>
      <c r="W34" s="97" t="str">
        <f t="shared" si="7"/>
        <v>n.a.</v>
      </c>
      <c r="X34" s="96"/>
      <c r="Y34" s="96"/>
      <c r="Z34" s="96"/>
      <c r="AA34" s="96"/>
    </row>
    <row r="35" spans="1:27">
      <c r="A35" s="103">
        <f t="shared" si="1"/>
        <v>1908</v>
      </c>
      <c r="B35" s="6">
        <v>254.32300000000001</v>
      </c>
      <c r="C35" s="183"/>
      <c r="D35" s="196">
        <v>1773</v>
      </c>
      <c r="E35" s="148"/>
      <c r="F35" s="49">
        <v>9977.85</v>
      </c>
      <c r="G35" s="96"/>
      <c r="H35" s="97">
        <f t="shared" si="0"/>
        <v>14.344218838127468</v>
      </c>
      <c r="I35" s="97">
        <f t="shared" si="9"/>
        <v>-1.0636117138622634</v>
      </c>
      <c r="J35" s="97">
        <f t="shared" si="8"/>
        <v>3.1363088057901001</v>
      </c>
      <c r="K35" s="97">
        <v>2.1789534699899877</v>
      </c>
      <c r="L35" s="96">
        <f t="shared" si="2"/>
        <v>1</v>
      </c>
      <c r="M35" s="96">
        <f t="shared" si="3"/>
        <v>0</v>
      </c>
      <c r="N35" s="96">
        <f t="shared" si="4"/>
        <v>0</v>
      </c>
      <c r="O35" s="96">
        <f t="shared" si="5"/>
        <v>0</v>
      </c>
      <c r="P35" s="97">
        <f t="shared" si="6"/>
        <v>3.1363088057901001</v>
      </c>
      <c r="Q35" s="97" t="str">
        <f t="shared" si="6"/>
        <v>n.a.</v>
      </c>
      <c r="R35" s="97" t="str">
        <f t="shared" si="6"/>
        <v>n.a.</v>
      </c>
      <c r="S35" s="97" t="str">
        <f t="shared" si="6"/>
        <v>n.a.</v>
      </c>
      <c r="T35" s="97">
        <f t="shared" si="7"/>
        <v>2.1789534699899877</v>
      </c>
      <c r="U35" s="97" t="str">
        <f t="shared" si="7"/>
        <v>n.a.</v>
      </c>
      <c r="V35" s="97" t="str">
        <f t="shared" si="7"/>
        <v>n.a.</v>
      </c>
      <c r="W35" s="97" t="str">
        <f t="shared" si="7"/>
        <v>n.a.</v>
      </c>
      <c r="X35" s="96"/>
      <c r="Y35" s="96"/>
      <c r="Z35" s="96"/>
      <c r="AA35" s="96"/>
    </row>
    <row r="36" spans="1:27">
      <c r="A36" s="103">
        <f t="shared" si="1"/>
        <v>1909</v>
      </c>
      <c r="B36" s="6">
        <v>302.13299999999998</v>
      </c>
      <c r="C36" s="183"/>
      <c r="D36" s="196">
        <v>1828</v>
      </c>
      <c r="E36" s="148"/>
      <c r="F36" s="49">
        <v>10362.959999999999</v>
      </c>
      <c r="G36" s="96"/>
      <c r="H36" s="97">
        <f t="shared" si="0"/>
        <v>16.528063457330415</v>
      </c>
      <c r="I36" s="97">
        <f t="shared" si="9"/>
        <v>1.0087641334213817</v>
      </c>
      <c r="J36" s="97">
        <f t="shared" si="8"/>
        <v>3.8596491228070073</v>
      </c>
      <c r="K36" s="97">
        <v>-3.1948634640674531</v>
      </c>
      <c r="L36" s="96">
        <f t="shared" si="2"/>
        <v>1</v>
      </c>
      <c r="M36" s="96">
        <f t="shared" si="3"/>
        <v>0</v>
      </c>
      <c r="N36" s="96">
        <f t="shared" si="4"/>
        <v>0</v>
      </c>
      <c r="O36" s="96">
        <f t="shared" si="5"/>
        <v>0</v>
      </c>
      <c r="P36" s="97">
        <f t="shared" si="6"/>
        <v>3.8596491228070073</v>
      </c>
      <c r="Q36" s="97" t="str">
        <f t="shared" si="6"/>
        <v>n.a.</v>
      </c>
      <c r="R36" s="97" t="str">
        <f t="shared" si="6"/>
        <v>n.a.</v>
      </c>
      <c r="S36" s="97" t="str">
        <f t="shared" si="6"/>
        <v>n.a.</v>
      </c>
      <c r="T36" s="97">
        <f t="shared" si="7"/>
        <v>-3.1948634640674531</v>
      </c>
      <c r="U36" s="97" t="str">
        <f t="shared" si="7"/>
        <v>n.a.</v>
      </c>
      <c r="V36" s="97" t="str">
        <f t="shared" si="7"/>
        <v>n.a.</v>
      </c>
      <c r="W36" s="97" t="str">
        <f t="shared" si="7"/>
        <v>n.a.</v>
      </c>
      <c r="X36" s="96"/>
      <c r="Y36" s="96"/>
      <c r="Z36" s="96"/>
      <c r="AA36" s="96"/>
    </row>
    <row r="37" spans="1:27">
      <c r="A37" s="103">
        <f t="shared" si="1"/>
        <v>1910</v>
      </c>
      <c r="B37" s="6">
        <v>336.238</v>
      </c>
      <c r="C37" s="183"/>
      <c r="D37" s="196">
        <v>1922</v>
      </c>
      <c r="E37" s="148"/>
      <c r="F37" s="49">
        <v>10678.05</v>
      </c>
      <c r="G37" s="96"/>
      <c r="H37" s="97">
        <f t="shared" si="0"/>
        <v>17.494172736732573</v>
      </c>
      <c r="I37" s="97">
        <f t="shared" si="9"/>
        <v>2.7548972910741494</v>
      </c>
      <c r="J37" s="97">
        <f t="shared" si="8"/>
        <v>3.0405405405405483</v>
      </c>
      <c r="K37" s="97">
        <v>1.0974375366256433</v>
      </c>
      <c r="L37" s="96">
        <f t="shared" si="2"/>
        <v>1</v>
      </c>
      <c r="M37" s="96">
        <f t="shared" si="3"/>
        <v>0</v>
      </c>
      <c r="N37" s="96">
        <f t="shared" si="4"/>
        <v>0</v>
      </c>
      <c r="O37" s="96">
        <f t="shared" si="5"/>
        <v>0</v>
      </c>
      <c r="P37" s="97">
        <f t="shared" si="6"/>
        <v>3.0405405405405483</v>
      </c>
      <c r="Q37" s="97" t="str">
        <f t="shared" si="6"/>
        <v>n.a.</v>
      </c>
      <c r="R37" s="97" t="str">
        <f t="shared" si="6"/>
        <v>n.a.</v>
      </c>
      <c r="S37" s="97" t="str">
        <f t="shared" si="6"/>
        <v>n.a.</v>
      </c>
      <c r="T37" s="97">
        <f t="shared" si="7"/>
        <v>1.0974375366256433</v>
      </c>
      <c r="U37" s="97" t="str">
        <f t="shared" si="7"/>
        <v>n.a.</v>
      </c>
      <c r="V37" s="97" t="str">
        <f t="shared" si="7"/>
        <v>n.a.</v>
      </c>
      <c r="W37" s="97" t="str">
        <f t="shared" si="7"/>
        <v>n.a.</v>
      </c>
      <c r="X37" s="96"/>
      <c r="Y37" s="96"/>
      <c r="Z37" s="96"/>
      <c r="AA37" s="96"/>
    </row>
    <row r="38" spans="1:27">
      <c r="A38" s="103">
        <f t="shared" si="1"/>
        <v>1911</v>
      </c>
      <c r="B38" s="6">
        <v>352.35300000000001</v>
      </c>
      <c r="C38" s="183"/>
      <c r="D38" s="196">
        <v>2051</v>
      </c>
      <c r="E38" s="148"/>
      <c r="F38" s="49">
        <v>11249.88</v>
      </c>
      <c r="G38" s="96"/>
      <c r="H38" s="97">
        <f t="shared" si="0"/>
        <v>17.179570941004389</v>
      </c>
      <c r="I38" s="97">
        <f t="shared" si="9"/>
        <v>2.8353521028769215</v>
      </c>
      <c r="J38" s="97">
        <f t="shared" si="8"/>
        <v>5.3551912568305937</v>
      </c>
      <c r="K38" s="97">
        <v>-1.0855245823892055</v>
      </c>
      <c r="L38" s="96">
        <f t="shared" si="2"/>
        <v>1</v>
      </c>
      <c r="M38" s="96">
        <f t="shared" si="3"/>
        <v>0</v>
      </c>
      <c r="N38" s="96">
        <f t="shared" si="4"/>
        <v>0</v>
      </c>
      <c r="O38" s="96">
        <f t="shared" si="5"/>
        <v>0</v>
      </c>
      <c r="P38" s="97">
        <f t="shared" si="6"/>
        <v>5.3551912568305937</v>
      </c>
      <c r="Q38" s="97" t="str">
        <f t="shared" si="6"/>
        <v>n.a.</v>
      </c>
      <c r="R38" s="97" t="str">
        <f t="shared" si="6"/>
        <v>n.a.</v>
      </c>
      <c r="S38" s="97" t="str">
        <f t="shared" si="6"/>
        <v>n.a.</v>
      </c>
      <c r="T38" s="97">
        <f t="shared" si="7"/>
        <v>-1.0855245823892055</v>
      </c>
      <c r="U38" s="97" t="str">
        <f t="shared" si="7"/>
        <v>n.a.</v>
      </c>
      <c r="V38" s="97" t="str">
        <f t="shared" si="7"/>
        <v>n.a.</v>
      </c>
      <c r="W38" s="97" t="str">
        <f t="shared" si="7"/>
        <v>n.a.</v>
      </c>
      <c r="X38" s="96"/>
      <c r="Y38" s="96"/>
      <c r="Z38" s="96"/>
      <c r="AA38" s="96"/>
    </row>
    <row r="39" spans="1:27">
      <c r="A39" s="103">
        <f t="shared" si="1"/>
        <v>1912</v>
      </c>
      <c r="B39" s="6">
        <v>356.63900000000001</v>
      </c>
      <c r="C39" s="183"/>
      <c r="D39" s="196">
        <v>2159</v>
      </c>
      <c r="E39" s="148"/>
      <c r="F39" s="49">
        <v>11249.88</v>
      </c>
      <c r="G39" s="96"/>
      <c r="H39" s="97">
        <f t="shared" si="0"/>
        <v>16.5187123668365</v>
      </c>
      <c r="I39" s="97">
        <f t="shared" si="9"/>
        <v>-9.3510904939151374E-3</v>
      </c>
      <c r="J39" s="97">
        <f t="shared" si="8"/>
        <v>0</v>
      </c>
      <c r="K39" s="97">
        <v>5.4951787331522066</v>
      </c>
      <c r="L39" s="96">
        <f t="shared" si="2"/>
        <v>1</v>
      </c>
      <c r="M39" s="96">
        <f t="shared" si="3"/>
        <v>0</v>
      </c>
      <c r="N39" s="96">
        <f t="shared" si="4"/>
        <v>0</v>
      </c>
      <c r="O39" s="96">
        <f t="shared" si="5"/>
        <v>0</v>
      </c>
      <c r="P39" s="97">
        <f t="shared" si="6"/>
        <v>0</v>
      </c>
      <c r="Q39" s="97" t="str">
        <f t="shared" si="6"/>
        <v>n.a.</v>
      </c>
      <c r="R39" s="97" t="str">
        <f t="shared" si="6"/>
        <v>n.a.</v>
      </c>
      <c r="S39" s="97" t="str">
        <f t="shared" si="6"/>
        <v>n.a.</v>
      </c>
      <c r="T39" s="97">
        <f t="shared" si="7"/>
        <v>5.4951787331522066</v>
      </c>
      <c r="U39" s="97" t="str">
        <f t="shared" si="7"/>
        <v>n.a.</v>
      </c>
      <c r="V39" s="97" t="str">
        <f t="shared" si="7"/>
        <v>n.a.</v>
      </c>
      <c r="W39" s="97" t="str">
        <f t="shared" si="7"/>
        <v>n.a.</v>
      </c>
      <c r="X39" s="96"/>
      <c r="Y39" s="96"/>
      <c r="Z39" s="96"/>
      <c r="AA39" s="96"/>
    </row>
    <row r="40" spans="1:27">
      <c r="A40" s="103">
        <v>1913</v>
      </c>
      <c r="B40" s="6">
        <v>358.06</v>
      </c>
      <c r="C40" s="183"/>
      <c r="D40" s="196">
        <v>2301</v>
      </c>
      <c r="E40" s="148"/>
      <c r="F40" s="49">
        <v>11670</v>
      </c>
      <c r="G40" s="96"/>
      <c r="H40" s="97">
        <f t="shared" si="0"/>
        <v>15.561060408518035</v>
      </c>
      <c r="I40" s="97">
        <f t="shared" si="9"/>
        <v>-1.9331123282145377</v>
      </c>
      <c r="J40" s="97">
        <f t="shared" si="8"/>
        <v>3.7344398340249052</v>
      </c>
      <c r="K40" s="97">
        <v>4.1686655725287274</v>
      </c>
      <c r="L40" s="96">
        <f t="shared" si="2"/>
        <v>1</v>
      </c>
      <c r="M40" s="96">
        <f t="shared" si="3"/>
        <v>0</v>
      </c>
      <c r="N40" s="96">
        <f t="shared" si="4"/>
        <v>0</v>
      </c>
      <c r="O40" s="96">
        <f t="shared" si="5"/>
        <v>0</v>
      </c>
      <c r="P40" s="97">
        <f t="shared" si="6"/>
        <v>3.7344398340249052</v>
      </c>
      <c r="Q40" s="97" t="str">
        <f t="shared" si="6"/>
        <v>n.a.</v>
      </c>
      <c r="R40" s="97" t="str">
        <f t="shared" si="6"/>
        <v>n.a.</v>
      </c>
      <c r="S40" s="97" t="str">
        <f t="shared" si="6"/>
        <v>n.a.</v>
      </c>
      <c r="T40" s="97">
        <f t="shared" si="7"/>
        <v>4.1686655725287274</v>
      </c>
      <c r="U40" s="97" t="str">
        <f t="shared" si="7"/>
        <v>n.a.</v>
      </c>
      <c r="V40" s="97" t="str">
        <f t="shared" si="7"/>
        <v>n.a.</v>
      </c>
      <c r="W40" s="97" t="str">
        <f t="shared" si="7"/>
        <v>n.a.</v>
      </c>
      <c r="X40" s="96"/>
      <c r="Y40" s="96"/>
      <c r="Z40" s="96"/>
      <c r="AA40" s="96"/>
    </row>
    <row r="41" spans="1:27">
      <c r="A41" s="103">
        <v>1914</v>
      </c>
      <c r="B41" s="5">
        <v>360.9</v>
      </c>
      <c r="C41" s="5"/>
      <c r="E41" s="148"/>
      <c r="F41" s="49">
        <v>12405.21</v>
      </c>
      <c r="G41" s="96"/>
      <c r="H41" s="132"/>
      <c r="I41" s="132"/>
      <c r="J41" s="97">
        <f t="shared" si="8"/>
        <v>6.2999999999999945</v>
      </c>
      <c r="K41" s="149">
        <v>2.9983517548962446</v>
      </c>
      <c r="L41" s="148">
        <f t="shared" si="2"/>
        <v>0</v>
      </c>
      <c r="M41" s="148">
        <f t="shared" si="3"/>
        <v>0</v>
      </c>
      <c r="N41" s="148">
        <f t="shared" si="4"/>
        <v>0</v>
      </c>
      <c r="O41" s="148">
        <f t="shared" si="5"/>
        <v>0</v>
      </c>
      <c r="P41" s="149" t="str">
        <f t="shared" si="6"/>
        <v>n.a.</v>
      </c>
      <c r="Q41" s="149" t="str">
        <f t="shared" si="6"/>
        <v>n.a.</v>
      </c>
      <c r="R41" s="149" t="str">
        <f t="shared" si="6"/>
        <v>n.a.</v>
      </c>
      <c r="S41" s="149" t="str">
        <f t="shared" si="6"/>
        <v>n.a.</v>
      </c>
      <c r="T41" s="149" t="str">
        <f t="shared" si="7"/>
        <v>n.a.</v>
      </c>
      <c r="U41" s="149" t="str">
        <f t="shared" si="7"/>
        <v>n.a.</v>
      </c>
      <c r="V41" s="149" t="str">
        <f t="shared" si="7"/>
        <v>n.a.</v>
      </c>
      <c r="W41" s="149" t="str">
        <f t="shared" si="7"/>
        <v>n.a.</v>
      </c>
      <c r="X41" s="148"/>
      <c r="Y41" s="148"/>
      <c r="Z41" s="148"/>
      <c r="AA41" s="148"/>
    </row>
    <row r="42" spans="1:27">
      <c r="A42" s="103">
        <v>1915</v>
      </c>
      <c r="B42" s="4">
        <v>392.6</v>
      </c>
      <c r="C42" s="4"/>
      <c r="E42" s="148"/>
      <c r="F42" s="49">
        <v>11541.63</v>
      </c>
      <c r="G42" s="96"/>
      <c r="H42" s="132"/>
      <c r="I42" s="132"/>
      <c r="J42" s="97">
        <f t="shared" si="8"/>
        <v>-6.9614299153339605</v>
      </c>
      <c r="K42" s="149">
        <v>16.002635728237586</v>
      </c>
      <c r="L42" s="148">
        <f t="shared" si="2"/>
        <v>0</v>
      </c>
      <c r="M42" s="148">
        <f t="shared" si="3"/>
        <v>0</v>
      </c>
      <c r="N42" s="148">
        <f t="shared" si="4"/>
        <v>0</v>
      </c>
      <c r="O42" s="148">
        <f t="shared" si="5"/>
        <v>0</v>
      </c>
      <c r="P42" s="149" t="str">
        <f t="shared" si="6"/>
        <v>n.a.</v>
      </c>
      <c r="Q42" s="149" t="str">
        <f t="shared" si="6"/>
        <v>n.a.</v>
      </c>
      <c r="R42" s="149" t="str">
        <f t="shared" si="6"/>
        <v>n.a.</v>
      </c>
      <c r="S42" s="149" t="str">
        <f t="shared" si="6"/>
        <v>n.a.</v>
      </c>
      <c r="T42" s="149" t="str">
        <f t="shared" si="7"/>
        <v>n.a.</v>
      </c>
      <c r="U42" s="149" t="str">
        <f t="shared" si="7"/>
        <v>n.a.</v>
      </c>
      <c r="V42" s="149" t="str">
        <f t="shared" si="7"/>
        <v>n.a.</v>
      </c>
      <c r="W42" s="149" t="str">
        <f t="shared" si="7"/>
        <v>n.a.</v>
      </c>
      <c r="X42" s="148"/>
      <c r="Y42" s="148"/>
      <c r="Z42" s="148"/>
      <c r="AA42" s="148"/>
    </row>
    <row r="43" spans="1:27">
      <c r="A43" s="103">
        <v>1916</v>
      </c>
      <c r="B43" s="4">
        <v>461</v>
      </c>
      <c r="C43" s="4"/>
      <c r="E43" s="148"/>
      <c r="F43" s="49">
        <v>12031.77</v>
      </c>
      <c r="G43" s="96"/>
      <c r="H43" s="132"/>
      <c r="I43" s="132"/>
      <c r="J43" s="97">
        <f t="shared" si="8"/>
        <v>4.2467138523761383</v>
      </c>
      <c r="K43" s="149">
        <v>25.859655529182646</v>
      </c>
      <c r="L43" s="148">
        <f t="shared" si="2"/>
        <v>0</v>
      </c>
      <c r="M43" s="148">
        <f t="shared" si="3"/>
        <v>0</v>
      </c>
      <c r="N43" s="148">
        <f t="shared" si="4"/>
        <v>0</v>
      </c>
      <c r="O43" s="148">
        <f t="shared" si="5"/>
        <v>0</v>
      </c>
      <c r="P43" s="149" t="str">
        <f t="shared" si="6"/>
        <v>n.a.</v>
      </c>
      <c r="Q43" s="149" t="str">
        <f t="shared" si="6"/>
        <v>n.a.</v>
      </c>
      <c r="R43" s="149" t="str">
        <f t="shared" si="6"/>
        <v>n.a.</v>
      </c>
      <c r="S43" s="149" t="str">
        <f t="shared" si="6"/>
        <v>n.a.</v>
      </c>
      <c r="T43" s="149" t="str">
        <f t="shared" si="7"/>
        <v>n.a.</v>
      </c>
      <c r="U43" s="149" t="str">
        <f t="shared" si="7"/>
        <v>n.a.</v>
      </c>
      <c r="V43" s="149" t="str">
        <f t="shared" si="7"/>
        <v>n.a.</v>
      </c>
      <c r="W43" s="149" t="str">
        <f t="shared" si="7"/>
        <v>n.a.</v>
      </c>
      <c r="X43" s="148"/>
      <c r="Y43" s="148"/>
      <c r="Z43" s="148"/>
      <c r="AA43" s="148"/>
    </row>
    <row r="44" spans="1:27">
      <c r="A44" s="103">
        <v>1917</v>
      </c>
      <c r="B44" s="4">
        <v>589.1</v>
      </c>
      <c r="C44" s="4"/>
      <c r="E44" s="148"/>
      <c r="F44" s="49">
        <v>11319.9</v>
      </c>
      <c r="G44" s="96"/>
      <c r="H44" s="132"/>
      <c r="I44" s="132"/>
      <c r="J44" s="97">
        <f t="shared" si="8"/>
        <v>-5.9165858389912724</v>
      </c>
      <c r="K44" s="149">
        <v>6.165377176015479</v>
      </c>
      <c r="L44" s="148">
        <f t="shared" si="2"/>
        <v>0</v>
      </c>
      <c r="M44" s="148">
        <f t="shared" si="3"/>
        <v>0</v>
      </c>
      <c r="N44" s="148">
        <f t="shared" si="4"/>
        <v>0</v>
      </c>
      <c r="O44" s="148">
        <f t="shared" si="5"/>
        <v>0</v>
      </c>
      <c r="P44" s="149" t="str">
        <f t="shared" si="6"/>
        <v>n.a.</v>
      </c>
      <c r="Q44" s="149" t="str">
        <f t="shared" si="6"/>
        <v>n.a.</v>
      </c>
      <c r="R44" s="149" t="str">
        <f t="shared" si="6"/>
        <v>n.a.</v>
      </c>
      <c r="S44" s="149" t="str">
        <f t="shared" si="6"/>
        <v>n.a.</v>
      </c>
      <c r="T44" s="149" t="str">
        <f t="shared" si="7"/>
        <v>n.a.</v>
      </c>
      <c r="U44" s="149" t="str">
        <f t="shared" si="7"/>
        <v>n.a.</v>
      </c>
      <c r="V44" s="149" t="str">
        <f t="shared" si="7"/>
        <v>n.a.</v>
      </c>
      <c r="W44" s="149" t="str">
        <f t="shared" si="7"/>
        <v>n.a.</v>
      </c>
      <c r="X44" s="148"/>
      <c r="Y44" s="148"/>
      <c r="Z44" s="148"/>
      <c r="AA44" s="148"/>
    </row>
    <row r="45" spans="1:27">
      <c r="A45" s="103">
        <v>1918</v>
      </c>
      <c r="B45" s="4">
        <v>603.29999999999995</v>
      </c>
      <c r="C45" s="4"/>
      <c r="E45" s="148"/>
      <c r="F45" s="49">
        <v>10946.46</v>
      </c>
      <c r="G45" s="96"/>
      <c r="H45" s="132"/>
      <c r="I45" s="132"/>
      <c r="J45" s="97">
        <f t="shared" si="8"/>
        <v>-3.2989690721649478</v>
      </c>
      <c r="K45" s="149">
        <v>17.418963030441045</v>
      </c>
      <c r="L45" s="148">
        <f t="shared" si="2"/>
        <v>0</v>
      </c>
      <c r="M45" s="148">
        <f t="shared" si="3"/>
        <v>0</v>
      </c>
      <c r="N45" s="148">
        <f t="shared" si="4"/>
        <v>0</v>
      </c>
      <c r="O45" s="148">
        <f t="shared" si="5"/>
        <v>0</v>
      </c>
      <c r="P45" s="149" t="str">
        <f t="shared" si="6"/>
        <v>n.a.</v>
      </c>
      <c r="Q45" s="149" t="str">
        <f t="shared" si="6"/>
        <v>n.a.</v>
      </c>
      <c r="R45" s="149" t="str">
        <f t="shared" si="6"/>
        <v>n.a.</v>
      </c>
      <c r="S45" s="149" t="str">
        <f t="shared" si="6"/>
        <v>n.a.</v>
      </c>
      <c r="T45" s="149" t="str">
        <f t="shared" si="7"/>
        <v>n.a.</v>
      </c>
      <c r="U45" s="149" t="str">
        <f t="shared" si="7"/>
        <v>n.a.</v>
      </c>
      <c r="V45" s="149" t="str">
        <f t="shared" si="7"/>
        <v>n.a.</v>
      </c>
      <c r="W45" s="149" t="str">
        <f t="shared" si="7"/>
        <v>n.a.</v>
      </c>
      <c r="X45" s="148"/>
      <c r="Y45" s="148"/>
      <c r="Z45" s="148"/>
      <c r="AA45" s="148"/>
    </row>
    <row r="46" spans="1:27">
      <c r="A46" s="103">
        <v>1919</v>
      </c>
      <c r="B46" s="4">
        <v>780.5</v>
      </c>
      <c r="C46" s="4"/>
      <c r="E46" s="148"/>
      <c r="F46" s="49">
        <v>12358.53</v>
      </c>
      <c r="G46" s="96"/>
      <c r="H46" s="132"/>
      <c r="I46" s="132"/>
      <c r="J46" s="97">
        <f t="shared" si="8"/>
        <v>12.899786780383815</v>
      </c>
      <c r="K46" s="149">
        <v>15.933952261501478</v>
      </c>
      <c r="L46" s="148">
        <f t="shared" si="2"/>
        <v>0</v>
      </c>
      <c r="M46" s="148">
        <f t="shared" si="3"/>
        <v>0</v>
      </c>
      <c r="N46" s="148">
        <f t="shared" si="4"/>
        <v>0</v>
      </c>
      <c r="O46" s="148">
        <f t="shared" si="5"/>
        <v>0</v>
      </c>
      <c r="P46" s="149" t="str">
        <f t="shared" si="6"/>
        <v>n.a.</v>
      </c>
      <c r="Q46" s="149" t="str">
        <f t="shared" si="6"/>
        <v>n.a.</v>
      </c>
      <c r="R46" s="149" t="str">
        <f t="shared" si="6"/>
        <v>n.a.</v>
      </c>
      <c r="S46" s="149" t="str">
        <f t="shared" si="6"/>
        <v>n.a.</v>
      </c>
      <c r="T46" s="149" t="str">
        <f t="shared" si="7"/>
        <v>n.a.</v>
      </c>
      <c r="U46" s="149" t="str">
        <f t="shared" si="7"/>
        <v>n.a.</v>
      </c>
      <c r="V46" s="149" t="str">
        <f t="shared" si="7"/>
        <v>n.a.</v>
      </c>
      <c r="W46" s="149" t="str">
        <f t="shared" si="7"/>
        <v>n.a.</v>
      </c>
      <c r="X46" s="148"/>
      <c r="Y46" s="148"/>
      <c r="Z46" s="148"/>
      <c r="AA46" s="148"/>
    </row>
    <row r="47" spans="1:27">
      <c r="A47" s="103">
        <v>1920</v>
      </c>
      <c r="B47" s="4">
        <v>926.2</v>
      </c>
      <c r="C47" s="4"/>
      <c r="E47" s="148"/>
      <c r="F47" s="49">
        <v>12942.03</v>
      </c>
      <c r="G47" s="96"/>
      <c r="H47" s="132"/>
      <c r="I47" s="132"/>
      <c r="J47" s="97">
        <f t="shared" si="8"/>
        <v>4.7214353163361755</v>
      </c>
      <c r="K47" s="149">
        <v>24.205618942461037</v>
      </c>
      <c r="L47" s="148">
        <f t="shared" si="2"/>
        <v>0</v>
      </c>
      <c r="M47" s="148">
        <f t="shared" si="3"/>
        <v>0</v>
      </c>
      <c r="N47" s="148">
        <f t="shared" si="4"/>
        <v>0</v>
      </c>
      <c r="O47" s="148">
        <f t="shared" si="5"/>
        <v>0</v>
      </c>
      <c r="P47" s="149" t="str">
        <f t="shared" si="6"/>
        <v>n.a.</v>
      </c>
      <c r="Q47" s="149" t="str">
        <f t="shared" si="6"/>
        <v>n.a.</v>
      </c>
      <c r="R47" s="149" t="str">
        <f t="shared" si="6"/>
        <v>n.a.</v>
      </c>
      <c r="S47" s="149" t="str">
        <f t="shared" si="6"/>
        <v>n.a.</v>
      </c>
      <c r="T47" s="149" t="str">
        <f t="shared" si="7"/>
        <v>n.a.</v>
      </c>
      <c r="U47" s="149" t="str">
        <f t="shared" si="7"/>
        <v>n.a.</v>
      </c>
      <c r="V47" s="149" t="str">
        <f t="shared" si="7"/>
        <v>n.a.</v>
      </c>
      <c r="W47" s="149" t="str">
        <f t="shared" si="7"/>
        <v>n.a.</v>
      </c>
      <c r="X47" s="148"/>
      <c r="Y47" s="148"/>
      <c r="Z47" s="148"/>
      <c r="AA47" s="148"/>
    </row>
    <row r="48" spans="1:27">
      <c r="A48" s="103">
        <v>1921</v>
      </c>
      <c r="B48" s="4">
        <v>1017.9</v>
      </c>
      <c r="C48" s="4"/>
      <c r="E48" s="148"/>
      <c r="F48" s="49">
        <v>12568.59</v>
      </c>
      <c r="G48" s="96"/>
      <c r="H48" s="132"/>
      <c r="I48" s="132"/>
      <c r="J48" s="97">
        <f t="shared" si="8"/>
        <v>-2.8854824165915227</v>
      </c>
      <c r="K48" s="149">
        <v>-9.7877231421285149</v>
      </c>
      <c r="L48" s="148">
        <f t="shared" si="2"/>
        <v>0</v>
      </c>
      <c r="M48" s="148">
        <f t="shared" si="3"/>
        <v>0</v>
      </c>
      <c r="N48" s="148">
        <f t="shared" si="4"/>
        <v>0</v>
      </c>
      <c r="O48" s="148">
        <f t="shared" si="5"/>
        <v>0</v>
      </c>
      <c r="P48" s="149" t="str">
        <f t="shared" si="6"/>
        <v>n.a.</v>
      </c>
      <c r="Q48" s="149" t="str">
        <f t="shared" si="6"/>
        <v>n.a.</v>
      </c>
      <c r="R48" s="149" t="str">
        <f t="shared" si="6"/>
        <v>n.a.</v>
      </c>
      <c r="S48" s="149" t="str">
        <f t="shared" si="6"/>
        <v>n.a.</v>
      </c>
      <c r="T48" s="149" t="str">
        <f t="shared" si="7"/>
        <v>n.a.</v>
      </c>
      <c r="U48" s="149" t="str">
        <f t="shared" si="7"/>
        <v>n.a.</v>
      </c>
      <c r="V48" s="149" t="str">
        <f t="shared" si="7"/>
        <v>n.a.</v>
      </c>
      <c r="W48" s="149" t="str">
        <f t="shared" si="7"/>
        <v>n.a.</v>
      </c>
      <c r="X48" s="148"/>
      <c r="Y48" s="148"/>
      <c r="Z48" s="148"/>
      <c r="AA48" s="148"/>
    </row>
    <row r="49" spans="1:27">
      <c r="A49" s="103">
        <v>1922</v>
      </c>
      <c r="B49" s="4">
        <v>1125.0999999999999</v>
      </c>
      <c r="C49" s="4"/>
      <c r="E49" s="148"/>
      <c r="F49" s="49">
        <v>13840.62</v>
      </c>
      <c r="G49" s="96"/>
      <c r="H49" s="132"/>
      <c r="I49" s="132"/>
      <c r="J49" s="97">
        <f t="shared" si="8"/>
        <v>10.120705663881147</v>
      </c>
      <c r="K49" s="149">
        <v>-6.604355789138407</v>
      </c>
      <c r="L49" s="148">
        <f t="shared" si="2"/>
        <v>0</v>
      </c>
      <c r="M49" s="148">
        <f t="shared" si="3"/>
        <v>0</v>
      </c>
      <c r="N49" s="148">
        <f t="shared" si="4"/>
        <v>0</v>
      </c>
      <c r="O49" s="148">
        <f t="shared" si="5"/>
        <v>0</v>
      </c>
      <c r="P49" s="149" t="str">
        <f t="shared" si="6"/>
        <v>n.a.</v>
      </c>
      <c r="Q49" s="149" t="str">
        <f t="shared" si="6"/>
        <v>n.a.</v>
      </c>
      <c r="R49" s="149" t="str">
        <f t="shared" si="6"/>
        <v>n.a.</v>
      </c>
      <c r="S49" s="149" t="str">
        <f t="shared" si="6"/>
        <v>n.a.</v>
      </c>
      <c r="T49" s="149" t="str">
        <f t="shared" si="7"/>
        <v>n.a.</v>
      </c>
      <c r="U49" s="149" t="str">
        <f t="shared" si="7"/>
        <v>n.a.</v>
      </c>
      <c r="V49" s="149" t="str">
        <f t="shared" si="7"/>
        <v>n.a.</v>
      </c>
      <c r="W49" s="149" t="str">
        <f t="shared" si="7"/>
        <v>n.a.</v>
      </c>
      <c r="X49" s="148"/>
      <c r="Y49" s="148"/>
      <c r="Z49" s="148"/>
      <c r="AA49" s="148"/>
    </row>
    <row r="50" spans="1:27">
      <c r="A50" s="103">
        <v>1923</v>
      </c>
      <c r="B50" s="4">
        <v>1124.5</v>
      </c>
      <c r="C50" s="4"/>
      <c r="E50" s="148"/>
      <c r="F50" s="49">
        <v>15299.37</v>
      </c>
      <c r="G50" s="96"/>
      <c r="H50" s="132"/>
      <c r="I50" s="132"/>
      <c r="J50" s="97">
        <f t="shared" si="8"/>
        <v>10.539629005059027</v>
      </c>
      <c r="K50" s="149">
        <v>5.5569173709620685</v>
      </c>
      <c r="L50" s="148">
        <f t="shared" si="2"/>
        <v>0</v>
      </c>
      <c r="M50" s="148">
        <f t="shared" si="3"/>
        <v>0</v>
      </c>
      <c r="N50" s="148">
        <f t="shared" si="4"/>
        <v>0</v>
      </c>
      <c r="O50" s="148">
        <f t="shared" si="5"/>
        <v>0</v>
      </c>
      <c r="P50" s="149" t="str">
        <f t="shared" si="6"/>
        <v>n.a.</v>
      </c>
      <c r="Q50" s="149" t="str">
        <f t="shared" si="6"/>
        <v>n.a.</v>
      </c>
      <c r="R50" s="149" t="str">
        <f t="shared" si="6"/>
        <v>n.a.</v>
      </c>
      <c r="S50" s="149" t="str">
        <f t="shared" si="6"/>
        <v>n.a.</v>
      </c>
      <c r="T50" s="149" t="str">
        <f t="shared" si="7"/>
        <v>n.a.</v>
      </c>
      <c r="U50" s="149" t="str">
        <f t="shared" si="7"/>
        <v>n.a.</v>
      </c>
      <c r="V50" s="149" t="str">
        <f t="shared" si="7"/>
        <v>n.a.</v>
      </c>
      <c r="W50" s="149" t="str">
        <f t="shared" si="7"/>
        <v>n.a.</v>
      </c>
      <c r="X50" s="148"/>
      <c r="Y50" s="148"/>
      <c r="Z50" s="148"/>
      <c r="AA50" s="148"/>
    </row>
    <row r="51" spans="1:27">
      <c r="A51" s="103">
        <v>1924</v>
      </c>
      <c r="B51" s="4">
        <v>1133.8</v>
      </c>
      <c r="C51" s="4"/>
      <c r="E51" s="148"/>
      <c r="F51" s="49">
        <v>15346.05</v>
      </c>
      <c r="G51" s="96"/>
      <c r="J51" s="97">
        <f t="shared" si="8"/>
        <v>0.30511060259343914</v>
      </c>
      <c r="K51" s="149">
        <v>5.7409408034893934</v>
      </c>
      <c r="L51" s="148">
        <f t="shared" si="2"/>
        <v>0</v>
      </c>
      <c r="M51" s="148">
        <f t="shared" si="3"/>
        <v>0</v>
      </c>
      <c r="N51" s="148">
        <f t="shared" si="4"/>
        <v>0</v>
      </c>
      <c r="O51" s="148">
        <f t="shared" si="5"/>
        <v>0</v>
      </c>
      <c r="P51" s="149" t="str">
        <f t="shared" si="6"/>
        <v>n.a.</v>
      </c>
      <c r="Q51" s="149" t="str">
        <f t="shared" si="6"/>
        <v>n.a.</v>
      </c>
      <c r="R51" s="149" t="str">
        <f t="shared" si="6"/>
        <v>n.a.</v>
      </c>
      <c r="S51" s="149" t="str">
        <f t="shared" si="6"/>
        <v>n.a.</v>
      </c>
      <c r="T51" s="149" t="str">
        <f t="shared" si="7"/>
        <v>n.a.</v>
      </c>
      <c r="U51" s="149" t="str">
        <f t="shared" si="7"/>
        <v>n.a.</v>
      </c>
      <c r="V51" s="149" t="str">
        <f t="shared" si="7"/>
        <v>n.a.</v>
      </c>
      <c r="W51" s="149" t="str">
        <f t="shared" si="7"/>
        <v>n.a.</v>
      </c>
      <c r="X51" s="148"/>
      <c r="Y51" s="148"/>
      <c r="Z51" s="148"/>
      <c r="AA51" s="148"/>
    </row>
    <row r="52" spans="1:27">
      <c r="A52" s="103">
        <v>1925</v>
      </c>
      <c r="B52" s="4">
        <v>1129.2</v>
      </c>
      <c r="C52" s="4"/>
      <c r="E52" s="148"/>
      <c r="F52" s="49">
        <v>14995.95</v>
      </c>
      <c r="G52" s="96"/>
      <c r="J52" s="97">
        <f t="shared" si="8"/>
        <v>-2.2813688212927619</v>
      </c>
      <c r="K52" s="149">
        <v>-12.217246416942764</v>
      </c>
      <c r="L52" s="148">
        <f t="shared" si="2"/>
        <v>0</v>
      </c>
      <c r="M52" s="148">
        <f t="shared" si="3"/>
        <v>0</v>
      </c>
      <c r="N52" s="148">
        <f t="shared" si="4"/>
        <v>0</v>
      </c>
      <c r="O52" s="148">
        <f t="shared" si="5"/>
        <v>0</v>
      </c>
      <c r="P52" s="149" t="str">
        <f t="shared" si="6"/>
        <v>n.a.</v>
      </c>
      <c r="Q52" s="149" t="str">
        <f t="shared" si="6"/>
        <v>n.a.</v>
      </c>
      <c r="R52" s="149" t="str">
        <f t="shared" si="6"/>
        <v>n.a.</v>
      </c>
      <c r="S52" s="149" t="str">
        <f t="shared" si="6"/>
        <v>n.a.</v>
      </c>
      <c r="T52" s="149" t="str">
        <f t="shared" si="7"/>
        <v>n.a.</v>
      </c>
      <c r="U52" s="149" t="str">
        <f t="shared" si="7"/>
        <v>n.a.</v>
      </c>
      <c r="V52" s="149" t="str">
        <f t="shared" si="7"/>
        <v>n.a.</v>
      </c>
      <c r="W52" s="149" t="str">
        <f t="shared" si="7"/>
        <v>n.a.</v>
      </c>
      <c r="X52" s="148"/>
      <c r="Y52" s="148"/>
      <c r="Z52" s="148"/>
      <c r="AA52" s="148"/>
    </row>
    <row r="53" spans="1:27">
      <c r="A53" s="103">
        <v>1926</v>
      </c>
      <c r="B53" s="4">
        <v>1145.8</v>
      </c>
      <c r="C53" s="4"/>
      <c r="E53" s="148"/>
      <c r="F53" s="49">
        <v>15871.2</v>
      </c>
      <c r="G53" s="96"/>
      <c r="J53" s="97">
        <f t="shared" si="8"/>
        <v>5.8365758754863828</v>
      </c>
      <c r="K53" s="149">
        <v>-6.7015467618073963</v>
      </c>
      <c r="L53" s="148">
        <f t="shared" si="2"/>
        <v>0</v>
      </c>
      <c r="M53" s="148">
        <f t="shared" si="3"/>
        <v>0</v>
      </c>
      <c r="N53" s="148">
        <f t="shared" si="4"/>
        <v>0</v>
      </c>
      <c r="O53" s="148">
        <f t="shared" si="5"/>
        <v>0</v>
      </c>
      <c r="P53" s="149" t="str">
        <f t="shared" si="6"/>
        <v>n.a.</v>
      </c>
      <c r="Q53" s="149" t="str">
        <f t="shared" si="6"/>
        <v>n.a.</v>
      </c>
      <c r="R53" s="149" t="str">
        <f t="shared" si="6"/>
        <v>n.a.</v>
      </c>
      <c r="S53" s="149" t="str">
        <f t="shared" si="6"/>
        <v>n.a.</v>
      </c>
      <c r="T53" s="149" t="str">
        <f t="shared" si="7"/>
        <v>n.a.</v>
      </c>
      <c r="U53" s="149" t="str">
        <f t="shared" si="7"/>
        <v>n.a.</v>
      </c>
      <c r="V53" s="149" t="str">
        <f t="shared" si="7"/>
        <v>n.a.</v>
      </c>
      <c r="W53" s="149" t="str">
        <f t="shared" si="7"/>
        <v>n.a.</v>
      </c>
      <c r="X53" s="148"/>
      <c r="Y53" s="148"/>
      <c r="Z53" s="148"/>
      <c r="AA53" s="148"/>
    </row>
    <row r="54" spans="1:27">
      <c r="A54" s="103">
        <v>1927</v>
      </c>
      <c r="B54" s="4">
        <v>1143.4000000000001</v>
      </c>
      <c r="C54" s="4"/>
      <c r="E54" s="148"/>
      <c r="F54" s="49">
        <v>16186.29</v>
      </c>
      <c r="G54" s="96"/>
      <c r="J54" s="97">
        <f t="shared" si="8"/>
        <v>1.9852941176470518</v>
      </c>
      <c r="K54" s="149">
        <v>-2.7619414034719387</v>
      </c>
      <c r="L54" s="148">
        <f t="shared" si="2"/>
        <v>0</v>
      </c>
      <c r="M54" s="148">
        <f t="shared" si="3"/>
        <v>0</v>
      </c>
      <c r="N54" s="148">
        <f t="shared" si="4"/>
        <v>0</v>
      </c>
      <c r="O54" s="148">
        <f t="shared" si="5"/>
        <v>0</v>
      </c>
      <c r="P54" s="149" t="str">
        <f t="shared" si="6"/>
        <v>n.a.</v>
      </c>
      <c r="Q54" s="149" t="str">
        <f t="shared" si="6"/>
        <v>n.a.</v>
      </c>
      <c r="R54" s="149" t="str">
        <f t="shared" si="6"/>
        <v>n.a.</v>
      </c>
      <c r="S54" s="149" t="str">
        <f t="shared" si="6"/>
        <v>n.a.</v>
      </c>
      <c r="T54" s="149" t="str">
        <f t="shared" si="7"/>
        <v>n.a.</v>
      </c>
      <c r="U54" s="149" t="str">
        <f t="shared" si="7"/>
        <v>n.a.</v>
      </c>
      <c r="V54" s="149" t="str">
        <f t="shared" si="7"/>
        <v>n.a.</v>
      </c>
      <c r="W54" s="149" t="str">
        <f t="shared" si="7"/>
        <v>n.a.</v>
      </c>
      <c r="X54" s="148"/>
      <c r="Y54" s="148"/>
      <c r="Z54" s="148"/>
      <c r="AA54" s="148"/>
    </row>
    <row r="55" spans="1:27">
      <c r="A55" s="103">
        <v>1928</v>
      </c>
      <c r="B55" s="4">
        <v>1167</v>
      </c>
      <c r="C55" s="4"/>
      <c r="E55" s="148"/>
      <c r="F55" s="49">
        <v>16734.78</v>
      </c>
      <c r="G55" s="96"/>
      <c r="J55" s="97">
        <f t="shared" si="8"/>
        <v>3.3886085075702788</v>
      </c>
      <c r="K55" s="97">
        <v>-2.2732722651191839</v>
      </c>
      <c r="L55" s="96">
        <f t="shared" si="2"/>
        <v>0</v>
      </c>
      <c r="M55" s="96">
        <f t="shared" si="3"/>
        <v>0</v>
      </c>
      <c r="N55" s="96">
        <f t="shared" si="4"/>
        <v>0</v>
      </c>
      <c r="O55" s="96">
        <f t="shared" si="5"/>
        <v>0</v>
      </c>
      <c r="P55" s="97" t="str">
        <f t="shared" si="6"/>
        <v>n.a.</v>
      </c>
      <c r="Q55" s="97" t="str">
        <f t="shared" si="6"/>
        <v>n.a.</v>
      </c>
      <c r="R55" s="97" t="str">
        <f t="shared" si="6"/>
        <v>n.a.</v>
      </c>
      <c r="S55" s="97" t="str">
        <f t="shared" si="6"/>
        <v>n.a.</v>
      </c>
      <c r="T55" s="97" t="str">
        <f t="shared" si="7"/>
        <v>n.a.</v>
      </c>
      <c r="U55" s="97" t="str">
        <f t="shared" si="7"/>
        <v>n.a.</v>
      </c>
      <c r="V55" s="97" t="str">
        <f t="shared" si="7"/>
        <v>n.a.</v>
      </c>
      <c r="W55" s="97" t="str">
        <f t="shared" si="7"/>
        <v>n.a.</v>
      </c>
      <c r="X55" s="96"/>
      <c r="Y55" s="96"/>
      <c r="Z55" s="96"/>
      <c r="AA55" s="96"/>
    </row>
    <row r="56" spans="1:27">
      <c r="A56" s="103">
        <v>1929</v>
      </c>
      <c r="B56" s="4">
        <v>1380.9</v>
      </c>
      <c r="C56" s="4"/>
      <c r="E56" s="148"/>
      <c r="F56" s="49">
        <v>17855.099999999999</v>
      </c>
      <c r="G56" s="96"/>
      <c r="J56" s="97">
        <f t="shared" si="8"/>
        <v>6.6945606694560622</v>
      </c>
      <c r="K56" s="97">
        <v>0</v>
      </c>
      <c r="L56" s="96">
        <f t="shared" si="2"/>
        <v>0</v>
      </c>
      <c r="M56" s="96">
        <f t="shared" si="3"/>
        <v>0</v>
      </c>
      <c r="N56" s="96">
        <f t="shared" si="4"/>
        <v>0</v>
      </c>
      <c r="O56" s="96">
        <f t="shared" si="5"/>
        <v>0</v>
      </c>
      <c r="P56" s="97" t="str">
        <f t="shared" si="6"/>
        <v>n.a.</v>
      </c>
      <c r="Q56" s="97" t="str">
        <f t="shared" si="6"/>
        <v>n.a.</v>
      </c>
      <c r="R56" s="97" t="str">
        <f t="shared" si="6"/>
        <v>n.a.</v>
      </c>
      <c r="S56" s="97" t="str">
        <f t="shared" si="6"/>
        <v>n.a.</v>
      </c>
      <c r="T56" s="97" t="str">
        <f t="shared" si="7"/>
        <v>n.a.</v>
      </c>
      <c r="U56" s="97" t="str">
        <f t="shared" si="7"/>
        <v>n.a.</v>
      </c>
      <c r="V56" s="97" t="str">
        <f t="shared" si="7"/>
        <v>n.a.</v>
      </c>
      <c r="W56" s="97" t="str">
        <f t="shared" si="7"/>
        <v>n.a.</v>
      </c>
      <c r="X56" s="96"/>
      <c r="Y56" s="96"/>
      <c r="Z56" s="96"/>
      <c r="AA56" s="96"/>
    </row>
    <row r="57" spans="1:27">
      <c r="A57" s="103">
        <v>1930</v>
      </c>
      <c r="B57" s="4">
        <v>1344.1999999999998</v>
      </c>
      <c r="C57" s="4"/>
      <c r="E57" s="148"/>
      <c r="F57" s="49">
        <v>18917.07</v>
      </c>
      <c r="G57" s="96"/>
      <c r="J57" s="97">
        <f t="shared" si="8"/>
        <v>5.9477124183006547</v>
      </c>
      <c r="K57" s="97">
        <v>-5.6730627668449793</v>
      </c>
      <c r="L57" s="96">
        <f t="shared" si="2"/>
        <v>0</v>
      </c>
      <c r="M57" s="96">
        <f t="shared" si="3"/>
        <v>0</v>
      </c>
      <c r="N57" s="96">
        <f t="shared" si="4"/>
        <v>0</v>
      </c>
      <c r="O57" s="96">
        <f t="shared" si="5"/>
        <v>0</v>
      </c>
      <c r="P57" s="97" t="str">
        <f t="shared" si="6"/>
        <v>n.a.</v>
      </c>
      <c r="Q57" s="97" t="str">
        <f t="shared" si="6"/>
        <v>n.a.</v>
      </c>
      <c r="R57" s="97" t="str">
        <f t="shared" si="6"/>
        <v>n.a.</v>
      </c>
      <c r="S57" s="97" t="str">
        <f t="shared" si="6"/>
        <v>n.a.</v>
      </c>
      <c r="T57" s="97" t="str">
        <f t="shared" si="7"/>
        <v>n.a.</v>
      </c>
      <c r="U57" s="97" t="str">
        <f t="shared" si="7"/>
        <v>n.a.</v>
      </c>
      <c r="V57" s="97" t="str">
        <f t="shared" si="7"/>
        <v>n.a.</v>
      </c>
      <c r="W57" s="97" t="str">
        <f t="shared" si="7"/>
        <v>n.a.</v>
      </c>
      <c r="X57" s="96"/>
      <c r="Y57" s="96"/>
      <c r="Z57" s="96"/>
      <c r="AA57" s="96"/>
    </row>
    <row r="58" spans="1:27">
      <c r="A58" s="103">
        <v>1931</v>
      </c>
      <c r="B58" s="4">
        <v>1283.4000000000001</v>
      </c>
      <c r="C58" s="4"/>
      <c r="E58" s="148"/>
      <c r="F58" s="49">
        <v>19127.13</v>
      </c>
      <c r="G58" s="96"/>
      <c r="J58" s="97">
        <f t="shared" si="8"/>
        <v>1.1104256631708997</v>
      </c>
      <c r="K58" s="97">
        <v>-3.2607564642838467</v>
      </c>
      <c r="L58" s="96">
        <f t="shared" si="2"/>
        <v>0</v>
      </c>
      <c r="M58" s="96">
        <f t="shared" si="3"/>
        <v>0</v>
      </c>
      <c r="N58" s="96">
        <f t="shared" si="4"/>
        <v>0</v>
      </c>
      <c r="O58" s="96">
        <f t="shared" si="5"/>
        <v>0</v>
      </c>
      <c r="P58" s="97" t="str">
        <f t="shared" si="6"/>
        <v>n.a.</v>
      </c>
      <c r="Q58" s="97" t="str">
        <f t="shared" si="6"/>
        <v>n.a.</v>
      </c>
      <c r="R58" s="97" t="str">
        <f t="shared" si="6"/>
        <v>n.a.</v>
      </c>
      <c r="S58" s="97" t="str">
        <f t="shared" si="6"/>
        <v>n.a.</v>
      </c>
      <c r="T58" s="97" t="str">
        <f t="shared" si="7"/>
        <v>n.a.</v>
      </c>
      <c r="U58" s="97" t="str">
        <f t="shared" si="7"/>
        <v>n.a.</v>
      </c>
      <c r="V58" s="97" t="str">
        <f t="shared" si="7"/>
        <v>n.a.</v>
      </c>
      <c r="W58" s="97" t="str">
        <f t="shared" si="7"/>
        <v>n.a.</v>
      </c>
      <c r="X58" s="96"/>
      <c r="Y58" s="96"/>
      <c r="Z58" s="96"/>
      <c r="AA58" s="96"/>
    </row>
    <row r="59" spans="1:27">
      <c r="A59" s="103">
        <v>1932</v>
      </c>
      <c r="B59" s="4">
        <v>1251.1999999999998</v>
      </c>
      <c r="C59" s="4"/>
      <c r="E59" s="148"/>
      <c r="F59" s="49">
        <v>18625.32</v>
      </c>
      <c r="G59" s="96"/>
      <c r="J59" s="97">
        <f t="shared" si="8"/>
        <v>-2.623550945698605</v>
      </c>
      <c r="K59" s="97">
        <v>0.67359533189022924</v>
      </c>
      <c r="L59" s="96">
        <f t="shared" si="2"/>
        <v>0</v>
      </c>
      <c r="M59" s="96">
        <f t="shared" si="3"/>
        <v>0</v>
      </c>
      <c r="N59" s="96">
        <f t="shared" si="4"/>
        <v>0</v>
      </c>
      <c r="O59" s="96">
        <f t="shared" si="5"/>
        <v>0</v>
      </c>
      <c r="P59" s="97" t="str">
        <f t="shared" si="6"/>
        <v>n.a.</v>
      </c>
      <c r="Q59" s="97" t="str">
        <f t="shared" si="6"/>
        <v>n.a.</v>
      </c>
      <c r="R59" s="97" t="str">
        <f t="shared" si="6"/>
        <v>n.a.</v>
      </c>
      <c r="S59" s="97" t="str">
        <f t="shared" si="6"/>
        <v>n.a.</v>
      </c>
      <c r="T59" s="97" t="str">
        <f t="shared" si="7"/>
        <v>n.a.</v>
      </c>
      <c r="U59" s="97" t="str">
        <f t="shared" si="7"/>
        <v>n.a.</v>
      </c>
      <c r="V59" s="97" t="str">
        <f t="shared" si="7"/>
        <v>n.a.</v>
      </c>
      <c r="W59" s="97" t="str">
        <f t="shared" si="7"/>
        <v>n.a.</v>
      </c>
      <c r="X59" s="96"/>
      <c r="Y59" s="96"/>
      <c r="Z59" s="96"/>
      <c r="AA59" s="96"/>
    </row>
    <row r="60" spans="1:27">
      <c r="A60" s="103">
        <v>1933</v>
      </c>
      <c r="B60" s="4">
        <v>1250.7</v>
      </c>
      <c r="C60" s="4"/>
      <c r="E60" s="148"/>
      <c r="F60" s="49">
        <v>19220.490000000002</v>
      </c>
      <c r="G60" s="96"/>
      <c r="J60" s="97">
        <f t="shared" si="8"/>
        <v>3.1954887218045291</v>
      </c>
      <c r="K60" s="97">
        <v>5.0215016426720842</v>
      </c>
      <c r="L60" s="96">
        <f t="shared" si="2"/>
        <v>0</v>
      </c>
      <c r="M60" s="96">
        <f t="shared" si="3"/>
        <v>0</v>
      </c>
      <c r="N60" s="96">
        <f t="shared" si="4"/>
        <v>0</v>
      </c>
      <c r="O60" s="96">
        <f t="shared" si="5"/>
        <v>0</v>
      </c>
      <c r="P60" s="97" t="str">
        <f t="shared" si="6"/>
        <v>n.a.</v>
      </c>
      <c r="Q60" s="97" t="str">
        <f t="shared" si="6"/>
        <v>n.a.</v>
      </c>
      <c r="R60" s="97" t="str">
        <f t="shared" si="6"/>
        <v>n.a.</v>
      </c>
      <c r="S60" s="97" t="str">
        <f t="shared" si="6"/>
        <v>n.a.</v>
      </c>
      <c r="T60" s="97" t="str">
        <f t="shared" si="7"/>
        <v>n.a.</v>
      </c>
      <c r="U60" s="97" t="str">
        <f t="shared" si="7"/>
        <v>n.a.</v>
      </c>
      <c r="V60" s="97" t="str">
        <f t="shared" si="7"/>
        <v>n.a.</v>
      </c>
      <c r="W60" s="97" t="str">
        <f t="shared" si="7"/>
        <v>n.a.</v>
      </c>
      <c r="X60" s="96"/>
      <c r="Y60" s="96"/>
      <c r="Z60" s="96"/>
      <c r="AA60" s="96"/>
    </row>
    <row r="61" spans="1:27">
      <c r="A61" s="103">
        <v>1934</v>
      </c>
      <c r="B61" s="4">
        <v>1333.8</v>
      </c>
      <c r="C61" s="4"/>
      <c r="E61" s="148"/>
      <c r="F61" s="49">
        <v>19803.990000000002</v>
      </c>
      <c r="G61" s="96"/>
      <c r="J61" s="97">
        <f t="shared" si="8"/>
        <v>3.0358227079538613</v>
      </c>
      <c r="K61" s="97">
        <v>4.0400315369159872</v>
      </c>
      <c r="L61" s="96">
        <f t="shared" si="2"/>
        <v>0</v>
      </c>
      <c r="M61" s="96">
        <f t="shared" si="3"/>
        <v>0</v>
      </c>
      <c r="N61" s="96">
        <f t="shared" si="4"/>
        <v>0</v>
      </c>
      <c r="O61" s="96">
        <f t="shared" si="5"/>
        <v>0</v>
      </c>
      <c r="P61" s="97" t="str">
        <f t="shared" si="6"/>
        <v>n.a.</v>
      </c>
      <c r="Q61" s="97" t="str">
        <f t="shared" si="6"/>
        <v>n.a.</v>
      </c>
      <c r="R61" s="97" t="str">
        <f t="shared" si="6"/>
        <v>n.a.</v>
      </c>
      <c r="S61" s="97" t="str">
        <f t="shared" si="6"/>
        <v>n.a.</v>
      </c>
      <c r="T61" s="97" t="str">
        <f t="shared" si="7"/>
        <v>n.a.</v>
      </c>
      <c r="U61" s="97" t="str">
        <f t="shared" si="7"/>
        <v>n.a.</v>
      </c>
      <c r="V61" s="97" t="str">
        <f t="shared" si="7"/>
        <v>n.a.</v>
      </c>
      <c r="W61" s="97" t="str">
        <f t="shared" si="7"/>
        <v>n.a.</v>
      </c>
      <c r="X61" s="96"/>
      <c r="Y61" s="96"/>
      <c r="Z61" s="96"/>
      <c r="AA61" s="96"/>
    </row>
    <row r="62" spans="1:27">
      <c r="A62" s="103">
        <v>1935</v>
      </c>
      <c r="B62" s="4">
        <v>1290.9000000000001</v>
      </c>
      <c r="C62" s="4"/>
      <c r="E62" s="148"/>
      <c r="F62" s="49">
        <v>20247.45</v>
      </c>
      <c r="G62" s="96"/>
      <c r="J62" s="97">
        <f t="shared" si="8"/>
        <v>2.2392457277548461</v>
      </c>
      <c r="K62" s="97">
        <v>2.4518731283994337</v>
      </c>
      <c r="L62" s="96">
        <f t="shared" si="2"/>
        <v>0</v>
      </c>
      <c r="M62" s="96">
        <f t="shared" si="3"/>
        <v>0</v>
      </c>
      <c r="N62" s="96">
        <f t="shared" si="4"/>
        <v>0</v>
      </c>
      <c r="O62" s="96">
        <f t="shared" si="5"/>
        <v>0</v>
      </c>
      <c r="P62" s="97" t="str">
        <f t="shared" si="6"/>
        <v>n.a.</v>
      </c>
      <c r="Q62" s="97" t="str">
        <f t="shared" si="6"/>
        <v>n.a.</v>
      </c>
      <c r="R62" s="97" t="str">
        <f t="shared" si="6"/>
        <v>n.a.</v>
      </c>
      <c r="S62" s="97" t="str">
        <f t="shared" si="6"/>
        <v>n.a.</v>
      </c>
      <c r="T62" s="97" t="str">
        <f t="shared" si="7"/>
        <v>n.a.</v>
      </c>
      <c r="U62" s="97" t="str">
        <f t="shared" si="7"/>
        <v>n.a.</v>
      </c>
      <c r="V62" s="97" t="str">
        <f t="shared" si="7"/>
        <v>n.a.</v>
      </c>
      <c r="W62" s="97" t="str">
        <f t="shared" si="7"/>
        <v>n.a.</v>
      </c>
      <c r="X62" s="96"/>
      <c r="Y62" s="96"/>
      <c r="Z62" s="96"/>
      <c r="AA62" s="96"/>
    </row>
    <row r="63" spans="1:27">
      <c r="A63" s="103">
        <v>1936</v>
      </c>
      <c r="B63" s="4">
        <v>1270</v>
      </c>
      <c r="C63" s="4"/>
      <c r="E63" s="148"/>
      <c r="F63" s="49">
        <v>20749.259999999998</v>
      </c>
      <c r="G63" s="96"/>
      <c r="J63" s="97">
        <f t="shared" si="8"/>
        <v>2.4783861671469731</v>
      </c>
      <c r="K63" s="97">
        <v>1.3946385750587695</v>
      </c>
      <c r="L63" s="96">
        <f t="shared" si="2"/>
        <v>0</v>
      </c>
      <c r="M63" s="96">
        <f t="shared" si="3"/>
        <v>0</v>
      </c>
      <c r="N63" s="96">
        <f t="shared" si="4"/>
        <v>0</v>
      </c>
      <c r="O63" s="96">
        <f t="shared" si="5"/>
        <v>0</v>
      </c>
      <c r="P63" s="97" t="str">
        <f t="shared" si="6"/>
        <v>n.a.</v>
      </c>
      <c r="Q63" s="97" t="str">
        <f t="shared" si="6"/>
        <v>n.a.</v>
      </c>
      <c r="R63" s="97" t="str">
        <f t="shared" si="6"/>
        <v>n.a.</v>
      </c>
      <c r="S63" s="97" t="str">
        <f t="shared" si="6"/>
        <v>n.a.</v>
      </c>
      <c r="T63" s="97" t="str">
        <f t="shared" si="7"/>
        <v>n.a.</v>
      </c>
      <c r="U63" s="97" t="str">
        <f t="shared" si="7"/>
        <v>n.a.</v>
      </c>
      <c r="V63" s="97" t="str">
        <f t="shared" si="7"/>
        <v>n.a.</v>
      </c>
      <c r="W63" s="97" t="str">
        <f t="shared" si="7"/>
        <v>n.a.</v>
      </c>
      <c r="X63" s="96"/>
      <c r="Y63" s="96"/>
      <c r="Z63" s="96"/>
      <c r="AA63" s="96"/>
    </row>
    <row r="64" spans="1:27">
      <c r="A64" s="103">
        <v>1937</v>
      </c>
      <c r="B64" s="4">
        <v>1279.1999999999998</v>
      </c>
      <c r="C64" s="4"/>
      <c r="E64" s="148"/>
      <c r="F64" s="49">
        <v>21251.07</v>
      </c>
      <c r="G64" s="96"/>
      <c r="J64" s="97">
        <f t="shared" si="8"/>
        <v>2.4184476940382504</v>
      </c>
      <c r="K64" s="97">
        <v>4.7193787504412228</v>
      </c>
      <c r="L64" s="96">
        <f t="shared" si="2"/>
        <v>0</v>
      </c>
      <c r="M64" s="96">
        <f t="shared" si="3"/>
        <v>0</v>
      </c>
      <c r="N64" s="96">
        <f t="shared" si="4"/>
        <v>0</v>
      </c>
      <c r="O64" s="96">
        <f t="shared" si="5"/>
        <v>0</v>
      </c>
      <c r="P64" s="97" t="str">
        <f t="shared" si="6"/>
        <v>n.a.</v>
      </c>
      <c r="Q64" s="97" t="str">
        <f t="shared" si="6"/>
        <v>n.a.</v>
      </c>
      <c r="R64" s="97" t="str">
        <f t="shared" si="6"/>
        <v>n.a.</v>
      </c>
      <c r="S64" s="97" t="str">
        <f t="shared" si="6"/>
        <v>n.a.</v>
      </c>
      <c r="T64" s="97" t="str">
        <f t="shared" si="7"/>
        <v>n.a.</v>
      </c>
      <c r="U64" s="97" t="str">
        <f t="shared" si="7"/>
        <v>n.a.</v>
      </c>
      <c r="V64" s="97" t="str">
        <f t="shared" si="7"/>
        <v>n.a.</v>
      </c>
      <c r="W64" s="97" t="str">
        <f t="shared" si="7"/>
        <v>n.a.</v>
      </c>
      <c r="X64" s="96"/>
      <c r="Y64" s="96"/>
      <c r="Z64" s="96"/>
      <c r="AA64" s="96"/>
    </row>
    <row r="65" spans="1:27">
      <c r="A65" s="103">
        <v>1938</v>
      </c>
      <c r="B65" s="4">
        <v>1247.5</v>
      </c>
      <c r="C65" s="4"/>
      <c r="E65" s="148"/>
      <c r="F65" s="49">
        <v>21764.55</v>
      </c>
      <c r="G65" s="96"/>
      <c r="J65" s="97">
        <f t="shared" si="8"/>
        <v>2.4162548050521648</v>
      </c>
      <c r="K65" s="97">
        <v>-0.46965764429613466</v>
      </c>
      <c r="L65" s="96">
        <f t="shared" si="2"/>
        <v>0</v>
      </c>
      <c r="M65" s="96">
        <f t="shared" si="3"/>
        <v>0</v>
      </c>
      <c r="N65" s="96">
        <f t="shared" si="4"/>
        <v>0</v>
      </c>
      <c r="O65" s="96">
        <f t="shared" si="5"/>
        <v>0</v>
      </c>
      <c r="P65" s="97" t="str">
        <f t="shared" si="6"/>
        <v>n.a.</v>
      </c>
      <c r="Q65" s="97" t="str">
        <f t="shared" si="6"/>
        <v>n.a.</v>
      </c>
      <c r="R65" s="97" t="str">
        <f t="shared" si="6"/>
        <v>n.a.</v>
      </c>
      <c r="S65" s="97" t="str">
        <f t="shared" si="6"/>
        <v>n.a.</v>
      </c>
      <c r="T65" s="97" t="str">
        <f t="shared" si="7"/>
        <v>n.a.</v>
      </c>
      <c r="U65" s="97" t="str">
        <f t="shared" si="7"/>
        <v>n.a.</v>
      </c>
      <c r="V65" s="97" t="str">
        <f t="shared" si="7"/>
        <v>n.a.</v>
      </c>
      <c r="W65" s="97" t="str">
        <f t="shared" si="7"/>
        <v>n.a.</v>
      </c>
      <c r="X65" s="96"/>
      <c r="Y65" s="96"/>
      <c r="Z65" s="96"/>
      <c r="AA65" s="96"/>
    </row>
    <row r="66" spans="1:27">
      <c r="A66" s="103">
        <v>1939</v>
      </c>
      <c r="B66" s="4">
        <v>1243.5</v>
      </c>
      <c r="C66" s="4"/>
      <c r="E66" s="148"/>
      <c r="F66" s="49">
        <v>22803.18</v>
      </c>
      <c r="G66" s="96"/>
      <c r="H66" s="132"/>
      <c r="I66" s="132"/>
      <c r="J66" s="97">
        <f t="shared" si="8"/>
        <v>4.7721179624664822</v>
      </c>
      <c r="K66" s="149">
        <v>10.944537891017465</v>
      </c>
      <c r="L66" s="148">
        <f t="shared" si="2"/>
        <v>0</v>
      </c>
      <c r="M66" s="148">
        <f t="shared" si="3"/>
        <v>0</v>
      </c>
      <c r="N66" s="148">
        <f t="shared" si="4"/>
        <v>0</v>
      </c>
      <c r="O66" s="148">
        <f t="shared" si="5"/>
        <v>0</v>
      </c>
      <c r="P66" s="149" t="str">
        <f t="shared" si="6"/>
        <v>n.a.</v>
      </c>
      <c r="Q66" s="149" t="str">
        <f t="shared" si="6"/>
        <v>n.a.</v>
      </c>
      <c r="R66" s="149" t="str">
        <f t="shared" si="6"/>
        <v>n.a.</v>
      </c>
      <c r="S66" s="149" t="str">
        <f t="shared" si="6"/>
        <v>n.a.</v>
      </c>
      <c r="T66" s="149" t="str">
        <f t="shared" si="7"/>
        <v>n.a.</v>
      </c>
      <c r="U66" s="149" t="str">
        <f t="shared" si="7"/>
        <v>n.a.</v>
      </c>
      <c r="V66" s="149" t="str">
        <f t="shared" si="7"/>
        <v>n.a.</v>
      </c>
      <c r="W66" s="149" t="str">
        <f t="shared" si="7"/>
        <v>n.a.</v>
      </c>
      <c r="X66" s="148"/>
      <c r="Y66" s="148"/>
      <c r="Z66" s="148"/>
      <c r="AA66" s="148"/>
    </row>
    <row r="67" spans="1:27">
      <c r="A67" s="103">
        <v>1940</v>
      </c>
      <c r="B67" s="4">
        <v>1260.5</v>
      </c>
      <c r="C67" s="4"/>
      <c r="E67" s="96"/>
      <c r="F67" s="49">
        <v>19605.599999999999</v>
      </c>
      <c r="G67" s="96"/>
      <c r="H67" s="132"/>
      <c r="I67" s="132"/>
      <c r="J67" s="97">
        <f t="shared" si="8"/>
        <v>-14.022517911975442</v>
      </c>
      <c r="K67" s="148">
        <v>27.720344329351427</v>
      </c>
      <c r="L67" s="148">
        <f t="shared" si="2"/>
        <v>0</v>
      </c>
      <c r="M67" s="148">
        <f t="shared" si="3"/>
        <v>0</v>
      </c>
      <c r="N67" s="148">
        <f t="shared" si="4"/>
        <v>0</v>
      </c>
      <c r="O67" s="148">
        <f t="shared" si="5"/>
        <v>0</v>
      </c>
      <c r="P67" s="149" t="str">
        <f t="shared" si="6"/>
        <v>n.a.</v>
      </c>
      <c r="Q67" s="149" t="str">
        <f t="shared" si="6"/>
        <v>n.a.</v>
      </c>
      <c r="R67" s="149" t="str">
        <f t="shared" si="6"/>
        <v>n.a.</v>
      </c>
      <c r="S67" s="149" t="str">
        <f t="shared" si="6"/>
        <v>n.a.</v>
      </c>
      <c r="T67" s="149" t="str">
        <f t="shared" si="7"/>
        <v>n.a.</v>
      </c>
      <c r="U67" s="149" t="str">
        <f t="shared" si="7"/>
        <v>n.a.</v>
      </c>
      <c r="V67" s="149" t="str">
        <f t="shared" si="7"/>
        <v>n.a.</v>
      </c>
      <c r="W67" s="149" t="str">
        <f t="shared" si="7"/>
        <v>n.a.</v>
      </c>
      <c r="X67" s="148"/>
      <c r="Y67" s="148"/>
      <c r="Z67" s="148"/>
      <c r="AA67" s="148"/>
    </row>
    <row r="68" spans="1:27">
      <c r="A68" s="103">
        <v>1941</v>
      </c>
      <c r="B68" s="4">
        <v>1218.9000000000001</v>
      </c>
      <c r="C68" s="4"/>
      <c r="E68" s="96"/>
      <c r="F68" s="49">
        <v>17668.38</v>
      </c>
      <c r="G68" s="96"/>
      <c r="H68" s="132"/>
      <c r="I68" s="132"/>
      <c r="J68" s="97">
        <f t="shared" si="8"/>
        <v>-9.8809523809523689</v>
      </c>
      <c r="K68" s="148">
        <v>7.5230439528047119</v>
      </c>
      <c r="L68" s="148">
        <f t="shared" si="2"/>
        <v>0</v>
      </c>
      <c r="M68" s="148">
        <f t="shared" si="3"/>
        <v>0</v>
      </c>
      <c r="N68" s="148">
        <f t="shared" si="4"/>
        <v>0</v>
      </c>
      <c r="O68" s="148">
        <f t="shared" si="5"/>
        <v>0</v>
      </c>
      <c r="P68" s="149" t="str">
        <f t="shared" si="6"/>
        <v>n.a.</v>
      </c>
      <c r="Q68" s="149" t="str">
        <f t="shared" si="6"/>
        <v>n.a.</v>
      </c>
      <c r="R68" s="149" t="str">
        <f t="shared" si="6"/>
        <v>n.a.</v>
      </c>
      <c r="S68" s="149" t="str">
        <f t="shared" si="6"/>
        <v>n.a.</v>
      </c>
      <c r="T68" s="149" t="str">
        <f t="shared" si="7"/>
        <v>n.a.</v>
      </c>
      <c r="U68" s="149" t="str">
        <f t="shared" si="7"/>
        <v>n.a.</v>
      </c>
      <c r="V68" s="149" t="str">
        <f t="shared" si="7"/>
        <v>n.a.</v>
      </c>
      <c r="W68" s="149" t="str">
        <f t="shared" si="7"/>
        <v>n.a.</v>
      </c>
      <c r="X68" s="148"/>
      <c r="Y68" s="148"/>
      <c r="Z68" s="148"/>
      <c r="AA68" s="148"/>
    </row>
    <row r="69" spans="1:27">
      <c r="A69" s="103">
        <v>1942</v>
      </c>
      <c r="B69" s="4">
        <v>1090.9000000000001</v>
      </c>
      <c r="C69" s="4"/>
      <c r="E69" s="96"/>
      <c r="F69" s="49">
        <v>18065.16</v>
      </c>
      <c r="G69" s="96"/>
      <c r="H69" s="132"/>
      <c r="I69" s="132"/>
      <c r="J69" s="97">
        <f t="shared" si="8"/>
        <v>2.2457067371202122</v>
      </c>
      <c r="K69" s="148">
        <v>2.787409975993604</v>
      </c>
      <c r="L69" s="148">
        <f t="shared" si="2"/>
        <v>0</v>
      </c>
      <c r="M69" s="148">
        <f t="shared" si="3"/>
        <v>0</v>
      </c>
      <c r="N69" s="148">
        <f t="shared" si="4"/>
        <v>0</v>
      </c>
      <c r="O69" s="148">
        <f t="shared" si="5"/>
        <v>0</v>
      </c>
      <c r="P69" s="149" t="str">
        <f t="shared" si="6"/>
        <v>n.a.</v>
      </c>
      <c r="Q69" s="149" t="str">
        <f t="shared" si="6"/>
        <v>n.a.</v>
      </c>
      <c r="R69" s="149" t="str">
        <f t="shared" si="6"/>
        <v>n.a.</v>
      </c>
      <c r="S69" s="149" t="str">
        <f t="shared" si="6"/>
        <v>n.a.</v>
      </c>
      <c r="T69" s="149" t="str">
        <f t="shared" si="7"/>
        <v>n.a.</v>
      </c>
      <c r="U69" s="149" t="str">
        <f t="shared" si="7"/>
        <v>n.a.</v>
      </c>
      <c r="V69" s="149" t="str">
        <f t="shared" si="7"/>
        <v>n.a.</v>
      </c>
      <c r="W69" s="149" t="str">
        <f t="shared" si="7"/>
        <v>n.a.</v>
      </c>
      <c r="X69" s="148"/>
      <c r="Y69" s="148"/>
      <c r="Z69" s="148"/>
      <c r="AA69" s="148"/>
    </row>
    <row r="70" spans="1:27">
      <c r="A70" s="103">
        <v>1943</v>
      </c>
      <c r="B70" s="4">
        <v>1234</v>
      </c>
      <c r="C70" s="4"/>
      <c r="E70" s="96"/>
      <c r="F70" s="49">
        <v>20060.73</v>
      </c>
      <c r="G70" s="96"/>
      <c r="H70" s="132"/>
      <c r="I70" s="132"/>
      <c r="J70" s="97">
        <f t="shared" si="8"/>
        <v>11.046511627906973</v>
      </c>
      <c r="K70" s="148">
        <v>0</v>
      </c>
      <c r="L70" s="148">
        <f t="shared" si="2"/>
        <v>0</v>
      </c>
      <c r="M70" s="148">
        <f t="shared" si="3"/>
        <v>0</v>
      </c>
      <c r="N70" s="148">
        <f t="shared" si="4"/>
        <v>0</v>
      </c>
      <c r="O70" s="148">
        <f t="shared" si="5"/>
        <v>0</v>
      </c>
      <c r="P70" s="149" t="str">
        <f t="shared" si="6"/>
        <v>n.a.</v>
      </c>
      <c r="Q70" s="149" t="str">
        <f t="shared" si="6"/>
        <v>n.a.</v>
      </c>
      <c r="R70" s="149" t="str">
        <f t="shared" si="6"/>
        <v>n.a.</v>
      </c>
      <c r="S70" s="149" t="str">
        <f t="shared" si="6"/>
        <v>n.a.</v>
      </c>
      <c r="T70" s="149" t="str">
        <f t="shared" si="7"/>
        <v>n.a.</v>
      </c>
      <c r="U70" s="149" t="str">
        <f t="shared" si="7"/>
        <v>n.a.</v>
      </c>
      <c r="V70" s="149" t="str">
        <f t="shared" si="7"/>
        <v>n.a.</v>
      </c>
      <c r="W70" s="149" t="str">
        <f t="shared" si="7"/>
        <v>n.a.</v>
      </c>
      <c r="X70" s="148"/>
      <c r="Y70" s="148"/>
      <c r="Z70" s="148"/>
      <c r="AA70" s="148"/>
    </row>
    <row r="71" spans="1:27">
      <c r="A71" s="103">
        <v>1944</v>
      </c>
      <c r="B71" s="4">
        <v>1250.9000000000001</v>
      </c>
      <c r="C71" s="4"/>
      <c r="E71" s="96"/>
      <c r="F71" s="49">
        <v>22161.33</v>
      </c>
      <c r="G71" s="96"/>
      <c r="H71" s="132"/>
      <c r="I71" s="132"/>
      <c r="J71" s="97">
        <f t="shared" si="8"/>
        <v>10.471204188481686</v>
      </c>
      <c r="K71" s="149">
        <v>1.2038118305148264</v>
      </c>
      <c r="L71" s="148">
        <f t="shared" si="2"/>
        <v>0</v>
      </c>
      <c r="M71" s="148">
        <f t="shared" si="3"/>
        <v>0</v>
      </c>
      <c r="N71" s="148">
        <f t="shared" si="4"/>
        <v>0</v>
      </c>
      <c r="O71" s="148">
        <f t="shared" si="5"/>
        <v>0</v>
      </c>
      <c r="P71" s="149" t="str">
        <f t="shared" si="6"/>
        <v>n.a.</v>
      </c>
      <c r="Q71" s="149" t="str">
        <f t="shared" si="6"/>
        <v>n.a.</v>
      </c>
      <c r="R71" s="149" t="str">
        <f t="shared" si="6"/>
        <v>n.a.</v>
      </c>
      <c r="S71" s="149" t="str">
        <f t="shared" ref="S71:S134" si="10">IF(O71=1,$J71,"n.a.")</f>
        <v>n.a.</v>
      </c>
      <c r="T71" s="149" t="str">
        <f t="shared" si="7"/>
        <v>n.a.</v>
      </c>
      <c r="U71" s="149" t="str">
        <f t="shared" si="7"/>
        <v>n.a.</v>
      </c>
      <c r="V71" s="149" t="str">
        <f t="shared" si="7"/>
        <v>n.a.</v>
      </c>
      <c r="W71" s="149" t="str">
        <f t="shared" ref="W71:W134" si="11">IF(O71=1,$K71,"n.a.")</f>
        <v>n.a.</v>
      </c>
      <c r="X71" s="148"/>
      <c r="Y71" s="148"/>
      <c r="Z71" s="148"/>
      <c r="AA71" s="148"/>
    </row>
    <row r="72" spans="1:27">
      <c r="A72" s="103">
        <v>1945</v>
      </c>
      <c r="B72" s="4">
        <v>1483.6</v>
      </c>
      <c r="C72" s="4"/>
      <c r="E72" s="96"/>
      <c r="F72" s="49">
        <v>20492.52</v>
      </c>
      <c r="G72" s="96"/>
      <c r="H72" s="132"/>
      <c r="I72" s="132"/>
      <c r="J72" s="97">
        <f t="shared" si="8"/>
        <v>-7.5302790942601394</v>
      </c>
      <c r="K72" s="149">
        <v>0.63249665232627073</v>
      </c>
      <c r="L72" s="148">
        <f t="shared" ref="L72:L135" si="12">IF(AND(H72&gt;0,H72&lt;30),1,0)</f>
        <v>0</v>
      </c>
      <c r="M72" s="148">
        <f t="shared" ref="M72:M135" si="13">IF(AND($H72&gt;30,$H72&lt;60),1,0)</f>
        <v>0</v>
      </c>
      <c r="N72" s="148">
        <f t="shared" ref="N72:N135" si="14">IF(AND($H72&gt;60,$H72&lt;90),1,0)</f>
        <v>0</v>
      </c>
      <c r="O72" s="148">
        <f t="shared" ref="O72:O135" si="15">IF($H72&gt;90,1,0)</f>
        <v>0</v>
      </c>
      <c r="P72" s="149" t="str">
        <f t="shared" ref="P72:S135" si="16">IF(L72=1,$J72,"n.a.")</f>
        <v>n.a.</v>
      </c>
      <c r="Q72" s="149" t="str">
        <f t="shared" si="16"/>
        <v>n.a.</v>
      </c>
      <c r="R72" s="149" t="str">
        <f t="shared" si="16"/>
        <v>n.a.</v>
      </c>
      <c r="S72" s="149" t="str">
        <f t="shared" si="10"/>
        <v>n.a.</v>
      </c>
      <c r="T72" s="149" t="str">
        <f t="shared" ref="T72:W135" si="17">IF(L72=1,$K72,"n.a.")</f>
        <v>n.a.</v>
      </c>
      <c r="U72" s="149" t="str">
        <f t="shared" si="17"/>
        <v>n.a.</v>
      </c>
      <c r="V72" s="149" t="str">
        <f t="shared" si="17"/>
        <v>n.a.</v>
      </c>
      <c r="W72" s="149" t="str">
        <f t="shared" si="11"/>
        <v>n.a.</v>
      </c>
      <c r="X72" s="148"/>
      <c r="Y72" s="148"/>
      <c r="Z72" s="148"/>
      <c r="AA72" s="148"/>
    </row>
    <row r="73" spans="1:27">
      <c r="A73" s="103">
        <v>1946</v>
      </c>
      <c r="B73" s="132">
        <v>1476.4</v>
      </c>
      <c r="C73" s="132"/>
      <c r="E73" s="148"/>
      <c r="F73" s="49">
        <v>23690.1</v>
      </c>
      <c r="G73" s="96"/>
      <c r="H73" s="132"/>
      <c r="I73" s="132"/>
      <c r="J73" s="97">
        <f t="shared" ref="J73:J107" si="18">100*(F73/F72-1)</f>
        <v>15.603644646924831</v>
      </c>
      <c r="K73" s="149">
        <v>1.8869794173437926</v>
      </c>
      <c r="L73" s="148">
        <f t="shared" si="12"/>
        <v>0</v>
      </c>
      <c r="M73" s="148">
        <f t="shared" si="13"/>
        <v>0</v>
      </c>
      <c r="N73" s="148">
        <f t="shared" si="14"/>
        <v>0</v>
      </c>
      <c r="O73" s="148">
        <f t="shared" si="15"/>
        <v>0</v>
      </c>
      <c r="P73" s="149" t="str">
        <f t="shared" si="16"/>
        <v>n.a.</v>
      </c>
      <c r="Q73" s="149" t="str">
        <f t="shared" si="16"/>
        <v>n.a.</v>
      </c>
      <c r="R73" s="149" t="str">
        <f t="shared" si="16"/>
        <v>n.a.</v>
      </c>
      <c r="S73" s="149" t="str">
        <f t="shared" si="10"/>
        <v>n.a.</v>
      </c>
      <c r="T73" s="149" t="str">
        <f t="shared" si="17"/>
        <v>n.a.</v>
      </c>
      <c r="U73" s="149" t="str">
        <f t="shared" si="17"/>
        <v>n.a.</v>
      </c>
      <c r="V73" s="149" t="str">
        <f t="shared" si="17"/>
        <v>n.a.</v>
      </c>
      <c r="W73" s="149" t="str">
        <f t="shared" si="11"/>
        <v>n.a.</v>
      </c>
      <c r="X73" s="148"/>
      <c r="Y73" s="148"/>
      <c r="Z73" s="148"/>
      <c r="AA73" s="148"/>
    </row>
    <row r="74" spans="1:27">
      <c r="A74" s="103">
        <v>1947</v>
      </c>
      <c r="B74" s="132">
        <v>11601.2</v>
      </c>
      <c r="C74" s="132"/>
      <c r="E74" s="148"/>
      <c r="F74" s="49">
        <v>25020.48</v>
      </c>
      <c r="G74" s="96"/>
      <c r="H74" s="132"/>
      <c r="I74" s="132"/>
      <c r="J74" s="97">
        <f t="shared" si="18"/>
        <v>5.6157635467980249</v>
      </c>
      <c r="K74" s="149">
        <v>3.0864883640152843</v>
      </c>
      <c r="L74" s="148">
        <f t="shared" si="12"/>
        <v>0</v>
      </c>
      <c r="M74" s="148">
        <f t="shared" si="13"/>
        <v>0</v>
      </c>
      <c r="N74" s="148">
        <f t="shared" si="14"/>
        <v>0</v>
      </c>
      <c r="O74" s="148">
        <f t="shared" si="15"/>
        <v>0</v>
      </c>
      <c r="P74" s="149" t="str">
        <f t="shared" si="16"/>
        <v>n.a.</v>
      </c>
      <c r="Q74" s="149" t="str">
        <f t="shared" si="16"/>
        <v>n.a.</v>
      </c>
      <c r="R74" s="149" t="str">
        <f t="shared" si="16"/>
        <v>n.a.</v>
      </c>
      <c r="S74" s="149" t="str">
        <f t="shared" si="10"/>
        <v>n.a.</v>
      </c>
      <c r="T74" s="149" t="str">
        <f t="shared" si="17"/>
        <v>n.a.</v>
      </c>
      <c r="U74" s="149" t="str">
        <f t="shared" si="17"/>
        <v>n.a.</v>
      </c>
      <c r="V74" s="149" t="str">
        <f t="shared" si="17"/>
        <v>n.a.</v>
      </c>
      <c r="W74" s="149" t="str">
        <f t="shared" si="11"/>
        <v>n.a.</v>
      </c>
      <c r="X74" s="148"/>
      <c r="Y74" s="148"/>
      <c r="Z74" s="148"/>
      <c r="AA74" s="148"/>
    </row>
    <row r="75" spans="1:27">
      <c r="A75" s="103">
        <f t="shared" ref="A75:A135" si="19">A74+1</f>
        <v>1948</v>
      </c>
      <c r="B75" s="132">
        <v>10060</v>
      </c>
      <c r="C75" s="132"/>
      <c r="E75" s="148"/>
      <c r="F75" s="49">
        <v>25697.34</v>
      </c>
      <c r="G75" s="96"/>
      <c r="H75" s="132"/>
      <c r="I75" s="132"/>
      <c r="J75" s="97">
        <f t="shared" si="18"/>
        <v>2.7052238805970186</v>
      </c>
      <c r="K75" s="149">
        <v>1.7965807012460182</v>
      </c>
      <c r="L75" s="148">
        <f t="shared" si="12"/>
        <v>0</v>
      </c>
      <c r="M75" s="148">
        <f t="shared" si="13"/>
        <v>0</v>
      </c>
      <c r="N75" s="148">
        <f t="shared" si="14"/>
        <v>0</v>
      </c>
      <c r="O75" s="148">
        <f t="shared" si="15"/>
        <v>0</v>
      </c>
      <c r="P75" s="149" t="str">
        <f t="shared" si="16"/>
        <v>n.a.</v>
      </c>
      <c r="Q75" s="149" t="str">
        <f t="shared" si="16"/>
        <v>n.a.</v>
      </c>
      <c r="R75" s="149" t="str">
        <f t="shared" si="16"/>
        <v>n.a.</v>
      </c>
      <c r="S75" s="149" t="str">
        <f t="shared" si="10"/>
        <v>n.a.</v>
      </c>
      <c r="T75" s="149" t="str">
        <f t="shared" si="17"/>
        <v>n.a.</v>
      </c>
      <c r="U75" s="149" t="str">
        <f t="shared" si="17"/>
        <v>n.a.</v>
      </c>
      <c r="V75" s="149" t="str">
        <f t="shared" si="17"/>
        <v>n.a.</v>
      </c>
      <c r="W75" s="149" t="str">
        <f t="shared" si="11"/>
        <v>n.a.</v>
      </c>
      <c r="X75" s="148"/>
      <c r="Y75" s="148"/>
      <c r="Z75" s="148"/>
      <c r="AA75" s="148"/>
    </row>
    <row r="76" spans="1:27">
      <c r="A76" s="103">
        <f t="shared" si="19"/>
        <v>1949</v>
      </c>
      <c r="B76" s="96">
        <v>9630</v>
      </c>
      <c r="C76" s="96"/>
      <c r="E76" s="132"/>
      <c r="F76" s="49">
        <v>27471.18</v>
      </c>
      <c r="G76" s="96"/>
      <c r="H76" s="132"/>
      <c r="I76" s="132"/>
      <c r="J76" s="97">
        <f t="shared" si="18"/>
        <v>6.9028156221616621</v>
      </c>
      <c r="K76" s="149">
        <v>0</v>
      </c>
      <c r="L76" s="148">
        <f t="shared" si="12"/>
        <v>0</v>
      </c>
      <c r="M76" s="148">
        <f t="shared" si="13"/>
        <v>0</v>
      </c>
      <c r="N76" s="148">
        <f t="shared" si="14"/>
        <v>0</v>
      </c>
      <c r="O76" s="148">
        <f t="shared" si="15"/>
        <v>0</v>
      </c>
      <c r="P76" s="149" t="str">
        <f t="shared" si="16"/>
        <v>n.a.</v>
      </c>
      <c r="Q76" s="149" t="str">
        <f t="shared" si="16"/>
        <v>n.a.</v>
      </c>
      <c r="R76" s="149" t="str">
        <f t="shared" si="16"/>
        <v>n.a.</v>
      </c>
      <c r="S76" s="149" t="str">
        <f t="shared" si="10"/>
        <v>n.a.</v>
      </c>
      <c r="T76" s="149" t="str">
        <f t="shared" si="17"/>
        <v>n.a.</v>
      </c>
      <c r="U76" s="149" t="str">
        <f t="shared" si="17"/>
        <v>n.a.</v>
      </c>
      <c r="V76" s="149" t="str">
        <f t="shared" si="17"/>
        <v>n.a.</v>
      </c>
      <c r="W76" s="149" t="str">
        <f t="shared" si="11"/>
        <v>n.a.</v>
      </c>
      <c r="X76" s="148"/>
      <c r="Y76" s="148"/>
      <c r="Z76" s="148"/>
      <c r="AA76" s="148"/>
    </row>
    <row r="77" spans="1:27">
      <c r="A77" s="103">
        <f t="shared" si="19"/>
        <v>1950</v>
      </c>
      <c r="B77" s="96">
        <v>9994.4</v>
      </c>
      <c r="C77" s="184">
        <v>3.4</v>
      </c>
      <c r="E77" s="74">
        <v>21568</v>
      </c>
      <c r="F77" s="49">
        <v>29654</v>
      </c>
      <c r="G77" s="96"/>
      <c r="H77" s="97">
        <f t="shared" ref="H77:H108" si="20">100*B77/E77</f>
        <v>46.339020771513354</v>
      </c>
      <c r="I77" s="132"/>
      <c r="J77" s="97">
        <f t="shared" si="18"/>
        <v>7.9458545282728998</v>
      </c>
      <c r="K77" s="149">
        <v>8.8243666382009689</v>
      </c>
      <c r="L77" s="148">
        <f t="shared" si="12"/>
        <v>0</v>
      </c>
      <c r="M77" s="148">
        <f t="shared" si="13"/>
        <v>1</v>
      </c>
      <c r="N77" s="148">
        <f t="shared" si="14"/>
        <v>0</v>
      </c>
      <c r="O77" s="148">
        <f t="shared" si="15"/>
        <v>0</v>
      </c>
      <c r="P77" s="149" t="str">
        <f t="shared" si="16"/>
        <v>n.a.</v>
      </c>
      <c r="Q77" s="149">
        <f t="shared" si="16"/>
        <v>7.9458545282728998</v>
      </c>
      <c r="R77" s="149" t="str">
        <f t="shared" si="16"/>
        <v>n.a.</v>
      </c>
      <c r="S77" s="149" t="str">
        <f t="shared" si="10"/>
        <v>n.a.</v>
      </c>
      <c r="T77" s="149" t="str">
        <f t="shared" si="17"/>
        <v>n.a.</v>
      </c>
      <c r="U77" s="149">
        <f t="shared" si="17"/>
        <v>8.8243666382009689</v>
      </c>
      <c r="V77" s="149" t="str">
        <f t="shared" si="17"/>
        <v>n.a.</v>
      </c>
      <c r="W77" s="149" t="str">
        <f t="shared" si="11"/>
        <v>n.a.</v>
      </c>
      <c r="X77" s="148"/>
      <c r="Y77" s="148"/>
      <c r="Z77" s="148"/>
      <c r="AA77" s="148"/>
    </row>
    <row r="78" spans="1:27">
      <c r="A78" s="103">
        <f t="shared" si="19"/>
        <v>1951</v>
      </c>
      <c r="B78" s="96">
        <v>9505.9</v>
      </c>
      <c r="C78" s="184">
        <v>3.7</v>
      </c>
      <c r="E78" s="74">
        <v>23137</v>
      </c>
      <c r="F78" s="49">
        <v>29852</v>
      </c>
      <c r="G78" s="96"/>
      <c r="H78" s="97">
        <f t="shared" si="20"/>
        <v>41.085274668280242</v>
      </c>
      <c r="I78" s="132"/>
      <c r="J78" s="97">
        <f t="shared" si="18"/>
        <v>0.66770081607876453</v>
      </c>
      <c r="K78" s="149">
        <v>10.644264518915501</v>
      </c>
      <c r="L78" s="148">
        <f t="shared" si="12"/>
        <v>0</v>
      </c>
      <c r="M78" s="148">
        <f t="shared" si="13"/>
        <v>1</v>
      </c>
      <c r="N78" s="148">
        <f t="shared" si="14"/>
        <v>0</v>
      </c>
      <c r="O78" s="148">
        <f t="shared" si="15"/>
        <v>0</v>
      </c>
      <c r="P78" s="149" t="str">
        <f t="shared" si="16"/>
        <v>n.a.</v>
      </c>
      <c r="Q78" s="149">
        <f t="shared" si="16"/>
        <v>0.66770081607876453</v>
      </c>
      <c r="R78" s="149" t="str">
        <f t="shared" si="16"/>
        <v>n.a.</v>
      </c>
      <c r="S78" s="149" t="str">
        <f t="shared" si="10"/>
        <v>n.a.</v>
      </c>
      <c r="T78" s="149" t="str">
        <f t="shared" si="17"/>
        <v>n.a.</v>
      </c>
      <c r="U78" s="149">
        <f t="shared" si="17"/>
        <v>10.644264518915501</v>
      </c>
      <c r="V78" s="149" t="str">
        <f t="shared" si="17"/>
        <v>n.a.</v>
      </c>
      <c r="W78" s="149" t="str">
        <f t="shared" si="11"/>
        <v>n.a.</v>
      </c>
      <c r="X78" s="148"/>
      <c r="Y78" s="148"/>
      <c r="Z78" s="148"/>
      <c r="AA78" s="148"/>
    </row>
    <row r="79" spans="1:27">
      <c r="A79" s="103">
        <f t="shared" si="19"/>
        <v>1952</v>
      </c>
      <c r="B79" s="96">
        <v>9555.8000000000011</v>
      </c>
      <c r="C79" s="184">
        <v>4.4000000000000004</v>
      </c>
      <c r="E79" s="74">
        <v>24676</v>
      </c>
      <c r="F79" s="49">
        <v>30144</v>
      </c>
      <c r="G79" s="96"/>
      <c r="H79" s="97">
        <f t="shared" si="20"/>
        <v>38.725076997892693</v>
      </c>
      <c r="J79" s="97">
        <f t="shared" si="18"/>
        <v>0.97815891732546678</v>
      </c>
      <c r="K79" s="97">
        <v>2.478461902170034</v>
      </c>
      <c r="L79" s="96">
        <f t="shared" si="12"/>
        <v>0</v>
      </c>
      <c r="M79" s="96">
        <f t="shared" si="13"/>
        <v>1</v>
      </c>
      <c r="N79" s="96">
        <f t="shared" si="14"/>
        <v>0</v>
      </c>
      <c r="O79" s="96">
        <f t="shared" si="15"/>
        <v>0</v>
      </c>
      <c r="P79" s="97" t="str">
        <f t="shared" si="16"/>
        <v>n.a.</v>
      </c>
      <c r="Q79" s="97">
        <f t="shared" si="16"/>
        <v>0.97815891732546678</v>
      </c>
      <c r="R79" s="97" t="str">
        <f t="shared" si="16"/>
        <v>n.a.</v>
      </c>
      <c r="S79" s="97" t="str">
        <f t="shared" si="10"/>
        <v>n.a.</v>
      </c>
      <c r="T79" s="97" t="str">
        <f t="shared" si="17"/>
        <v>n.a.</v>
      </c>
      <c r="U79" s="97">
        <f t="shared" si="17"/>
        <v>2.478461902170034</v>
      </c>
      <c r="V79" s="97" t="str">
        <f t="shared" si="17"/>
        <v>n.a.</v>
      </c>
      <c r="W79" s="97" t="str">
        <f t="shared" si="11"/>
        <v>n.a.</v>
      </c>
      <c r="X79" s="96"/>
      <c r="Y79" s="96"/>
      <c r="Z79" s="96"/>
      <c r="AA79" s="96"/>
    </row>
    <row r="80" spans="1:27">
      <c r="A80" s="103">
        <f t="shared" si="19"/>
        <v>1953</v>
      </c>
      <c r="B80" s="96">
        <v>9552.2000000000007</v>
      </c>
      <c r="C80" s="184">
        <v>5.5</v>
      </c>
      <c r="E80" s="74">
        <v>26432</v>
      </c>
      <c r="F80" s="49">
        <v>31859</v>
      </c>
      <c r="G80" s="96"/>
      <c r="H80" s="97">
        <f t="shared" si="20"/>
        <v>36.138771186440685</v>
      </c>
      <c r="I80" s="97">
        <f t="shared" ref="I80:I136" si="21">H80-H77</f>
        <v>-10.200249585072669</v>
      </c>
      <c r="J80" s="97">
        <f t="shared" si="18"/>
        <v>5.6893577494692149</v>
      </c>
      <c r="K80" s="97">
        <v>-0.80581560664181784</v>
      </c>
      <c r="L80" s="96">
        <f t="shared" si="12"/>
        <v>0</v>
      </c>
      <c r="M80" s="96">
        <f t="shared" si="13"/>
        <v>1</v>
      </c>
      <c r="N80" s="96">
        <f t="shared" si="14"/>
        <v>0</v>
      </c>
      <c r="O80" s="96">
        <f t="shared" si="15"/>
        <v>0</v>
      </c>
      <c r="P80" s="97" t="str">
        <f t="shared" si="16"/>
        <v>n.a.</v>
      </c>
      <c r="Q80" s="97">
        <f t="shared" si="16"/>
        <v>5.6893577494692149</v>
      </c>
      <c r="R80" s="97" t="str">
        <f t="shared" si="16"/>
        <v>n.a.</v>
      </c>
      <c r="S80" s="97" t="str">
        <f t="shared" si="10"/>
        <v>n.a.</v>
      </c>
      <c r="T80" s="97" t="str">
        <f t="shared" si="17"/>
        <v>n.a.</v>
      </c>
      <c r="U80" s="97">
        <f t="shared" si="17"/>
        <v>-0.80581560664181784</v>
      </c>
      <c r="V80" s="97" t="str">
        <f t="shared" si="17"/>
        <v>n.a.</v>
      </c>
      <c r="W80" s="97" t="str">
        <f t="shared" si="11"/>
        <v>n.a.</v>
      </c>
      <c r="X80" s="96"/>
      <c r="Y80" s="96"/>
      <c r="Z80" s="96"/>
      <c r="AA80" s="96"/>
    </row>
    <row r="81" spans="1:27">
      <c r="A81" s="103">
        <f t="shared" si="19"/>
        <v>1954</v>
      </c>
      <c r="B81" s="96">
        <v>8144</v>
      </c>
      <c r="C81" s="184">
        <v>9.1</v>
      </c>
      <c r="E81" s="74">
        <v>27705</v>
      </c>
      <c r="F81" s="49">
        <v>32478</v>
      </c>
      <c r="G81" s="96"/>
      <c r="H81" s="97">
        <f t="shared" si="20"/>
        <v>29.395415989893522</v>
      </c>
      <c r="I81" s="97">
        <f t="shared" si="21"/>
        <v>-11.68985867838672</v>
      </c>
      <c r="J81" s="97">
        <f t="shared" si="18"/>
        <v>1.9429360620232927</v>
      </c>
      <c r="K81" s="97">
        <v>1.6252643420789297</v>
      </c>
      <c r="L81" s="96">
        <f t="shared" si="12"/>
        <v>1</v>
      </c>
      <c r="M81" s="96">
        <f t="shared" si="13"/>
        <v>0</v>
      </c>
      <c r="N81" s="96">
        <f t="shared" si="14"/>
        <v>0</v>
      </c>
      <c r="O81" s="96">
        <f t="shared" si="15"/>
        <v>0</v>
      </c>
      <c r="P81" s="97">
        <f t="shared" si="16"/>
        <v>1.9429360620232927</v>
      </c>
      <c r="Q81" s="97" t="str">
        <f t="shared" si="16"/>
        <v>n.a.</v>
      </c>
      <c r="R81" s="97" t="str">
        <f t="shared" si="16"/>
        <v>n.a.</v>
      </c>
      <c r="S81" s="97" t="str">
        <f t="shared" si="10"/>
        <v>n.a.</v>
      </c>
      <c r="T81" s="97">
        <f t="shared" si="17"/>
        <v>1.6252643420789297</v>
      </c>
      <c r="U81" s="97" t="str">
        <f t="shared" si="17"/>
        <v>n.a.</v>
      </c>
      <c r="V81" s="97" t="str">
        <f t="shared" si="17"/>
        <v>n.a.</v>
      </c>
      <c r="W81" s="97" t="str">
        <f t="shared" si="11"/>
        <v>n.a.</v>
      </c>
      <c r="X81" s="96"/>
      <c r="Y81" s="96"/>
      <c r="Z81" s="96"/>
      <c r="AA81" s="96"/>
    </row>
    <row r="82" spans="1:27">
      <c r="A82" s="103">
        <f t="shared" si="19"/>
        <v>1955</v>
      </c>
      <c r="B82" s="96">
        <v>8630</v>
      </c>
      <c r="C82" s="184">
        <v>10.3</v>
      </c>
      <c r="E82" s="74">
        <v>28920</v>
      </c>
      <c r="F82" s="49">
        <v>32828</v>
      </c>
      <c r="G82" s="96"/>
      <c r="H82" s="97">
        <f t="shared" si="20"/>
        <v>29.840940525587829</v>
      </c>
      <c r="I82" s="97">
        <f t="shared" si="21"/>
        <v>-8.8841364723048635</v>
      </c>
      <c r="J82" s="97">
        <f t="shared" si="18"/>
        <v>1.0776525648131141</v>
      </c>
      <c r="K82" s="97">
        <v>8.4652311360419059</v>
      </c>
      <c r="L82" s="96">
        <f t="shared" si="12"/>
        <v>1</v>
      </c>
      <c r="M82" s="96">
        <f t="shared" si="13"/>
        <v>0</v>
      </c>
      <c r="N82" s="96">
        <f t="shared" si="14"/>
        <v>0</v>
      </c>
      <c r="O82" s="96">
        <f t="shared" si="15"/>
        <v>0</v>
      </c>
      <c r="P82" s="97">
        <f t="shared" si="16"/>
        <v>1.0776525648131141</v>
      </c>
      <c r="Q82" s="97" t="str">
        <f t="shared" si="16"/>
        <v>n.a.</v>
      </c>
      <c r="R82" s="97" t="str">
        <f t="shared" si="16"/>
        <v>n.a.</v>
      </c>
      <c r="S82" s="97" t="str">
        <f t="shared" si="10"/>
        <v>n.a.</v>
      </c>
      <c r="T82" s="97">
        <f t="shared" si="17"/>
        <v>8.4652311360419059</v>
      </c>
      <c r="U82" s="97" t="str">
        <f t="shared" si="17"/>
        <v>n.a.</v>
      </c>
      <c r="V82" s="97" t="str">
        <f t="shared" si="17"/>
        <v>n.a.</v>
      </c>
      <c r="W82" s="97" t="str">
        <f t="shared" si="11"/>
        <v>n.a.</v>
      </c>
      <c r="X82" s="96"/>
      <c r="Y82" s="96"/>
      <c r="Z82" s="96"/>
      <c r="AA82" s="96"/>
    </row>
    <row r="83" spans="1:27">
      <c r="A83" s="103">
        <f t="shared" si="19"/>
        <v>1956</v>
      </c>
      <c r="B83" s="96">
        <v>8848</v>
      </c>
      <c r="C83" s="184">
        <v>10.199999999999999</v>
      </c>
      <c r="E83" s="74">
        <v>30929</v>
      </c>
      <c r="F83" s="49">
        <v>33225</v>
      </c>
      <c r="G83" s="96"/>
      <c r="H83" s="97">
        <f t="shared" si="20"/>
        <v>28.607455785832066</v>
      </c>
      <c r="I83" s="97">
        <f t="shared" si="21"/>
        <v>-7.5313154006086194</v>
      </c>
      <c r="J83" s="97">
        <f t="shared" si="18"/>
        <v>1.2093334957962609</v>
      </c>
      <c r="K83" s="97">
        <v>3.797275814017377</v>
      </c>
      <c r="L83" s="96">
        <f t="shared" si="12"/>
        <v>1</v>
      </c>
      <c r="M83" s="96">
        <f t="shared" si="13"/>
        <v>0</v>
      </c>
      <c r="N83" s="96">
        <f t="shared" si="14"/>
        <v>0</v>
      </c>
      <c r="O83" s="96">
        <f t="shared" si="15"/>
        <v>0</v>
      </c>
      <c r="P83" s="97">
        <f t="shared" si="16"/>
        <v>1.2093334957962609</v>
      </c>
      <c r="Q83" s="97" t="str">
        <f t="shared" si="16"/>
        <v>n.a.</v>
      </c>
      <c r="R83" s="97" t="str">
        <f t="shared" si="16"/>
        <v>n.a.</v>
      </c>
      <c r="S83" s="97" t="str">
        <f t="shared" si="10"/>
        <v>n.a.</v>
      </c>
      <c r="T83" s="97">
        <f t="shared" si="17"/>
        <v>3.797275814017377</v>
      </c>
      <c r="U83" s="97" t="str">
        <f t="shared" si="17"/>
        <v>n.a.</v>
      </c>
      <c r="V83" s="97" t="str">
        <f t="shared" si="17"/>
        <v>n.a.</v>
      </c>
      <c r="W83" s="97" t="str">
        <f t="shared" si="11"/>
        <v>n.a.</v>
      </c>
      <c r="X83" s="96"/>
      <c r="Y83" s="96"/>
      <c r="Z83" s="96"/>
      <c r="AA83" s="96"/>
    </row>
    <row r="84" spans="1:27">
      <c r="A84" s="103">
        <f t="shared" si="19"/>
        <v>1957</v>
      </c>
      <c r="B84" s="96">
        <v>8903</v>
      </c>
      <c r="C84" s="184">
        <v>10.1</v>
      </c>
      <c r="E84" s="74">
        <v>32870</v>
      </c>
      <c r="F84" s="49">
        <v>35746</v>
      </c>
      <c r="G84" s="96"/>
      <c r="H84" s="97">
        <f t="shared" si="20"/>
        <v>27.085488287191968</v>
      </c>
      <c r="I84" s="97">
        <f t="shared" si="21"/>
        <v>-2.3099277027015539</v>
      </c>
      <c r="J84" s="97">
        <f t="shared" si="18"/>
        <v>7.587659894657639</v>
      </c>
      <c r="K84" s="97">
        <v>0</v>
      </c>
      <c r="L84" s="96">
        <f t="shared" si="12"/>
        <v>1</v>
      </c>
      <c r="M84" s="96">
        <f t="shared" si="13"/>
        <v>0</v>
      </c>
      <c r="N84" s="96">
        <f t="shared" si="14"/>
        <v>0</v>
      </c>
      <c r="O84" s="96">
        <f t="shared" si="15"/>
        <v>0</v>
      </c>
      <c r="P84" s="97">
        <f t="shared" si="16"/>
        <v>7.587659894657639</v>
      </c>
      <c r="Q84" s="97" t="str">
        <f t="shared" si="16"/>
        <v>n.a.</v>
      </c>
      <c r="R84" s="97" t="str">
        <f t="shared" si="16"/>
        <v>n.a.</v>
      </c>
      <c r="S84" s="97" t="str">
        <f t="shared" si="10"/>
        <v>n.a.</v>
      </c>
      <c r="T84" s="97">
        <f t="shared" si="17"/>
        <v>0</v>
      </c>
      <c r="U84" s="97" t="str">
        <f t="shared" si="17"/>
        <v>n.a.</v>
      </c>
      <c r="V84" s="97" t="str">
        <f t="shared" si="17"/>
        <v>n.a.</v>
      </c>
      <c r="W84" s="97" t="str">
        <f t="shared" si="11"/>
        <v>n.a.</v>
      </c>
      <c r="X84" s="96"/>
      <c r="Y84" s="96"/>
      <c r="Z84" s="96"/>
      <c r="AA84" s="96"/>
    </row>
    <row r="85" spans="1:27">
      <c r="A85" s="103">
        <f t="shared" si="19"/>
        <v>1958</v>
      </c>
      <c r="B85" s="96">
        <v>8979</v>
      </c>
      <c r="C85" s="184">
        <v>11</v>
      </c>
      <c r="E85" s="74">
        <v>34340</v>
      </c>
      <c r="F85" s="49">
        <v>36551</v>
      </c>
      <c r="G85" s="96"/>
      <c r="H85" s="97">
        <f t="shared" si="20"/>
        <v>26.14735002912056</v>
      </c>
      <c r="I85" s="97">
        <f t="shared" si="21"/>
        <v>-3.6935904964672694</v>
      </c>
      <c r="J85" s="97">
        <f t="shared" si="18"/>
        <v>2.2520002238012538</v>
      </c>
      <c r="K85" s="97">
        <v>1.2196101974539413</v>
      </c>
      <c r="L85" s="96">
        <f t="shared" si="12"/>
        <v>1</v>
      </c>
      <c r="M85" s="96">
        <f t="shared" si="13"/>
        <v>0</v>
      </c>
      <c r="N85" s="96">
        <f t="shared" si="14"/>
        <v>0</v>
      </c>
      <c r="O85" s="96">
        <f t="shared" si="15"/>
        <v>0</v>
      </c>
      <c r="P85" s="97">
        <f t="shared" si="16"/>
        <v>2.2520002238012538</v>
      </c>
      <c r="Q85" s="97" t="str">
        <f t="shared" si="16"/>
        <v>n.a.</v>
      </c>
      <c r="R85" s="97" t="str">
        <f t="shared" si="16"/>
        <v>n.a.</v>
      </c>
      <c r="S85" s="97" t="str">
        <f t="shared" si="10"/>
        <v>n.a.</v>
      </c>
      <c r="T85" s="97">
        <f t="shared" si="17"/>
        <v>1.2196101974539413</v>
      </c>
      <c r="U85" s="97" t="str">
        <f t="shared" si="17"/>
        <v>n.a.</v>
      </c>
      <c r="V85" s="97" t="str">
        <f t="shared" si="17"/>
        <v>n.a.</v>
      </c>
      <c r="W85" s="97" t="str">
        <f t="shared" si="11"/>
        <v>n.a.</v>
      </c>
      <c r="X85" s="96"/>
      <c r="Y85" s="96"/>
      <c r="Z85" s="96"/>
      <c r="AA85" s="96"/>
    </row>
    <row r="86" spans="1:27">
      <c r="A86" s="103">
        <f t="shared" si="19"/>
        <v>1959</v>
      </c>
      <c r="B86" s="96">
        <v>8805</v>
      </c>
      <c r="C86" s="184">
        <v>11.4</v>
      </c>
      <c r="E86" s="74">
        <v>38084</v>
      </c>
      <c r="F86" s="49">
        <v>39270</v>
      </c>
      <c r="G86" s="96"/>
      <c r="H86" s="97">
        <f t="shared" si="20"/>
        <v>23.119945383888247</v>
      </c>
      <c r="I86" s="97">
        <f t="shared" si="21"/>
        <v>-5.487510401943819</v>
      </c>
      <c r="J86" s="97">
        <f t="shared" si="18"/>
        <v>7.4389209597548689</v>
      </c>
      <c r="K86" s="97">
        <v>2.4093628428520151</v>
      </c>
      <c r="L86" s="96">
        <f t="shared" si="12"/>
        <v>1</v>
      </c>
      <c r="M86" s="96">
        <f t="shared" si="13"/>
        <v>0</v>
      </c>
      <c r="N86" s="96">
        <f t="shared" si="14"/>
        <v>0</v>
      </c>
      <c r="O86" s="96">
        <f t="shared" si="15"/>
        <v>0</v>
      </c>
      <c r="P86" s="97">
        <f t="shared" si="16"/>
        <v>7.4389209597548689</v>
      </c>
      <c r="Q86" s="97" t="str">
        <f t="shared" si="16"/>
        <v>n.a.</v>
      </c>
      <c r="R86" s="97" t="str">
        <f t="shared" si="16"/>
        <v>n.a.</v>
      </c>
      <c r="S86" s="97" t="str">
        <f t="shared" si="10"/>
        <v>n.a.</v>
      </c>
      <c r="T86" s="97">
        <f t="shared" si="17"/>
        <v>2.4093628428520151</v>
      </c>
      <c r="U86" s="97" t="str">
        <f t="shared" si="17"/>
        <v>n.a.</v>
      </c>
      <c r="V86" s="97" t="str">
        <f t="shared" si="17"/>
        <v>n.a.</v>
      </c>
      <c r="W86" s="97" t="str">
        <f t="shared" si="11"/>
        <v>n.a.</v>
      </c>
      <c r="X86" s="96"/>
      <c r="Y86" s="96"/>
      <c r="Z86" s="96"/>
      <c r="AA86" s="96"/>
    </row>
    <row r="87" spans="1:27">
      <c r="A87" s="103">
        <f t="shared" si="19"/>
        <v>1960</v>
      </c>
      <c r="B87" s="96">
        <v>8127</v>
      </c>
      <c r="C87" s="184">
        <v>13.4</v>
      </c>
      <c r="E87" s="74">
        <v>40786</v>
      </c>
      <c r="F87" s="49">
        <v>40367</v>
      </c>
      <c r="G87" s="96"/>
      <c r="H87" s="97">
        <f t="shared" si="20"/>
        <v>19.925954984553524</v>
      </c>
      <c r="I87" s="97">
        <f t="shared" si="21"/>
        <v>-7.1595333026384438</v>
      </c>
      <c r="J87" s="97">
        <f t="shared" si="18"/>
        <v>2.7934810287751466</v>
      </c>
      <c r="K87" s="97">
        <v>0</v>
      </c>
      <c r="L87" s="96">
        <f t="shared" si="12"/>
        <v>1</v>
      </c>
      <c r="M87" s="96">
        <f t="shared" si="13"/>
        <v>0</v>
      </c>
      <c r="N87" s="96">
        <f t="shared" si="14"/>
        <v>0</v>
      </c>
      <c r="O87" s="96">
        <f t="shared" si="15"/>
        <v>0</v>
      </c>
      <c r="P87" s="97">
        <f t="shared" si="16"/>
        <v>2.7934810287751466</v>
      </c>
      <c r="Q87" s="97" t="str">
        <f t="shared" si="16"/>
        <v>n.a.</v>
      </c>
      <c r="R87" s="97" t="str">
        <f t="shared" si="16"/>
        <v>n.a.</v>
      </c>
      <c r="S87" s="97" t="str">
        <f t="shared" si="10"/>
        <v>n.a.</v>
      </c>
      <c r="T87" s="97">
        <f t="shared" si="17"/>
        <v>0</v>
      </c>
      <c r="U87" s="97" t="str">
        <f t="shared" si="17"/>
        <v>n.a.</v>
      </c>
      <c r="V87" s="97" t="str">
        <f t="shared" si="17"/>
        <v>n.a.</v>
      </c>
      <c r="W87" s="97" t="str">
        <f t="shared" si="11"/>
        <v>n.a.</v>
      </c>
      <c r="X87" s="96"/>
      <c r="Y87" s="96"/>
      <c r="Z87" s="96"/>
      <c r="AA87" s="96"/>
    </row>
    <row r="88" spans="1:27">
      <c r="A88" s="103">
        <f t="shared" si="19"/>
        <v>1961</v>
      </c>
      <c r="B88" s="96">
        <v>7483</v>
      </c>
      <c r="C88" s="184">
        <v>16</v>
      </c>
      <c r="E88" s="74">
        <v>45616</v>
      </c>
      <c r="F88" s="49">
        <v>42926</v>
      </c>
      <c r="G88" s="96"/>
      <c r="H88" s="97">
        <f t="shared" si="20"/>
        <v>16.404331813398809</v>
      </c>
      <c r="I88" s="97">
        <f t="shared" si="21"/>
        <v>-9.7430182157217509</v>
      </c>
      <c r="J88" s="97">
        <f t="shared" si="18"/>
        <v>6.3393365868159579</v>
      </c>
      <c r="K88" s="97">
        <v>5.8828358004760952</v>
      </c>
      <c r="L88" s="96">
        <f t="shared" si="12"/>
        <v>1</v>
      </c>
      <c r="M88" s="96">
        <f t="shared" si="13"/>
        <v>0</v>
      </c>
      <c r="N88" s="96">
        <f t="shared" si="14"/>
        <v>0</v>
      </c>
      <c r="O88" s="96">
        <f t="shared" si="15"/>
        <v>0</v>
      </c>
      <c r="P88" s="97">
        <f t="shared" si="16"/>
        <v>6.3393365868159579</v>
      </c>
      <c r="Q88" s="97" t="str">
        <f t="shared" si="16"/>
        <v>n.a.</v>
      </c>
      <c r="R88" s="97" t="str">
        <f t="shared" si="16"/>
        <v>n.a.</v>
      </c>
      <c r="S88" s="97" t="str">
        <f t="shared" si="10"/>
        <v>n.a.</v>
      </c>
      <c r="T88" s="97">
        <f t="shared" si="17"/>
        <v>5.8828358004760952</v>
      </c>
      <c r="U88" s="97" t="str">
        <f t="shared" si="17"/>
        <v>n.a.</v>
      </c>
      <c r="V88" s="97" t="str">
        <f t="shared" si="17"/>
        <v>n.a.</v>
      </c>
      <c r="W88" s="97" t="str">
        <f t="shared" si="11"/>
        <v>n.a.</v>
      </c>
      <c r="X88" s="96"/>
      <c r="Y88" s="96"/>
      <c r="Z88" s="96"/>
      <c r="AA88" s="96"/>
    </row>
    <row r="89" spans="1:27">
      <c r="A89" s="103">
        <f t="shared" si="19"/>
        <v>1962</v>
      </c>
      <c r="B89" s="96">
        <v>7750</v>
      </c>
      <c r="C89" s="184">
        <v>15.4</v>
      </c>
      <c r="E89" s="74">
        <v>51387</v>
      </c>
      <c r="F89" s="49">
        <v>45295</v>
      </c>
      <c r="G89" s="96"/>
      <c r="H89" s="97">
        <f t="shared" si="20"/>
        <v>15.081635433086189</v>
      </c>
      <c r="I89" s="97">
        <f t="shared" si="21"/>
        <v>-8.0383099508020575</v>
      </c>
      <c r="J89" s="97">
        <f t="shared" si="18"/>
        <v>5.5187997949960321</v>
      </c>
      <c r="K89" s="97">
        <v>8.8882859136367198</v>
      </c>
      <c r="L89" s="96">
        <f t="shared" si="12"/>
        <v>1</v>
      </c>
      <c r="M89" s="96">
        <f t="shared" si="13"/>
        <v>0</v>
      </c>
      <c r="N89" s="96">
        <f t="shared" si="14"/>
        <v>0</v>
      </c>
      <c r="O89" s="96">
        <f t="shared" si="15"/>
        <v>0</v>
      </c>
      <c r="P89" s="97">
        <f t="shared" si="16"/>
        <v>5.5187997949960321</v>
      </c>
      <c r="Q89" s="97" t="str">
        <f t="shared" si="16"/>
        <v>n.a.</v>
      </c>
      <c r="R89" s="97" t="str">
        <f t="shared" si="16"/>
        <v>n.a.</v>
      </c>
      <c r="S89" s="97" t="str">
        <f t="shared" si="10"/>
        <v>n.a.</v>
      </c>
      <c r="T89" s="97">
        <f t="shared" si="17"/>
        <v>8.8882859136367198</v>
      </c>
      <c r="U89" s="97" t="str">
        <f t="shared" si="17"/>
        <v>n.a.</v>
      </c>
      <c r="V89" s="97" t="str">
        <f t="shared" si="17"/>
        <v>n.a.</v>
      </c>
      <c r="W89" s="97" t="str">
        <f t="shared" si="11"/>
        <v>n.a.</v>
      </c>
      <c r="X89" s="96"/>
      <c r="Y89" s="96"/>
      <c r="Z89" s="96"/>
      <c r="AA89" s="96"/>
    </row>
    <row r="90" spans="1:27">
      <c r="A90" s="103">
        <f t="shared" si="19"/>
        <v>1963</v>
      </c>
      <c r="B90" s="96">
        <v>7314</v>
      </c>
      <c r="C90" s="184">
        <v>16.399999999999999</v>
      </c>
      <c r="E90" s="74">
        <v>54282</v>
      </c>
      <c r="F90" s="49">
        <v>45579</v>
      </c>
      <c r="G90" s="96"/>
      <c r="H90" s="97">
        <f t="shared" si="20"/>
        <v>13.474079805460374</v>
      </c>
      <c r="I90" s="97">
        <f t="shared" si="21"/>
        <v>-6.4518751790931503</v>
      </c>
      <c r="J90" s="97">
        <f t="shared" si="18"/>
        <v>0.62700077271222732</v>
      </c>
      <c r="K90" s="97">
        <v>2.0413813835194272</v>
      </c>
      <c r="L90" s="96">
        <f t="shared" si="12"/>
        <v>1</v>
      </c>
      <c r="M90" s="96">
        <f t="shared" si="13"/>
        <v>0</v>
      </c>
      <c r="N90" s="96">
        <f t="shared" si="14"/>
        <v>0</v>
      </c>
      <c r="O90" s="96">
        <f t="shared" si="15"/>
        <v>0</v>
      </c>
      <c r="P90" s="97">
        <f t="shared" si="16"/>
        <v>0.62700077271222732</v>
      </c>
      <c r="Q90" s="97" t="str">
        <f t="shared" si="16"/>
        <v>n.a.</v>
      </c>
      <c r="R90" s="97" t="str">
        <f t="shared" si="16"/>
        <v>n.a.</v>
      </c>
      <c r="S90" s="97" t="str">
        <f t="shared" si="10"/>
        <v>n.a.</v>
      </c>
      <c r="T90" s="97">
        <f t="shared" si="17"/>
        <v>2.0413813835194272</v>
      </c>
      <c r="U90" s="97" t="str">
        <f t="shared" si="17"/>
        <v>n.a.</v>
      </c>
      <c r="V90" s="97" t="str">
        <f t="shared" si="17"/>
        <v>n.a.</v>
      </c>
      <c r="W90" s="97" t="str">
        <f t="shared" si="11"/>
        <v>n.a.</v>
      </c>
      <c r="X90" s="96"/>
      <c r="Y90" s="96"/>
      <c r="Z90" s="96"/>
      <c r="AA90" s="96"/>
    </row>
    <row r="91" spans="1:27">
      <c r="A91" s="103">
        <f t="shared" si="19"/>
        <v>1964</v>
      </c>
      <c r="B91" s="96">
        <v>6673</v>
      </c>
      <c r="C91" s="184">
        <v>17.5</v>
      </c>
      <c r="E91" s="74">
        <v>62049</v>
      </c>
      <c r="F91" s="49">
        <v>49843</v>
      </c>
      <c r="G91" s="96"/>
      <c r="H91" s="97">
        <f t="shared" si="20"/>
        <v>10.754403777659592</v>
      </c>
      <c r="I91" s="97">
        <f t="shared" si="21"/>
        <v>-5.649928035739217</v>
      </c>
      <c r="J91" s="97">
        <f t="shared" si="18"/>
        <v>9.3551855020952637</v>
      </c>
      <c r="K91" s="97">
        <v>4.9996123730521873</v>
      </c>
      <c r="L91" s="96">
        <f t="shared" si="12"/>
        <v>1</v>
      </c>
      <c r="M91" s="96">
        <f t="shared" si="13"/>
        <v>0</v>
      </c>
      <c r="N91" s="96">
        <f t="shared" si="14"/>
        <v>0</v>
      </c>
      <c r="O91" s="96">
        <f t="shared" si="15"/>
        <v>0</v>
      </c>
      <c r="P91" s="97">
        <f t="shared" si="16"/>
        <v>9.3551855020952637</v>
      </c>
      <c r="Q91" s="97" t="str">
        <f t="shared" si="16"/>
        <v>n.a.</v>
      </c>
      <c r="R91" s="97" t="str">
        <f t="shared" si="16"/>
        <v>n.a.</v>
      </c>
      <c r="S91" s="97" t="str">
        <f t="shared" si="10"/>
        <v>n.a.</v>
      </c>
      <c r="T91" s="97">
        <f t="shared" si="17"/>
        <v>4.9996123730521873</v>
      </c>
      <c r="U91" s="97" t="str">
        <f t="shared" si="17"/>
        <v>n.a.</v>
      </c>
      <c r="V91" s="97" t="str">
        <f t="shared" si="17"/>
        <v>n.a.</v>
      </c>
      <c r="W91" s="97" t="str">
        <f t="shared" si="11"/>
        <v>n.a.</v>
      </c>
      <c r="X91" s="96"/>
      <c r="Y91" s="96"/>
      <c r="Z91" s="96"/>
      <c r="AA91" s="96"/>
    </row>
    <row r="92" spans="1:27">
      <c r="A92" s="103">
        <f t="shared" si="19"/>
        <v>1965</v>
      </c>
      <c r="B92" s="160">
        <v>5483</v>
      </c>
      <c r="C92" s="184">
        <v>17.899999999999999</v>
      </c>
      <c r="E92" s="74">
        <v>69700</v>
      </c>
      <c r="F92" s="49">
        <v>52117</v>
      </c>
      <c r="G92" s="96"/>
      <c r="H92" s="97">
        <f t="shared" si="20"/>
        <v>7.8665710186513627</v>
      </c>
      <c r="I92" s="97">
        <f t="shared" si="21"/>
        <v>-7.2150644144348268</v>
      </c>
      <c r="J92" s="97">
        <f t="shared" si="18"/>
        <v>4.5623257027064934</v>
      </c>
      <c r="K92" s="97">
        <v>7.6192972482076806</v>
      </c>
      <c r="L92" s="96">
        <f t="shared" si="12"/>
        <v>1</v>
      </c>
      <c r="M92" s="96">
        <f t="shared" si="13"/>
        <v>0</v>
      </c>
      <c r="N92" s="96">
        <f t="shared" si="14"/>
        <v>0</v>
      </c>
      <c r="O92" s="96">
        <f t="shared" si="15"/>
        <v>0</v>
      </c>
      <c r="P92" s="97">
        <f t="shared" si="16"/>
        <v>4.5623257027064934</v>
      </c>
      <c r="Q92" s="97" t="str">
        <f t="shared" si="16"/>
        <v>n.a.</v>
      </c>
      <c r="R92" s="97" t="str">
        <f t="shared" si="16"/>
        <v>n.a.</v>
      </c>
      <c r="S92" s="97" t="str">
        <f t="shared" si="10"/>
        <v>n.a.</v>
      </c>
      <c r="T92" s="97">
        <f t="shared" si="17"/>
        <v>7.6192972482076806</v>
      </c>
      <c r="U92" s="97" t="str">
        <f t="shared" si="17"/>
        <v>n.a.</v>
      </c>
      <c r="V92" s="97" t="str">
        <f t="shared" si="17"/>
        <v>n.a.</v>
      </c>
      <c r="W92" s="97" t="str">
        <f t="shared" si="11"/>
        <v>n.a.</v>
      </c>
      <c r="X92" s="96"/>
      <c r="Y92" s="96"/>
      <c r="Z92" s="96"/>
      <c r="AA92" s="96"/>
    </row>
    <row r="93" spans="1:27">
      <c r="A93" s="103">
        <f t="shared" si="19"/>
        <v>1966</v>
      </c>
      <c r="B93" s="96">
        <v>4809</v>
      </c>
      <c r="C93" s="184">
        <v>19.5</v>
      </c>
      <c r="E93" s="74">
        <v>78885</v>
      </c>
      <c r="F93" s="49">
        <v>53539</v>
      </c>
      <c r="G93" s="96"/>
      <c r="H93" s="97">
        <f t="shared" si="20"/>
        <v>6.096216010648412</v>
      </c>
      <c r="I93" s="97">
        <f t="shared" si="21"/>
        <v>-7.3778637948119616</v>
      </c>
      <c r="J93" s="97">
        <f t="shared" si="18"/>
        <v>2.7284763129113321</v>
      </c>
      <c r="K93" s="97">
        <v>6.6456622499035314</v>
      </c>
      <c r="L93" s="96">
        <f t="shared" si="12"/>
        <v>1</v>
      </c>
      <c r="M93" s="96">
        <f t="shared" si="13"/>
        <v>0</v>
      </c>
      <c r="N93" s="96">
        <f t="shared" si="14"/>
        <v>0</v>
      </c>
      <c r="O93" s="96">
        <f t="shared" si="15"/>
        <v>0</v>
      </c>
      <c r="P93" s="97">
        <f t="shared" si="16"/>
        <v>2.7284763129113321</v>
      </c>
      <c r="Q93" s="97" t="str">
        <f t="shared" si="16"/>
        <v>n.a.</v>
      </c>
      <c r="R93" s="97" t="str">
        <f t="shared" si="16"/>
        <v>n.a.</v>
      </c>
      <c r="S93" s="97" t="str">
        <f t="shared" si="10"/>
        <v>n.a.</v>
      </c>
      <c r="T93" s="97">
        <f t="shared" si="17"/>
        <v>6.6456622499035314</v>
      </c>
      <c r="U93" s="97" t="str">
        <f t="shared" si="17"/>
        <v>n.a.</v>
      </c>
      <c r="V93" s="97" t="str">
        <f t="shared" si="17"/>
        <v>n.a.</v>
      </c>
      <c r="W93" s="97" t="str">
        <f t="shared" si="11"/>
        <v>n.a.</v>
      </c>
      <c r="X93" s="96"/>
      <c r="Y93" s="96"/>
      <c r="Z93" s="96"/>
      <c r="AA93" s="96"/>
    </row>
    <row r="94" spans="1:27">
      <c r="A94" s="103">
        <f t="shared" si="19"/>
        <v>1967</v>
      </c>
      <c r="B94" s="96">
        <v>5057</v>
      </c>
      <c r="C94" s="184">
        <v>23.7</v>
      </c>
      <c r="E94" s="74">
        <v>86894</v>
      </c>
      <c r="F94" s="49">
        <v>55339</v>
      </c>
      <c r="G94" s="96"/>
      <c r="H94" s="97">
        <f t="shared" si="20"/>
        <v>5.8197343890257098</v>
      </c>
      <c r="I94" s="97">
        <f t="shared" si="21"/>
        <v>-4.9346693886338819</v>
      </c>
      <c r="J94" s="97">
        <f t="shared" si="18"/>
        <v>3.3620351519453084</v>
      </c>
      <c r="K94" s="97">
        <v>9.748874631916383</v>
      </c>
      <c r="L94" s="96">
        <f t="shared" si="12"/>
        <v>1</v>
      </c>
      <c r="M94" s="96">
        <f t="shared" si="13"/>
        <v>0</v>
      </c>
      <c r="N94" s="96">
        <f t="shared" si="14"/>
        <v>0</v>
      </c>
      <c r="O94" s="96">
        <f t="shared" si="15"/>
        <v>0</v>
      </c>
      <c r="P94" s="97">
        <f t="shared" si="16"/>
        <v>3.3620351519453084</v>
      </c>
      <c r="Q94" s="97" t="str">
        <f t="shared" si="16"/>
        <v>n.a.</v>
      </c>
      <c r="R94" s="97" t="str">
        <f t="shared" si="16"/>
        <v>n.a.</v>
      </c>
      <c r="S94" s="97" t="str">
        <f t="shared" si="10"/>
        <v>n.a.</v>
      </c>
      <c r="T94" s="97">
        <f t="shared" si="17"/>
        <v>9.748874631916383</v>
      </c>
      <c r="U94" s="97" t="str">
        <f t="shared" si="17"/>
        <v>n.a.</v>
      </c>
      <c r="V94" s="97" t="str">
        <f t="shared" si="17"/>
        <v>n.a.</v>
      </c>
      <c r="W94" s="97" t="str">
        <f t="shared" si="11"/>
        <v>n.a.</v>
      </c>
      <c r="X94" s="96"/>
      <c r="Y94" s="96"/>
      <c r="Z94" s="96"/>
      <c r="AA94" s="96"/>
    </row>
    <row r="95" spans="1:27">
      <c r="A95" s="103">
        <f t="shared" si="19"/>
        <v>1968</v>
      </c>
      <c r="B95" s="96">
        <v>5125</v>
      </c>
      <c r="C95" s="184">
        <v>25.9</v>
      </c>
      <c r="E95" s="74">
        <v>96826</v>
      </c>
      <c r="F95" s="49">
        <v>57613</v>
      </c>
      <c r="G95" s="96"/>
      <c r="H95" s="97">
        <f t="shared" si="20"/>
        <v>5.2929998140995185</v>
      </c>
      <c r="I95" s="97">
        <f t="shared" si="21"/>
        <v>-2.5735712045518442</v>
      </c>
      <c r="J95" s="97">
        <f t="shared" si="18"/>
        <v>4.1092177307143318</v>
      </c>
      <c r="K95" s="97">
        <v>6.1373770634008427</v>
      </c>
      <c r="L95" s="96">
        <f t="shared" si="12"/>
        <v>1</v>
      </c>
      <c r="M95" s="96">
        <f t="shared" si="13"/>
        <v>0</v>
      </c>
      <c r="N95" s="96">
        <f t="shared" si="14"/>
        <v>0</v>
      </c>
      <c r="O95" s="96">
        <f t="shared" si="15"/>
        <v>0</v>
      </c>
      <c r="P95" s="97">
        <f t="shared" si="16"/>
        <v>4.1092177307143318</v>
      </c>
      <c r="Q95" s="97" t="str">
        <f t="shared" si="16"/>
        <v>n.a.</v>
      </c>
      <c r="R95" s="97" t="str">
        <f t="shared" si="16"/>
        <v>n.a.</v>
      </c>
      <c r="S95" s="97" t="str">
        <f t="shared" si="10"/>
        <v>n.a.</v>
      </c>
      <c r="T95" s="97">
        <f t="shared" si="17"/>
        <v>6.1373770634008427</v>
      </c>
      <c r="U95" s="97" t="str">
        <f t="shared" si="17"/>
        <v>n.a.</v>
      </c>
      <c r="V95" s="97" t="str">
        <f t="shared" si="17"/>
        <v>n.a.</v>
      </c>
      <c r="W95" s="97" t="str">
        <f t="shared" si="11"/>
        <v>n.a.</v>
      </c>
      <c r="X95" s="96"/>
      <c r="Y95" s="96"/>
      <c r="Z95" s="96"/>
      <c r="AA95" s="96"/>
    </row>
    <row r="96" spans="1:27">
      <c r="A96" s="103">
        <f t="shared" si="19"/>
        <v>1969</v>
      </c>
      <c r="B96" s="96">
        <v>5246</v>
      </c>
      <c r="C96" s="184">
        <v>25.7</v>
      </c>
      <c r="E96" s="74">
        <v>110386</v>
      </c>
      <c r="F96" s="49">
        <v>61283</v>
      </c>
      <c r="G96" s="96"/>
      <c r="H96" s="97">
        <f t="shared" si="20"/>
        <v>4.7524142554309421</v>
      </c>
      <c r="I96" s="97">
        <f t="shared" si="21"/>
        <v>-1.3438017552174699</v>
      </c>
      <c r="J96" s="97">
        <f t="shared" si="18"/>
        <v>6.3700900838352448</v>
      </c>
      <c r="K96" s="97">
        <v>4.2381664803246757</v>
      </c>
      <c r="L96" s="96">
        <f t="shared" si="12"/>
        <v>1</v>
      </c>
      <c r="M96" s="96">
        <f t="shared" si="13"/>
        <v>0</v>
      </c>
      <c r="N96" s="96">
        <f t="shared" si="14"/>
        <v>0</v>
      </c>
      <c r="O96" s="96">
        <f t="shared" si="15"/>
        <v>0</v>
      </c>
      <c r="P96" s="97">
        <f t="shared" si="16"/>
        <v>6.3700900838352448</v>
      </c>
      <c r="Q96" s="97" t="str">
        <f t="shared" si="16"/>
        <v>n.a.</v>
      </c>
      <c r="R96" s="97" t="str">
        <f t="shared" si="16"/>
        <v>n.a.</v>
      </c>
      <c r="S96" s="97" t="str">
        <f t="shared" si="10"/>
        <v>n.a.</v>
      </c>
      <c r="T96" s="97">
        <f t="shared" si="17"/>
        <v>4.2381664803246757</v>
      </c>
      <c r="U96" s="97" t="str">
        <f t="shared" si="17"/>
        <v>n.a.</v>
      </c>
      <c r="V96" s="97" t="str">
        <f t="shared" si="17"/>
        <v>n.a.</v>
      </c>
      <c r="W96" s="97" t="str">
        <f t="shared" si="11"/>
        <v>n.a.</v>
      </c>
      <c r="X96" s="96"/>
      <c r="Y96" s="96"/>
      <c r="Z96" s="96"/>
      <c r="AA96" s="96"/>
    </row>
    <row r="97" spans="1:27">
      <c r="A97" s="103">
        <f t="shared" si="19"/>
        <v>1970</v>
      </c>
      <c r="B97" s="96">
        <v>5871</v>
      </c>
      <c r="C97" s="184">
        <v>24.4</v>
      </c>
      <c r="E97" s="74">
        <v>122143</v>
      </c>
      <c r="F97" s="49">
        <v>62524</v>
      </c>
      <c r="G97" s="96"/>
      <c r="H97" s="97">
        <f t="shared" si="20"/>
        <v>4.8066610448408831</v>
      </c>
      <c r="I97" s="97">
        <f t="shared" si="21"/>
        <v>-1.0130733441848268</v>
      </c>
      <c r="J97" s="97">
        <f t="shared" si="18"/>
        <v>2.0250314116476043</v>
      </c>
      <c r="K97" s="97">
        <v>6.6981944349501177</v>
      </c>
      <c r="L97" s="96">
        <f t="shared" si="12"/>
        <v>1</v>
      </c>
      <c r="M97" s="96">
        <f t="shared" si="13"/>
        <v>0</v>
      </c>
      <c r="N97" s="96">
        <f t="shared" si="14"/>
        <v>0</v>
      </c>
      <c r="O97" s="96">
        <f t="shared" si="15"/>
        <v>0</v>
      </c>
      <c r="P97" s="97">
        <f t="shared" si="16"/>
        <v>2.0250314116476043</v>
      </c>
      <c r="Q97" s="97" t="str">
        <f t="shared" si="16"/>
        <v>n.a.</v>
      </c>
      <c r="R97" s="97" t="str">
        <f t="shared" si="16"/>
        <v>n.a.</v>
      </c>
      <c r="S97" s="97" t="str">
        <f t="shared" si="10"/>
        <v>n.a.</v>
      </c>
      <c r="T97" s="97">
        <f t="shared" si="17"/>
        <v>6.6981944349501177</v>
      </c>
      <c r="U97" s="97" t="str">
        <f t="shared" si="17"/>
        <v>n.a.</v>
      </c>
      <c r="V97" s="97" t="str">
        <f t="shared" si="17"/>
        <v>n.a.</v>
      </c>
      <c r="W97" s="97" t="str">
        <f t="shared" si="11"/>
        <v>n.a.</v>
      </c>
      <c r="X97" s="96"/>
      <c r="Y97" s="96"/>
      <c r="Z97" s="96"/>
      <c r="AA97" s="96"/>
    </row>
    <row r="98" spans="1:27">
      <c r="A98" s="103">
        <f t="shared" si="19"/>
        <v>1971</v>
      </c>
      <c r="B98" s="96">
        <v>6786</v>
      </c>
      <c r="C98" s="184">
        <v>25.5</v>
      </c>
      <c r="E98" s="74">
        <v>135254</v>
      </c>
      <c r="F98" s="49">
        <v>64191</v>
      </c>
      <c r="G98" s="96"/>
      <c r="H98" s="97">
        <f t="shared" si="20"/>
        <v>5.017226847265146</v>
      </c>
      <c r="I98" s="97">
        <f t="shared" si="21"/>
        <v>-0.27577296683437247</v>
      </c>
      <c r="J98" s="97">
        <f t="shared" si="18"/>
        <v>2.666176188343683</v>
      </c>
      <c r="K98" s="97">
        <v>5.8136507475608887</v>
      </c>
      <c r="L98" s="96">
        <f t="shared" si="12"/>
        <v>1</v>
      </c>
      <c r="M98" s="96">
        <f t="shared" si="13"/>
        <v>0</v>
      </c>
      <c r="N98" s="96">
        <f t="shared" si="14"/>
        <v>0</v>
      </c>
      <c r="O98" s="96">
        <f t="shared" si="15"/>
        <v>0</v>
      </c>
      <c r="P98" s="97">
        <f t="shared" si="16"/>
        <v>2.666176188343683</v>
      </c>
      <c r="Q98" s="97" t="str">
        <f t="shared" si="16"/>
        <v>n.a.</v>
      </c>
      <c r="R98" s="97" t="str">
        <f t="shared" si="16"/>
        <v>n.a.</v>
      </c>
      <c r="S98" s="97" t="str">
        <f t="shared" si="10"/>
        <v>n.a.</v>
      </c>
      <c r="T98" s="97">
        <f t="shared" si="17"/>
        <v>5.8136507475608887</v>
      </c>
      <c r="U98" s="97" t="str">
        <f t="shared" si="17"/>
        <v>n.a.</v>
      </c>
      <c r="V98" s="97" t="str">
        <f t="shared" si="17"/>
        <v>n.a.</v>
      </c>
      <c r="W98" s="97" t="str">
        <f t="shared" si="11"/>
        <v>n.a.</v>
      </c>
      <c r="X98" s="96"/>
      <c r="Y98" s="96"/>
      <c r="Z98" s="96"/>
      <c r="AA98" s="96"/>
    </row>
    <row r="99" spans="1:27">
      <c r="A99" s="103">
        <f t="shared" si="19"/>
        <v>1972</v>
      </c>
      <c r="B99" s="96">
        <v>8208</v>
      </c>
      <c r="C99" s="184">
        <v>27.9</v>
      </c>
      <c r="E99" s="74">
        <v>155323</v>
      </c>
      <c r="F99" s="49">
        <v>67578</v>
      </c>
      <c r="G99" s="96"/>
      <c r="H99" s="97">
        <f t="shared" si="20"/>
        <v>5.2844717137835353</v>
      </c>
      <c r="I99" s="97">
        <f t="shared" si="21"/>
        <v>0.53205745835259322</v>
      </c>
      <c r="J99" s="97">
        <f t="shared" si="18"/>
        <v>5.2764406225171756</v>
      </c>
      <c r="K99" s="97">
        <v>6.7985456610026525</v>
      </c>
      <c r="L99" s="96">
        <f t="shared" si="12"/>
        <v>1</v>
      </c>
      <c r="M99" s="96">
        <f t="shared" si="13"/>
        <v>0</v>
      </c>
      <c r="N99" s="96">
        <f t="shared" si="14"/>
        <v>0</v>
      </c>
      <c r="O99" s="96">
        <f t="shared" si="15"/>
        <v>0</v>
      </c>
      <c r="P99" s="97">
        <f t="shared" si="16"/>
        <v>5.2764406225171756</v>
      </c>
      <c r="Q99" s="97" t="str">
        <f t="shared" si="16"/>
        <v>n.a.</v>
      </c>
      <c r="R99" s="97" t="str">
        <f t="shared" si="16"/>
        <v>n.a.</v>
      </c>
      <c r="S99" s="97" t="str">
        <f t="shared" si="10"/>
        <v>n.a.</v>
      </c>
      <c r="T99" s="97">
        <f t="shared" si="17"/>
        <v>6.7985456610026525</v>
      </c>
      <c r="U99" s="97" t="str">
        <f t="shared" si="17"/>
        <v>n.a.</v>
      </c>
      <c r="V99" s="97" t="str">
        <f t="shared" si="17"/>
        <v>n.a.</v>
      </c>
      <c r="W99" s="97" t="str">
        <f t="shared" si="11"/>
        <v>n.a.</v>
      </c>
      <c r="X99" s="96"/>
      <c r="Y99" s="96"/>
      <c r="Z99" s="96"/>
      <c r="AA99" s="96"/>
    </row>
    <row r="100" spans="1:27">
      <c r="A100" s="103">
        <f t="shared" si="19"/>
        <v>1973</v>
      </c>
      <c r="B100" s="96">
        <v>8840</v>
      </c>
      <c r="C100" s="184">
        <v>29.2</v>
      </c>
      <c r="E100" s="74">
        <v>178155</v>
      </c>
      <c r="F100" s="49">
        <v>70032</v>
      </c>
      <c r="G100" s="96"/>
      <c r="H100" s="97">
        <f t="shared" si="20"/>
        <v>4.9619713171115043</v>
      </c>
      <c r="I100" s="97">
        <f t="shared" si="21"/>
        <v>0.15531027227062122</v>
      </c>
      <c r="J100" s="97">
        <f t="shared" si="18"/>
        <v>3.6313593181212855</v>
      </c>
      <c r="K100" s="97">
        <v>11.044977276641088</v>
      </c>
      <c r="L100" s="96">
        <f t="shared" si="12"/>
        <v>1</v>
      </c>
      <c r="M100" s="96">
        <f t="shared" si="13"/>
        <v>0</v>
      </c>
      <c r="N100" s="96">
        <f t="shared" si="14"/>
        <v>0</v>
      </c>
      <c r="O100" s="96">
        <f t="shared" si="15"/>
        <v>0</v>
      </c>
      <c r="P100" s="97">
        <f t="shared" si="16"/>
        <v>3.6313593181212855</v>
      </c>
      <c r="Q100" s="97" t="str">
        <f t="shared" si="16"/>
        <v>n.a.</v>
      </c>
      <c r="R100" s="97" t="str">
        <f t="shared" si="16"/>
        <v>n.a.</v>
      </c>
      <c r="S100" s="97" t="str">
        <f t="shared" si="10"/>
        <v>n.a.</v>
      </c>
      <c r="T100" s="97">
        <f t="shared" si="17"/>
        <v>11.044977276641088</v>
      </c>
      <c r="U100" s="97" t="str">
        <f t="shared" si="17"/>
        <v>n.a.</v>
      </c>
      <c r="V100" s="97" t="str">
        <f t="shared" si="17"/>
        <v>n.a.</v>
      </c>
      <c r="W100" s="97" t="str">
        <f t="shared" si="11"/>
        <v>n.a.</v>
      </c>
      <c r="X100" s="96"/>
      <c r="Y100" s="96"/>
      <c r="Z100" s="96"/>
      <c r="AA100" s="96"/>
    </row>
    <row r="101" spans="1:27">
      <c r="A101" s="103">
        <f t="shared" si="19"/>
        <v>1974</v>
      </c>
      <c r="B101" s="96">
        <v>9106</v>
      </c>
      <c r="C101" s="184">
        <v>35.5</v>
      </c>
      <c r="E101" s="74">
        <v>199656</v>
      </c>
      <c r="F101" s="49">
        <v>69379</v>
      </c>
      <c r="G101" s="96"/>
      <c r="H101" s="97">
        <f t="shared" si="20"/>
        <v>4.560844652802821</v>
      </c>
      <c r="I101" s="97">
        <f t="shared" si="21"/>
        <v>-0.45638219446232497</v>
      </c>
      <c r="J101" s="97">
        <f t="shared" si="18"/>
        <v>-0.93243088873657953</v>
      </c>
      <c r="K101" s="97">
        <v>15.28759275149363</v>
      </c>
      <c r="L101" s="96">
        <f t="shared" si="12"/>
        <v>1</v>
      </c>
      <c r="M101" s="96">
        <f t="shared" si="13"/>
        <v>0</v>
      </c>
      <c r="N101" s="96">
        <f t="shared" si="14"/>
        <v>0</v>
      </c>
      <c r="O101" s="96">
        <f t="shared" si="15"/>
        <v>0</v>
      </c>
      <c r="P101" s="97">
        <f t="shared" si="16"/>
        <v>-0.93243088873657953</v>
      </c>
      <c r="Q101" s="97" t="str">
        <f t="shared" si="16"/>
        <v>n.a.</v>
      </c>
      <c r="R101" s="97" t="str">
        <f t="shared" si="16"/>
        <v>n.a.</v>
      </c>
      <c r="S101" s="97" t="str">
        <f t="shared" si="10"/>
        <v>n.a.</v>
      </c>
      <c r="T101" s="97">
        <f t="shared" si="17"/>
        <v>15.28759275149363</v>
      </c>
      <c r="U101" s="97" t="str">
        <f t="shared" si="17"/>
        <v>n.a.</v>
      </c>
      <c r="V101" s="97" t="str">
        <f t="shared" si="17"/>
        <v>n.a.</v>
      </c>
      <c r="W101" s="97" t="str">
        <f t="shared" si="11"/>
        <v>n.a.</v>
      </c>
      <c r="X101" s="96"/>
      <c r="Y101" s="96"/>
      <c r="Z101" s="96"/>
      <c r="AA101" s="96"/>
    </row>
    <row r="102" spans="1:27">
      <c r="A102" s="103">
        <f t="shared" si="19"/>
        <v>1975</v>
      </c>
      <c r="B102" s="195">
        <v>9690</v>
      </c>
      <c r="C102" s="184">
        <v>54.8</v>
      </c>
      <c r="E102" s="74">
        <v>223381</v>
      </c>
      <c r="F102" s="49">
        <v>68921</v>
      </c>
      <c r="G102" s="96"/>
      <c r="H102" s="97">
        <f t="shared" si="20"/>
        <v>4.3378801240929175</v>
      </c>
      <c r="I102" s="97">
        <f t="shared" si="21"/>
        <v>-0.94659158969061785</v>
      </c>
      <c r="J102" s="97">
        <f t="shared" si="18"/>
        <v>-0.66014211793193889</v>
      </c>
      <c r="K102" s="97">
        <v>6.9223203775752724</v>
      </c>
      <c r="L102" s="96">
        <f t="shared" si="12"/>
        <v>1</v>
      </c>
      <c r="M102" s="96">
        <f t="shared" si="13"/>
        <v>0</v>
      </c>
      <c r="N102" s="96">
        <f t="shared" si="14"/>
        <v>0</v>
      </c>
      <c r="O102" s="96">
        <f t="shared" si="15"/>
        <v>0</v>
      </c>
      <c r="P102" s="97">
        <f t="shared" si="16"/>
        <v>-0.66014211793193889</v>
      </c>
      <c r="Q102" s="97" t="str">
        <f t="shared" si="16"/>
        <v>n.a.</v>
      </c>
      <c r="R102" s="97" t="str">
        <f t="shared" si="16"/>
        <v>n.a.</v>
      </c>
      <c r="S102" s="97" t="str">
        <f t="shared" si="10"/>
        <v>n.a.</v>
      </c>
      <c r="T102" s="97">
        <f t="shared" si="17"/>
        <v>6.9223203775752724</v>
      </c>
      <c r="U102" s="97" t="str">
        <f t="shared" si="17"/>
        <v>n.a.</v>
      </c>
      <c r="V102" s="97" t="str">
        <f t="shared" si="17"/>
        <v>n.a.</v>
      </c>
      <c r="W102" s="97" t="str">
        <f t="shared" si="11"/>
        <v>n.a.</v>
      </c>
      <c r="X102" s="96"/>
      <c r="Y102" s="96"/>
      <c r="Z102" s="96"/>
      <c r="AA102" s="96"/>
    </row>
    <row r="103" spans="1:27">
      <c r="A103" s="103">
        <f t="shared" si="19"/>
        <v>1976</v>
      </c>
      <c r="C103" s="184">
        <v>64.099999999999994</v>
      </c>
      <c r="E103" s="74">
        <v>259232.00000000003</v>
      </c>
      <c r="F103" s="49">
        <v>73382</v>
      </c>
      <c r="G103" s="96"/>
      <c r="H103" s="97">
        <f t="shared" si="20"/>
        <v>0</v>
      </c>
      <c r="I103" s="97">
        <f t="shared" si="21"/>
        <v>-4.9619713171115043</v>
      </c>
      <c r="J103" s="97">
        <f t="shared" si="18"/>
        <v>6.472628081426568</v>
      </c>
      <c r="K103" s="97">
        <v>11.043107224808452</v>
      </c>
      <c r="L103" s="96">
        <f t="shared" si="12"/>
        <v>0</v>
      </c>
      <c r="M103" s="96">
        <f t="shared" si="13"/>
        <v>0</v>
      </c>
      <c r="N103" s="96">
        <f t="shared" si="14"/>
        <v>0</v>
      </c>
      <c r="O103" s="96">
        <f t="shared" si="15"/>
        <v>0</v>
      </c>
      <c r="P103" s="97" t="str">
        <f t="shared" si="16"/>
        <v>n.a.</v>
      </c>
      <c r="Q103" s="97" t="str">
        <f t="shared" si="16"/>
        <v>n.a.</v>
      </c>
      <c r="R103" s="97" t="str">
        <f t="shared" si="16"/>
        <v>n.a.</v>
      </c>
      <c r="S103" s="97" t="str">
        <f t="shared" si="10"/>
        <v>n.a.</v>
      </c>
      <c r="T103" s="97" t="str">
        <f t="shared" si="17"/>
        <v>n.a.</v>
      </c>
      <c r="U103" s="97" t="str">
        <f t="shared" si="17"/>
        <v>n.a.</v>
      </c>
      <c r="V103" s="97" t="str">
        <f t="shared" si="17"/>
        <v>n.a.</v>
      </c>
      <c r="W103" s="97" t="str">
        <f t="shared" si="11"/>
        <v>n.a.</v>
      </c>
      <c r="X103" s="96"/>
      <c r="Y103" s="96"/>
      <c r="Z103" s="96"/>
      <c r="AA103" s="96"/>
    </row>
    <row r="104" spans="1:27">
      <c r="A104" s="103">
        <f t="shared" si="19"/>
        <v>1977</v>
      </c>
      <c r="C104" s="184">
        <v>75.599999999999994</v>
      </c>
      <c r="E104" s="74">
        <v>287957</v>
      </c>
      <c r="F104" s="49">
        <v>74573</v>
      </c>
      <c r="G104" s="96"/>
      <c r="H104" s="97">
        <f t="shared" si="20"/>
        <v>0</v>
      </c>
      <c r="I104" s="97">
        <f t="shared" si="21"/>
        <v>-4.560844652802821</v>
      </c>
      <c r="J104" s="97">
        <f t="shared" si="18"/>
        <v>1.6230138181025255</v>
      </c>
      <c r="K104" s="97">
        <v>11.674073519774812</v>
      </c>
      <c r="L104" s="96">
        <f t="shared" si="12"/>
        <v>0</v>
      </c>
      <c r="M104" s="96">
        <f t="shared" si="13"/>
        <v>0</v>
      </c>
      <c r="N104" s="96">
        <f t="shared" si="14"/>
        <v>0</v>
      </c>
      <c r="O104" s="96">
        <f t="shared" si="15"/>
        <v>0</v>
      </c>
      <c r="P104" s="97" t="str">
        <f t="shared" si="16"/>
        <v>n.a.</v>
      </c>
      <c r="Q104" s="97" t="str">
        <f t="shared" si="16"/>
        <v>n.a.</v>
      </c>
      <c r="R104" s="97" t="str">
        <f t="shared" si="16"/>
        <v>n.a.</v>
      </c>
      <c r="S104" s="97" t="str">
        <f t="shared" si="10"/>
        <v>n.a.</v>
      </c>
      <c r="T104" s="97" t="str">
        <f t="shared" si="17"/>
        <v>n.a.</v>
      </c>
      <c r="U104" s="97" t="str">
        <f t="shared" si="17"/>
        <v>n.a.</v>
      </c>
      <c r="V104" s="97" t="str">
        <f t="shared" si="17"/>
        <v>n.a.</v>
      </c>
      <c r="W104" s="97" t="str">
        <f t="shared" si="11"/>
        <v>n.a.</v>
      </c>
      <c r="X104" s="96"/>
      <c r="Y104" s="96"/>
      <c r="Z104" s="96"/>
      <c r="AA104" s="96"/>
    </row>
    <row r="105" spans="1:27">
      <c r="A105" s="103">
        <f t="shared" si="19"/>
        <v>1978</v>
      </c>
      <c r="C105" s="184">
        <v>90.1</v>
      </c>
      <c r="E105" s="74">
        <v>321064</v>
      </c>
      <c r="F105" s="49">
        <v>75674</v>
      </c>
      <c r="G105" s="96"/>
      <c r="H105" s="97">
        <f t="shared" si="20"/>
        <v>0</v>
      </c>
      <c r="I105" s="97">
        <f t="shared" si="21"/>
        <v>-4.3378801240929175</v>
      </c>
      <c r="J105" s="97">
        <f t="shared" si="18"/>
        <v>1.4764056696123351</v>
      </c>
      <c r="K105" s="97">
        <v>8.5860132879100739</v>
      </c>
      <c r="L105" s="96">
        <f t="shared" si="12"/>
        <v>0</v>
      </c>
      <c r="M105" s="96">
        <f t="shared" si="13"/>
        <v>0</v>
      </c>
      <c r="N105" s="96">
        <f t="shared" si="14"/>
        <v>0</v>
      </c>
      <c r="O105" s="96">
        <f t="shared" si="15"/>
        <v>0</v>
      </c>
      <c r="P105" s="97" t="str">
        <f t="shared" si="16"/>
        <v>n.a.</v>
      </c>
      <c r="Q105" s="97" t="str">
        <f t="shared" si="16"/>
        <v>n.a.</v>
      </c>
      <c r="R105" s="97" t="str">
        <f t="shared" si="16"/>
        <v>n.a.</v>
      </c>
      <c r="S105" s="97" t="str">
        <f t="shared" si="10"/>
        <v>n.a.</v>
      </c>
      <c r="T105" s="97" t="str">
        <f t="shared" si="17"/>
        <v>n.a.</v>
      </c>
      <c r="U105" s="97" t="str">
        <f t="shared" si="17"/>
        <v>n.a.</v>
      </c>
      <c r="V105" s="97" t="str">
        <f t="shared" si="17"/>
        <v>n.a.</v>
      </c>
      <c r="W105" s="97" t="str">
        <f t="shared" si="11"/>
        <v>n.a.</v>
      </c>
      <c r="X105" s="96"/>
      <c r="Y105" s="96"/>
      <c r="Z105" s="96"/>
      <c r="AA105" s="96"/>
    </row>
    <row r="106" spans="1:27">
      <c r="A106" s="103">
        <f t="shared" si="19"/>
        <v>1979</v>
      </c>
      <c r="C106" s="184">
        <v>103</v>
      </c>
      <c r="E106" s="74">
        <v>357313</v>
      </c>
      <c r="F106" s="49">
        <v>78356</v>
      </c>
      <c r="G106" s="96"/>
      <c r="H106" s="97">
        <f t="shared" si="20"/>
        <v>0</v>
      </c>
      <c r="I106" s="97">
        <f t="shared" si="21"/>
        <v>0</v>
      </c>
      <c r="J106" s="97">
        <f t="shared" si="18"/>
        <v>3.5441499061764858</v>
      </c>
      <c r="K106" s="97">
        <v>10.724207709047089</v>
      </c>
      <c r="L106" s="96">
        <f t="shared" si="12"/>
        <v>0</v>
      </c>
      <c r="M106" s="96">
        <f t="shared" si="13"/>
        <v>0</v>
      </c>
      <c r="N106" s="96">
        <f t="shared" si="14"/>
        <v>0</v>
      </c>
      <c r="O106" s="96">
        <f t="shared" si="15"/>
        <v>0</v>
      </c>
      <c r="P106" s="97" t="str">
        <f t="shared" si="16"/>
        <v>n.a.</v>
      </c>
      <c r="Q106" s="97" t="str">
        <f t="shared" si="16"/>
        <v>n.a.</v>
      </c>
      <c r="R106" s="97" t="str">
        <f t="shared" si="16"/>
        <v>n.a.</v>
      </c>
      <c r="S106" s="97" t="str">
        <f t="shared" si="10"/>
        <v>n.a.</v>
      </c>
      <c r="T106" s="97" t="str">
        <f t="shared" si="17"/>
        <v>n.a.</v>
      </c>
      <c r="U106" s="97" t="str">
        <f t="shared" si="17"/>
        <v>n.a.</v>
      </c>
      <c r="V106" s="97" t="str">
        <f t="shared" si="17"/>
        <v>n.a.</v>
      </c>
      <c r="W106" s="97" t="str">
        <f t="shared" si="11"/>
        <v>n.a.</v>
      </c>
      <c r="X106" s="96"/>
      <c r="Y106" s="96"/>
      <c r="Z106" s="96"/>
      <c r="AA106" s="96"/>
    </row>
    <row r="107" spans="1:27">
      <c r="A107" s="103">
        <f t="shared" si="19"/>
        <v>1980</v>
      </c>
      <c r="B107" s="2">
        <v>134928.63183999999</v>
      </c>
      <c r="C107" s="184">
        <v>117.6</v>
      </c>
      <c r="E107" s="74">
        <v>385808</v>
      </c>
      <c r="F107" s="49">
        <v>78010</v>
      </c>
      <c r="G107">
        <v>815.42100000000005</v>
      </c>
      <c r="H107" s="97">
        <f t="shared" si="20"/>
        <v>34.972999999999999</v>
      </c>
      <c r="I107" s="149">
        <f t="shared" si="21"/>
        <v>34.972999999999999</v>
      </c>
      <c r="J107" s="97">
        <f t="shared" si="18"/>
        <v>-0.44157435295318903</v>
      </c>
      <c r="K107" s="149">
        <v>12.33</v>
      </c>
      <c r="L107" s="148">
        <f t="shared" si="12"/>
        <v>0</v>
      </c>
      <c r="M107" s="148">
        <f t="shared" si="13"/>
        <v>1</v>
      </c>
      <c r="N107" s="148">
        <f t="shared" si="14"/>
        <v>0</v>
      </c>
      <c r="O107" s="148">
        <f t="shared" si="15"/>
        <v>0</v>
      </c>
      <c r="P107" s="149" t="str">
        <f t="shared" si="16"/>
        <v>n.a.</v>
      </c>
      <c r="Q107" s="149">
        <f t="shared" si="16"/>
        <v>-0.44157435295318903</v>
      </c>
      <c r="R107" s="149" t="str">
        <f t="shared" si="16"/>
        <v>n.a.</v>
      </c>
      <c r="S107" s="149" t="str">
        <f t="shared" si="10"/>
        <v>n.a.</v>
      </c>
      <c r="T107" s="149" t="str">
        <f t="shared" si="17"/>
        <v>n.a.</v>
      </c>
      <c r="U107" s="149">
        <f t="shared" si="17"/>
        <v>12.33</v>
      </c>
      <c r="V107" s="149" t="str">
        <f t="shared" si="17"/>
        <v>n.a.</v>
      </c>
      <c r="W107" s="149" t="str">
        <f t="shared" si="11"/>
        <v>n.a.</v>
      </c>
      <c r="X107" s="148"/>
      <c r="Y107" s="148"/>
      <c r="Z107" s="148"/>
      <c r="AA107" s="148"/>
    </row>
    <row r="108" spans="1:27">
      <c r="A108" s="103">
        <f t="shared" si="19"/>
        <v>1981</v>
      </c>
      <c r="B108" s="2">
        <v>191910.35498999999</v>
      </c>
      <c r="C108" s="184">
        <v>137.5</v>
      </c>
      <c r="E108" s="74">
        <v>422403</v>
      </c>
      <c r="F108" s="49">
        <v>77316</v>
      </c>
      <c r="G108">
        <v>808.18899999999996</v>
      </c>
      <c r="H108" s="97">
        <f t="shared" si="20"/>
        <v>45.432999999999993</v>
      </c>
      <c r="I108" s="149">
        <f t="shared" si="21"/>
        <v>45.432999999999993</v>
      </c>
      <c r="J108" s="149">
        <f>100*(G108/G107-1)</f>
        <v>-0.88690382023519643</v>
      </c>
      <c r="K108" s="149">
        <v>11.728</v>
      </c>
      <c r="L108" s="148">
        <f t="shared" si="12"/>
        <v>0</v>
      </c>
      <c r="M108" s="148">
        <f t="shared" si="13"/>
        <v>1</v>
      </c>
      <c r="N108" s="148">
        <f t="shared" si="14"/>
        <v>0</v>
      </c>
      <c r="O108" s="148">
        <f t="shared" si="15"/>
        <v>0</v>
      </c>
      <c r="P108" s="149" t="str">
        <f t="shared" si="16"/>
        <v>n.a.</v>
      </c>
      <c r="Q108" s="149">
        <f t="shared" si="16"/>
        <v>-0.88690382023519643</v>
      </c>
      <c r="R108" s="149" t="str">
        <f t="shared" si="16"/>
        <v>n.a.</v>
      </c>
      <c r="S108" s="149" t="str">
        <f t="shared" si="10"/>
        <v>n.a.</v>
      </c>
      <c r="T108" s="149" t="str">
        <f t="shared" si="17"/>
        <v>n.a.</v>
      </c>
      <c r="U108" s="149">
        <f t="shared" si="17"/>
        <v>11.728</v>
      </c>
      <c r="V108" s="149" t="str">
        <f t="shared" si="17"/>
        <v>n.a.</v>
      </c>
      <c r="W108" s="149" t="str">
        <f t="shared" si="11"/>
        <v>n.a.</v>
      </c>
      <c r="X108" s="148"/>
      <c r="Y108" s="148"/>
      <c r="Z108" s="148"/>
      <c r="AA108" s="148"/>
    </row>
    <row r="109" spans="1:27">
      <c r="A109" s="103">
        <f t="shared" si="19"/>
        <v>1982</v>
      </c>
      <c r="B109" s="2">
        <v>282324.89627999999</v>
      </c>
      <c r="C109" s="184">
        <v>157.69999999999999</v>
      </c>
      <c r="E109" s="74">
        <v>482211</v>
      </c>
      <c r="F109" s="49">
        <v>79650</v>
      </c>
      <c r="G109">
        <v>838.20500000000004</v>
      </c>
      <c r="H109" s="97">
        <f t="shared" ref="H109:H136" si="22">100*B109/E109</f>
        <v>58.547999999999995</v>
      </c>
      <c r="I109" s="149">
        <f t="shared" si="21"/>
        <v>58.547999999999995</v>
      </c>
      <c r="J109" s="149">
        <f t="shared" ref="J109:J136" si="23">100*(G109/G108-1)</f>
        <v>3.7139827441353468</v>
      </c>
      <c r="K109" s="149">
        <v>10.122999999999999</v>
      </c>
      <c r="L109" s="148">
        <f t="shared" si="12"/>
        <v>0</v>
      </c>
      <c r="M109" s="148">
        <f t="shared" si="13"/>
        <v>1</v>
      </c>
      <c r="N109" s="148">
        <f t="shared" si="14"/>
        <v>0</v>
      </c>
      <c r="O109" s="148">
        <f t="shared" si="15"/>
        <v>0</v>
      </c>
      <c r="P109" s="149" t="str">
        <f t="shared" si="16"/>
        <v>n.a.</v>
      </c>
      <c r="Q109" s="149">
        <f t="shared" si="16"/>
        <v>3.7139827441353468</v>
      </c>
      <c r="R109" s="149" t="str">
        <f t="shared" si="16"/>
        <v>n.a.</v>
      </c>
      <c r="S109" s="149" t="str">
        <f t="shared" si="10"/>
        <v>n.a.</v>
      </c>
      <c r="T109" s="149" t="str">
        <f t="shared" si="17"/>
        <v>n.a.</v>
      </c>
      <c r="U109" s="149">
        <f t="shared" si="17"/>
        <v>10.122999999999999</v>
      </c>
      <c r="V109" s="149" t="str">
        <f t="shared" si="17"/>
        <v>n.a.</v>
      </c>
      <c r="W109" s="149" t="str">
        <f t="shared" si="11"/>
        <v>n.a.</v>
      </c>
      <c r="X109" s="148"/>
      <c r="Y109" s="148"/>
      <c r="Z109" s="148"/>
      <c r="AA109" s="148"/>
    </row>
    <row r="110" spans="1:27">
      <c r="A110" s="103">
        <f t="shared" si="19"/>
        <v>1983</v>
      </c>
      <c r="B110" s="2">
        <v>373666.53472</v>
      </c>
      <c r="C110" s="184">
        <v>174.7</v>
      </c>
      <c r="E110" s="74">
        <v>531728</v>
      </c>
      <c r="F110" s="49">
        <v>81656</v>
      </c>
      <c r="G110">
        <v>860.43299999999999</v>
      </c>
      <c r="H110" s="97">
        <f t="shared" si="22"/>
        <v>70.274000000000001</v>
      </c>
      <c r="I110" s="149">
        <f t="shared" si="21"/>
        <v>35.301000000000002</v>
      </c>
      <c r="J110" s="149">
        <f t="shared" si="23"/>
        <v>2.6518572425599851</v>
      </c>
      <c r="K110" s="149">
        <v>6.92</v>
      </c>
      <c r="L110" s="148">
        <f t="shared" si="12"/>
        <v>0</v>
      </c>
      <c r="M110" s="148">
        <f t="shared" si="13"/>
        <v>0</v>
      </c>
      <c r="N110" s="148">
        <f t="shared" si="14"/>
        <v>1</v>
      </c>
      <c r="O110" s="148">
        <f t="shared" si="15"/>
        <v>0</v>
      </c>
      <c r="P110" s="149" t="str">
        <f t="shared" si="16"/>
        <v>n.a.</v>
      </c>
      <c r="Q110" s="149" t="str">
        <f t="shared" si="16"/>
        <v>n.a.</v>
      </c>
      <c r="R110" s="149">
        <f t="shared" si="16"/>
        <v>2.6518572425599851</v>
      </c>
      <c r="S110" s="149" t="str">
        <f t="shared" si="10"/>
        <v>n.a.</v>
      </c>
      <c r="T110" s="149" t="str">
        <f t="shared" si="17"/>
        <v>n.a.</v>
      </c>
      <c r="U110" s="149" t="str">
        <f t="shared" si="17"/>
        <v>n.a.</v>
      </c>
      <c r="V110" s="149">
        <f t="shared" si="17"/>
        <v>6.92</v>
      </c>
      <c r="W110" s="149" t="str">
        <f t="shared" si="11"/>
        <v>n.a.</v>
      </c>
      <c r="X110" s="148"/>
      <c r="Y110" s="148"/>
      <c r="Z110" s="148"/>
      <c r="AA110" s="148"/>
    </row>
    <row r="111" spans="1:27">
      <c r="A111" s="103">
        <f t="shared" si="19"/>
        <v>1984</v>
      </c>
      <c r="B111" s="2">
        <v>425866.03534</v>
      </c>
      <c r="C111" s="184">
        <v>186.9</v>
      </c>
      <c r="E111" s="74">
        <v>583546</v>
      </c>
      <c r="F111" s="49">
        <v>85241</v>
      </c>
      <c r="G111">
        <v>896.27499999999998</v>
      </c>
      <c r="H111" s="97">
        <f t="shared" si="22"/>
        <v>72.978999999999999</v>
      </c>
      <c r="I111" s="149">
        <f t="shared" si="21"/>
        <v>27.546000000000006</v>
      </c>
      <c r="J111" s="149">
        <f t="shared" si="23"/>
        <v>4.1655770989722507</v>
      </c>
      <c r="K111" s="149">
        <v>6.282</v>
      </c>
      <c r="L111" s="148">
        <f t="shared" si="12"/>
        <v>0</v>
      </c>
      <c r="M111" s="148">
        <f t="shared" si="13"/>
        <v>0</v>
      </c>
      <c r="N111" s="148">
        <f t="shared" si="14"/>
        <v>1</v>
      </c>
      <c r="O111" s="148">
        <f t="shared" si="15"/>
        <v>0</v>
      </c>
      <c r="P111" s="149" t="str">
        <f t="shared" si="16"/>
        <v>n.a.</v>
      </c>
      <c r="Q111" s="149" t="str">
        <f t="shared" si="16"/>
        <v>n.a.</v>
      </c>
      <c r="R111" s="149">
        <f t="shared" si="16"/>
        <v>4.1655770989722507</v>
      </c>
      <c r="S111" s="149" t="str">
        <f t="shared" si="10"/>
        <v>n.a.</v>
      </c>
      <c r="T111" s="149" t="str">
        <f t="shared" si="17"/>
        <v>n.a.</v>
      </c>
      <c r="U111" s="149" t="str">
        <f t="shared" si="17"/>
        <v>n.a.</v>
      </c>
      <c r="V111" s="149">
        <f t="shared" si="17"/>
        <v>6.282</v>
      </c>
      <c r="W111" s="149" t="str">
        <f t="shared" si="11"/>
        <v>n.a.</v>
      </c>
      <c r="X111" s="148"/>
      <c r="Y111" s="148"/>
      <c r="Z111" s="148"/>
      <c r="AA111" s="148"/>
    </row>
    <row r="112" spans="1:27">
      <c r="A112" s="103">
        <f t="shared" si="19"/>
        <v>1985</v>
      </c>
      <c r="B112" s="2">
        <v>449074.94940000004</v>
      </c>
      <c r="C112" s="184">
        <v>200.6</v>
      </c>
      <c r="E112" s="74">
        <v>634018</v>
      </c>
      <c r="F112" s="49">
        <v>88897</v>
      </c>
      <c r="G112">
        <v>932.34500000000003</v>
      </c>
      <c r="H112" s="97">
        <f t="shared" si="22"/>
        <v>70.830000000000013</v>
      </c>
      <c r="I112" s="149">
        <f t="shared" si="21"/>
        <v>12.282000000000018</v>
      </c>
      <c r="J112" s="149">
        <f t="shared" si="23"/>
        <v>4.0244344648684871</v>
      </c>
      <c r="K112" s="149">
        <v>4.6870000000000003</v>
      </c>
      <c r="L112" s="148">
        <f t="shared" si="12"/>
        <v>0</v>
      </c>
      <c r="M112" s="148">
        <f t="shared" si="13"/>
        <v>0</v>
      </c>
      <c r="N112" s="148">
        <f t="shared" si="14"/>
        <v>1</v>
      </c>
      <c r="O112" s="148">
        <f t="shared" si="15"/>
        <v>0</v>
      </c>
      <c r="P112" s="149" t="str">
        <f t="shared" si="16"/>
        <v>n.a.</v>
      </c>
      <c r="Q112" s="149" t="str">
        <f t="shared" si="16"/>
        <v>n.a.</v>
      </c>
      <c r="R112" s="149">
        <f t="shared" si="16"/>
        <v>4.0244344648684871</v>
      </c>
      <c r="S112" s="149" t="str">
        <f t="shared" si="10"/>
        <v>n.a.</v>
      </c>
      <c r="T112" s="149" t="str">
        <f t="shared" si="17"/>
        <v>n.a.</v>
      </c>
      <c r="U112" s="149" t="str">
        <f t="shared" si="17"/>
        <v>n.a.</v>
      </c>
      <c r="V112" s="149">
        <f t="shared" si="17"/>
        <v>4.6870000000000003</v>
      </c>
      <c r="W112" s="149" t="str">
        <f t="shared" si="11"/>
        <v>n.a.</v>
      </c>
      <c r="X112" s="148"/>
      <c r="Y112" s="148"/>
      <c r="Z112" s="148"/>
      <c r="AA112" s="148"/>
    </row>
    <row r="113" spans="1:27">
      <c r="A113" s="103">
        <f t="shared" si="19"/>
        <v>1986</v>
      </c>
      <c r="B113" s="2">
        <v>464340.03015000001</v>
      </c>
      <c r="C113" s="184">
        <v>211.4</v>
      </c>
      <c r="E113" s="74">
        <v>685565</v>
      </c>
      <c r="F113" s="49">
        <v>92135</v>
      </c>
      <c r="G113">
        <v>978.48900000000003</v>
      </c>
      <c r="H113" s="97">
        <f t="shared" si="22"/>
        <v>67.730999999999995</v>
      </c>
      <c r="I113" s="149">
        <f t="shared" si="21"/>
        <v>-2.5430000000000064</v>
      </c>
      <c r="J113" s="149">
        <f t="shared" si="23"/>
        <v>4.949240892588036</v>
      </c>
      <c r="K113" s="149">
        <v>3.6779999999999999</v>
      </c>
      <c r="L113" s="148">
        <f t="shared" si="12"/>
        <v>0</v>
      </c>
      <c r="M113" s="148">
        <f t="shared" si="13"/>
        <v>0</v>
      </c>
      <c r="N113" s="148">
        <f t="shared" si="14"/>
        <v>1</v>
      </c>
      <c r="O113" s="148">
        <f t="shared" si="15"/>
        <v>0</v>
      </c>
      <c r="P113" s="149" t="str">
        <f t="shared" si="16"/>
        <v>n.a.</v>
      </c>
      <c r="Q113" s="149" t="str">
        <f t="shared" si="16"/>
        <v>n.a.</v>
      </c>
      <c r="R113" s="149">
        <f t="shared" si="16"/>
        <v>4.949240892588036</v>
      </c>
      <c r="S113" s="149" t="str">
        <f t="shared" si="10"/>
        <v>n.a.</v>
      </c>
      <c r="T113" s="149" t="str">
        <f t="shared" si="17"/>
        <v>n.a.</v>
      </c>
      <c r="U113" s="149" t="str">
        <f t="shared" si="17"/>
        <v>n.a.</v>
      </c>
      <c r="V113" s="149">
        <f t="shared" si="17"/>
        <v>3.6779999999999999</v>
      </c>
      <c r="W113" s="149" t="str">
        <f t="shared" si="11"/>
        <v>n.a.</v>
      </c>
      <c r="X113" s="148"/>
      <c r="Y113" s="148"/>
      <c r="Z113" s="148"/>
      <c r="AA113" s="148"/>
    </row>
    <row r="114" spans="1:27">
      <c r="A114" s="103">
        <f t="shared" si="19"/>
        <v>1987</v>
      </c>
      <c r="B114" s="2">
        <v>467545.30584000004</v>
      </c>
      <c r="C114" s="184">
        <v>225.2</v>
      </c>
      <c r="E114" s="74">
        <v>720942</v>
      </c>
      <c r="F114" s="49">
        <v>92406</v>
      </c>
      <c r="G114">
        <v>981.32600000000002</v>
      </c>
      <c r="H114" s="97">
        <f t="shared" si="22"/>
        <v>64.852000000000004</v>
      </c>
      <c r="I114" s="149">
        <f t="shared" si="21"/>
        <v>-8.1269999999999953</v>
      </c>
      <c r="J114" s="149">
        <f t="shared" si="23"/>
        <v>0.28993683117541913</v>
      </c>
      <c r="K114" s="149">
        <v>4.0149999999999997</v>
      </c>
      <c r="L114" s="148">
        <f t="shared" si="12"/>
        <v>0</v>
      </c>
      <c r="M114" s="148">
        <f t="shared" si="13"/>
        <v>0</v>
      </c>
      <c r="N114" s="148">
        <f t="shared" si="14"/>
        <v>1</v>
      </c>
      <c r="O114" s="148">
        <f t="shared" si="15"/>
        <v>0</v>
      </c>
      <c r="P114" s="149" t="str">
        <f t="shared" si="16"/>
        <v>n.a.</v>
      </c>
      <c r="Q114" s="149" t="str">
        <f t="shared" si="16"/>
        <v>n.a.</v>
      </c>
      <c r="R114" s="149">
        <f t="shared" si="16"/>
        <v>0.28993683117541913</v>
      </c>
      <c r="S114" s="149" t="str">
        <f t="shared" si="10"/>
        <v>n.a.</v>
      </c>
      <c r="T114" s="149" t="str">
        <f t="shared" si="17"/>
        <v>n.a.</v>
      </c>
      <c r="U114" s="149" t="str">
        <f t="shared" si="17"/>
        <v>n.a.</v>
      </c>
      <c r="V114" s="149">
        <f t="shared" si="17"/>
        <v>4.0149999999999997</v>
      </c>
      <c r="W114" s="149" t="str">
        <f t="shared" si="11"/>
        <v>n.a.</v>
      </c>
      <c r="X114" s="148"/>
      <c r="Y114" s="148"/>
      <c r="Z114" s="148"/>
      <c r="AA114" s="148"/>
    </row>
    <row r="115" spans="1:27">
      <c r="A115" s="103">
        <f t="shared" si="19"/>
        <v>1988</v>
      </c>
      <c r="B115" s="2">
        <v>469018.14319999999</v>
      </c>
      <c r="C115" s="184">
        <v>242.9</v>
      </c>
      <c r="E115" s="74">
        <v>748274</v>
      </c>
      <c r="F115" s="49">
        <v>93482</v>
      </c>
      <c r="G115">
        <v>979.92600000000004</v>
      </c>
      <c r="H115" s="97">
        <f t="shared" si="22"/>
        <v>62.68</v>
      </c>
      <c r="I115" s="149">
        <f t="shared" si="21"/>
        <v>-8.1500000000000128</v>
      </c>
      <c r="J115" s="149">
        <f t="shared" si="23"/>
        <v>-0.14266410958233555</v>
      </c>
      <c r="K115" s="149">
        <v>4.5209999999999999</v>
      </c>
      <c r="L115" s="148">
        <f t="shared" si="12"/>
        <v>0</v>
      </c>
      <c r="M115" s="148">
        <f t="shared" si="13"/>
        <v>0</v>
      </c>
      <c r="N115" s="148">
        <f t="shared" si="14"/>
        <v>1</v>
      </c>
      <c r="O115" s="148">
        <f t="shared" si="15"/>
        <v>0</v>
      </c>
      <c r="P115" s="149" t="str">
        <f t="shared" si="16"/>
        <v>n.a.</v>
      </c>
      <c r="Q115" s="149" t="str">
        <f t="shared" si="16"/>
        <v>n.a.</v>
      </c>
      <c r="R115" s="149">
        <f t="shared" si="16"/>
        <v>-0.14266410958233555</v>
      </c>
      <c r="S115" s="149" t="str">
        <f t="shared" si="10"/>
        <v>n.a.</v>
      </c>
      <c r="T115" s="149" t="str">
        <f t="shared" si="17"/>
        <v>n.a.</v>
      </c>
      <c r="U115" s="149" t="str">
        <f t="shared" si="17"/>
        <v>n.a.</v>
      </c>
      <c r="V115" s="149">
        <f t="shared" si="17"/>
        <v>4.5209999999999999</v>
      </c>
      <c r="W115" s="149" t="str">
        <f t="shared" si="11"/>
        <v>n.a.</v>
      </c>
      <c r="X115" s="148"/>
      <c r="Y115" s="148"/>
      <c r="Z115" s="148"/>
      <c r="AA115" s="148"/>
    </row>
    <row r="116" spans="1:27">
      <c r="A116" s="103">
        <f t="shared" si="19"/>
        <v>1989</v>
      </c>
      <c r="B116" s="2">
        <v>482607.42799999996</v>
      </c>
      <c r="C116" s="184">
        <v>250.8</v>
      </c>
      <c r="E116" s="74">
        <v>788600</v>
      </c>
      <c r="F116" s="49">
        <v>93728</v>
      </c>
      <c r="G116">
        <v>985.54</v>
      </c>
      <c r="H116" s="97">
        <f t="shared" si="22"/>
        <v>61.197999999999993</v>
      </c>
      <c r="I116" s="149">
        <f t="shared" si="21"/>
        <v>-6.5330000000000013</v>
      </c>
      <c r="J116" s="149">
        <f t="shared" si="23"/>
        <v>0.57290040268345166</v>
      </c>
      <c r="K116" s="149">
        <v>4.7809999999999997</v>
      </c>
      <c r="L116" s="148">
        <f t="shared" si="12"/>
        <v>0</v>
      </c>
      <c r="M116" s="148">
        <f t="shared" si="13"/>
        <v>0</v>
      </c>
      <c r="N116" s="148">
        <f t="shared" si="14"/>
        <v>1</v>
      </c>
      <c r="O116" s="148">
        <f t="shared" si="15"/>
        <v>0</v>
      </c>
      <c r="P116" s="149" t="str">
        <f t="shared" si="16"/>
        <v>n.a.</v>
      </c>
      <c r="Q116" s="149" t="str">
        <f t="shared" si="16"/>
        <v>n.a.</v>
      </c>
      <c r="R116" s="149">
        <f t="shared" si="16"/>
        <v>0.57290040268345166</v>
      </c>
      <c r="S116" s="149" t="str">
        <f t="shared" si="10"/>
        <v>n.a.</v>
      </c>
      <c r="T116" s="149" t="str">
        <f t="shared" si="17"/>
        <v>n.a.</v>
      </c>
      <c r="U116" s="149" t="str">
        <f t="shared" si="17"/>
        <v>n.a.</v>
      </c>
      <c r="V116" s="149">
        <f t="shared" si="17"/>
        <v>4.7809999999999997</v>
      </c>
      <c r="W116" s="149" t="str">
        <f t="shared" si="11"/>
        <v>n.a.</v>
      </c>
      <c r="X116" s="148"/>
      <c r="Y116" s="148"/>
      <c r="Z116" s="148"/>
      <c r="AA116" s="148"/>
    </row>
    <row r="117" spans="1:27">
      <c r="A117" s="103">
        <f t="shared" si="19"/>
        <v>1990</v>
      </c>
      <c r="B117" s="132">
        <v>525600</v>
      </c>
      <c r="C117" s="184">
        <v>277.2</v>
      </c>
      <c r="E117" s="74">
        <v>840648</v>
      </c>
      <c r="F117" s="49">
        <v>94863</v>
      </c>
      <c r="G117" s="197">
        <v>1001.3819999999999</v>
      </c>
      <c r="H117" s="97">
        <f t="shared" si="22"/>
        <v>62.523196391355242</v>
      </c>
      <c r="I117" s="149">
        <f t="shared" si="21"/>
        <v>-2.3288036086447619</v>
      </c>
      <c r="J117" s="149">
        <f t="shared" si="23"/>
        <v>1.6074436349615473</v>
      </c>
      <c r="K117" s="149">
        <v>2.6320000000000001</v>
      </c>
      <c r="L117" s="148">
        <f t="shared" si="12"/>
        <v>0</v>
      </c>
      <c r="M117" s="148">
        <f t="shared" si="13"/>
        <v>0</v>
      </c>
      <c r="N117" s="148">
        <f t="shared" si="14"/>
        <v>1</v>
      </c>
      <c r="O117" s="148">
        <f t="shared" si="15"/>
        <v>0</v>
      </c>
      <c r="P117" s="149" t="str">
        <f t="shared" si="16"/>
        <v>n.a.</v>
      </c>
      <c r="Q117" s="149" t="str">
        <f t="shared" si="16"/>
        <v>n.a.</v>
      </c>
      <c r="R117" s="149">
        <f t="shared" si="16"/>
        <v>1.6074436349615473</v>
      </c>
      <c r="S117" s="149" t="str">
        <f t="shared" si="10"/>
        <v>n.a.</v>
      </c>
      <c r="T117" s="149" t="str">
        <f t="shared" si="17"/>
        <v>n.a.</v>
      </c>
      <c r="U117" s="149" t="str">
        <f t="shared" si="17"/>
        <v>n.a.</v>
      </c>
      <c r="V117" s="149">
        <f t="shared" si="17"/>
        <v>2.6320000000000001</v>
      </c>
      <c r="W117" s="149" t="str">
        <f t="shared" si="11"/>
        <v>n.a.</v>
      </c>
      <c r="X117" s="148"/>
      <c r="Y117" s="148"/>
      <c r="Z117" s="148"/>
      <c r="AA117" s="148"/>
    </row>
    <row r="118" spans="1:27">
      <c r="A118" s="103">
        <f t="shared" si="19"/>
        <v>1991</v>
      </c>
      <c r="B118" s="132">
        <v>554700</v>
      </c>
      <c r="C118" s="184">
        <v>299.60000000000002</v>
      </c>
      <c r="E118" s="74">
        <v>874363</v>
      </c>
      <c r="F118" s="50">
        <v>96096.60112359612</v>
      </c>
      <c r="G118" s="197">
        <v>1014.404</v>
      </c>
      <c r="H118" s="97">
        <f t="shared" si="22"/>
        <v>63.440470376719965</v>
      </c>
      <c r="I118" s="149">
        <f t="shared" si="21"/>
        <v>0.7604703767199652</v>
      </c>
      <c r="J118" s="149">
        <f t="shared" si="23"/>
        <v>1.3004028432705983</v>
      </c>
      <c r="K118" s="149">
        <v>2.399</v>
      </c>
      <c r="L118" s="148">
        <f t="shared" si="12"/>
        <v>0</v>
      </c>
      <c r="M118" s="148">
        <f t="shared" si="13"/>
        <v>0</v>
      </c>
      <c r="N118" s="148">
        <f t="shared" si="14"/>
        <v>1</v>
      </c>
      <c r="O118" s="148">
        <f t="shared" si="15"/>
        <v>0</v>
      </c>
      <c r="P118" s="149" t="str">
        <f t="shared" si="16"/>
        <v>n.a.</v>
      </c>
      <c r="Q118" s="149" t="str">
        <f t="shared" si="16"/>
        <v>n.a.</v>
      </c>
      <c r="R118" s="149">
        <f t="shared" si="16"/>
        <v>1.3004028432705983</v>
      </c>
      <c r="S118" s="149" t="str">
        <f t="shared" si="10"/>
        <v>n.a.</v>
      </c>
      <c r="T118" s="149" t="str">
        <f t="shared" si="17"/>
        <v>n.a.</v>
      </c>
      <c r="U118" s="149" t="str">
        <f t="shared" si="17"/>
        <v>n.a.</v>
      </c>
      <c r="V118" s="149">
        <f t="shared" si="17"/>
        <v>2.399</v>
      </c>
      <c r="W118" s="149" t="str">
        <f t="shared" si="11"/>
        <v>n.a.</v>
      </c>
      <c r="X118" s="148"/>
      <c r="Y118" s="148"/>
      <c r="Z118" s="148"/>
      <c r="AA118" s="148"/>
    </row>
    <row r="119" spans="1:27">
      <c r="A119" s="103">
        <f t="shared" si="19"/>
        <v>1992</v>
      </c>
      <c r="B119" s="132">
        <v>616100</v>
      </c>
      <c r="C119" s="184">
        <v>310.2</v>
      </c>
      <c r="E119" s="74">
        <v>906595</v>
      </c>
      <c r="F119" s="50">
        <v>97994.936671958334</v>
      </c>
      <c r="G119" s="197">
        <v>1034.443</v>
      </c>
      <c r="H119" s="97">
        <f t="shared" si="22"/>
        <v>67.95757752910616</v>
      </c>
      <c r="I119" s="149">
        <f t="shared" si="21"/>
        <v>6.759577529106167</v>
      </c>
      <c r="J119" s="149">
        <f t="shared" si="23"/>
        <v>1.97544568041923</v>
      </c>
      <c r="K119" s="149">
        <v>2.113</v>
      </c>
      <c r="L119" s="148">
        <f t="shared" si="12"/>
        <v>0</v>
      </c>
      <c r="M119" s="148">
        <f t="shared" si="13"/>
        <v>0</v>
      </c>
      <c r="N119" s="148">
        <f t="shared" si="14"/>
        <v>1</v>
      </c>
      <c r="O119" s="148">
        <f t="shared" si="15"/>
        <v>0</v>
      </c>
      <c r="P119" s="149" t="str">
        <f t="shared" si="16"/>
        <v>n.a.</v>
      </c>
      <c r="Q119" s="149" t="str">
        <f t="shared" si="16"/>
        <v>n.a.</v>
      </c>
      <c r="R119" s="149">
        <f t="shared" si="16"/>
        <v>1.97544568041923</v>
      </c>
      <c r="S119" s="149" t="str">
        <f t="shared" si="10"/>
        <v>n.a.</v>
      </c>
      <c r="T119" s="149" t="str">
        <f t="shared" si="17"/>
        <v>n.a.</v>
      </c>
      <c r="U119" s="149" t="str">
        <f t="shared" si="17"/>
        <v>n.a.</v>
      </c>
      <c r="V119" s="149">
        <f t="shared" si="17"/>
        <v>2.113</v>
      </c>
      <c r="W119" s="149" t="str">
        <f t="shared" si="11"/>
        <v>n.a.</v>
      </c>
      <c r="X119" s="148"/>
      <c r="Y119" s="148"/>
      <c r="Z119" s="148"/>
      <c r="AA119" s="148"/>
    </row>
    <row r="120" spans="1:27">
      <c r="A120" s="103">
        <f t="shared" si="19"/>
        <v>1993</v>
      </c>
      <c r="B120" s="132">
        <v>727800</v>
      </c>
      <c r="C120" s="184">
        <v>350.4</v>
      </c>
      <c r="E120" s="74">
        <v>911809</v>
      </c>
      <c r="F120" s="50">
        <v>97907.111014762937</v>
      </c>
      <c r="G120" s="197">
        <v>1033.5160000000001</v>
      </c>
      <c r="H120" s="97">
        <f t="shared" si="22"/>
        <v>79.819348131023048</v>
      </c>
      <c r="I120" s="149">
        <f t="shared" si="21"/>
        <v>17.296151739667806</v>
      </c>
      <c r="J120" s="149">
        <f t="shared" si="23"/>
        <v>-8.9613444143366028E-2</v>
      </c>
      <c r="K120" s="149">
        <v>1.2370000000000001</v>
      </c>
      <c r="L120" s="148">
        <f t="shared" si="12"/>
        <v>0</v>
      </c>
      <c r="M120" s="148">
        <f t="shared" si="13"/>
        <v>0</v>
      </c>
      <c r="N120" s="148">
        <f t="shared" si="14"/>
        <v>1</v>
      </c>
      <c r="O120" s="148">
        <f t="shared" si="15"/>
        <v>0</v>
      </c>
      <c r="P120" s="149" t="str">
        <f t="shared" si="16"/>
        <v>n.a.</v>
      </c>
      <c r="Q120" s="149" t="str">
        <f t="shared" si="16"/>
        <v>n.a.</v>
      </c>
      <c r="R120" s="149">
        <f t="shared" si="16"/>
        <v>-8.9613444143366028E-2</v>
      </c>
      <c r="S120" s="149" t="str">
        <f t="shared" si="10"/>
        <v>n.a.</v>
      </c>
      <c r="T120" s="149" t="str">
        <f t="shared" si="17"/>
        <v>n.a.</v>
      </c>
      <c r="U120" s="149" t="str">
        <f t="shared" si="17"/>
        <v>n.a.</v>
      </c>
      <c r="V120" s="149">
        <f t="shared" si="17"/>
        <v>1.2370000000000001</v>
      </c>
      <c r="W120" s="149" t="str">
        <f t="shared" si="11"/>
        <v>n.a.</v>
      </c>
      <c r="X120" s="148"/>
      <c r="Y120" s="148"/>
      <c r="Z120" s="148"/>
      <c r="AA120" s="148"/>
    </row>
    <row r="121" spans="1:27">
      <c r="A121" s="103">
        <f t="shared" si="19"/>
        <v>1994</v>
      </c>
      <c r="B121" s="132">
        <v>750300</v>
      </c>
      <c r="C121" s="184">
        <v>364.3</v>
      </c>
      <c r="E121" s="74">
        <v>976945</v>
      </c>
      <c r="F121" s="50">
        <v>103316.88532568309</v>
      </c>
      <c r="G121" s="197">
        <v>1090.6220000000001</v>
      </c>
      <c r="H121" s="97">
        <f t="shared" si="22"/>
        <v>76.800638725823873</v>
      </c>
      <c r="I121" s="149">
        <f t="shared" si="21"/>
        <v>13.360168349103908</v>
      </c>
      <c r="J121" s="149">
        <f t="shared" si="23"/>
        <v>5.5254103468161064</v>
      </c>
      <c r="K121" s="149">
        <v>2</v>
      </c>
      <c r="L121" s="148">
        <f t="shared" si="12"/>
        <v>0</v>
      </c>
      <c r="M121" s="148">
        <f t="shared" si="13"/>
        <v>0</v>
      </c>
      <c r="N121" s="148">
        <f t="shared" si="14"/>
        <v>1</v>
      </c>
      <c r="O121" s="148">
        <f t="shared" si="15"/>
        <v>0</v>
      </c>
      <c r="P121" s="149" t="str">
        <f t="shared" si="16"/>
        <v>n.a.</v>
      </c>
      <c r="Q121" s="149" t="str">
        <f t="shared" si="16"/>
        <v>n.a.</v>
      </c>
      <c r="R121" s="149">
        <f t="shared" si="16"/>
        <v>5.5254103468161064</v>
      </c>
      <c r="S121" s="149" t="str">
        <f t="shared" si="10"/>
        <v>n.a.</v>
      </c>
      <c r="T121" s="149" t="str">
        <f t="shared" si="17"/>
        <v>n.a.</v>
      </c>
      <c r="U121" s="149" t="str">
        <f t="shared" si="17"/>
        <v>n.a.</v>
      </c>
      <c r="V121" s="149">
        <f t="shared" si="17"/>
        <v>2</v>
      </c>
      <c r="W121" s="149" t="str">
        <f t="shared" si="11"/>
        <v>n.a.</v>
      </c>
      <c r="X121" s="148"/>
      <c r="Y121" s="148"/>
      <c r="Z121" s="148"/>
      <c r="AA121" s="148"/>
    </row>
    <row r="122" spans="1:27">
      <c r="A122" s="103">
        <f t="shared" si="19"/>
        <v>1995</v>
      </c>
      <c r="B122" s="132">
        <v>770000</v>
      </c>
      <c r="C122" s="184">
        <v>385.7</v>
      </c>
      <c r="E122" s="74">
        <v>1019540</v>
      </c>
      <c r="F122" s="50">
        <v>106483.77888605066</v>
      </c>
      <c r="G122" s="197">
        <v>1124.0519999999999</v>
      </c>
      <c r="H122" s="97">
        <f t="shared" si="22"/>
        <v>75.524256037036309</v>
      </c>
      <c r="I122" s="149">
        <f t="shared" si="21"/>
        <v>7.5666785079301491</v>
      </c>
      <c r="J122" s="149">
        <f t="shared" si="23"/>
        <v>3.0652233312733257</v>
      </c>
      <c r="K122" s="149">
        <v>2.0920000000000001</v>
      </c>
      <c r="L122" s="148">
        <f t="shared" si="12"/>
        <v>0</v>
      </c>
      <c r="M122" s="148">
        <f t="shared" si="13"/>
        <v>0</v>
      </c>
      <c r="N122" s="148">
        <f t="shared" si="14"/>
        <v>1</v>
      </c>
      <c r="O122" s="148">
        <f t="shared" si="15"/>
        <v>0</v>
      </c>
      <c r="P122" s="149" t="str">
        <f t="shared" si="16"/>
        <v>n.a.</v>
      </c>
      <c r="Q122" s="149" t="str">
        <f t="shared" si="16"/>
        <v>n.a.</v>
      </c>
      <c r="R122" s="149">
        <f t="shared" si="16"/>
        <v>3.0652233312733257</v>
      </c>
      <c r="S122" s="149" t="str">
        <f t="shared" si="10"/>
        <v>n.a.</v>
      </c>
      <c r="T122" s="149" t="str">
        <f t="shared" si="17"/>
        <v>n.a.</v>
      </c>
      <c r="U122" s="149" t="str">
        <f t="shared" si="17"/>
        <v>n.a.</v>
      </c>
      <c r="V122" s="149">
        <f t="shared" si="17"/>
        <v>2.0920000000000001</v>
      </c>
      <c r="W122" s="149" t="str">
        <f t="shared" si="11"/>
        <v>n.a.</v>
      </c>
      <c r="X122" s="148"/>
      <c r="Y122" s="148"/>
      <c r="Z122" s="148"/>
      <c r="AA122" s="148"/>
    </row>
    <row r="123" spans="1:27">
      <c r="A123" s="103">
        <f t="shared" si="19"/>
        <v>1996</v>
      </c>
      <c r="B123" s="132">
        <v>788600</v>
      </c>
      <c r="C123" s="184">
        <v>426</v>
      </c>
      <c r="E123" s="74">
        <v>1069490</v>
      </c>
      <c r="F123" s="50">
        <v>109502.13439235315</v>
      </c>
      <c r="G123" s="197">
        <v>1155.914</v>
      </c>
      <c r="H123" s="97">
        <f t="shared" si="22"/>
        <v>73.736079813743004</v>
      </c>
      <c r="I123" s="149">
        <f t="shared" si="21"/>
        <v>-6.0832683172800444</v>
      </c>
      <c r="J123" s="149">
        <f t="shared" si="23"/>
        <v>2.8345663723742476</v>
      </c>
      <c r="K123" s="149">
        <v>2.113</v>
      </c>
      <c r="L123" s="148">
        <f t="shared" si="12"/>
        <v>0</v>
      </c>
      <c r="M123" s="148">
        <f t="shared" si="13"/>
        <v>0</v>
      </c>
      <c r="N123" s="148">
        <f t="shared" si="14"/>
        <v>1</v>
      </c>
      <c r="O123" s="148">
        <f t="shared" si="15"/>
        <v>0</v>
      </c>
      <c r="P123" s="149" t="str">
        <f t="shared" si="16"/>
        <v>n.a.</v>
      </c>
      <c r="Q123" s="149" t="str">
        <f t="shared" si="16"/>
        <v>n.a.</v>
      </c>
      <c r="R123" s="149">
        <f t="shared" si="16"/>
        <v>2.8345663723742476</v>
      </c>
      <c r="S123" s="149" t="str">
        <f t="shared" si="10"/>
        <v>n.a.</v>
      </c>
      <c r="T123" s="149" t="str">
        <f t="shared" si="17"/>
        <v>n.a.</v>
      </c>
      <c r="U123" s="149" t="str">
        <f t="shared" si="17"/>
        <v>n.a.</v>
      </c>
      <c r="V123" s="149">
        <f t="shared" si="17"/>
        <v>2.113</v>
      </c>
      <c r="W123" s="149" t="str">
        <f t="shared" si="11"/>
        <v>n.a.</v>
      </c>
      <c r="X123" s="148"/>
      <c r="Y123" s="148"/>
      <c r="Z123" s="148"/>
      <c r="AA123" s="148"/>
    </row>
    <row r="124" spans="1:27">
      <c r="A124" s="103">
        <f t="shared" si="19"/>
        <v>1997</v>
      </c>
      <c r="B124" s="132">
        <v>777300</v>
      </c>
      <c r="C124" s="184">
        <v>459.7</v>
      </c>
      <c r="E124" s="74">
        <v>1125640</v>
      </c>
      <c r="F124" s="50">
        <v>113004.57021561958</v>
      </c>
      <c r="G124" s="197">
        <v>1192.886</v>
      </c>
      <c r="H124" s="97">
        <f t="shared" si="22"/>
        <v>69.054049251981098</v>
      </c>
      <c r="I124" s="149">
        <f t="shared" si="21"/>
        <v>-7.746589473842775</v>
      </c>
      <c r="J124" s="149">
        <f t="shared" si="23"/>
        <v>3.1985078474696227</v>
      </c>
      <c r="K124" s="149">
        <v>2.194</v>
      </c>
      <c r="L124" s="148">
        <f t="shared" si="12"/>
        <v>0</v>
      </c>
      <c r="M124" s="148">
        <f t="shared" si="13"/>
        <v>0</v>
      </c>
      <c r="N124" s="148">
        <f t="shared" si="14"/>
        <v>1</v>
      </c>
      <c r="O124" s="148">
        <f t="shared" si="15"/>
        <v>0</v>
      </c>
      <c r="P124" s="149" t="str">
        <f t="shared" si="16"/>
        <v>n.a.</v>
      </c>
      <c r="Q124" s="149" t="str">
        <f t="shared" si="16"/>
        <v>n.a.</v>
      </c>
      <c r="R124" s="149">
        <f t="shared" si="16"/>
        <v>3.1985078474696227</v>
      </c>
      <c r="S124" s="149" t="str">
        <f t="shared" si="10"/>
        <v>n.a.</v>
      </c>
      <c r="T124" s="149" t="str">
        <f t="shared" si="17"/>
        <v>n.a.</v>
      </c>
      <c r="U124" s="149" t="str">
        <f t="shared" si="17"/>
        <v>n.a.</v>
      </c>
      <c r="V124" s="149">
        <f t="shared" si="17"/>
        <v>2.194</v>
      </c>
      <c r="W124" s="149" t="str">
        <f t="shared" si="11"/>
        <v>n.a.</v>
      </c>
      <c r="X124" s="148"/>
      <c r="Y124" s="148"/>
      <c r="Z124" s="148"/>
      <c r="AA124" s="148"/>
    </row>
    <row r="125" spans="1:27">
      <c r="A125" s="103">
        <f t="shared" si="19"/>
        <v>1998</v>
      </c>
      <c r="B125" s="132">
        <v>744700</v>
      </c>
      <c r="C125" s="184">
        <v>488</v>
      </c>
      <c r="E125" s="74">
        <v>1163620</v>
      </c>
      <c r="F125" s="50">
        <v>115447</v>
      </c>
      <c r="G125" s="197">
        <v>1218.6569999999999</v>
      </c>
      <c r="H125" s="97">
        <f t="shared" si="22"/>
        <v>63.99855622969698</v>
      </c>
      <c r="I125" s="149">
        <f t="shared" si="21"/>
        <v>-11.525699807339329</v>
      </c>
      <c r="J125" s="149">
        <f t="shared" si="23"/>
        <v>2.1603908504249425</v>
      </c>
      <c r="K125" s="149">
        <v>1.84</v>
      </c>
      <c r="L125" s="148">
        <f t="shared" si="12"/>
        <v>0</v>
      </c>
      <c r="M125" s="148">
        <f t="shared" si="13"/>
        <v>0</v>
      </c>
      <c r="N125" s="148">
        <f t="shared" si="14"/>
        <v>1</v>
      </c>
      <c r="O125" s="148">
        <f t="shared" si="15"/>
        <v>0</v>
      </c>
      <c r="P125" s="149" t="str">
        <f t="shared" si="16"/>
        <v>n.a.</v>
      </c>
      <c r="Q125" s="149" t="str">
        <f t="shared" si="16"/>
        <v>n.a.</v>
      </c>
      <c r="R125" s="149">
        <f t="shared" si="16"/>
        <v>2.1603908504249425</v>
      </c>
      <c r="S125" s="149" t="str">
        <f t="shared" si="10"/>
        <v>n.a.</v>
      </c>
      <c r="T125" s="149" t="str">
        <f t="shared" si="17"/>
        <v>n.a.</v>
      </c>
      <c r="U125" s="149" t="str">
        <f t="shared" si="17"/>
        <v>n.a.</v>
      </c>
      <c r="V125" s="149">
        <f t="shared" si="17"/>
        <v>1.84</v>
      </c>
      <c r="W125" s="149" t="str">
        <f t="shared" si="11"/>
        <v>n.a.</v>
      </c>
      <c r="X125" s="148"/>
      <c r="Y125" s="148"/>
      <c r="Z125" s="148"/>
      <c r="AA125" s="148"/>
    </row>
    <row r="126" spans="1:27">
      <c r="A126" s="103">
        <f t="shared" si="19"/>
        <v>1999</v>
      </c>
      <c r="B126" s="132">
        <v>738600</v>
      </c>
      <c r="C126" s="184">
        <v>708.3</v>
      </c>
      <c r="E126" s="74">
        <v>1213470</v>
      </c>
      <c r="F126" s="50">
        <v>118399</v>
      </c>
      <c r="G126" s="197">
        <v>1249.8599999999999</v>
      </c>
      <c r="H126" s="97">
        <f t="shared" si="22"/>
        <v>60.866770501124876</v>
      </c>
      <c r="I126" s="149">
        <f t="shared" si="21"/>
        <v>-12.869309312618128</v>
      </c>
      <c r="J126" s="149">
        <f t="shared" si="23"/>
        <v>2.5604415352309839</v>
      </c>
      <c r="K126" s="149">
        <v>2.4900000000000002</v>
      </c>
      <c r="L126" s="148">
        <f t="shared" si="12"/>
        <v>0</v>
      </c>
      <c r="M126" s="148">
        <f t="shared" si="13"/>
        <v>0</v>
      </c>
      <c r="N126" s="148">
        <f t="shared" si="14"/>
        <v>1</v>
      </c>
      <c r="O126" s="148">
        <f t="shared" si="15"/>
        <v>0</v>
      </c>
      <c r="P126" s="149" t="str">
        <f t="shared" si="16"/>
        <v>n.a.</v>
      </c>
      <c r="Q126" s="149" t="str">
        <f t="shared" si="16"/>
        <v>n.a.</v>
      </c>
      <c r="R126" s="149">
        <f t="shared" si="16"/>
        <v>2.5604415352309839</v>
      </c>
      <c r="S126" s="149" t="str">
        <f t="shared" si="10"/>
        <v>n.a.</v>
      </c>
      <c r="T126" s="149" t="str">
        <f t="shared" si="17"/>
        <v>n.a.</v>
      </c>
      <c r="U126" s="149" t="str">
        <f t="shared" si="17"/>
        <v>n.a.</v>
      </c>
      <c r="V126" s="149">
        <f t="shared" si="17"/>
        <v>2.4900000000000002</v>
      </c>
      <c r="W126" s="149" t="str">
        <f t="shared" si="11"/>
        <v>n.a.</v>
      </c>
      <c r="X126" s="148"/>
      <c r="Y126" s="148"/>
      <c r="Z126" s="148"/>
      <c r="AA126" s="148"/>
    </row>
    <row r="127" spans="1:27">
      <c r="A127" s="103">
        <f t="shared" si="19"/>
        <v>2000</v>
      </c>
      <c r="B127" s="132">
        <v>711200</v>
      </c>
      <c r="C127" s="184">
        <v>715.6</v>
      </c>
      <c r="E127" s="74">
        <v>1293960</v>
      </c>
      <c r="F127" s="50">
        <v>122628</v>
      </c>
      <c r="G127" s="197">
        <v>1293.9639999999999</v>
      </c>
      <c r="H127" s="97">
        <f t="shared" si="22"/>
        <v>54.963059136294788</v>
      </c>
      <c r="I127" s="149">
        <f t="shared" si="21"/>
        <v>-14.09099011568631</v>
      </c>
      <c r="J127" s="149">
        <f t="shared" si="23"/>
        <v>3.5287152161042057</v>
      </c>
      <c r="K127" s="149">
        <v>2.919</v>
      </c>
      <c r="L127" s="148">
        <f t="shared" si="12"/>
        <v>0</v>
      </c>
      <c r="M127" s="148">
        <f t="shared" si="13"/>
        <v>1</v>
      </c>
      <c r="N127" s="148">
        <f t="shared" si="14"/>
        <v>0</v>
      </c>
      <c r="O127" s="148">
        <f t="shared" si="15"/>
        <v>0</v>
      </c>
      <c r="P127" s="149" t="str">
        <f t="shared" si="16"/>
        <v>n.a.</v>
      </c>
      <c r="Q127" s="149">
        <f t="shared" si="16"/>
        <v>3.5287152161042057</v>
      </c>
      <c r="R127" s="149" t="str">
        <f t="shared" si="16"/>
        <v>n.a.</v>
      </c>
      <c r="S127" s="149" t="str">
        <f t="shared" si="10"/>
        <v>n.a.</v>
      </c>
      <c r="T127" s="149" t="str">
        <f t="shared" si="17"/>
        <v>n.a.</v>
      </c>
      <c r="U127" s="149">
        <f t="shared" si="17"/>
        <v>2.919</v>
      </c>
      <c r="V127" s="149" t="str">
        <f t="shared" si="17"/>
        <v>n.a.</v>
      </c>
      <c r="W127" s="149" t="str">
        <f t="shared" si="11"/>
        <v>n.a.</v>
      </c>
      <c r="X127" s="148"/>
      <c r="Y127" s="148"/>
      <c r="Z127" s="148"/>
      <c r="AA127" s="148"/>
    </row>
    <row r="128" spans="1:27">
      <c r="A128" s="103">
        <f t="shared" si="19"/>
        <v>2001</v>
      </c>
      <c r="B128" s="132">
        <v>694800</v>
      </c>
      <c r="C128" s="187">
        <v>697.3</v>
      </c>
      <c r="E128" s="74">
        <v>1335610</v>
      </c>
      <c r="F128" s="50">
        <v>123502</v>
      </c>
      <c r="G128" s="197">
        <v>1303.085</v>
      </c>
      <c r="H128" s="97">
        <f t="shared" si="22"/>
        <v>52.021173845658538</v>
      </c>
      <c r="I128" s="149">
        <f t="shared" si="21"/>
        <v>-11.977382384038442</v>
      </c>
      <c r="J128" s="149">
        <f t="shared" si="23"/>
        <v>0.70488823491225983</v>
      </c>
      <c r="K128" s="149">
        <v>2.3610000000000002</v>
      </c>
      <c r="L128" s="148">
        <f t="shared" si="12"/>
        <v>0</v>
      </c>
      <c r="M128" s="148">
        <f t="shared" si="13"/>
        <v>1</v>
      </c>
      <c r="N128" s="148">
        <f t="shared" si="14"/>
        <v>0</v>
      </c>
      <c r="O128" s="148">
        <f t="shared" si="15"/>
        <v>0</v>
      </c>
      <c r="P128" s="149" t="str">
        <f t="shared" si="16"/>
        <v>n.a.</v>
      </c>
      <c r="Q128" s="149">
        <f t="shared" si="16"/>
        <v>0.70488823491225983</v>
      </c>
      <c r="R128" s="149" t="str">
        <f t="shared" si="16"/>
        <v>n.a.</v>
      </c>
      <c r="S128" s="149" t="str">
        <f t="shared" si="10"/>
        <v>n.a.</v>
      </c>
      <c r="T128" s="149" t="str">
        <f t="shared" si="17"/>
        <v>n.a.</v>
      </c>
      <c r="U128" s="149">
        <f t="shared" si="17"/>
        <v>2.3610000000000002</v>
      </c>
      <c r="V128" s="149" t="str">
        <f t="shared" si="17"/>
        <v>n.a.</v>
      </c>
      <c r="W128" s="149" t="str">
        <f t="shared" si="11"/>
        <v>n.a.</v>
      </c>
      <c r="X128" s="148"/>
      <c r="Y128" s="148"/>
      <c r="Z128" s="148"/>
      <c r="AA128" s="148"/>
    </row>
    <row r="129" spans="1:27">
      <c r="A129" s="103">
        <f t="shared" si="19"/>
        <v>2002</v>
      </c>
      <c r="B129" s="132">
        <v>708600</v>
      </c>
      <c r="C129" s="187">
        <v>719.4</v>
      </c>
      <c r="E129" s="74">
        <v>1372740</v>
      </c>
      <c r="F129" s="50">
        <v>124062</v>
      </c>
      <c r="G129" s="197">
        <v>1309.155</v>
      </c>
      <c r="H129" s="97">
        <f t="shared" si="22"/>
        <v>51.619388959307663</v>
      </c>
      <c r="I129" s="149">
        <f t="shared" si="21"/>
        <v>-9.2473815418172123</v>
      </c>
      <c r="J129" s="149">
        <f t="shared" si="23"/>
        <v>0.46581765579374323</v>
      </c>
      <c r="K129" s="149">
        <v>2.4180000000000001</v>
      </c>
      <c r="L129" s="148">
        <f t="shared" si="12"/>
        <v>0</v>
      </c>
      <c r="M129" s="148">
        <f t="shared" si="13"/>
        <v>1</v>
      </c>
      <c r="N129" s="148">
        <f t="shared" si="14"/>
        <v>0</v>
      </c>
      <c r="O129" s="148">
        <f t="shared" si="15"/>
        <v>0</v>
      </c>
      <c r="P129" s="149" t="str">
        <f t="shared" si="16"/>
        <v>n.a.</v>
      </c>
      <c r="Q129" s="149">
        <f t="shared" si="16"/>
        <v>0.46581765579374323</v>
      </c>
      <c r="R129" s="149" t="str">
        <f t="shared" si="16"/>
        <v>n.a.</v>
      </c>
      <c r="S129" s="149" t="str">
        <f t="shared" si="10"/>
        <v>n.a.</v>
      </c>
      <c r="T129" s="149" t="str">
        <f t="shared" si="17"/>
        <v>n.a.</v>
      </c>
      <c r="U129" s="149">
        <f t="shared" si="17"/>
        <v>2.4180000000000001</v>
      </c>
      <c r="V129" s="149" t="str">
        <f t="shared" si="17"/>
        <v>n.a.</v>
      </c>
      <c r="W129" s="149" t="str">
        <f t="shared" si="11"/>
        <v>n.a.</v>
      </c>
      <c r="X129" s="148"/>
      <c r="Y129" s="148"/>
      <c r="Z129" s="148"/>
      <c r="AA129" s="148"/>
    </row>
    <row r="130" spans="1:27">
      <c r="A130" s="103">
        <f t="shared" si="19"/>
        <v>2003</v>
      </c>
      <c r="B130" s="132">
        <v>694900</v>
      </c>
      <c r="C130" s="187">
        <v>767.71299999999997</v>
      </c>
      <c r="E130" s="74">
        <v>1400690</v>
      </c>
      <c r="F130" s="50">
        <v>124543</v>
      </c>
      <c r="G130" s="197">
        <v>1314.1790000000001</v>
      </c>
      <c r="H130" s="97">
        <f t="shared" si="22"/>
        <v>49.611263020368533</v>
      </c>
      <c r="I130" s="149">
        <f t="shared" si="21"/>
        <v>-5.3517961159262555</v>
      </c>
      <c r="J130" s="149">
        <f t="shared" si="23"/>
        <v>0.38375898957725418</v>
      </c>
      <c r="K130" s="149">
        <v>2.0880000000000001</v>
      </c>
      <c r="L130" s="148">
        <f t="shared" si="12"/>
        <v>0</v>
      </c>
      <c r="M130" s="148">
        <f t="shared" si="13"/>
        <v>1</v>
      </c>
      <c r="N130" s="148">
        <f t="shared" si="14"/>
        <v>0</v>
      </c>
      <c r="O130" s="148">
        <f t="shared" si="15"/>
        <v>0</v>
      </c>
      <c r="P130" s="149" t="str">
        <f t="shared" si="16"/>
        <v>n.a.</v>
      </c>
      <c r="Q130" s="149">
        <f t="shared" si="16"/>
        <v>0.38375898957725418</v>
      </c>
      <c r="R130" s="149" t="str">
        <f t="shared" si="16"/>
        <v>n.a.</v>
      </c>
      <c r="S130" s="149" t="str">
        <f t="shared" si="10"/>
        <v>n.a.</v>
      </c>
      <c r="T130" s="149" t="str">
        <f t="shared" si="17"/>
        <v>n.a.</v>
      </c>
      <c r="U130" s="149">
        <f t="shared" si="17"/>
        <v>2.0880000000000001</v>
      </c>
      <c r="V130" s="149" t="str">
        <f t="shared" si="17"/>
        <v>n.a.</v>
      </c>
      <c r="W130" s="149" t="str">
        <f t="shared" si="11"/>
        <v>n.a.</v>
      </c>
      <c r="X130" s="148"/>
      <c r="Y130" s="148"/>
      <c r="Z130" s="148"/>
      <c r="AA130" s="148"/>
    </row>
    <row r="131" spans="1:27">
      <c r="A131" s="103">
        <f t="shared" si="19"/>
        <v>2004</v>
      </c>
      <c r="B131" s="132">
        <v>688500</v>
      </c>
      <c r="C131" s="187">
        <v>812.12300000000005</v>
      </c>
      <c r="E131" s="74">
        <v>1466180</v>
      </c>
      <c r="F131" s="50">
        <v>127175</v>
      </c>
      <c r="G131" s="197">
        <v>1344.3589999999999</v>
      </c>
      <c r="H131" s="97">
        <f t="shared" si="22"/>
        <v>46.958763589736591</v>
      </c>
      <c r="I131" s="149">
        <f t="shared" si="21"/>
        <v>-5.0624102559219466</v>
      </c>
      <c r="J131" s="149">
        <f t="shared" si="23"/>
        <v>2.2964908128953354</v>
      </c>
      <c r="K131" s="149">
        <v>1.1559999999999999</v>
      </c>
      <c r="L131" s="148">
        <f t="shared" si="12"/>
        <v>0</v>
      </c>
      <c r="M131" s="148">
        <f t="shared" si="13"/>
        <v>1</v>
      </c>
      <c r="N131" s="148">
        <f t="shared" si="14"/>
        <v>0</v>
      </c>
      <c r="O131" s="148">
        <f t="shared" si="15"/>
        <v>0</v>
      </c>
      <c r="P131" s="149" t="str">
        <f t="shared" si="16"/>
        <v>n.a.</v>
      </c>
      <c r="Q131" s="149">
        <f t="shared" si="16"/>
        <v>2.2964908128953354</v>
      </c>
      <c r="R131" s="149" t="str">
        <f t="shared" si="16"/>
        <v>n.a.</v>
      </c>
      <c r="S131" s="149" t="str">
        <f t="shared" si="10"/>
        <v>n.a.</v>
      </c>
      <c r="T131" s="149" t="str">
        <f t="shared" si="17"/>
        <v>n.a.</v>
      </c>
      <c r="U131" s="149">
        <f t="shared" si="17"/>
        <v>1.1559999999999999</v>
      </c>
      <c r="V131" s="149" t="str">
        <f t="shared" si="17"/>
        <v>n.a.</v>
      </c>
      <c r="W131" s="149" t="str">
        <f t="shared" si="11"/>
        <v>n.a.</v>
      </c>
      <c r="X131" s="148"/>
      <c r="Y131" s="148"/>
      <c r="Z131" s="148"/>
      <c r="AA131" s="148"/>
    </row>
    <row r="132" spans="1:27">
      <c r="A132" s="103">
        <f t="shared" si="19"/>
        <v>2005</v>
      </c>
      <c r="B132" s="132">
        <v>607160.00000000012</v>
      </c>
      <c r="C132" s="187">
        <v>886.25400000000002</v>
      </c>
      <c r="E132" s="74">
        <v>1545260</v>
      </c>
      <c r="F132" s="50">
        <v>131082</v>
      </c>
      <c r="G132" s="197">
        <v>1377.231</v>
      </c>
      <c r="H132" s="97">
        <f t="shared" si="22"/>
        <v>39.291769669829037</v>
      </c>
      <c r="I132" s="149">
        <f t="shared" si="21"/>
        <v>-12.327619289478626</v>
      </c>
      <c r="J132" s="149">
        <f t="shared" si="23"/>
        <v>2.4451801936833828</v>
      </c>
      <c r="K132" s="149">
        <v>1.8109999999999999</v>
      </c>
      <c r="L132" s="148">
        <f t="shared" si="12"/>
        <v>0</v>
      </c>
      <c r="M132" s="148">
        <f t="shared" si="13"/>
        <v>1</v>
      </c>
      <c r="N132" s="148">
        <f t="shared" si="14"/>
        <v>0</v>
      </c>
      <c r="O132" s="148">
        <f t="shared" si="15"/>
        <v>0</v>
      </c>
      <c r="P132" s="149" t="str">
        <f t="shared" si="16"/>
        <v>n.a.</v>
      </c>
      <c r="Q132" s="149">
        <f t="shared" si="16"/>
        <v>2.4451801936833828</v>
      </c>
      <c r="R132" s="149" t="str">
        <f t="shared" si="16"/>
        <v>n.a.</v>
      </c>
      <c r="S132" s="149" t="str">
        <f t="shared" si="10"/>
        <v>n.a.</v>
      </c>
      <c r="T132" s="149" t="str">
        <f t="shared" si="17"/>
        <v>n.a.</v>
      </c>
      <c r="U132" s="149">
        <f t="shared" si="17"/>
        <v>1.8109999999999999</v>
      </c>
      <c r="V132" s="149" t="str">
        <f t="shared" si="17"/>
        <v>n.a.</v>
      </c>
      <c r="W132" s="149" t="str">
        <f t="shared" si="11"/>
        <v>n.a.</v>
      </c>
      <c r="X132" s="148"/>
      <c r="Y132" s="148"/>
      <c r="Z132" s="148"/>
      <c r="AA132" s="148"/>
    </row>
    <row r="133" spans="1:27">
      <c r="A133" s="103">
        <f t="shared" si="19"/>
        <v>2006</v>
      </c>
      <c r="B133" s="132">
        <v>534241</v>
      </c>
      <c r="C133" s="187">
        <v>918.91099999999994</v>
      </c>
      <c r="E133" s="74">
        <v>1628630</v>
      </c>
      <c r="F133" s="50">
        <v>135711</v>
      </c>
      <c r="G133" s="197">
        <v>1423.2850000000001</v>
      </c>
      <c r="H133" s="97">
        <f t="shared" si="22"/>
        <v>32.803092169492153</v>
      </c>
      <c r="I133" s="149">
        <f t="shared" si="21"/>
        <v>-16.80817085087638</v>
      </c>
      <c r="J133" s="149">
        <f t="shared" si="23"/>
        <v>3.3439560974157567</v>
      </c>
      <c r="K133" s="149">
        <v>1.9</v>
      </c>
      <c r="L133" s="148">
        <f t="shared" si="12"/>
        <v>0</v>
      </c>
      <c r="M133" s="148">
        <f t="shared" si="13"/>
        <v>1</v>
      </c>
      <c r="N133" s="148">
        <f t="shared" si="14"/>
        <v>0</v>
      </c>
      <c r="O133" s="148">
        <f t="shared" si="15"/>
        <v>0</v>
      </c>
      <c r="P133" s="149" t="str">
        <f t="shared" si="16"/>
        <v>n.a.</v>
      </c>
      <c r="Q133" s="149">
        <f t="shared" si="16"/>
        <v>3.3439560974157567</v>
      </c>
      <c r="R133" s="149" t="str">
        <f t="shared" si="16"/>
        <v>n.a.</v>
      </c>
      <c r="S133" s="149" t="str">
        <f t="shared" si="10"/>
        <v>n.a.</v>
      </c>
      <c r="T133" s="149" t="str">
        <f t="shared" si="17"/>
        <v>n.a.</v>
      </c>
      <c r="U133" s="149">
        <f t="shared" si="17"/>
        <v>1.9</v>
      </c>
      <c r="V133" s="149" t="str">
        <f t="shared" si="17"/>
        <v>n.a.</v>
      </c>
      <c r="W133" s="149" t="str">
        <f t="shared" si="11"/>
        <v>n.a.</v>
      </c>
      <c r="X133" s="148"/>
      <c r="Y133" s="148"/>
      <c r="Z133" s="148"/>
      <c r="AA133" s="148"/>
    </row>
    <row r="134" spans="1:27">
      <c r="A134" s="103">
        <f t="shared" si="19"/>
        <v>2007</v>
      </c>
      <c r="B134" s="132">
        <v>470682</v>
      </c>
      <c r="C134" s="187">
        <v>939.98800000000006</v>
      </c>
      <c r="E134" s="74">
        <v>1687890</v>
      </c>
      <c r="G134" s="197">
        <v>1446.72</v>
      </c>
      <c r="H134" s="97">
        <f t="shared" si="22"/>
        <v>27.885821943373088</v>
      </c>
      <c r="I134" s="97">
        <f t="shared" si="21"/>
        <v>-19.072941646363503</v>
      </c>
      <c r="J134" s="97">
        <f t="shared" si="23"/>
        <v>1.6465430324917207</v>
      </c>
      <c r="K134" s="97">
        <v>1.712</v>
      </c>
      <c r="L134" s="96">
        <f t="shared" si="12"/>
        <v>1</v>
      </c>
      <c r="M134" s="96">
        <f t="shared" si="13"/>
        <v>0</v>
      </c>
      <c r="N134" s="96">
        <f t="shared" si="14"/>
        <v>0</v>
      </c>
      <c r="O134" s="96">
        <f t="shared" si="15"/>
        <v>0</v>
      </c>
      <c r="P134" s="97">
        <f t="shared" si="16"/>
        <v>1.6465430324917207</v>
      </c>
      <c r="Q134" s="97" t="str">
        <f t="shared" si="16"/>
        <v>n.a.</v>
      </c>
      <c r="R134" s="97" t="str">
        <f t="shared" si="16"/>
        <v>n.a.</v>
      </c>
      <c r="S134" s="97" t="str">
        <f t="shared" si="10"/>
        <v>n.a.</v>
      </c>
      <c r="T134" s="97">
        <f t="shared" si="17"/>
        <v>1.712</v>
      </c>
      <c r="U134" s="97" t="str">
        <f t="shared" si="17"/>
        <v>n.a.</v>
      </c>
      <c r="V134" s="97" t="str">
        <f t="shared" si="17"/>
        <v>n.a.</v>
      </c>
      <c r="W134" s="97" t="str">
        <f t="shared" si="11"/>
        <v>n.a.</v>
      </c>
      <c r="X134" s="96"/>
      <c r="Y134" s="96"/>
      <c r="Z134" s="96"/>
      <c r="AA134" s="96"/>
    </row>
    <row r="135" spans="1:27">
      <c r="A135" s="103">
        <f t="shared" si="19"/>
        <v>2008</v>
      </c>
      <c r="B135" s="132">
        <v>562601</v>
      </c>
      <c r="C135" s="187">
        <v>966.197</v>
      </c>
      <c r="E135" s="74">
        <v>1734650</v>
      </c>
      <c r="G135" s="197">
        <v>1429.3330000000001</v>
      </c>
      <c r="H135" s="97">
        <f t="shared" si="22"/>
        <v>32.433113308160145</v>
      </c>
      <c r="I135" s="97">
        <f t="shared" si="21"/>
        <v>-6.858656361668892</v>
      </c>
      <c r="J135" s="97">
        <f t="shared" si="23"/>
        <v>-1.20182205264322</v>
      </c>
      <c r="K135" s="97">
        <v>3.399</v>
      </c>
      <c r="L135" s="96">
        <f t="shared" si="12"/>
        <v>0</v>
      </c>
      <c r="M135" s="96">
        <f t="shared" si="13"/>
        <v>1</v>
      </c>
      <c r="N135" s="96">
        <f t="shared" si="14"/>
        <v>0</v>
      </c>
      <c r="O135" s="96">
        <f t="shared" si="15"/>
        <v>0</v>
      </c>
      <c r="P135" s="97" t="str">
        <f t="shared" si="16"/>
        <v>n.a.</v>
      </c>
      <c r="Q135" s="97">
        <f t="shared" si="16"/>
        <v>-1.20182205264322</v>
      </c>
      <c r="R135" s="97" t="str">
        <f t="shared" si="16"/>
        <v>n.a.</v>
      </c>
      <c r="S135" s="97" t="str">
        <f t="shared" si="16"/>
        <v>n.a.</v>
      </c>
      <c r="T135" s="97" t="str">
        <f t="shared" si="17"/>
        <v>n.a.</v>
      </c>
      <c r="U135" s="97">
        <f t="shared" si="17"/>
        <v>3.399</v>
      </c>
      <c r="V135" s="97" t="str">
        <f t="shared" si="17"/>
        <v>n.a.</v>
      </c>
      <c r="W135" s="97" t="str">
        <f t="shared" si="17"/>
        <v>n.a.</v>
      </c>
      <c r="X135" s="96"/>
      <c r="Y135" s="96"/>
      <c r="Z135" s="96"/>
      <c r="AA135" s="96"/>
    </row>
    <row r="136" spans="1:27">
      <c r="A136" s="103">
        <v>2009</v>
      </c>
      <c r="B136" s="132">
        <v>631556</v>
      </c>
      <c r="C136" s="187">
        <v>1029.953</v>
      </c>
      <c r="E136" s="74">
        <v>1674260</v>
      </c>
      <c r="G136" s="197">
        <v>1394.557</v>
      </c>
      <c r="H136" s="97">
        <f t="shared" si="22"/>
        <v>37.721500842163103</v>
      </c>
      <c r="I136" s="97">
        <f t="shared" si="21"/>
        <v>4.9184086726709495</v>
      </c>
      <c r="J136" s="97">
        <f t="shared" si="23"/>
        <v>-2.4330229554624494</v>
      </c>
      <c r="K136" s="97">
        <v>1.68</v>
      </c>
      <c r="L136" s="96">
        <f>IF(AND(H136&gt;0,H136&lt;30),1,0)</f>
        <v>0</v>
      </c>
      <c r="M136" s="96">
        <f>IF(AND($H136&gt;30,$H136&lt;60),1,0)</f>
        <v>1</v>
      </c>
      <c r="N136" s="96">
        <f>IF(AND($H136&gt;60,$H136&lt;90),1,0)</f>
        <v>0</v>
      </c>
      <c r="O136" s="96">
        <f>IF($H136&gt;90,1,0)</f>
        <v>0</v>
      </c>
      <c r="P136" s="97" t="str">
        <f>IF(L136=1,$J136,"n.a.")</f>
        <v>n.a.</v>
      </c>
      <c r="Q136" s="97">
        <f>IF(M136=1,$J136,"n.a.")</f>
        <v>-2.4330229554624494</v>
      </c>
      <c r="R136" s="97" t="str">
        <f>IF(N136=1,$J136,"n.a.")</f>
        <v>n.a.</v>
      </c>
      <c r="S136" s="97" t="str">
        <f>IF(O136=1,$J136,"n.a.")</f>
        <v>n.a.</v>
      </c>
      <c r="T136" s="97" t="str">
        <f>IF(L136=1,$K136,"n.a.")</f>
        <v>n.a.</v>
      </c>
      <c r="U136" s="97">
        <f>IF(M136=1,$K136,"n.a.")</f>
        <v>1.68</v>
      </c>
      <c r="V136" s="97" t="str">
        <f>IF(N136=1,$K136,"n.a.")</f>
        <v>n.a.</v>
      </c>
      <c r="W136" s="97" t="str">
        <f>IF(O136=1,$K136,"n.a.")</f>
        <v>n.a.</v>
      </c>
      <c r="X136" s="96"/>
      <c r="Y136" s="96"/>
      <c r="Z136" s="96"/>
      <c r="AA136" s="96"/>
    </row>
    <row r="137" spans="1:27">
      <c r="A137" s="103">
        <v>2010</v>
      </c>
      <c r="B137" s="96"/>
      <c r="C137" s="4"/>
      <c r="E137" s="185"/>
      <c r="H137" s="96"/>
      <c r="I137" s="96"/>
      <c r="J137" s="97" t="s">
        <v>7</v>
      </c>
      <c r="K137">
        <v>2.02</v>
      </c>
      <c r="L137" s="96"/>
      <c r="M137" s="96"/>
      <c r="N137" s="96"/>
      <c r="O137" s="96"/>
      <c r="P137" s="96"/>
      <c r="Q137" s="96"/>
      <c r="R137" s="96"/>
      <c r="S137" s="96"/>
      <c r="T137" s="96"/>
      <c r="U137" s="96"/>
      <c r="V137" s="96"/>
      <c r="W137" s="96"/>
      <c r="X137" s="96"/>
      <c r="Y137" s="96"/>
      <c r="Z137" s="96"/>
      <c r="AA137" s="96"/>
    </row>
    <row r="138" spans="1:27">
      <c r="A138" s="115" t="s">
        <v>27</v>
      </c>
      <c r="B138" s="96"/>
      <c r="C138" s="4"/>
      <c r="E138" s="185"/>
      <c r="H138" s="148"/>
      <c r="I138" s="148"/>
      <c r="J138" s="148" t="s">
        <v>31</v>
      </c>
      <c r="K138" s="148"/>
      <c r="L138" s="148">
        <f>SUM(L7:L136)</f>
        <v>57</v>
      </c>
      <c r="M138" s="148">
        <f>SUM(M7:M136)</f>
        <v>16</v>
      </c>
      <c r="N138" s="148">
        <f>SUM(N7:N136)</f>
        <v>17</v>
      </c>
      <c r="O138" s="148">
        <f>SUM(O7:O136)</f>
        <v>0</v>
      </c>
      <c r="P138" s="149">
        <f>AVERAGE(P7:P136)</f>
        <v>3.1068169043960752</v>
      </c>
      <c r="Q138" s="149">
        <f>AVERAGE(Q7:Q136)</f>
        <v>1.7000336733980987</v>
      </c>
      <c r="R138" s="149">
        <f>AVERAGE(R7:R136)</f>
        <v>2.3911471659625017</v>
      </c>
      <c r="S138" s="149" t="s">
        <v>6</v>
      </c>
      <c r="T138" s="149">
        <f>AVERAGE(T7:T136)</f>
        <v>2.5126882372845785</v>
      </c>
      <c r="U138" s="149">
        <f>AVERAGE(U7:U136)</f>
        <v>4.6908923407902936</v>
      </c>
      <c r="V138" s="149">
        <f>AVERAGE(V7:V136)</f>
        <v>3.2937647058823534</v>
      </c>
      <c r="W138" s="149" t="s">
        <v>6</v>
      </c>
      <c r="X138" s="148"/>
      <c r="Y138" s="148"/>
      <c r="Z138" s="148"/>
      <c r="AA138" s="148"/>
    </row>
    <row r="139" spans="1:27">
      <c r="A139" s="115" t="s">
        <v>28</v>
      </c>
      <c r="B139" s="96"/>
      <c r="C139" s="4"/>
      <c r="E139" s="185"/>
      <c r="H139" s="148"/>
      <c r="I139" s="148"/>
      <c r="J139" s="148"/>
      <c r="K139" s="148"/>
      <c r="L139" s="148"/>
      <c r="M139" s="148"/>
      <c r="N139" s="148"/>
      <c r="O139" s="148"/>
      <c r="P139" s="149">
        <f>MEDIAN(P7:P136)</f>
        <v>2.8314028314028183</v>
      </c>
      <c r="Q139" s="149">
        <f>MEDIAN(Q7:Q136)</f>
        <v>0.8415235761188633</v>
      </c>
      <c r="R139" s="149">
        <f>MEDIAN(R7:R136)</f>
        <v>2.5604415352309839</v>
      </c>
      <c r="S139" s="149" t="s">
        <v>6</v>
      </c>
      <c r="T139" s="149">
        <f>MEDIAN(T7:T136)</f>
        <v>2.1789534699899877</v>
      </c>
      <c r="U139" s="149">
        <f>MEDIAN(U7:U136)</f>
        <v>2.4482309510850171</v>
      </c>
      <c r="V139" s="149">
        <f>MEDIAN(V7:V136)</f>
        <v>2.4900000000000002</v>
      </c>
      <c r="W139" s="149" t="s">
        <v>6</v>
      </c>
      <c r="X139" s="148"/>
      <c r="Y139" s="148"/>
      <c r="Z139" s="148"/>
      <c r="AA139" s="148"/>
    </row>
    <row r="140" spans="1:27">
      <c r="A140" s="115" t="s">
        <v>25</v>
      </c>
      <c r="B140" s="96"/>
      <c r="C140" s="189"/>
      <c r="E140" s="35"/>
      <c r="H140" s="96"/>
      <c r="I140" s="96"/>
      <c r="J140" s="96"/>
      <c r="K140" s="96"/>
      <c r="L140" s="96">
        <f>SUM(L73:L136)</f>
        <v>23</v>
      </c>
      <c r="M140" s="96">
        <f>SUM(M73:M136)</f>
        <v>16</v>
      </c>
      <c r="N140" s="96">
        <f>SUM(N73:N136)</f>
        <v>17</v>
      </c>
      <c r="O140" s="96">
        <f>SUM(O73:O136)</f>
        <v>0</v>
      </c>
      <c r="P140" s="97">
        <f>AVERAGE(P73:P136)</f>
        <v>3.5185838884698577</v>
      </c>
      <c r="Q140" s="97">
        <f>AVERAGE(Q73:Q136)</f>
        <v>1.7000336733980987</v>
      </c>
      <c r="R140" s="97">
        <f>AVERAGE(R73:R136)</f>
        <v>2.3911471659625017</v>
      </c>
      <c r="S140" s="97" t="s">
        <v>6</v>
      </c>
      <c r="T140" s="97">
        <f>AVERAGE(T73:T136)</f>
        <v>5.5650225533089293</v>
      </c>
      <c r="U140" s="97">
        <f>AVERAGE(U73:U136)</f>
        <v>4.6908923407902936</v>
      </c>
      <c r="V140" s="97">
        <f>AVERAGE(V73:V136)</f>
        <v>3.2937647058823534</v>
      </c>
      <c r="W140" s="97" t="s">
        <v>6</v>
      </c>
      <c r="X140" s="96"/>
      <c r="Y140" s="96"/>
      <c r="Z140" s="96"/>
      <c r="AA140" s="96"/>
    </row>
    <row r="141" spans="1:27">
      <c r="A141" s="115" t="s">
        <v>26</v>
      </c>
      <c r="B141" s="96"/>
      <c r="C141" s="4"/>
      <c r="E141" s="148"/>
      <c r="H141" s="148"/>
      <c r="I141" s="148"/>
      <c r="J141" s="148"/>
      <c r="K141" s="148"/>
      <c r="L141" s="148"/>
      <c r="M141" s="148"/>
      <c r="N141" s="148"/>
      <c r="O141" s="148"/>
      <c r="P141" s="149">
        <f>MEDIAN(P73:P136)</f>
        <v>2.7934810287751466</v>
      </c>
      <c r="Q141" s="149">
        <f>MEDIAN(Q73:Q136)</f>
        <v>0.8415235761188633</v>
      </c>
      <c r="R141" s="149">
        <f>MEDIAN(R73:R136)</f>
        <v>2.5604415352309839</v>
      </c>
      <c r="S141" s="149" t="s">
        <v>6</v>
      </c>
      <c r="T141" s="149">
        <f>MEDIAN(T73:T136)</f>
        <v>5.8828358004760952</v>
      </c>
      <c r="U141" s="149">
        <f>MEDIAN(U73:U136)</f>
        <v>2.4482309510850171</v>
      </c>
      <c r="V141" s="149">
        <f>MEDIAN(V73:V136)</f>
        <v>2.4900000000000002</v>
      </c>
      <c r="W141" s="149" t="s">
        <v>6</v>
      </c>
      <c r="X141" s="148"/>
      <c r="Y141" s="148"/>
      <c r="Z141" s="148"/>
      <c r="AA141" s="148"/>
    </row>
    <row r="142" spans="1:27">
      <c r="A142" s="96"/>
      <c r="B142" s="96"/>
      <c r="C142" s="4"/>
      <c r="D142" s="185"/>
      <c r="E142" s="148"/>
      <c r="H142" s="148"/>
      <c r="I142" s="148"/>
      <c r="J142" s="148"/>
      <c r="K142" s="148"/>
      <c r="L142" s="148"/>
      <c r="M142" s="148"/>
      <c r="N142" s="148"/>
      <c r="O142" s="148"/>
      <c r="P142" s="148"/>
      <c r="Q142" s="148"/>
      <c r="R142" s="148"/>
      <c r="S142" s="148"/>
      <c r="T142" s="148"/>
      <c r="U142" s="148"/>
      <c r="V142" s="148"/>
      <c r="W142" s="148"/>
      <c r="X142" s="148"/>
      <c r="Y142" s="148"/>
      <c r="Z142" s="148"/>
      <c r="AA142" s="148"/>
    </row>
    <row r="143" spans="1:27">
      <c r="A143" s="96"/>
      <c r="B143" s="96"/>
      <c r="C143" s="4"/>
      <c r="D143" s="185"/>
      <c r="E143" s="148"/>
      <c r="H143" s="148"/>
      <c r="I143" s="148"/>
      <c r="J143" s="148"/>
      <c r="K143" s="148"/>
      <c r="L143" s="148"/>
      <c r="M143" s="148"/>
      <c r="N143" s="148"/>
      <c r="O143" s="148"/>
      <c r="P143" s="148"/>
      <c r="Q143" s="148"/>
      <c r="R143" s="148"/>
      <c r="S143" s="148"/>
      <c r="T143" s="148"/>
      <c r="U143" s="148"/>
      <c r="V143" s="148"/>
      <c r="W143" s="148"/>
      <c r="X143" s="148"/>
      <c r="Y143" s="148"/>
      <c r="Z143" s="148"/>
      <c r="AA143" s="148"/>
    </row>
    <row r="144" spans="1:27">
      <c r="A144" s="96"/>
      <c r="B144" s="96"/>
      <c r="C144" s="4"/>
      <c r="D144" s="185"/>
      <c r="E144" s="148"/>
      <c r="G144" s="148"/>
      <c r="H144" s="148"/>
      <c r="I144" s="148"/>
      <c r="J144" s="148"/>
      <c r="K144" s="148"/>
      <c r="L144" s="148"/>
      <c r="M144" s="148"/>
      <c r="N144" s="148"/>
      <c r="O144" s="148"/>
      <c r="P144" s="148"/>
      <c r="Q144" s="148"/>
      <c r="R144" s="148"/>
      <c r="S144" s="148"/>
      <c r="T144" s="148"/>
      <c r="U144" s="148"/>
      <c r="V144" s="148"/>
      <c r="W144" s="148"/>
      <c r="X144" s="148"/>
      <c r="Y144" s="148"/>
      <c r="Z144" s="148"/>
      <c r="AA144" s="148"/>
    </row>
    <row r="145" spans="1:27">
      <c r="A145" s="96"/>
      <c r="B145" s="96"/>
      <c r="C145" s="4"/>
      <c r="D145" s="185"/>
      <c r="E145" s="148"/>
      <c r="G145" s="148"/>
      <c r="H145" s="148"/>
      <c r="I145" s="148"/>
      <c r="J145" s="148"/>
      <c r="K145" s="148"/>
      <c r="L145" s="148"/>
      <c r="M145" s="148"/>
      <c r="N145" s="148"/>
      <c r="O145" s="148"/>
      <c r="P145" s="148"/>
      <c r="Q145" s="148"/>
      <c r="R145" s="148"/>
      <c r="S145" s="148"/>
      <c r="T145" s="148"/>
      <c r="U145" s="148"/>
      <c r="V145" s="148"/>
      <c r="W145" s="148"/>
      <c r="X145" s="148"/>
      <c r="Y145" s="148"/>
      <c r="Z145" s="148"/>
      <c r="AA145" s="148"/>
    </row>
    <row r="146" spans="1:27">
      <c r="A146" s="96"/>
      <c r="B146" s="96"/>
      <c r="C146" s="4"/>
      <c r="D146" s="185"/>
      <c r="E146" s="148"/>
      <c r="G146" s="148"/>
      <c r="H146" s="148"/>
      <c r="I146" s="148"/>
      <c r="J146" s="148"/>
      <c r="K146" s="148"/>
      <c r="L146" s="148"/>
      <c r="M146" s="148"/>
      <c r="N146" s="148"/>
      <c r="O146" s="148"/>
      <c r="P146" s="148"/>
      <c r="Q146" s="148"/>
      <c r="R146" s="148"/>
      <c r="S146" s="148"/>
      <c r="T146" s="148"/>
      <c r="U146" s="148"/>
      <c r="V146" s="148"/>
      <c r="W146" s="148"/>
      <c r="X146" s="148"/>
      <c r="Y146" s="148"/>
      <c r="Z146" s="148"/>
      <c r="AA146" s="148"/>
    </row>
    <row r="147" spans="1:27">
      <c r="A147" s="96"/>
      <c r="B147" s="96"/>
      <c r="C147" s="4"/>
      <c r="D147" s="185"/>
      <c r="E147" s="148"/>
      <c r="G147" s="148"/>
      <c r="H147" s="148"/>
      <c r="I147" s="148"/>
      <c r="J147" s="148"/>
      <c r="K147" s="148"/>
      <c r="L147" s="148"/>
      <c r="M147" s="148"/>
      <c r="N147" s="148"/>
      <c r="O147" s="148"/>
      <c r="P147" s="148"/>
      <c r="Q147" s="148"/>
      <c r="R147" s="148"/>
      <c r="S147" s="148"/>
      <c r="T147" s="148"/>
      <c r="U147" s="148"/>
      <c r="V147" s="148"/>
      <c r="W147" s="148"/>
      <c r="X147" s="148"/>
      <c r="Y147" s="148"/>
      <c r="Z147" s="148"/>
      <c r="AA147" s="148"/>
    </row>
    <row r="148" spans="1:27">
      <c r="A148" s="96"/>
      <c r="B148" s="96"/>
      <c r="C148" s="4"/>
      <c r="D148" s="185"/>
      <c r="E148" s="148"/>
      <c r="G148" s="148"/>
      <c r="H148" s="148"/>
      <c r="I148" s="148"/>
      <c r="J148" s="148"/>
      <c r="K148" s="148"/>
      <c r="L148" s="148"/>
      <c r="M148" s="148"/>
      <c r="N148" s="148"/>
      <c r="O148" s="148"/>
      <c r="P148" s="148"/>
      <c r="Q148" s="148"/>
      <c r="R148" s="148"/>
      <c r="S148" s="148"/>
      <c r="T148" s="148"/>
      <c r="U148" s="148"/>
      <c r="V148" s="148"/>
      <c r="W148" s="148"/>
      <c r="X148" s="148"/>
      <c r="Y148" s="148"/>
      <c r="Z148" s="148"/>
      <c r="AA148" s="148"/>
    </row>
    <row r="149" spans="1:27">
      <c r="A149" s="96"/>
      <c r="B149" s="96"/>
      <c r="C149" s="4"/>
      <c r="D149" s="185"/>
      <c r="E149" s="148"/>
      <c r="G149" s="148"/>
      <c r="H149" s="148"/>
      <c r="I149" s="148"/>
      <c r="J149" s="148"/>
      <c r="K149" s="148"/>
      <c r="L149" s="148"/>
      <c r="M149" s="148"/>
      <c r="N149" s="148"/>
      <c r="O149" s="148"/>
      <c r="P149" s="148"/>
      <c r="Q149" s="148"/>
      <c r="R149" s="148"/>
      <c r="S149" s="148"/>
      <c r="T149" s="148"/>
      <c r="U149" s="148"/>
      <c r="V149" s="148"/>
      <c r="W149" s="148"/>
      <c r="X149" s="148"/>
      <c r="Y149" s="148"/>
      <c r="Z149" s="148"/>
      <c r="AA149" s="148"/>
    </row>
    <row r="150" spans="1:27">
      <c r="A150" s="96"/>
      <c r="B150" s="96"/>
      <c r="C150" s="4"/>
      <c r="D150" s="185"/>
      <c r="E150" s="148"/>
      <c r="G150" s="148"/>
      <c r="H150" s="148"/>
      <c r="I150" s="148"/>
      <c r="J150" s="148"/>
      <c r="K150" s="148"/>
      <c r="L150" s="148"/>
      <c r="M150" s="148"/>
      <c r="N150" s="148"/>
      <c r="O150" s="148"/>
      <c r="P150" s="148"/>
      <c r="Q150" s="148"/>
      <c r="R150" s="148"/>
      <c r="S150" s="148"/>
      <c r="T150" s="148"/>
      <c r="U150" s="148"/>
      <c r="V150" s="148"/>
      <c r="W150" s="148"/>
      <c r="X150" s="148"/>
      <c r="Y150" s="148"/>
      <c r="Z150" s="148"/>
      <c r="AA150" s="148"/>
    </row>
    <row r="151" spans="1:27">
      <c r="A151" s="96"/>
      <c r="B151" s="96"/>
      <c r="C151" s="4"/>
      <c r="D151" s="185"/>
      <c r="E151" s="148"/>
      <c r="G151" s="148"/>
      <c r="H151" s="148"/>
      <c r="I151" s="148"/>
      <c r="J151" s="148"/>
      <c r="K151" s="148"/>
      <c r="L151" s="148"/>
      <c r="M151" s="148"/>
      <c r="N151" s="148"/>
      <c r="O151" s="148"/>
      <c r="P151" s="148"/>
      <c r="Q151" s="148"/>
      <c r="R151" s="148"/>
      <c r="S151" s="148"/>
      <c r="T151" s="148"/>
      <c r="U151" s="148"/>
      <c r="V151" s="148"/>
      <c r="W151" s="148"/>
      <c r="X151" s="148"/>
      <c r="Y151" s="148"/>
      <c r="Z151" s="148"/>
      <c r="AA151" s="148"/>
    </row>
    <row r="152" spans="1:27">
      <c r="A152" s="96"/>
      <c r="B152" s="96"/>
      <c r="C152" s="4"/>
      <c r="D152" s="185"/>
      <c r="E152" s="148"/>
      <c r="G152" s="148"/>
      <c r="H152" s="148"/>
      <c r="I152" s="148"/>
      <c r="J152" s="148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148"/>
      <c r="Y152" s="148"/>
      <c r="Z152" s="148"/>
      <c r="AA152" s="148"/>
    </row>
    <row r="153" spans="1:27">
      <c r="A153" s="96"/>
      <c r="B153" s="96"/>
      <c r="C153" s="4"/>
      <c r="D153" s="185"/>
      <c r="E153" s="148"/>
      <c r="G153" s="148"/>
      <c r="H153" s="148"/>
      <c r="I153" s="148"/>
      <c r="J153" s="148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148"/>
      <c r="Y153" s="148"/>
      <c r="Z153" s="148"/>
      <c r="AA153" s="148"/>
    </row>
    <row r="154" spans="1:27">
      <c r="A154" s="96"/>
      <c r="B154" s="96"/>
      <c r="C154" s="4"/>
      <c r="D154" s="185"/>
      <c r="E154" s="148"/>
      <c r="G154" s="148"/>
      <c r="H154" s="148"/>
      <c r="I154" s="148"/>
      <c r="J154" s="148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148"/>
      <c r="Y154" s="148"/>
      <c r="Z154" s="148"/>
      <c r="AA154" s="148"/>
    </row>
    <row r="155" spans="1:27">
      <c r="A155" s="96"/>
      <c r="B155" s="96"/>
      <c r="C155" s="4"/>
      <c r="D155" s="185"/>
      <c r="E155" s="148"/>
      <c r="G155" s="148"/>
      <c r="H155" s="148"/>
      <c r="I155" s="148"/>
      <c r="J155" s="148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148"/>
      <c r="Y155" s="148"/>
      <c r="Z155" s="148"/>
      <c r="AA155" s="148"/>
    </row>
    <row r="156" spans="1:27">
      <c r="A156" s="96"/>
      <c r="B156" s="96"/>
      <c r="C156" s="4"/>
      <c r="D156" s="185"/>
      <c r="E156" s="148"/>
      <c r="G156" s="148"/>
      <c r="H156" s="148"/>
      <c r="I156" s="148"/>
      <c r="J156" s="148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148"/>
      <c r="Y156" s="148"/>
      <c r="Z156" s="148"/>
      <c r="AA156" s="148"/>
    </row>
    <row r="157" spans="1:27">
      <c r="A157" s="96"/>
      <c r="B157" s="96"/>
      <c r="C157" s="4"/>
      <c r="D157" s="185"/>
      <c r="E157" s="148"/>
      <c r="G157" s="148"/>
      <c r="H157" s="148"/>
      <c r="I157" s="148"/>
      <c r="J157" s="148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148"/>
      <c r="Y157" s="148"/>
      <c r="Z157" s="148"/>
      <c r="AA157" s="148"/>
    </row>
    <row r="158" spans="1:27">
      <c r="A158" s="96"/>
      <c r="B158" s="96"/>
      <c r="C158" s="4"/>
      <c r="D158" s="185"/>
      <c r="E158" s="148"/>
      <c r="G158" s="148"/>
      <c r="H158" s="148"/>
      <c r="I158" s="148"/>
      <c r="J158" s="148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148"/>
      <c r="Y158" s="148"/>
      <c r="Z158" s="148"/>
      <c r="AA158" s="148"/>
    </row>
    <row r="159" spans="1:27">
      <c r="A159" s="96"/>
      <c r="B159" s="96"/>
      <c r="C159" s="4"/>
      <c r="D159" s="185"/>
      <c r="E159" s="148"/>
      <c r="G159" s="148"/>
      <c r="H159" s="148"/>
      <c r="I159" s="148"/>
      <c r="J159" s="148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148"/>
      <c r="Y159" s="148"/>
      <c r="Z159" s="148"/>
      <c r="AA159" s="148"/>
    </row>
    <row r="160" spans="1:27">
      <c r="A160" s="96"/>
      <c r="B160" s="96"/>
      <c r="C160" s="4"/>
      <c r="D160" s="185"/>
      <c r="E160" s="148"/>
      <c r="G160" s="148"/>
      <c r="H160" s="148"/>
      <c r="I160" s="148"/>
      <c r="J160" s="148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148"/>
      <c r="Y160" s="148"/>
      <c r="Z160" s="148"/>
      <c r="AA160" s="148"/>
    </row>
    <row r="161" spans="1:27">
      <c r="A161" s="96"/>
      <c r="B161" s="96"/>
      <c r="C161" s="4"/>
      <c r="D161" s="96"/>
      <c r="E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  <c r="V161" s="96"/>
      <c r="W161" s="96"/>
      <c r="X161" s="96"/>
      <c r="Y161" s="96"/>
      <c r="Z161" s="96"/>
      <c r="AA161" s="96"/>
    </row>
    <row r="162" spans="1:27">
      <c r="A162" s="148"/>
      <c r="B162" s="148"/>
      <c r="C162" s="4"/>
      <c r="D162" s="96"/>
      <c r="E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  <c r="V162" s="96"/>
      <c r="W162" s="96"/>
      <c r="X162" s="96"/>
      <c r="Y162" s="96"/>
      <c r="Z162" s="96"/>
      <c r="AA162" s="96"/>
    </row>
    <row r="163" spans="1:27">
      <c r="A163" s="148"/>
      <c r="B163" s="148"/>
      <c r="C163" s="4"/>
      <c r="D163" s="96"/>
      <c r="E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  <c r="V163" s="96"/>
      <c r="W163" s="96"/>
      <c r="X163" s="96"/>
      <c r="Y163" s="96"/>
      <c r="Z163" s="96"/>
      <c r="AA163" s="96"/>
    </row>
    <row r="164" spans="1:27">
      <c r="A164" s="148"/>
      <c r="B164" s="148"/>
      <c r="C164" s="4"/>
      <c r="D164" s="96"/>
      <c r="E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  <c r="V164" s="96"/>
      <c r="W164" s="96"/>
      <c r="X164" s="96"/>
      <c r="Y164" s="96"/>
      <c r="Z164" s="96"/>
      <c r="AA164" s="96"/>
    </row>
    <row r="165" spans="1:27">
      <c r="A165" s="148"/>
      <c r="B165" s="148"/>
      <c r="C165" s="4"/>
      <c r="D165" s="96"/>
      <c r="E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  <c r="V165" s="96"/>
      <c r="W165" s="96"/>
      <c r="X165" s="96"/>
      <c r="Y165" s="96"/>
      <c r="Z165" s="96"/>
      <c r="AA165" s="96"/>
    </row>
    <row r="166" spans="1:27">
      <c r="A166" s="148"/>
      <c r="B166" s="148"/>
      <c r="C166" s="4"/>
      <c r="D166" s="96"/>
      <c r="E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  <c r="V166" s="96"/>
      <c r="W166" s="96"/>
      <c r="X166" s="96"/>
      <c r="Y166" s="96"/>
      <c r="Z166" s="96"/>
      <c r="AA166" s="96"/>
    </row>
    <row r="167" spans="1:27">
      <c r="A167" s="148"/>
      <c r="B167" s="148"/>
      <c r="C167" s="4"/>
      <c r="D167" s="96"/>
      <c r="E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  <c r="V167" s="96"/>
      <c r="W167" s="96"/>
      <c r="X167" s="96"/>
      <c r="Y167" s="96"/>
      <c r="Z167" s="96"/>
      <c r="AA167" s="96"/>
    </row>
    <row r="168" spans="1:27">
      <c r="A168" s="148"/>
      <c r="B168" s="148"/>
      <c r="C168" s="4"/>
      <c r="D168" s="96"/>
      <c r="E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</row>
    <row r="169" spans="1:27">
      <c r="A169" s="148"/>
      <c r="B169" s="148"/>
      <c r="C169" s="4"/>
      <c r="D169" s="96"/>
      <c r="E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  <c r="V169" s="96"/>
      <c r="W169" s="96"/>
      <c r="X169" s="96"/>
      <c r="Y169" s="96"/>
      <c r="Z169" s="96"/>
      <c r="AA169" s="96"/>
    </row>
    <row r="170" spans="1:27">
      <c r="A170" s="148"/>
      <c r="B170" s="148"/>
      <c r="C170" s="4"/>
      <c r="D170" s="96"/>
      <c r="E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  <c r="V170" s="96"/>
      <c r="W170" s="96"/>
      <c r="X170" s="96"/>
      <c r="Y170" s="96"/>
      <c r="Z170" s="96"/>
      <c r="AA170" s="96"/>
    </row>
    <row r="171" spans="1:27">
      <c r="A171" s="148"/>
      <c r="B171" s="148"/>
      <c r="C171" s="148"/>
      <c r="D171" s="148"/>
      <c r="E171" s="148"/>
      <c r="G171" s="148"/>
      <c r="H171" s="148"/>
      <c r="I171" s="148"/>
      <c r="J171" s="148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148"/>
      <c r="Y171" s="148"/>
      <c r="Z171" s="148"/>
      <c r="AA171" s="148"/>
    </row>
    <row r="172" spans="1:27">
      <c r="A172" s="96"/>
      <c r="B172" s="96"/>
      <c r="C172" s="96"/>
      <c r="D172" s="96"/>
      <c r="E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  <c r="V172" s="96"/>
      <c r="W172" s="96"/>
      <c r="X172" s="96"/>
      <c r="Y172" s="96"/>
      <c r="Z172" s="96"/>
      <c r="AA172" s="96"/>
    </row>
    <row r="173" spans="1:27">
      <c r="A173" s="148"/>
      <c r="B173" s="148"/>
      <c r="C173" s="148"/>
      <c r="D173" s="148"/>
      <c r="E173" s="148"/>
      <c r="G173" s="148"/>
      <c r="H173" s="148"/>
      <c r="I173" s="148"/>
      <c r="J173" s="148"/>
      <c r="K173" s="148"/>
      <c r="L173" s="148"/>
      <c r="M173" s="148"/>
      <c r="N173" s="148"/>
      <c r="O173" s="148"/>
      <c r="P173" s="148"/>
      <c r="Q173" s="148"/>
      <c r="R173" s="148"/>
      <c r="S173" s="148"/>
      <c r="T173" s="148"/>
      <c r="U173" s="148"/>
      <c r="V173" s="148"/>
      <c r="W173" s="148"/>
      <c r="X173" s="148"/>
      <c r="Y173" s="148"/>
      <c r="Z173" s="148"/>
      <c r="AA173" s="148"/>
    </row>
    <row r="174" spans="1:27">
      <c r="A174" s="96"/>
      <c r="B174" s="96"/>
      <c r="C174" s="96"/>
      <c r="D174" s="96"/>
      <c r="E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96"/>
      <c r="Y174" s="96"/>
      <c r="Z174" s="96"/>
      <c r="AA174" s="96"/>
    </row>
    <row r="175" spans="1:27">
      <c r="A175" s="148"/>
      <c r="B175" s="148"/>
      <c r="C175" s="148"/>
      <c r="D175" s="148"/>
      <c r="E175" s="148"/>
      <c r="G175" s="148"/>
      <c r="H175" s="148"/>
      <c r="I175" s="148"/>
      <c r="J175" s="148"/>
      <c r="K175" s="148"/>
      <c r="L175" s="148"/>
      <c r="M175" s="148"/>
      <c r="N175" s="148"/>
      <c r="O175" s="148"/>
      <c r="P175" s="148"/>
      <c r="Q175" s="148"/>
      <c r="R175" s="148"/>
      <c r="S175" s="148"/>
      <c r="T175" s="148"/>
      <c r="U175" s="148"/>
      <c r="V175" s="148"/>
      <c r="W175" s="148"/>
      <c r="X175" s="148"/>
      <c r="Y175" s="148"/>
      <c r="Z175" s="148"/>
      <c r="AA175" s="148"/>
    </row>
    <row r="176" spans="1:27">
      <c r="A176" s="96"/>
      <c r="B176" s="96"/>
      <c r="C176" s="96"/>
      <c r="D176" s="96"/>
      <c r="E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96"/>
      <c r="Y176" s="96"/>
      <c r="Z176" s="96"/>
      <c r="AA176" s="96"/>
    </row>
    <row r="177" spans="1:27">
      <c r="A177" s="148"/>
      <c r="B177" s="148"/>
      <c r="C177" s="148"/>
      <c r="D177" s="148"/>
      <c r="E177" s="148"/>
      <c r="G177" s="148"/>
      <c r="H177" s="148"/>
      <c r="I177" s="148"/>
      <c r="J177" s="148"/>
      <c r="K177" s="148"/>
      <c r="L177" s="148"/>
      <c r="M177" s="148"/>
      <c r="N177" s="148"/>
      <c r="O177" s="148"/>
      <c r="P177" s="148"/>
      <c r="Q177" s="148"/>
      <c r="R177" s="148"/>
      <c r="S177" s="148"/>
      <c r="T177" s="148"/>
      <c r="U177" s="148"/>
      <c r="V177" s="148"/>
      <c r="W177" s="148"/>
      <c r="X177" s="148"/>
      <c r="Y177" s="148"/>
      <c r="Z177" s="148"/>
      <c r="AA177" s="148"/>
    </row>
    <row r="178" spans="1:27">
      <c r="A178" s="96"/>
      <c r="B178" s="96"/>
      <c r="C178" s="96"/>
      <c r="D178" s="96"/>
      <c r="E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96"/>
      <c r="Y178" s="96"/>
      <c r="Z178" s="96"/>
      <c r="AA178" s="96"/>
    </row>
    <row r="179" spans="1:27">
      <c r="A179" s="148"/>
      <c r="B179" s="148"/>
      <c r="C179" s="148"/>
      <c r="D179" s="148"/>
      <c r="E179" s="148"/>
      <c r="G179" s="148"/>
      <c r="H179" s="148"/>
      <c r="I179" s="148"/>
      <c r="J179" s="148"/>
      <c r="K179" s="148"/>
      <c r="L179" s="148"/>
      <c r="M179" s="148"/>
      <c r="N179" s="148"/>
      <c r="O179" s="148"/>
      <c r="P179" s="148"/>
      <c r="Q179" s="148"/>
      <c r="R179" s="148"/>
      <c r="S179" s="148"/>
      <c r="T179" s="148"/>
      <c r="U179" s="148"/>
      <c r="V179" s="148"/>
      <c r="W179" s="148"/>
      <c r="X179" s="148"/>
      <c r="Y179" s="148"/>
      <c r="Z179" s="148"/>
      <c r="AA179" s="148"/>
    </row>
    <row r="180" spans="1:27">
      <c r="A180" s="96"/>
      <c r="B180" s="96"/>
      <c r="C180" s="96"/>
      <c r="D180" s="96"/>
      <c r="E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96"/>
      <c r="Y180" s="96"/>
      <c r="Z180" s="96"/>
      <c r="AA180" s="96"/>
    </row>
    <row r="181" spans="1:27">
      <c r="A181" s="148"/>
      <c r="B181" s="148"/>
      <c r="C181" s="148"/>
      <c r="D181" s="148"/>
      <c r="E181" s="148"/>
      <c r="G181" s="148"/>
      <c r="H181" s="148"/>
      <c r="I181" s="148"/>
      <c r="J181" s="148"/>
      <c r="K181" s="148"/>
      <c r="L181" s="148"/>
      <c r="M181" s="148"/>
      <c r="N181" s="148"/>
      <c r="O181" s="148"/>
      <c r="P181" s="148"/>
      <c r="Q181" s="148"/>
      <c r="R181" s="148"/>
      <c r="S181" s="148"/>
      <c r="T181" s="148"/>
      <c r="U181" s="148"/>
      <c r="V181" s="148"/>
      <c r="W181" s="148"/>
      <c r="X181" s="148"/>
      <c r="Y181" s="148"/>
      <c r="Z181" s="148"/>
      <c r="AA181" s="148"/>
    </row>
    <row r="182" spans="1:27">
      <c r="A182" s="96"/>
      <c r="B182" s="96"/>
      <c r="C182" s="96"/>
      <c r="D182" s="96"/>
      <c r="E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96"/>
      <c r="Y182" s="96"/>
      <c r="Z182" s="96"/>
      <c r="AA182" s="96"/>
    </row>
    <row r="183" spans="1:27">
      <c r="A183" s="148"/>
      <c r="B183" s="148"/>
      <c r="C183" s="148"/>
      <c r="D183" s="148"/>
      <c r="E183" s="148"/>
      <c r="G183" s="148"/>
      <c r="H183" s="148"/>
      <c r="I183" s="148"/>
      <c r="J183" s="148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148"/>
      <c r="Y183" s="148"/>
      <c r="Z183" s="148"/>
      <c r="AA183" s="148"/>
    </row>
    <row r="184" spans="1:27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  <c r="V184" s="96"/>
      <c r="W184" s="96"/>
      <c r="X184" s="96"/>
      <c r="Y184" s="96"/>
      <c r="Z184" s="96"/>
      <c r="AA184" s="96"/>
    </row>
    <row r="185" spans="1:27">
      <c r="A185" s="148"/>
      <c r="B185" s="148"/>
      <c r="C185" s="148"/>
      <c r="D185" s="148"/>
      <c r="E185" s="148"/>
      <c r="F185" s="148"/>
      <c r="G185" s="148"/>
      <c r="H185" s="148"/>
      <c r="I185" s="148"/>
      <c r="J185" s="148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148"/>
      <c r="Y185" s="148"/>
      <c r="Z185" s="148"/>
      <c r="AA185" s="148"/>
    </row>
    <row r="186" spans="1:27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  <c r="V186" s="96"/>
      <c r="W186" s="96"/>
      <c r="X186" s="96"/>
      <c r="Y186" s="96"/>
      <c r="Z186" s="96"/>
      <c r="AA186" s="96"/>
    </row>
    <row r="187" spans="1:27">
      <c r="A187" s="148"/>
      <c r="B187" s="148"/>
      <c r="C187" s="148"/>
      <c r="D187" s="148"/>
      <c r="E187" s="148"/>
      <c r="F187" s="148"/>
      <c r="G187" s="148"/>
      <c r="H187" s="148"/>
      <c r="I187" s="148"/>
      <c r="J187" s="148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148"/>
      <c r="Y187" s="148"/>
      <c r="Z187" s="148"/>
      <c r="AA187" s="148"/>
    </row>
    <row r="188" spans="1:27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  <c r="V188" s="96"/>
      <c r="W188" s="96"/>
      <c r="X188" s="96"/>
      <c r="Y188" s="96"/>
      <c r="Z188" s="96"/>
      <c r="AA188" s="96"/>
    </row>
    <row r="189" spans="1:27">
      <c r="A189" s="148"/>
      <c r="B189" s="148"/>
      <c r="C189" s="148"/>
      <c r="D189" s="148"/>
      <c r="E189" s="148"/>
      <c r="F189" s="148"/>
      <c r="G189" s="148"/>
      <c r="H189" s="148"/>
      <c r="I189" s="148"/>
      <c r="J189" s="148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148"/>
      <c r="Y189" s="148"/>
      <c r="Z189" s="148"/>
      <c r="AA189" s="148"/>
    </row>
    <row r="190" spans="1:27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  <c r="V190" s="96"/>
      <c r="W190" s="96"/>
      <c r="X190" s="96"/>
      <c r="Y190" s="96"/>
      <c r="Z190" s="96"/>
      <c r="AA190" s="96"/>
    </row>
    <row r="191" spans="1:27">
      <c r="A191" s="148"/>
      <c r="B191" s="148"/>
      <c r="C191" s="148"/>
      <c r="D191" s="148"/>
      <c r="E191" s="148"/>
      <c r="F191" s="148"/>
      <c r="G191" s="148"/>
      <c r="H191" s="148"/>
      <c r="I191" s="148"/>
      <c r="J191" s="148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148"/>
      <c r="Y191" s="148"/>
      <c r="Z191" s="148"/>
      <c r="AA191" s="148"/>
    </row>
    <row r="192" spans="1:27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  <c r="V192" s="96"/>
      <c r="W192" s="96"/>
      <c r="X192" s="96"/>
      <c r="Y192" s="96"/>
      <c r="Z192" s="96"/>
      <c r="AA192" s="96"/>
    </row>
    <row r="193" spans="1:27">
      <c r="A193" s="148"/>
      <c r="B193" s="148"/>
      <c r="C193" s="148"/>
      <c r="D193" s="148"/>
      <c r="E193" s="148"/>
      <c r="F193" s="148"/>
      <c r="G193" s="148"/>
      <c r="H193" s="148"/>
      <c r="I193" s="148"/>
      <c r="J193" s="148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148"/>
      <c r="Y193" s="148"/>
      <c r="Z193" s="148"/>
      <c r="AA193" s="148"/>
    </row>
    <row r="194" spans="1:27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  <c r="V194" s="96"/>
      <c r="W194" s="96"/>
      <c r="X194" s="96"/>
      <c r="Y194" s="96"/>
      <c r="Z194" s="96"/>
      <c r="AA194" s="96"/>
    </row>
    <row r="195" spans="1:27">
      <c r="A195" s="148"/>
      <c r="B195" s="148"/>
      <c r="C195" s="148"/>
      <c r="D195" s="148"/>
      <c r="E195" s="148"/>
      <c r="F195" s="148"/>
      <c r="G195" s="148"/>
      <c r="H195" s="148"/>
      <c r="I195" s="148"/>
      <c r="J195" s="148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148"/>
      <c r="Y195" s="148"/>
      <c r="Z195" s="148"/>
      <c r="AA195" s="148"/>
    </row>
    <row r="196" spans="1:27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  <c r="V196" s="96"/>
      <c r="W196" s="96"/>
      <c r="X196" s="96"/>
      <c r="Y196" s="96"/>
      <c r="Z196" s="96"/>
      <c r="AA196" s="96"/>
    </row>
    <row r="197" spans="1:27">
      <c r="A197" s="148"/>
      <c r="B197" s="148"/>
      <c r="C197" s="148"/>
      <c r="D197" s="148"/>
      <c r="E197" s="148"/>
      <c r="F197" s="148"/>
      <c r="G197" s="148"/>
      <c r="H197" s="148"/>
      <c r="I197" s="148"/>
      <c r="J197" s="148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148"/>
      <c r="Y197" s="148"/>
      <c r="Z197" s="148"/>
      <c r="AA197" s="148"/>
    </row>
    <row r="198" spans="1:27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  <c r="V198" s="96"/>
      <c r="W198" s="96"/>
      <c r="X198" s="96"/>
      <c r="Y198" s="96"/>
      <c r="Z198" s="96"/>
      <c r="AA198" s="96"/>
    </row>
    <row r="199" spans="1:27">
      <c r="A199" s="148"/>
      <c r="B199" s="148"/>
      <c r="C199" s="148"/>
      <c r="D199" s="148"/>
      <c r="E199" s="148"/>
      <c r="F199" s="148"/>
      <c r="G199" s="148"/>
      <c r="H199" s="148"/>
      <c r="I199" s="148"/>
      <c r="J199" s="148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148"/>
      <c r="Y199" s="148"/>
      <c r="Z199" s="148"/>
      <c r="AA199" s="148"/>
    </row>
    <row r="200" spans="1:27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  <c r="V200" s="96"/>
      <c r="W200" s="96"/>
      <c r="X200" s="96"/>
      <c r="Y200" s="96"/>
      <c r="Z200" s="96"/>
      <c r="AA200" s="96"/>
    </row>
    <row r="201" spans="1:27">
      <c r="A201" s="148"/>
      <c r="B201" s="148"/>
      <c r="C201" s="148"/>
      <c r="D201" s="148"/>
      <c r="E201" s="148"/>
      <c r="F201" s="148"/>
      <c r="G201" s="148"/>
      <c r="H201" s="148"/>
      <c r="I201" s="148"/>
      <c r="J201" s="148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148"/>
      <c r="Y201" s="148"/>
      <c r="Z201" s="148"/>
      <c r="AA201" s="148"/>
    </row>
    <row r="202" spans="1:27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  <c r="V202" s="96"/>
      <c r="W202" s="96"/>
      <c r="X202" s="96"/>
      <c r="Y202" s="96"/>
      <c r="Z202" s="96"/>
      <c r="AA202" s="96"/>
    </row>
    <row r="203" spans="1:27">
      <c r="A203" s="148"/>
      <c r="B203" s="148"/>
      <c r="C203" s="148"/>
      <c r="D203" s="148"/>
      <c r="E203" s="148"/>
      <c r="F203" s="148"/>
      <c r="G203" s="148"/>
      <c r="H203" s="148"/>
      <c r="I203" s="148"/>
      <c r="J203" s="148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148"/>
      <c r="Y203" s="148"/>
      <c r="Z203" s="148"/>
      <c r="AA203" s="148"/>
    </row>
    <row r="204" spans="1:27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  <c r="V204" s="96"/>
      <c r="W204" s="96"/>
      <c r="X204" s="96"/>
      <c r="Y204" s="96"/>
      <c r="Z204" s="96"/>
      <c r="AA204" s="96"/>
    </row>
    <row r="205" spans="1:27">
      <c r="A205" s="148"/>
      <c r="B205" s="148"/>
      <c r="C205" s="148"/>
      <c r="D205" s="148"/>
      <c r="E205" s="148"/>
      <c r="F205" s="148"/>
      <c r="G205" s="148"/>
      <c r="H205" s="148"/>
      <c r="I205" s="148"/>
      <c r="J205" s="148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148"/>
      <c r="Y205" s="148"/>
      <c r="Z205" s="148"/>
      <c r="AA205" s="148"/>
    </row>
    <row r="206" spans="1:27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  <c r="V206" s="96"/>
      <c r="W206" s="96"/>
      <c r="X206" s="96"/>
      <c r="Y206" s="96"/>
      <c r="Z206" s="96"/>
      <c r="AA206" s="96"/>
    </row>
    <row r="207" spans="1:27">
      <c r="A207" s="148"/>
      <c r="B207" s="148"/>
      <c r="C207" s="148"/>
      <c r="D207" s="148"/>
      <c r="E207" s="148"/>
      <c r="F207" s="148"/>
      <c r="G207" s="148"/>
      <c r="H207" s="148"/>
      <c r="I207" s="148"/>
      <c r="J207" s="148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148"/>
      <c r="Y207" s="148"/>
      <c r="Z207" s="148"/>
      <c r="AA207" s="148"/>
    </row>
    <row r="208" spans="1:27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  <c r="V208" s="96"/>
      <c r="W208" s="96"/>
      <c r="X208" s="96"/>
      <c r="Y208" s="96"/>
      <c r="Z208" s="96"/>
      <c r="AA208" s="96"/>
    </row>
    <row r="209" spans="1:27">
      <c r="A209" s="148"/>
      <c r="B209" s="148"/>
      <c r="C209" s="148"/>
      <c r="D209" s="148"/>
      <c r="E209" s="148"/>
      <c r="F209" s="148"/>
      <c r="G209" s="148"/>
      <c r="H209" s="148"/>
      <c r="I209" s="148"/>
      <c r="J209" s="148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148"/>
      <c r="Y209" s="148"/>
      <c r="Z209" s="148"/>
      <c r="AA209" s="148"/>
    </row>
    <row r="210" spans="1:27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  <c r="V210" s="96"/>
      <c r="W210" s="96"/>
      <c r="X210" s="96"/>
      <c r="Y210" s="96"/>
      <c r="Z210" s="96"/>
      <c r="AA210" s="96"/>
    </row>
    <row r="211" spans="1:27">
      <c r="A211" s="148"/>
      <c r="B211" s="148"/>
      <c r="C211" s="148"/>
      <c r="D211" s="148"/>
      <c r="E211" s="148"/>
      <c r="F211" s="148"/>
      <c r="G211" s="148"/>
      <c r="H211" s="148"/>
      <c r="I211" s="148"/>
      <c r="J211" s="148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148"/>
      <c r="Y211" s="148"/>
      <c r="Z211" s="148"/>
      <c r="AA211" s="148"/>
    </row>
    <row r="212" spans="1:27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  <c r="V212" s="96"/>
      <c r="W212" s="96"/>
      <c r="X212" s="96"/>
      <c r="Y212" s="96"/>
      <c r="Z212" s="96"/>
      <c r="AA212" s="96"/>
    </row>
    <row r="213" spans="1:27">
      <c r="A213" s="148"/>
      <c r="B213" s="148"/>
      <c r="C213" s="148"/>
      <c r="D213" s="148"/>
      <c r="E213" s="148"/>
      <c r="F213" s="148"/>
      <c r="G213" s="148"/>
      <c r="H213" s="148"/>
      <c r="I213" s="148"/>
      <c r="J213" s="148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148"/>
      <c r="Y213" s="148"/>
      <c r="Z213" s="148"/>
      <c r="AA213" s="148"/>
    </row>
    <row r="214" spans="1:27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  <c r="V214" s="96"/>
      <c r="W214" s="96"/>
      <c r="X214" s="96"/>
      <c r="Y214" s="96"/>
      <c r="Z214" s="96"/>
      <c r="AA214" s="96"/>
    </row>
    <row r="215" spans="1:27">
      <c r="A215" s="148"/>
      <c r="B215" s="148"/>
      <c r="C215" s="148"/>
      <c r="D215" s="148"/>
      <c r="E215" s="148"/>
      <c r="F215" s="148"/>
      <c r="G215" s="148"/>
      <c r="H215" s="148"/>
      <c r="I215" s="148"/>
      <c r="J215" s="148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148"/>
      <c r="Y215" s="148"/>
      <c r="Z215" s="148"/>
      <c r="AA215" s="148"/>
    </row>
    <row r="216" spans="1:27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  <c r="V216" s="96"/>
      <c r="W216" s="96"/>
      <c r="X216" s="96"/>
      <c r="Y216" s="96"/>
      <c r="Z216" s="96"/>
      <c r="AA216" s="96"/>
    </row>
    <row r="217" spans="1:27">
      <c r="A217" s="148"/>
      <c r="B217" s="148"/>
      <c r="C217" s="148"/>
      <c r="D217" s="148"/>
      <c r="E217" s="148"/>
      <c r="F217" s="148"/>
      <c r="G217" s="148"/>
      <c r="H217" s="148"/>
      <c r="I217" s="148"/>
      <c r="J217" s="148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148"/>
      <c r="Y217" s="148"/>
      <c r="Z217" s="148"/>
      <c r="AA217" s="148"/>
    </row>
    <row r="218" spans="1:27">
      <c r="A218" s="96"/>
      <c r="B218" s="96"/>
      <c r="C218" s="96"/>
      <c r="D218" s="96"/>
      <c r="E218" s="96"/>
      <c r="F218" s="96"/>
      <c r="G218" s="96"/>
      <c r="H218" s="96"/>
      <c r="I218" s="96"/>
      <c r="J218" s="96"/>
      <c r="K218" s="96"/>
      <c r="L218" s="96"/>
      <c r="M218" s="96"/>
      <c r="N218" s="96"/>
      <c r="O218" s="96"/>
      <c r="P218" s="96"/>
      <c r="Q218" s="96"/>
      <c r="R218" s="96"/>
      <c r="S218" s="96"/>
      <c r="T218" s="96"/>
      <c r="U218" s="96"/>
      <c r="V218" s="96"/>
      <c r="W218" s="96"/>
      <c r="X218" s="96"/>
      <c r="Y218" s="96"/>
      <c r="Z218" s="96"/>
      <c r="AA218" s="96"/>
    </row>
    <row r="219" spans="1:27">
      <c r="A219" s="148"/>
      <c r="B219" s="148"/>
      <c r="C219" s="148"/>
      <c r="D219" s="148"/>
      <c r="E219" s="148"/>
      <c r="F219" s="148"/>
      <c r="G219" s="148"/>
      <c r="H219" s="148"/>
      <c r="I219" s="148"/>
      <c r="J219" s="148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148"/>
      <c r="Y219" s="148"/>
      <c r="Z219" s="148"/>
      <c r="AA219" s="148"/>
    </row>
    <row r="220" spans="1:27">
      <c r="A220" s="96"/>
      <c r="B220" s="96"/>
      <c r="C220" s="96"/>
      <c r="D220" s="96"/>
      <c r="E220" s="96"/>
      <c r="F220" s="96"/>
      <c r="G220" s="96"/>
      <c r="H220" s="96"/>
      <c r="I220" s="96"/>
      <c r="J220" s="96"/>
      <c r="K220" s="96"/>
      <c r="L220" s="96"/>
      <c r="M220" s="96"/>
      <c r="N220" s="96"/>
      <c r="O220" s="96"/>
      <c r="P220" s="96"/>
      <c r="Q220" s="96"/>
      <c r="R220" s="96"/>
      <c r="S220" s="96"/>
      <c r="T220" s="96"/>
      <c r="U220" s="96"/>
      <c r="V220" s="96"/>
      <c r="W220" s="96"/>
      <c r="X220" s="96"/>
      <c r="Y220" s="96"/>
      <c r="Z220" s="96"/>
      <c r="AA220" s="96"/>
    </row>
    <row r="221" spans="1:27">
      <c r="A221" s="148"/>
      <c r="B221" s="148"/>
      <c r="C221" s="148"/>
      <c r="D221" s="148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148"/>
      <c r="Y221" s="148"/>
      <c r="Z221" s="148"/>
      <c r="AA221" s="148"/>
    </row>
    <row r="222" spans="1:27">
      <c r="A222" s="96"/>
      <c r="B222" s="96"/>
      <c r="C222" s="96"/>
      <c r="D222" s="96"/>
      <c r="E222" s="96"/>
      <c r="F222" s="96"/>
      <c r="G222" s="96"/>
      <c r="H222" s="96"/>
      <c r="I222" s="96"/>
      <c r="J222" s="96"/>
      <c r="K222" s="96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6"/>
      <c r="Z222" s="96"/>
      <c r="AA222" s="96"/>
    </row>
    <row r="223" spans="1:27">
      <c r="A223" s="148"/>
      <c r="B223" s="148"/>
      <c r="C223" s="148"/>
      <c r="D223" s="148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148"/>
      <c r="Y223" s="148"/>
      <c r="Z223" s="148"/>
      <c r="AA223" s="148"/>
    </row>
    <row r="224" spans="1:27">
      <c r="A224" s="96"/>
      <c r="B224" s="96"/>
      <c r="C224" s="96"/>
      <c r="D224" s="96"/>
      <c r="E224" s="96"/>
      <c r="F224" s="96"/>
      <c r="G224" s="96"/>
      <c r="H224" s="96"/>
      <c r="I224" s="96"/>
      <c r="J224" s="96"/>
      <c r="K224" s="96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6"/>
      <c r="Z224" s="96"/>
      <c r="AA224" s="96"/>
    </row>
    <row r="225" spans="1:27">
      <c r="A225" s="148"/>
      <c r="B225" s="148"/>
      <c r="C225" s="148"/>
      <c r="D225" s="148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148"/>
      <c r="Y225" s="148"/>
      <c r="Z225" s="148"/>
      <c r="AA225" s="148"/>
    </row>
    <row r="226" spans="1:27">
      <c r="A226" s="96"/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6"/>
      <c r="Z226" s="96"/>
      <c r="AA226" s="96"/>
    </row>
    <row r="227" spans="1:27">
      <c r="A227" s="148"/>
      <c r="B227" s="148"/>
      <c r="C227" s="148"/>
      <c r="D227" s="148"/>
      <c r="E227" s="148"/>
      <c r="F227" s="148"/>
      <c r="G227" s="148"/>
      <c r="H227" s="148"/>
      <c r="I227" s="148"/>
      <c r="J227" s="148"/>
      <c r="K227" s="148"/>
      <c r="L227" s="148"/>
      <c r="M227" s="148"/>
      <c r="N227" s="148"/>
      <c r="O227" s="148"/>
      <c r="P227" s="148"/>
      <c r="Q227" s="148"/>
      <c r="R227" s="148"/>
      <c r="S227" s="148"/>
      <c r="T227" s="148"/>
      <c r="U227" s="148"/>
      <c r="V227" s="148"/>
      <c r="W227" s="148"/>
      <c r="X227" s="148"/>
      <c r="Y227" s="148"/>
      <c r="Z227" s="148"/>
      <c r="AA227" s="148"/>
    </row>
    <row r="228" spans="1:27">
      <c r="A228" s="96"/>
      <c r="B228" s="96"/>
      <c r="C228" s="96"/>
      <c r="D228" s="96"/>
      <c r="E228" s="96"/>
      <c r="F228" s="96"/>
      <c r="G228" s="96"/>
      <c r="H228" s="96"/>
      <c r="I228" s="96"/>
      <c r="J228" s="96"/>
      <c r="K228" s="96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6"/>
      <c r="Z228" s="96"/>
      <c r="AA228" s="96"/>
    </row>
    <row r="229" spans="1:27">
      <c r="A229" s="148"/>
      <c r="B229" s="148"/>
      <c r="C229" s="148"/>
      <c r="D229" s="148"/>
      <c r="E229" s="148"/>
      <c r="F229" s="148"/>
      <c r="G229" s="148"/>
      <c r="H229" s="148"/>
      <c r="I229" s="148"/>
      <c r="J229" s="148"/>
      <c r="K229" s="148"/>
      <c r="L229" s="148"/>
      <c r="M229" s="148"/>
      <c r="N229" s="148"/>
      <c r="O229" s="148"/>
      <c r="P229" s="148"/>
      <c r="Q229" s="148"/>
      <c r="R229" s="148"/>
      <c r="S229" s="148"/>
      <c r="T229" s="148"/>
      <c r="U229" s="148"/>
      <c r="V229" s="148"/>
      <c r="W229" s="148"/>
      <c r="X229" s="148"/>
      <c r="Y229" s="148"/>
      <c r="Z229" s="148"/>
      <c r="AA229" s="148"/>
    </row>
    <row r="230" spans="1:27">
      <c r="A230" s="96"/>
      <c r="B230" s="96"/>
      <c r="C230" s="96"/>
      <c r="D230" s="96"/>
      <c r="E230" s="96"/>
      <c r="F230" s="96"/>
      <c r="G230" s="96"/>
      <c r="H230" s="96"/>
      <c r="I230" s="96"/>
      <c r="J230" s="96"/>
      <c r="K230" s="96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6"/>
      <c r="Z230" s="96"/>
      <c r="AA230" s="96"/>
    </row>
    <row r="231" spans="1:27">
      <c r="A231" s="148"/>
      <c r="B231" s="148"/>
      <c r="C231" s="148"/>
      <c r="D231" s="148"/>
      <c r="E231" s="148"/>
      <c r="F231" s="148"/>
      <c r="G231" s="148"/>
      <c r="H231" s="148"/>
      <c r="I231" s="148"/>
      <c r="J231" s="148"/>
      <c r="K231" s="148"/>
      <c r="L231" s="148"/>
      <c r="M231" s="148"/>
      <c r="N231" s="148"/>
      <c r="O231" s="148"/>
      <c r="P231" s="148"/>
      <c r="Q231" s="148"/>
      <c r="R231" s="148"/>
      <c r="S231" s="148"/>
      <c r="T231" s="148"/>
      <c r="U231" s="148"/>
      <c r="V231" s="148"/>
      <c r="W231" s="148"/>
      <c r="X231" s="148"/>
      <c r="Y231" s="148"/>
      <c r="Z231" s="148"/>
      <c r="AA231" s="148"/>
    </row>
    <row r="232" spans="1:27">
      <c r="A232" s="96"/>
      <c r="B232" s="96"/>
      <c r="C232" s="96"/>
      <c r="D232" s="96"/>
      <c r="E232" s="96"/>
      <c r="F232" s="96"/>
      <c r="G232" s="96"/>
      <c r="H232" s="96"/>
      <c r="I232" s="96"/>
      <c r="J232" s="96"/>
      <c r="K232" s="96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6"/>
      <c r="Z232" s="96"/>
      <c r="AA232" s="96"/>
    </row>
    <row r="233" spans="1:27">
      <c r="A233" s="148"/>
      <c r="B233" s="148"/>
      <c r="C233" s="148"/>
      <c r="D233" s="148"/>
      <c r="E233" s="148"/>
      <c r="F233" s="148"/>
      <c r="G233" s="148"/>
      <c r="H233" s="148"/>
      <c r="I233" s="148"/>
      <c r="J233" s="148"/>
      <c r="K233" s="148"/>
      <c r="L233" s="148"/>
      <c r="M233" s="148"/>
      <c r="N233" s="148"/>
      <c r="O233" s="148"/>
      <c r="P233" s="148"/>
      <c r="Q233" s="148"/>
      <c r="R233" s="148"/>
      <c r="S233" s="148"/>
      <c r="T233" s="148"/>
      <c r="U233" s="148"/>
      <c r="V233" s="148"/>
      <c r="W233" s="148"/>
      <c r="X233" s="148"/>
      <c r="Y233" s="148"/>
      <c r="Z233" s="148"/>
      <c r="AA233" s="148"/>
    </row>
    <row r="234" spans="1:27">
      <c r="A234" s="96"/>
      <c r="B234" s="96"/>
      <c r="C234" s="96"/>
      <c r="D234" s="96"/>
      <c r="E234" s="96"/>
      <c r="F234" s="96"/>
      <c r="G234" s="96"/>
      <c r="H234" s="96"/>
      <c r="I234" s="96"/>
      <c r="J234" s="96"/>
      <c r="K234" s="96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6"/>
      <c r="Z234" s="96"/>
      <c r="AA234" s="96"/>
    </row>
    <row r="235" spans="1:27">
      <c r="A235" s="148"/>
      <c r="B235" s="148"/>
      <c r="C235" s="148"/>
      <c r="D235" s="148"/>
      <c r="E235" s="148"/>
      <c r="F235" s="148"/>
      <c r="G235" s="148"/>
      <c r="H235" s="148"/>
      <c r="I235" s="148"/>
      <c r="J235" s="148"/>
      <c r="K235" s="148"/>
      <c r="L235" s="148"/>
      <c r="M235" s="148"/>
      <c r="N235" s="148"/>
      <c r="O235" s="148"/>
      <c r="P235" s="148"/>
      <c r="Q235" s="148"/>
      <c r="R235" s="148"/>
      <c r="S235" s="148"/>
      <c r="T235" s="148"/>
      <c r="U235" s="148"/>
      <c r="V235" s="148"/>
      <c r="W235" s="148"/>
      <c r="X235" s="148"/>
      <c r="Y235" s="148"/>
      <c r="Z235" s="148"/>
      <c r="AA235" s="148"/>
    </row>
    <row r="236" spans="1:27">
      <c r="A236" s="96"/>
      <c r="B236" s="96"/>
      <c r="C236" s="96"/>
      <c r="D236" s="96"/>
      <c r="E236" s="96"/>
      <c r="F236" s="96"/>
      <c r="G236" s="96"/>
      <c r="H236" s="96"/>
      <c r="I236" s="96"/>
      <c r="J236" s="96"/>
      <c r="K236" s="96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6"/>
      <c r="Z236" s="96"/>
      <c r="AA236" s="96"/>
    </row>
    <row r="237" spans="1:27">
      <c r="A237" s="148"/>
      <c r="B237" s="148"/>
      <c r="C237" s="148"/>
      <c r="D237" s="148"/>
      <c r="E237" s="148"/>
      <c r="F237" s="148"/>
      <c r="G237" s="148"/>
      <c r="H237" s="148"/>
      <c r="I237" s="148"/>
      <c r="J237" s="148"/>
      <c r="K237" s="148"/>
      <c r="L237" s="148"/>
      <c r="M237" s="148"/>
      <c r="N237" s="148"/>
      <c r="O237" s="148"/>
      <c r="P237" s="148"/>
      <c r="Q237" s="148"/>
      <c r="R237" s="148"/>
      <c r="S237" s="148"/>
      <c r="T237" s="148"/>
      <c r="U237" s="148"/>
      <c r="V237" s="148"/>
      <c r="W237" s="148"/>
      <c r="X237" s="148"/>
      <c r="Y237" s="148"/>
      <c r="Z237" s="148"/>
      <c r="AA237" s="148"/>
    </row>
    <row r="238" spans="1:27">
      <c r="A238" s="96"/>
      <c r="B238" s="96"/>
      <c r="C238" s="96"/>
      <c r="D238" s="96"/>
      <c r="E238" s="96"/>
      <c r="F238" s="96"/>
      <c r="G238" s="96"/>
      <c r="H238" s="96"/>
      <c r="I238" s="96"/>
      <c r="J238" s="96"/>
      <c r="K238" s="96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6"/>
      <c r="Z238" s="96"/>
      <c r="AA238" s="96"/>
    </row>
    <row r="239" spans="1:27">
      <c r="A239" s="148"/>
      <c r="B239" s="148"/>
      <c r="C239" s="148"/>
      <c r="D239" s="148"/>
      <c r="E239" s="148"/>
      <c r="F239" s="148"/>
      <c r="G239" s="148"/>
      <c r="H239" s="148"/>
      <c r="I239" s="148"/>
      <c r="J239" s="148"/>
      <c r="K239" s="148"/>
      <c r="L239" s="148"/>
      <c r="M239" s="148"/>
      <c r="N239" s="148"/>
      <c r="O239" s="148"/>
      <c r="P239" s="148"/>
      <c r="Q239" s="148"/>
      <c r="R239" s="148"/>
      <c r="S239" s="148"/>
      <c r="T239" s="148"/>
      <c r="U239" s="148"/>
      <c r="V239" s="148"/>
      <c r="W239" s="148"/>
      <c r="X239" s="148"/>
      <c r="Y239" s="148"/>
      <c r="Z239" s="148"/>
      <c r="AA239" s="148"/>
    </row>
  </sheetData>
  <mergeCells count="5">
    <mergeCell ref="P1:S1"/>
    <mergeCell ref="T1:W1"/>
    <mergeCell ref="L2:O2"/>
    <mergeCell ref="P2:S2"/>
    <mergeCell ref="T2:W2"/>
  </mergeCells>
  <phoneticPr fontId="1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D220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5"/>
  <sheetData>
    <row r="1" spans="1:30">
      <c r="A1" s="3" t="s">
        <v>185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18"/>
      <c r="N1" s="18"/>
      <c r="O1" s="18"/>
      <c r="P1" s="18"/>
      <c r="Q1" s="215" t="s">
        <v>18</v>
      </c>
      <c r="R1" s="217"/>
      <c r="S1" s="217"/>
      <c r="T1" s="217"/>
      <c r="U1" s="215" t="s">
        <v>15</v>
      </c>
      <c r="V1" s="217"/>
      <c r="W1" s="217"/>
      <c r="X1" s="217"/>
    </row>
    <row r="2" spans="1:30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215" t="s">
        <v>11</v>
      </c>
      <c r="N2" s="217"/>
      <c r="O2" s="217"/>
      <c r="P2" s="217"/>
      <c r="Q2" s="215" t="s">
        <v>11</v>
      </c>
      <c r="R2" s="217"/>
      <c r="S2" s="217"/>
      <c r="T2" s="217"/>
      <c r="U2" s="215" t="s">
        <v>11</v>
      </c>
      <c r="V2" s="217"/>
      <c r="W2" s="217"/>
      <c r="X2" s="217"/>
    </row>
    <row r="3" spans="1:30">
      <c r="B3" s="9" t="s">
        <v>12</v>
      </c>
      <c r="C3" s="9" t="s">
        <v>0</v>
      </c>
      <c r="D3" s="9" t="s">
        <v>0</v>
      </c>
      <c r="E3" s="9" t="s">
        <v>2</v>
      </c>
      <c r="F3" s="9" t="s">
        <v>2</v>
      </c>
      <c r="G3" s="9" t="s">
        <v>4</v>
      </c>
      <c r="H3" s="9" t="s">
        <v>4</v>
      </c>
      <c r="I3" s="9" t="s">
        <v>11</v>
      </c>
      <c r="J3" s="9" t="s">
        <v>12</v>
      </c>
      <c r="K3" s="9" t="s">
        <v>2</v>
      </c>
      <c r="L3" s="9" t="s">
        <v>15</v>
      </c>
      <c r="M3" s="19" t="s">
        <v>19</v>
      </c>
      <c r="N3" s="19" t="s">
        <v>20</v>
      </c>
      <c r="O3" s="19" t="s">
        <v>21</v>
      </c>
      <c r="P3" s="19" t="s">
        <v>22</v>
      </c>
      <c r="Q3" s="19" t="s">
        <v>19</v>
      </c>
      <c r="R3" s="19" t="s">
        <v>20</v>
      </c>
      <c r="S3" s="19" t="s">
        <v>21</v>
      </c>
      <c r="T3" s="19" t="s">
        <v>22</v>
      </c>
      <c r="U3" s="19" t="s">
        <v>19</v>
      </c>
      <c r="V3" s="19" t="s">
        <v>20</v>
      </c>
      <c r="W3" s="19" t="s">
        <v>21</v>
      </c>
      <c r="X3" s="19" t="s">
        <v>22</v>
      </c>
    </row>
    <row r="4" spans="1:30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10</v>
      </c>
      <c r="H4" s="9" t="s">
        <v>30</v>
      </c>
      <c r="I4" s="9"/>
      <c r="J4" s="9" t="s">
        <v>17</v>
      </c>
      <c r="K4" s="9" t="s">
        <v>1</v>
      </c>
      <c r="L4" s="3" t="s">
        <v>14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</row>
    <row r="5" spans="1:30">
      <c r="B5" s="3"/>
      <c r="C5" s="9" t="s">
        <v>3</v>
      </c>
      <c r="D5" s="9" t="s">
        <v>3</v>
      </c>
      <c r="E5" s="9" t="s">
        <v>3</v>
      </c>
      <c r="F5" s="9" t="s">
        <v>3</v>
      </c>
      <c r="G5" s="9" t="s">
        <v>7</v>
      </c>
      <c r="H5" s="9" t="s">
        <v>7</v>
      </c>
      <c r="I5" s="9"/>
      <c r="J5" s="9"/>
      <c r="K5" s="9" t="s">
        <v>13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</row>
    <row r="6" spans="1:30">
      <c r="B6" s="3"/>
      <c r="C6" s="9"/>
      <c r="D6" s="9" t="s">
        <v>9</v>
      </c>
      <c r="E6" s="9"/>
      <c r="F6" s="9" t="s">
        <v>29</v>
      </c>
      <c r="G6" s="9"/>
      <c r="H6" s="9"/>
      <c r="I6" s="9"/>
      <c r="J6" s="9"/>
      <c r="K6" s="9" t="s">
        <v>14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</row>
    <row r="7" spans="1:30">
      <c r="A7" s="4">
        <v>1865</v>
      </c>
      <c r="B7" s="3"/>
      <c r="C7" s="3"/>
      <c r="D7" s="3"/>
      <c r="E7" s="3"/>
      <c r="F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>
      <c r="A8" s="4">
        <f t="shared" ref="A8:A54" si="0">A7+1</f>
        <v>1866</v>
      </c>
      <c r="B8" s="78"/>
      <c r="C8" s="3"/>
      <c r="D8" s="3"/>
      <c r="E8" s="3"/>
      <c r="F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>
      <c r="A9" s="4">
        <f t="shared" si="0"/>
        <v>1867</v>
      </c>
      <c r="B9" s="79">
        <v>93</v>
      </c>
      <c r="C9" s="3"/>
      <c r="D9" s="3"/>
      <c r="E9" s="3"/>
      <c r="F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>
      <c r="A10" s="4">
        <f t="shared" si="0"/>
        <v>1868</v>
      </c>
      <c r="B10" s="79">
        <v>97</v>
      </c>
      <c r="C10" s="3"/>
      <c r="D10" s="3"/>
      <c r="E10" s="3"/>
      <c r="F10" s="3"/>
      <c r="I10" s="3"/>
      <c r="J10" s="3"/>
      <c r="K10" s="3"/>
      <c r="L10" s="7">
        <v>-0.24937655860349794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4">
        <f t="shared" si="0"/>
        <v>1869</v>
      </c>
      <c r="B11" s="79">
        <v>112</v>
      </c>
      <c r="C11" s="3"/>
      <c r="D11" s="3"/>
      <c r="E11" s="3"/>
      <c r="F11" s="3"/>
      <c r="I11" s="3"/>
      <c r="J11" s="3"/>
      <c r="K11" s="3"/>
      <c r="L11" s="7">
        <v>0.87500000000000355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4">
        <f t="shared" si="0"/>
        <v>1870</v>
      </c>
      <c r="B12" s="79">
        <v>116</v>
      </c>
      <c r="C12" s="3"/>
      <c r="D12" s="3"/>
      <c r="E12" s="51">
        <v>6407</v>
      </c>
      <c r="F12" s="3"/>
      <c r="I12" s="3"/>
      <c r="J12" s="3"/>
      <c r="K12" s="3"/>
      <c r="L12" s="7">
        <v>-1.1152416356877359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4">
        <f t="shared" si="0"/>
        <v>1871</v>
      </c>
      <c r="B13" s="79">
        <v>116</v>
      </c>
      <c r="C13" s="3"/>
      <c r="D13" s="3"/>
      <c r="E13" s="51">
        <v>6668.956000000001</v>
      </c>
      <c r="F13" s="3"/>
      <c r="I13" s="3"/>
      <c r="J13" s="3"/>
      <c r="K13" s="7">
        <f t="shared" ref="K13:K36" si="1">100*(E13/E12-1)</f>
        <v>4.0885906040268649</v>
      </c>
      <c r="L13" s="7">
        <v>2.4218083869467621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4">
        <f t="shared" si="0"/>
        <v>1872</v>
      </c>
      <c r="B14" s="79">
        <v>122</v>
      </c>
      <c r="C14" s="3"/>
      <c r="D14" s="3"/>
      <c r="E14" s="51">
        <v>6599.1239999999989</v>
      </c>
      <c r="F14" s="3"/>
      <c r="I14" s="3"/>
      <c r="J14" s="3"/>
      <c r="K14" s="7">
        <f t="shared" si="1"/>
        <v>-1.047120418848202</v>
      </c>
      <c r="L14" s="7">
        <v>10.350345681178954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4">
        <f t="shared" si="0"/>
        <v>1873</v>
      </c>
      <c r="B15" s="79">
        <v>130</v>
      </c>
      <c r="C15" s="3"/>
      <c r="D15" s="3"/>
      <c r="E15" s="51">
        <v>7262.5280000000002</v>
      </c>
      <c r="F15" s="3"/>
      <c r="I15" s="3"/>
      <c r="J15" s="3"/>
      <c r="K15" s="7">
        <f t="shared" si="1"/>
        <v>10.052910052910068</v>
      </c>
      <c r="L15" s="7">
        <v>-0.2353534663905264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4">
        <f t="shared" si="0"/>
        <v>1874</v>
      </c>
      <c r="B16" s="79">
        <v>141</v>
      </c>
      <c r="C16" s="3"/>
      <c r="D16" s="3"/>
      <c r="E16" s="51">
        <v>7437.1080000000002</v>
      </c>
      <c r="F16" s="3"/>
      <c r="I16" s="3"/>
      <c r="J16" s="3"/>
      <c r="K16" s="7">
        <f t="shared" si="1"/>
        <v>2.4038461538461453</v>
      </c>
      <c r="L16" s="7">
        <v>-3.8031920975007489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4">
        <f t="shared" si="0"/>
        <v>1875</v>
      </c>
      <c r="B17" s="79">
        <v>152</v>
      </c>
      <c r="C17" s="3"/>
      <c r="D17" s="3"/>
      <c r="E17" s="51">
        <v>7262.5280000000002</v>
      </c>
      <c r="F17" s="3"/>
      <c r="I17" s="3"/>
      <c r="J17" s="3"/>
      <c r="K17" s="7">
        <f t="shared" si="1"/>
        <v>-2.3474178403755874</v>
      </c>
      <c r="L17" s="7">
        <v>-4.2778766310794811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4">
        <f t="shared" si="0"/>
        <v>1876</v>
      </c>
      <c r="B18" s="79">
        <v>161</v>
      </c>
      <c r="C18" s="3"/>
      <c r="D18" s="3"/>
      <c r="E18" s="51">
        <v>6773.7039999999988</v>
      </c>
      <c r="F18" s="3"/>
      <c r="I18" s="3"/>
      <c r="J18" s="3"/>
      <c r="K18" s="7">
        <f t="shared" si="1"/>
        <v>-6.7307692307692513</v>
      </c>
      <c r="L18" s="7">
        <v>-3.1400966183574908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4">
        <f t="shared" si="0"/>
        <v>1877</v>
      </c>
      <c r="B19" s="79">
        <v>175</v>
      </c>
      <c r="C19" s="3"/>
      <c r="D19" s="3"/>
      <c r="E19" s="51">
        <v>7227.6119999999992</v>
      </c>
      <c r="F19" s="3"/>
      <c r="I19" s="3"/>
      <c r="J19" s="3"/>
      <c r="K19" s="7">
        <f t="shared" si="1"/>
        <v>6.7010309278350499</v>
      </c>
      <c r="L19" s="7">
        <v>-4.5672277506331334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4">
        <f t="shared" si="0"/>
        <v>1878</v>
      </c>
      <c r="B20" s="79">
        <v>175</v>
      </c>
      <c r="C20" s="3"/>
      <c r="D20" s="3"/>
      <c r="E20" s="51">
        <v>6948.2839999999987</v>
      </c>
      <c r="F20" s="3"/>
      <c r="I20" s="3"/>
      <c r="J20" s="3"/>
      <c r="K20" s="7">
        <f t="shared" si="1"/>
        <v>-3.8647342995169143</v>
      </c>
      <c r="L20" s="7">
        <v>-4.6449689598022443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4">
        <f t="shared" si="0"/>
        <v>1879</v>
      </c>
      <c r="B21" s="79">
        <v>180</v>
      </c>
      <c r="C21" s="3"/>
      <c r="D21" s="3"/>
      <c r="E21" s="51">
        <v>7611.6880000000001</v>
      </c>
      <c r="F21" s="3"/>
      <c r="I21" s="3"/>
      <c r="J21" s="3"/>
      <c r="K21" s="7">
        <f t="shared" si="1"/>
        <v>9.547738693467366</v>
      </c>
      <c r="L21" s="7">
        <v>-2.2981564504908323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4">
        <f t="shared" si="0"/>
        <v>1880</v>
      </c>
      <c r="B22" s="79">
        <v>195</v>
      </c>
      <c r="C22" s="3"/>
      <c r="D22" s="3"/>
      <c r="E22" s="51">
        <v>7960.8480000000009</v>
      </c>
      <c r="F22" s="3"/>
      <c r="I22" s="3"/>
      <c r="J22" s="3"/>
      <c r="K22" s="7">
        <f t="shared" si="1"/>
        <v>4.5871559633027692</v>
      </c>
      <c r="L22" s="7">
        <v>6.2680462469880611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4">
        <f t="shared" si="0"/>
        <v>1881</v>
      </c>
      <c r="B23" s="79">
        <v>200</v>
      </c>
      <c r="C23" s="3"/>
      <c r="D23" s="3"/>
      <c r="E23" s="51">
        <v>9078.16</v>
      </c>
      <c r="F23" s="3"/>
      <c r="I23" s="3"/>
      <c r="J23" s="3"/>
      <c r="K23" s="7">
        <f t="shared" si="1"/>
        <v>14.035087719298222</v>
      </c>
      <c r="L23" s="7">
        <v>2.3508169887717991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4">
        <f t="shared" si="0"/>
        <v>1882</v>
      </c>
      <c r="B24" s="79">
        <v>205</v>
      </c>
      <c r="C24" s="3"/>
      <c r="D24" s="3"/>
      <c r="E24" s="51">
        <v>9497.152</v>
      </c>
      <c r="F24" s="3"/>
      <c r="I24" s="3"/>
      <c r="J24" s="3"/>
      <c r="K24" s="7">
        <f t="shared" si="1"/>
        <v>4.6153846153846212</v>
      </c>
      <c r="L24" s="7">
        <v>2.3643461332821434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4">
        <f t="shared" si="0"/>
        <v>1883</v>
      </c>
      <c r="B25" s="79">
        <v>203</v>
      </c>
      <c r="C25" s="3"/>
      <c r="D25" s="3"/>
      <c r="E25" s="51">
        <v>9532.0680000000011</v>
      </c>
      <c r="F25" s="3"/>
      <c r="I25" s="3"/>
      <c r="J25" s="3"/>
      <c r="K25" s="7">
        <f t="shared" si="1"/>
        <v>0.36764705882355031</v>
      </c>
      <c r="L25" s="7">
        <v>-2.0013907636928869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4">
        <f t="shared" si="0"/>
        <v>1884</v>
      </c>
      <c r="B26" s="79">
        <v>243</v>
      </c>
      <c r="C26" s="3"/>
      <c r="D26" s="3"/>
      <c r="E26" s="51">
        <v>10300.219999999999</v>
      </c>
      <c r="F26" s="3"/>
      <c r="I26" s="3"/>
      <c r="J26" s="3"/>
      <c r="K26" s="7">
        <f t="shared" si="1"/>
        <v>8.05860805860803</v>
      </c>
      <c r="L26" s="7">
        <v>-8.0806376859008395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4">
        <f t="shared" si="0"/>
        <v>1885</v>
      </c>
      <c r="B27" s="79">
        <v>265</v>
      </c>
      <c r="C27" s="3"/>
      <c r="D27" s="3"/>
      <c r="E27" s="51">
        <v>9671.732</v>
      </c>
      <c r="F27" s="3"/>
      <c r="I27" s="3"/>
      <c r="J27" s="3"/>
      <c r="K27" s="7">
        <f t="shared" si="1"/>
        <v>-6.1016949152542299</v>
      </c>
      <c r="L27" s="7">
        <v>-2.2875810393230172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4">
        <f t="shared" si="0"/>
        <v>1886</v>
      </c>
      <c r="B28" s="79">
        <v>263</v>
      </c>
      <c r="C28" s="3"/>
      <c r="D28" s="3"/>
      <c r="E28" s="51">
        <v>9776.48</v>
      </c>
      <c r="F28" s="3"/>
      <c r="I28" s="3"/>
      <c r="J28" s="3"/>
      <c r="K28" s="7">
        <f t="shared" si="1"/>
        <v>1.0830324909747224</v>
      </c>
      <c r="L28" s="7">
        <v>-0.78988941548183145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4">
        <f t="shared" si="0"/>
        <v>1887</v>
      </c>
      <c r="B29" s="79">
        <v>273</v>
      </c>
      <c r="C29" s="3"/>
      <c r="D29" s="3"/>
      <c r="E29" s="51">
        <v>10090.723999999998</v>
      </c>
      <c r="F29" s="3"/>
      <c r="I29" s="3"/>
      <c r="J29" s="3"/>
      <c r="K29" s="7">
        <f t="shared" si="1"/>
        <v>3.2142857142857029</v>
      </c>
      <c r="L29" s="7">
        <v>4.1396812965027028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4">
        <f t="shared" si="0"/>
        <v>1888</v>
      </c>
      <c r="B30" s="79">
        <v>285</v>
      </c>
      <c r="C30" s="3"/>
      <c r="D30" s="3"/>
      <c r="E30" s="51">
        <v>10823.96</v>
      </c>
      <c r="F30" s="3"/>
      <c r="I30" s="3"/>
      <c r="J30" s="3"/>
      <c r="K30" s="7">
        <f t="shared" si="1"/>
        <v>7.2664359861591699</v>
      </c>
      <c r="L30" s="7">
        <v>6.5989636153976017E-2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4">
        <f t="shared" si="0"/>
        <v>1889</v>
      </c>
      <c r="B31" s="79">
        <v>288</v>
      </c>
      <c r="C31" s="3"/>
      <c r="D31" s="3"/>
      <c r="E31" s="51">
        <v>10893.791999999999</v>
      </c>
      <c r="F31" s="3"/>
      <c r="I31" s="3"/>
      <c r="J31" s="3"/>
      <c r="K31" s="7">
        <f t="shared" si="1"/>
        <v>0.64516129032259339</v>
      </c>
      <c r="L31" s="7">
        <v>1.8955619692644816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4">
        <f t="shared" si="0"/>
        <v>1890</v>
      </c>
      <c r="B32" s="79">
        <v>286</v>
      </c>
      <c r="C32" s="3"/>
      <c r="D32" s="3"/>
      <c r="E32" s="51">
        <v>11696.86</v>
      </c>
      <c r="F32" s="3"/>
      <c r="I32" s="3"/>
      <c r="J32" s="3"/>
      <c r="K32" s="7">
        <f t="shared" si="1"/>
        <v>7.37179487179489</v>
      </c>
      <c r="L32" s="7">
        <v>-0.1917372253280677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4">
        <f t="shared" si="0"/>
        <v>1891</v>
      </c>
      <c r="B33" s="79">
        <v>291</v>
      </c>
      <c r="C33" s="3"/>
      <c r="D33" s="3"/>
      <c r="E33" s="51">
        <v>11976.187999999998</v>
      </c>
      <c r="F33" s="3"/>
      <c r="I33" s="3"/>
      <c r="J33" s="3"/>
      <c r="K33" s="7">
        <f t="shared" si="1"/>
        <v>2.3880597014925176</v>
      </c>
      <c r="L33" s="7">
        <v>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4">
        <f t="shared" si="0"/>
        <v>1892</v>
      </c>
      <c r="B34" s="79">
        <v>296</v>
      </c>
      <c r="C34" s="3"/>
      <c r="D34" s="3"/>
      <c r="E34" s="51">
        <v>11906.356000000002</v>
      </c>
      <c r="F34" s="3"/>
      <c r="I34" s="3"/>
      <c r="J34" s="3"/>
      <c r="K34" s="7">
        <f t="shared" si="1"/>
        <v>-0.58309037900872163</v>
      </c>
      <c r="L34" s="7">
        <v>-3.5767511177347222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4">
        <f t="shared" si="0"/>
        <v>1893</v>
      </c>
      <c r="B35" s="79">
        <v>300</v>
      </c>
      <c r="C35" s="3"/>
      <c r="D35" s="3"/>
      <c r="E35" s="51">
        <v>11836.523999999999</v>
      </c>
      <c r="F35" s="3"/>
      <c r="I35" s="3"/>
      <c r="J35" s="3"/>
      <c r="K35" s="7">
        <f t="shared" si="1"/>
        <v>-0.58651026392964045</v>
      </c>
      <c r="L35" s="7">
        <v>-0.2441834488921234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4">
        <f t="shared" si="0"/>
        <v>1894</v>
      </c>
      <c r="B36" s="79">
        <v>308</v>
      </c>
      <c r="C36" s="3"/>
      <c r="D36" s="3"/>
      <c r="E36" s="51">
        <v>12395.18</v>
      </c>
      <c r="F36" s="3"/>
      <c r="I36" s="3"/>
      <c r="J36" s="3"/>
      <c r="K36" s="7">
        <f t="shared" si="1"/>
        <v>4.71976401179941</v>
      </c>
      <c r="L36" s="7">
        <v>-7.6457733827907957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4">
        <f t="shared" si="0"/>
        <v>1895</v>
      </c>
      <c r="B37" s="79">
        <v>318</v>
      </c>
      <c r="C37" s="3"/>
      <c r="D37" s="3"/>
      <c r="E37" s="51">
        <v>12255.516000000001</v>
      </c>
      <c r="F37" s="3"/>
      <c r="I37" s="3"/>
      <c r="J37" s="3"/>
      <c r="K37" s="7">
        <f t="shared" ref="K37:K100" si="2">100*(E37/E36-1)</f>
        <v>-1.1267605633802691</v>
      </c>
      <c r="L37" s="7">
        <v>-2.0959200690472377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4">
        <f t="shared" si="0"/>
        <v>1896</v>
      </c>
      <c r="B38" s="79">
        <v>326</v>
      </c>
      <c r="C38" s="3"/>
      <c r="D38" s="3"/>
      <c r="E38" s="51">
        <v>11941.272000000003</v>
      </c>
      <c r="F38" s="3"/>
      <c r="I38" s="3"/>
      <c r="J38" s="3"/>
      <c r="K38" s="7">
        <f t="shared" si="2"/>
        <v>-2.564102564102555</v>
      </c>
      <c r="L38" s="7">
        <v>-0.10708626167203295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4">
        <f t="shared" si="0"/>
        <v>1897</v>
      </c>
      <c r="B39" s="79">
        <v>333</v>
      </c>
      <c r="C39" s="3"/>
      <c r="D39" s="3"/>
      <c r="E39" s="51">
        <v>13233.163999999999</v>
      </c>
      <c r="F39" s="3"/>
      <c r="I39" s="3"/>
      <c r="J39" s="3"/>
      <c r="K39" s="7">
        <f t="shared" si="2"/>
        <v>10.818713450292371</v>
      </c>
      <c r="L39" s="7">
        <v>1.3756223539589554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4">
        <f t="shared" si="0"/>
        <v>1898</v>
      </c>
      <c r="B40" s="79">
        <v>339</v>
      </c>
      <c r="C40" s="3"/>
      <c r="D40" s="3"/>
      <c r="E40" s="51">
        <v>13756.903999999999</v>
      </c>
      <c r="F40" s="3"/>
      <c r="I40" s="3"/>
      <c r="J40" s="3"/>
      <c r="K40" s="7">
        <f t="shared" si="2"/>
        <v>3.9577836411609502</v>
      </c>
      <c r="L40" s="7">
        <v>3.8402133534635108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4">
        <f t="shared" si="0"/>
        <v>1899</v>
      </c>
      <c r="B41" s="79">
        <v>345</v>
      </c>
      <c r="C41" s="3"/>
      <c r="D41" s="3"/>
      <c r="E41" s="51">
        <v>15048.796</v>
      </c>
      <c r="F41" s="3"/>
      <c r="I41" s="3"/>
      <c r="J41" s="3"/>
      <c r="K41" s="7">
        <f t="shared" si="2"/>
        <v>9.390862944162448</v>
      </c>
      <c r="L41" s="7">
        <v>-1.5890781964645662E-2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4">
        <f t="shared" si="0"/>
        <v>1900</v>
      </c>
      <c r="B42" s="79">
        <v>347</v>
      </c>
      <c r="C42" s="3"/>
      <c r="D42" s="3"/>
      <c r="E42" s="51">
        <v>15886.78</v>
      </c>
      <c r="F42" s="3"/>
      <c r="I42" s="3"/>
      <c r="J42" s="3"/>
      <c r="K42" s="7">
        <f t="shared" si="2"/>
        <v>5.5684454756380619</v>
      </c>
      <c r="L42" s="7">
        <v>3.5801205818905992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4">
        <f t="shared" si="0"/>
        <v>1901</v>
      </c>
      <c r="B43" s="79">
        <v>355</v>
      </c>
      <c r="C43" s="3"/>
      <c r="D43" s="3"/>
      <c r="E43" s="51">
        <v>17143.756000000001</v>
      </c>
      <c r="F43" s="3"/>
      <c r="I43" s="3"/>
      <c r="J43" s="3"/>
      <c r="K43" s="7">
        <f t="shared" si="2"/>
        <v>7.9120879120879062</v>
      </c>
      <c r="L43" s="7">
        <v>1.5778596961572964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4">
        <f t="shared" si="0"/>
        <v>1902</v>
      </c>
      <c r="B44" s="79">
        <v>366</v>
      </c>
      <c r="C44" s="3"/>
      <c r="D44" s="3"/>
      <c r="E44" s="51">
        <v>18819.723999999998</v>
      </c>
      <c r="F44" s="3"/>
      <c r="I44" s="3"/>
      <c r="J44" s="3"/>
      <c r="K44" s="7">
        <f t="shared" si="2"/>
        <v>9.7759674134419328</v>
      </c>
      <c r="L44" s="7">
        <v>3.7351810750825427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4">
        <f t="shared" si="0"/>
        <v>1903</v>
      </c>
      <c r="B45" s="79">
        <v>361</v>
      </c>
      <c r="C45" s="3"/>
      <c r="D45" s="3"/>
      <c r="E45" s="51">
        <v>19378.38</v>
      </c>
      <c r="F45" s="3"/>
      <c r="I45" s="3"/>
      <c r="J45" s="3"/>
      <c r="K45" s="7">
        <f t="shared" si="2"/>
        <v>2.9684601113172615</v>
      </c>
      <c r="L45" s="7">
        <v>1.6421705210365118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4">
        <f t="shared" si="0"/>
        <v>1904</v>
      </c>
      <c r="B46" s="79">
        <v>365</v>
      </c>
      <c r="C46" s="3"/>
      <c r="D46" s="3"/>
      <c r="E46" s="51">
        <v>19657.707999999999</v>
      </c>
      <c r="F46" s="3"/>
      <c r="I46" s="3"/>
      <c r="J46" s="3"/>
      <c r="K46" s="7">
        <f t="shared" si="2"/>
        <v>1.4414414414414267</v>
      </c>
      <c r="L46" s="7">
        <v>1.0982815938568167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4">
        <f t="shared" si="0"/>
        <v>1905</v>
      </c>
      <c r="B47" s="79">
        <v>377</v>
      </c>
      <c r="C47" s="3"/>
      <c r="D47" s="3"/>
      <c r="E47" s="51">
        <v>21962.164000000001</v>
      </c>
      <c r="F47" s="3"/>
      <c r="I47" s="3"/>
      <c r="J47" s="3"/>
      <c r="K47" s="7">
        <f t="shared" si="2"/>
        <v>11.722912966252231</v>
      </c>
      <c r="L47" s="7">
        <v>2.4134304044037358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4">
        <f t="shared" si="0"/>
        <v>1906</v>
      </c>
      <c r="B48" s="79">
        <v>392</v>
      </c>
      <c r="C48" s="3"/>
      <c r="D48" s="3"/>
      <c r="E48" s="51">
        <v>24161.872000000003</v>
      </c>
      <c r="F48" s="3"/>
      <c r="I48" s="3"/>
      <c r="J48" s="3"/>
      <c r="K48" s="7">
        <f t="shared" si="2"/>
        <v>10.015898251192379</v>
      </c>
      <c r="L48" s="7">
        <v>1.1355774069104265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4">
        <f t="shared" si="0"/>
        <v>1907</v>
      </c>
      <c r="B49" s="79">
        <v>380</v>
      </c>
      <c r="C49" s="3"/>
      <c r="D49" s="3"/>
      <c r="E49" s="51">
        <v>25558.512000000002</v>
      </c>
      <c r="F49" s="3"/>
      <c r="I49" s="3"/>
      <c r="J49" s="3"/>
      <c r="K49" s="7">
        <f t="shared" si="2"/>
        <v>5.7803468208092346</v>
      </c>
      <c r="L49" s="7">
        <v>7.6543058032511357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4">
        <f t="shared" si="0"/>
        <v>1908</v>
      </c>
      <c r="B50" s="79">
        <v>409</v>
      </c>
      <c r="C50" s="3"/>
      <c r="D50" s="3"/>
      <c r="E50" s="51">
        <v>24336.452000000001</v>
      </c>
      <c r="F50" s="3"/>
      <c r="I50" s="3"/>
      <c r="J50" s="3"/>
      <c r="K50" s="7">
        <f t="shared" si="2"/>
        <v>-4.7814207650273222</v>
      </c>
      <c r="L50" s="7">
        <v>0.38500542427242967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4">
        <f t="shared" si="0"/>
        <v>1909</v>
      </c>
      <c r="B51" s="79">
        <v>479</v>
      </c>
      <c r="C51" s="3"/>
      <c r="D51" s="3"/>
      <c r="E51" s="51">
        <v>26920.235999999997</v>
      </c>
      <c r="F51" s="3"/>
      <c r="I51" s="3"/>
      <c r="J51" s="3"/>
      <c r="K51" s="7">
        <f t="shared" si="2"/>
        <v>10.616929698708732</v>
      </c>
      <c r="L51" s="7">
        <v>1.2425253931847988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4">
        <f t="shared" si="0"/>
        <v>1910</v>
      </c>
      <c r="B52" s="79">
        <v>471</v>
      </c>
      <c r="C52" s="3"/>
      <c r="D52" s="3"/>
      <c r="E52" s="51">
        <v>29224.692000000003</v>
      </c>
      <c r="F52" s="3"/>
      <c r="I52" s="3"/>
      <c r="J52" s="3"/>
      <c r="K52" s="7">
        <f t="shared" si="2"/>
        <v>8.5603112840467066</v>
      </c>
      <c r="L52" s="7">
        <v>0.96749380644130423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4">
        <f t="shared" si="0"/>
        <v>1911</v>
      </c>
      <c r="B53" s="79">
        <v>475</v>
      </c>
      <c r="C53" s="3"/>
      <c r="D53" s="3"/>
      <c r="E53" s="51">
        <v>31214.904000000002</v>
      </c>
      <c r="F53" s="3"/>
      <c r="I53" s="3"/>
      <c r="J53" s="3"/>
      <c r="K53" s="7">
        <f t="shared" si="2"/>
        <v>6.8100358422939156</v>
      </c>
      <c r="L53" s="7">
        <v>2.7157555819976213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4">
        <f t="shared" si="0"/>
        <v>1912</v>
      </c>
      <c r="B54" s="79">
        <v>508</v>
      </c>
      <c r="C54" s="3"/>
      <c r="D54" s="3"/>
      <c r="E54" s="51">
        <v>33274.947999999997</v>
      </c>
      <c r="F54" s="3"/>
      <c r="I54" s="3"/>
      <c r="J54" s="3"/>
      <c r="K54" s="7">
        <f t="shared" si="2"/>
        <v>6.5995525727069237</v>
      </c>
      <c r="L54" s="7">
        <v>3.7322287597755293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4">
        <v>1913</v>
      </c>
      <c r="B55" s="79">
        <v>484</v>
      </c>
      <c r="C55" s="3"/>
      <c r="D55" s="3"/>
      <c r="E55" s="51">
        <v>34916</v>
      </c>
      <c r="F55" s="3"/>
      <c r="I55" s="3"/>
      <c r="J55" s="3"/>
      <c r="K55" s="7">
        <f t="shared" si="2"/>
        <v>4.9317943336831149</v>
      </c>
      <c r="L55" s="7">
        <v>1.8326388510388023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4">
        <v>1914</v>
      </c>
      <c r="B56" s="79">
        <v>544</v>
      </c>
      <c r="C56" s="3"/>
      <c r="D56" s="3"/>
      <c r="E56" s="51">
        <v>32576.627999999997</v>
      </c>
      <c r="F56" s="3"/>
      <c r="I56" s="3"/>
      <c r="J56" s="3"/>
      <c r="K56" s="7">
        <f t="shared" si="2"/>
        <v>-6.7000000000000064</v>
      </c>
      <c r="L56" s="7">
        <v>1.5049943144076312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4">
        <v>1915</v>
      </c>
      <c r="B57" s="79">
        <v>700</v>
      </c>
      <c r="C57" s="3"/>
      <c r="D57" s="3"/>
      <c r="E57" s="51">
        <v>34671.587999999996</v>
      </c>
      <c r="F57" s="3"/>
      <c r="I57" s="3"/>
      <c r="J57" s="3"/>
      <c r="K57" s="7">
        <f t="shared" si="2"/>
        <v>6.4308681672025747</v>
      </c>
      <c r="L57" s="7">
        <v>4.4112904088201566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4">
        <v>1916</v>
      </c>
      <c r="B58" s="79">
        <v>937</v>
      </c>
      <c r="C58" s="3"/>
      <c r="D58" s="3"/>
      <c r="E58" s="51">
        <v>38163.187999999995</v>
      </c>
      <c r="F58" s="3"/>
      <c r="I58" s="3"/>
      <c r="J58" s="3"/>
      <c r="K58" s="7">
        <f t="shared" si="2"/>
        <v>10.070493454179253</v>
      </c>
      <c r="L58" s="7">
        <v>14.013833365061231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4">
        <v>1917</v>
      </c>
      <c r="B59" s="80">
        <v>1381</v>
      </c>
      <c r="C59" s="3"/>
      <c r="D59" s="3"/>
      <c r="E59" s="51">
        <v>39734.407999999996</v>
      </c>
      <c r="F59" s="3"/>
      <c r="I59" s="3"/>
      <c r="J59" s="3"/>
      <c r="K59" s="7">
        <f t="shared" si="2"/>
        <v>4.1171088746569051</v>
      </c>
      <c r="L59" s="7">
        <v>23.815733384928972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4">
        <v>1918</v>
      </c>
      <c r="B60" s="80">
        <v>1863</v>
      </c>
      <c r="C60" s="3"/>
      <c r="D60" s="3"/>
      <c r="E60" s="51">
        <v>37185.54</v>
      </c>
      <c r="F60" s="3"/>
      <c r="I60" s="3"/>
      <c r="J60" s="3"/>
      <c r="K60" s="7">
        <f t="shared" si="2"/>
        <v>-6.4147627416520141</v>
      </c>
      <c r="L60" s="7">
        <v>12.434032630398008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4">
        <v>1919</v>
      </c>
      <c r="B61" s="80">
        <v>2677</v>
      </c>
      <c r="C61" s="3"/>
      <c r="D61" s="3"/>
      <c r="E61" s="51">
        <v>34357.344000000005</v>
      </c>
      <c r="F61" s="3"/>
      <c r="I61" s="3"/>
      <c r="J61" s="3"/>
      <c r="K61" s="7">
        <f t="shared" si="2"/>
        <v>-7.6056338028168913</v>
      </c>
      <c r="L61" s="7">
        <v>8.0344367061433939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4">
        <v>1920</v>
      </c>
      <c r="B62" s="80">
        <v>3042</v>
      </c>
      <c r="C62" s="3"/>
      <c r="D62" s="3"/>
      <c r="E62" s="51">
        <v>33973.267999999996</v>
      </c>
      <c r="F62" s="3"/>
      <c r="I62" s="3"/>
      <c r="J62" s="3"/>
      <c r="K62" s="7">
        <f t="shared" si="2"/>
        <v>-1.1178861788618155</v>
      </c>
      <c r="L62" s="7">
        <v>14.869060823888043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4">
        <v>1921</v>
      </c>
      <c r="B63" s="80">
        <v>2929</v>
      </c>
      <c r="C63" s="3"/>
      <c r="D63" s="3"/>
      <c r="E63" s="51">
        <v>30307.088</v>
      </c>
      <c r="F63" s="3"/>
      <c r="I63" s="3"/>
      <c r="J63" s="3"/>
      <c r="K63" s="7">
        <f t="shared" si="2"/>
        <v>-10.791366906474808</v>
      </c>
      <c r="L63" s="7">
        <v>-20.965125073081968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4">
        <v>1922</v>
      </c>
      <c r="B64" s="80">
        <v>2932</v>
      </c>
      <c r="C64" s="3"/>
      <c r="D64" s="3"/>
      <c r="E64" s="51">
        <v>34741.42</v>
      </c>
      <c r="F64" s="3"/>
      <c r="I64" s="3"/>
      <c r="J64" s="3"/>
      <c r="K64" s="7">
        <f t="shared" si="2"/>
        <v>14.631336405529961</v>
      </c>
      <c r="L64" s="7">
        <v>-6.7965173037753033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>
      <c r="A65" s="4">
        <v>1923</v>
      </c>
      <c r="B65" s="80">
        <v>2922</v>
      </c>
      <c r="C65" s="3"/>
      <c r="D65" s="3"/>
      <c r="E65" s="51">
        <v>36801.464000000007</v>
      </c>
      <c r="F65" s="3"/>
      <c r="I65" s="3"/>
      <c r="J65" s="3"/>
      <c r="K65" s="7">
        <f t="shared" si="2"/>
        <v>5.9296482412060536</v>
      </c>
      <c r="L65" s="7">
        <v>0.54240345749042274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4">
        <v>1924</v>
      </c>
      <c r="B66" s="80">
        <v>2855</v>
      </c>
      <c r="C66" s="3"/>
      <c r="D66" s="3"/>
      <c r="E66" s="51">
        <v>37360.120000000003</v>
      </c>
      <c r="F66" s="3"/>
      <c r="I66" s="3"/>
      <c r="J66" s="3"/>
      <c r="K66" s="7">
        <f t="shared" si="2"/>
        <v>1.5180265654648917</v>
      </c>
      <c r="L66" s="7">
        <v>-1.0076690872674208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>
      <c r="A67" s="4">
        <v>1925</v>
      </c>
      <c r="B67" s="80">
        <v>2858</v>
      </c>
      <c r="C67">
        <v>5152</v>
      </c>
      <c r="D67" s="3"/>
      <c r="E67" s="51">
        <v>41445.292000000001</v>
      </c>
      <c r="F67" s="3"/>
      <c r="I67" s="90">
        <f t="shared" ref="I67:I89" si="3">100*B67/C67</f>
        <v>55.473602484472053</v>
      </c>
      <c r="J67" s="3"/>
      <c r="K67" s="7">
        <f t="shared" si="2"/>
        <v>10.934579439252335</v>
      </c>
      <c r="L67" s="7">
        <v>2.703887972344333</v>
      </c>
      <c r="M67" s="53">
        <f t="shared" ref="M67:M81" si="4">IF(AND(I67&gt;0,I67&lt;30),1,0)</f>
        <v>0</v>
      </c>
      <c r="N67" s="53">
        <f t="shared" ref="N67:N81" si="5">IF(AND($I67&gt;30,$I67&lt;60),1,0)</f>
        <v>1</v>
      </c>
      <c r="O67" s="53">
        <f t="shared" ref="O67:O81" si="6">IF(AND($I67&gt;60,$I67&lt;90),1,0)</f>
        <v>0</v>
      </c>
      <c r="P67" s="53">
        <f t="shared" ref="P67:P81" si="7">IF($I67&gt;90,1,0)</f>
        <v>0</v>
      </c>
      <c r="Q67" s="16" t="str">
        <f t="shared" ref="Q67:Q81" si="8">IF(M67=1,$K67,"n.a.")</f>
        <v>n.a.</v>
      </c>
      <c r="R67" s="16">
        <f t="shared" ref="R67:R81" si="9">IF(N67=1,$K67,"n.a.")</f>
        <v>10.934579439252335</v>
      </c>
      <c r="S67" s="16" t="str">
        <f t="shared" ref="S67:S81" si="10">IF(O67=1,$K67,"n.a.")</f>
        <v>n.a.</v>
      </c>
      <c r="T67" s="16" t="str">
        <f t="shared" ref="T67:T81" si="11">IF(P67=1,$K67,"n.a.")</f>
        <v>n.a.</v>
      </c>
      <c r="U67" s="16" t="str">
        <f t="shared" ref="U67:U81" si="12">IF(M67=1,$L67,"n.a.")</f>
        <v>n.a.</v>
      </c>
      <c r="V67" s="16">
        <f t="shared" ref="V67:V81" si="13">IF(N67=1,$L67,"n.a.")</f>
        <v>2.703887972344333</v>
      </c>
      <c r="W67" s="16" t="str">
        <f t="shared" ref="W67:W81" si="14">IF(O67=1,$L67,"n.a.")</f>
        <v>n.a.</v>
      </c>
      <c r="X67" s="16" t="str">
        <f t="shared" ref="X67:X81" si="15">IF(P67=1,$L67,"n.a.")</f>
        <v>n.a.</v>
      </c>
      <c r="Y67" s="3"/>
      <c r="Z67" s="3"/>
      <c r="AA67" s="3"/>
      <c r="AB67" s="3"/>
      <c r="AC67" s="3"/>
      <c r="AD67" s="3"/>
    </row>
    <row r="68" spans="1:30">
      <c r="A68" s="4">
        <v>1926</v>
      </c>
      <c r="B68" s="80">
        <v>2811</v>
      </c>
      <c r="C68">
        <v>5549</v>
      </c>
      <c r="D68" s="3"/>
      <c r="E68" s="51">
        <v>43679.915999999997</v>
      </c>
      <c r="F68" s="3"/>
      <c r="I68" s="90">
        <f t="shared" si="3"/>
        <v>50.657776175887548</v>
      </c>
      <c r="J68" s="3"/>
      <c r="K68" s="7">
        <f t="shared" si="2"/>
        <v>5.3917438921651017</v>
      </c>
      <c r="L68" s="7">
        <v>-0.81465404512368655</v>
      </c>
      <c r="M68" s="53">
        <f t="shared" si="4"/>
        <v>0</v>
      </c>
      <c r="N68" s="53">
        <f t="shared" si="5"/>
        <v>1</v>
      </c>
      <c r="O68" s="53">
        <f t="shared" si="6"/>
        <v>0</v>
      </c>
      <c r="P68" s="53">
        <f t="shared" si="7"/>
        <v>0</v>
      </c>
      <c r="Q68" s="16" t="str">
        <f t="shared" si="8"/>
        <v>n.a.</v>
      </c>
      <c r="R68" s="16">
        <f t="shared" si="9"/>
        <v>5.3917438921651017</v>
      </c>
      <c r="S68" s="16" t="str">
        <f t="shared" si="10"/>
        <v>n.a.</v>
      </c>
      <c r="T68" s="16" t="str">
        <f t="shared" si="11"/>
        <v>n.a.</v>
      </c>
      <c r="U68" s="16" t="str">
        <f t="shared" si="12"/>
        <v>n.a.</v>
      </c>
      <c r="V68" s="16">
        <f t="shared" si="13"/>
        <v>-0.81465404512368655</v>
      </c>
      <c r="W68" s="16" t="str">
        <f t="shared" si="14"/>
        <v>n.a.</v>
      </c>
      <c r="X68" s="16" t="str">
        <f t="shared" si="15"/>
        <v>n.a.</v>
      </c>
      <c r="Y68" s="3"/>
      <c r="Z68" s="3"/>
      <c r="AA68" s="3"/>
      <c r="AB68" s="3"/>
      <c r="AC68" s="3"/>
      <c r="AD68" s="3"/>
    </row>
    <row r="69" spans="1:30">
      <c r="A69" s="4">
        <v>1927</v>
      </c>
      <c r="B69" s="80">
        <v>2771</v>
      </c>
      <c r="C69">
        <v>6046</v>
      </c>
      <c r="D69" s="3"/>
      <c r="E69" s="51">
        <v>48009.5</v>
      </c>
      <c r="F69" s="3"/>
      <c r="I69" s="90">
        <f t="shared" si="3"/>
        <v>45.831955011577904</v>
      </c>
      <c r="J69" s="3"/>
      <c r="K69" s="7">
        <f t="shared" si="2"/>
        <v>9.9120703437250324</v>
      </c>
      <c r="L69" s="7">
        <v>-1.5033776328005775</v>
      </c>
      <c r="M69" s="53">
        <f t="shared" si="4"/>
        <v>0</v>
      </c>
      <c r="N69" s="53">
        <f t="shared" si="5"/>
        <v>1</v>
      </c>
      <c r="O69" s="53">
        <f t="shared" si="6"/>
        <v>0</v>
      </c>
      <c r="P69" s="53">
        <f t="shared" si="7"/>
        <v>0</v>
      </c>
      <c r="Q69" s="16" t="str">
        <f t="shared" si="8"/>
        <v>n.a.</v>
      </c>
      <c r="R69" s="16">
        <f t="shared" si="9"/>
        <v>9.9120703437250324</v>
      </c>
      <c r="S69" s="16" t="str">
        <f t="shared" si="10"/>
        <v>n.a.</v>
      </c>
      <c r="T69" s="16" t="str">
        <f t="shared" si="11"/>
        <v>n.a.</v>
      </c>
      <c r="U69" s="16" t="str">
        <f t="shared" si="12"/>
        <v>n.a.</v>
      </c>
      <c r="V69" s="16">
        <f t="shared" si="13"/>
        <v>-1.5033776328005775</v>
      </c>
      <c r="W69" s="16" t="str">
        <f t="shared" si="14"/>
        <v>n.a.</v>
      </c>
      <c r="X69" s="16" t="str">
        <f t="shared" si="15"/>
        <v>n.a.</v>
      </c>
      <c r="Y69" s="3"/>
      <c r="Z69" s="3"/>
      <c r="AA69" s="3"/>
      <c r="AB69" s="3"/>
      <c r="AC69" s="3"/>
      <c r="AD69" s="3"/>
    </row>
    <row r="70" spans="1:30">
      <c r="A70" s="4">
        <v>1928</v>
      </c>
      <c r="B70" s="80">
        <v>2726</v>
      </c>
      <c r="C70">
        <v>6134</v>
      </c>
      <c r="D70" s="3"/>
      <c r="E70" s="51">
        <v>52269.251999999993</v>
      </c>
      <c r="F70" s="3"/>
      <c r="I70" s="90">
        <f t="shared" si="3"/>
        <v>44.44082164982067</v>
      </c>
      <c r="J70" s="16">
        <f t="shared" ref="J70:J93" si="16">I70-I67</f>
        <v>-11.032780834651383</v>
      </c>
      <c r="K70" s="7">
        <f t="shared" si="2"/>
        <v>8.8727272727272535</v>
      </c>
      <c r="L70" s="7">
        <v>-0.13650073220641515</v>
      </c>
      <c r="M70" s="53">
        <f t="shared" si="4"/>
        <v>0</v>
      </c>
      <c r="N70" s="53">
        <f t="shared" si="5"/>
        <v>1</v>
      </c>
      <c r="O70" s="53">
        <f t="shared" si="6"/>
        <v>0</v>
      </c>
      <c r="P70" s="53">
        <f t="shared" si="7"/>
        <v>0</v>
      </c>
      <c r="Q70" s="16" t="str">
        <f t="shared" si="8"/>
        <v>n.a.</v>
      </c>
      <c r="R70" s="16">
        <f t="shared" si="9"/>
        <v>8.8727272727272535</v>
      </c>
      <c r="S70" s="16" t="str">
        <f t="shared" si="10"/>
        <v>n.a.</v>
      </c>
      <c r="T70" s="16" t="str">
        <f t="shared" si="11"/>
        <v>n.a.</v>
      </c>
      <c r="U70" s="16" t="str">
        <f t="shared" si="12"/>
        <v>n.a.</v>
      </c>
      <c r="V70" s="16">
        <f t="shared" si="13"/>
        <v>-0.13650073220641515</v>
      </c>
      <c r="W70" s="16" t="str">
        <f t="shared" si="14"/>
        <v>n.a.</v>
      </c>
      <c r="X70" s="16" t="str">
        <f t="shared" si="15"/>
        <v>n.a.</v>
      </c>
      <c r="Y70" s="3"/>
      <c r="Z70" s="3"/>
      <c r="AA70" s="3"/>
      <c r="AB70" s="3"/>
      <c r="AC70" s="3"/>
      <c r="AD70" s="3"/>
    </row>
    <row r="71" spans="1:30">
      <c r="A71" s="4">
        <v>1929</v>
      </c>
      <c r="B71" s="80">
        <v>2699</v>
      </c>
      <c r="C71">
        <v>5728</v>
      </c>
      <c r="D71" s="3"/>
      <c r="E71" s="51">
        <v>52199.42</v>
      </c>
      <c r="F71" s="3"/>
      <c r="I71" s="90">
        <f t="shared" si="3"/>
        <v>47.119413407821227</v>
      </c>
      <c r="J71" s="16">
        <f t="shared" si="16"/>
        <v>-3.538362768066321</v>
      </c>
      <c r="K71" s="7">
        <f t="shared" si="2"/>
        <v>-0.13360053440212294</v>
      </c>
      <c r="L71" s="7">
        <v>1.0877682588387778</v>
      </c>
      <c r="M71" s="53">
        <f t="shared" si="4"/>
        <v>0</v>
      </c>
      <c r="N71" s="53">
        <f t="shared" si="5"/>
        <v>1</v>
      </c>
      <c r="O71" s="53">
        <f t="shared" si="6"/>
        <v>0</v>
      </c>
      <c r="P71" s="53">
        <f t="shared" si="7"/>
        <v>0</v>
      </c>
      <c r="Q71" s="16" t="str">
        <f t="shared" si="8"/>
        <v>n.a.</v>
      </c>
      <c r="R71" s="16">
        <f t="shared" si="9"/>
        <v>-0.13360053440212294</v>
      </c>
      <c r="S71" s="16" t="str">
        <f t="shared" si="10"/>
        <v>n.a.</v>
      </c>
      <c r="T71" s="16" t="str">
        <f t="shared" si="11"/>
        <v>n.a.</v>
      </c>
      <c r="U71" s="16" t="str">
        <f t="shared" si="12"/>
        <v>n.a.</v>
      </c>
      <c r="V71" s="16">
        <f t="shared" si="13"/>
        <v>1.0877682588387778</v>
      </c>
      <c r="W71" s="16" t="str">
        <f t="shared" si="14"/>
        <v>n.a.</v>
      </c>
      <c r="X71" s="16" t="str">
        <f t="shared" si="15"/>
        <v>n.a.</v>
      </c>
      <c r="Y71" s="3"/>
      <c r="Z71" s="3"/>
      <c r="AA71" s="3"/>
      <c r="AB71" s="3"/>
      <c r="AC71" s="3"/>
      <c r="AD71" s="3"/>
    </row>
    <row r="72" spans="1:30">
      <c r="A72" s="4">
        <v>1930</v>
      </c>
      <c r="B72" s="80">
        <v>2601</v>
      </c>
      <c r="C72">
        <v>4699</v>
      </c>
      <c r="D72" s="3"/>
      <c r="E72" s="51">
        <v>50453.62</v>
      </c>
      <c r="F72" s="3"/>
      <c r="I72" s="90">
        <f t="shared" si="3"/>
        <v>55.352202596297083</v>
      </c>
      <c r="J72" s="16">
        <f t="shared" si="16"/>
        <v>9.5202475847191792</v>
      </c>
      <c r="K72" s="7">
        <f t="shared" si="2"/>
        <v>-3.3444816053511572</v>
      </c>
      <c r="L72" s="7">
        <v>-5.428403148138579</v>
      </c>
      <c r="M72" s="53">
        <f t="shared" si="4"/>
        <v>0</v>
      </c>
      <c r="N72" s="53">
        <f t="shared" si="5"/>
        <v>1</v>
      </c>
      <c r="O72" s="53">
        <f t="shared" si="6"/>
        <v>0</v>
      </c>
      <c r="P72" s="53">
        <f t="shared" si="7"/>
        <v>0</v>
      </c>
      <c r="Q72" s="16" t="str">
        <f t="shared" si="8"/>
        <v>n.a.</v>
      </c>
      <c r="R72" s="16">
        <f t="shared" si="9"/>
        <v>-3.3444816053511572</v>
      </c>
      <c r="S72" s="16" t="str">
        <f t="shared" si="10"/>
        <v>n.a.</v>
      </c>
      <c r="T72" s="16" t="str">
        <f t="shared" si="11"/>
        <v>n.a.</v>
      </c>
      <c r="U72" s="16" t="str">
        <f t="shared" si="12"/>
        <v>n.a.</v>
      </c>
      <c r="V72" s="16">
        <f t="shared" si="13"/>
        <v>-5.428403148138579</v>
      </c>
      <c r="W72" s="16" t="str">
        <f t="shared" si="14"/>
        <v>n.a.</v>
      </c>
      <c r="X72" s="16" t="str">
        <f t="shared" si="15"/>
        <v>n.a.</v>
      </c>
      <c r="Y72" s="3"/>
      <c r="Z72" s="3"/>
      <c r="AA72" s="3"/>
      <c r="AB72" s="3"/>
      <c r="AC72" s="3"/>
      <c r="AD72" s="3"/>
    </row>
    <row r="73" spans="1:30">
      <c r="A73" s="4">
        <v>1931</v>
      </c>
      <c r="B73" s="80">
        <v>2669</v>
      </c>
      <c r="C73">
        <v>3827</v>
      </c>
      <c r="D73" s="3"/>
      <c r="E73" s="51">
        <v>42667.351999999999</v>
      </c>
      <c r="F73" s="3"/>
      <c r="I73" s="90">
        <f t="shared" si="3"/>
        <v>69.741311732427491</v>
      </c>
      <c r="J73" s="16">
        <f t="shared" si="16"/>
        <v>25.300490082606821</v>
      </c>
      <c r="K73" s="7">
        <f t="shared" si="2"/>
        <v>-15.432525951557096</v>
      </c>
      <c r="L73" s="7">
        <v>-12.535426388393617</v>
      </c>
      <c r="M73" s="53">
        <f t="shared" si="4"/>
        <v>0</v>
      </c>
      <c r="N73" s="53">
        <f t="shared" si="5"/>
        <v>0</v>
      </c>
      <c r="O73" s="53">
        <f t="shared" si="6"/>
        <v>1</v>
      </c>
      <c r="P73" s="53">
        <f t="shared" si="7"/>
        <v>0</v>
      </c>
      <c r="Q73" s="16" t="str">
        <f t="shared" si="8"/>
        <v>n.a.</v>
      </c>
      <c r="R73" s="16" t="str">
        <f t="shared" si="9"/>
        <v>n.a.</v>
      </c>
      <c r="S73" s="16">
        <f t="shared" si="10"/>
        <v>-15.432525951557096</v>
      </c>
      <c r="T73" s="16" t="str">
        <f t="shared" si="11"/>
        <v>n.a.</v>
      </c>
      <c r="U73" s="16" t="str">
        <f t="shared" si="12"/>
        <v>n.a.</v>
      </c>
      <c r="V73" s="16" t="str">
        <f t="shared" si="13"/>
        <v>n.a.</v>
      </c>
      <c r="W73" s="16">
        <f t="shared" si="14"/>
        <v>-12.535426388393617</v>
      </c>
      <c r="X73" s="16" t="str">
        <f t="shared" si="15"/>
        <v>n.a.</v>
      </c>
      <c r="Y73" s="3"/>
      <c r="Z73" s="3"/>
      <c r="AA73" s="3"/>
      <c r="AB73" s="3"/>
      <c r="AC73" s="3"/>
      <c r="AD73" s="3"/>
    </row>
    <row r="74" spans="1:30">
      <c r="A74" s="4">
        <v>1932</v>
      </c>
      <c r="B74" s="80">
        <v>2894</v>
      </c>
      <c r="C74">
        <v>3510</v>
      </c>
      <c r="D74" s="3"/>
      <c r="E74" s="51">
        <v>39629.660000000003</v>
      </c>
      <c r="F74" s="3"/>
      <c r="I74" s="90">
        <f t="shared" si="3"/>
        <v>82.450142450142451</v>
      </c>
      <c r="J74" s="16">
        <f t="shared" si="16"/>
        <v>35.330729042321224</v>
      </c>
      <c r="K74" s="7">
        <f t="shared" si="2"/>
        <v>-7.119476268412428</v>
      </c>
      <c r="L74" s="7">
        <v>-8.1400966183574717</v>
      </c>
      <c r="M74" s="53">
        <f t="shared" si="4"/>
        <v>0</v>
      </c>
      <c r="N74" s="53">
        <f t="shared" si="5"/>
        <v>0</v>
      </c>
      <c r="O74" s="53">
        <f t="shared" si="6"/>
        <v>1</v>
      </c>
      <c r="P74" s="53">
        <f t="shared" si="7"/>
        <v>0</v>
      </c>
      <c r="Q74" s="16" t="str">
        <f t="shared" si="8"/>
        <v>n.a.</v>
      </c>
      <c r="R74" s="16" t="str">
        <f t="shared" si="9"/>
        <v>n.a.</v>
      </c>
      <c r="S74" s="16">
        <f t="shared" si="10"/>
        <v>-7.119476268412428</v>
      </c>
      <c r="T74" s="16" t="str">
        <f t="shared" si="11"/>
        <v>n.a.</v>
      </c>
      <c r="U74" s="16" t="str">
        <f t="shared" si="12"/>
        <v>n.a.</v>
      </c>
      <c r="V74" s="16" t="str">
        <f t="shared" si="13"/>
        <v>n.a.</v>
      </c>
      <c r="W74" s="16">
        <f t="shared" si="14"/>
        <v>-8.1400966183574717</v>
      </c>
      <c r="X74" s="16" t="str">
        <f t="shared" si="15"/>
        <v>n.a.</v>
      </c>
      <c r="Y74" s="3"/>
      <c r="Z74" s="3"/>
      <c r="AA74" s="3"/>
      <c r="AB74" s="3"/>
      <c r="AC74" s="3"/>
      <c r="AD74" s="3"/>
    </row>
    <row r="75" spans="1:30">
      <c r="A75" s="4">
        <v>1933</v>
      </c>
      <c r="B75" s="80">
        <v>3062</v>
      </c>
      <c r="C75">
        <v>3984</v>
      </c>
      <c r="D75" s="3"/>
      <c r="E75" s="51">
        <v>36801.464000000007</v>
      </c>
      <c r="F75" s="3"/>
      <c r="I75" s="90">
        <f t="shared" si="3"/>
        <v>76.857429718875508</v>
      </c>
      <c r="J75" s="16">
        <f t="shared" si="16"/>
        <v>21.505227122578425</v>
      </c>
      <c r="K75" s="7">
        <f t="shared" si="2"/>
        <v>-7.1365638766519695</v>
      </c>
      <c r="L75" s="7">
        <v>-1.9078255272057094</v>
      </c>
      <c r="M75" s="53">
        <f t="shared" si="4"/>
        <v>0</v>
      </c>
      <c r="N75" s="53">
        <f t="shared" si="5"/>
        <v>0</v>
      </c>
      <c r="O75" s="53">
        <f t="shared" si="6"/>
        <v>1</v>
      </c>
      <c r="P75" s="53">
        <f t="shared" si="7"/>
        <v>0</v>
      </c>
      <c r="Q75" s="16" t="str">
        <f t="shared" si="8"/>
        <v>n.a.</v>
      </c>
      <c r="R75" s="16" t="str">
        <f t="shared" si="9"/>
        <v>n.a.</v>
      </c>
      <c r="S75" s="16">
        <f t="shared" si="10"/>
        <v>-7.1365638766519695</v>
      </c>
      <c r="T75" s="16" t="str">
        <f t="shared" si="11"/>
        <v>n.a.</v>
      </c>
      <c r="U75" s="16" t="str">
        <f t="shared" si="12"/>
        <v>n.a.</v>
      </c>
      <c r="V75" s="16" t="str">
        <f t="shared" si="13"/>
        <v>n.a.</v>
      </c>
      <c r="W75" s="16">
        <f t="shared" si="14"/>
        <v>-1.9078255272057094</v>
      </c>
      <c r="X75" s="16" t="str">
        <f t="shared" si="15"/>
        <v>n.a.</v>
      </c>
      <c r="Y75" s="3"/>
      <c r="Z75" s="3"/>
      <c r="AA75" s="3"/>
      <c r="AB75" s="3"/>
      <c r="AC75" s="3"/>
      <c r="AD75" s="3"/>
    </row>
    <row r="76" spans="1:30">
      <c r="A76" s="4">
        <v>1934</v>
      </c>
      <c r="B76" s="80">
        <v>3210</v>
      </c>
      <c r="C76">
        <v>4315</v>
      </c>
      <c r="D76" s="3"/>
      <c r="E76" s="51">
        <v>40712.055999999997</v>
      </c>
      <c r="F76" s="3"/>
      <c r="I76" s="90">
        <f t="shared" si="3"/>
        <v>74.39165701042873</v>
      </c>
      <c r="J76" s="16">
        <f t="shared" si="16"/>
        <v>4.6503452780012395</v>
      </c>
      <c r="K76" s="7">
        <f t="shared" si="2"/>
        <v>10.626185958254242</v>
      </c>
      <c r="L76" s="7">
        <v>2.9582641599736559</v>
      </c>
      <c r="M76" s="53">
        <f t="shared" si="4"/>
        <v>0</v>
      </c>
      <c r="N76" s="53">
        <f t="shared" si="5"/>
        <v>0</v>
      </c>
      <c r="O76" s="53">
        <f t="shared" si="6"/>
        <v>1</v>
      </c>
      <c r="P76" s="53">
        <f t="shared" si="7"/>
        <v>0</v>
      </c>
      <c r="Q76" s="16" t="str">
        <f t="shared" si="8"/>
        <v>n.a.</v>
      </c>
      <c r="R76" s="16" t="str">
        <f t="shared" si="9"/>
        <v>n.a.</v>
      </c>
      <c r="S76" s="16">
        <f t="shared" si="10"/>
        <v>10.626185958254242</v>
      </c>
      <c r="T76" s="16" t="str">
        <f t="shared" si="11"/>
        <v>n.a.</v>
      </c>
      <c r="U76" s="16" t="str">
        <f t="shared" si="12"/>
        <v>n.a.</v>
      </c>
      <c r="V76" s="16" t="str">
        <f t="shared" si="13"/>
        <v>n.a.</v>
      </c>
      <c r="W76" s="16">
        <f t="shared" si="14"/>
        <v>2.9582641599736559</v>
      </c>
      <c r="X76" s="16" t="str">
        <f t="shared" si="15"/>
        <v>n.a.</v>
      </c>
      <c r="Y76" s="3"/>
      <c r="Z76" s="3"/>
      <c r="AA76" s="3"/>
      <c r="AB76" s="3"/>
      <c r="AC76" s="3"/>
      <c r="AD76" s="3"/>
    </row>
    <row r="77" spans="1:30">
      <c r="A77" s="4">
        <v>1935</v>
      </c>
      <c r="B77" s="80">
        <v>3523</v>
      </c>
      <c r="C77">
        <v>4653</v>
      </c>
      <c r="D77" s="3"/>
      <c r="E77" s="51">
        <v>43994.16</v>
      </c>
      <c r="F77" s="3"/>
      <c r="I77" s="90">
        <f t="shared" si="3"/>
        <v>75.714592735869331</v>
      </c>
      <c r="J77" s="16">
        <f t="shared" si="16"/>
        <v>-6.7355497142731195</v>
      </c>
      <c r="K77" s="7">
        <f t="shared" si="2"/>
        <v>8.061749571183551</v>
      </c>
      <c r="L77" s="7">
        <v>1.3004974481449245</v>
      </c>
      <c r="M77" s="53">
        <f t="shared" si="4"/>
        <v>0</v>
      </c>
      <c r="N77" s="53">
        <f t="shared" si="5"/>
        <v>0</v>
      </c>
      <c r="O77" s="53">
        <f t="shared" si="6"/>
        <v>1</v>
      </c>
      <c r="P77" s="53">
        <f t="shared" si="7"/>
        <v>0</v>
      </c>
      <c r="Q77" s="16" t="str">
        <f t="shared" si="8"/>
        <v>n.a.</v>
      </c>
      <c r="R77" s="16" t="str">
        <f t="shared" si="9"/>
        <v>n.a.</v>
      </c>
      <c r="S77" s="16">
        <f t="shared" si="10"/>
        <v>8.061749571183551</v>
      </c>
      <c r="T77" s="16" t="str">
        <f t="shared" si="11"/>
        <v>n.a.</v>
      </c>
      <c r="U77" s="16" t="str">
        <f t="shared" si="12"/>
        <v>n.a.</v>
      </c>
      <c r="V77" s="16" t="str">
        <f t="shared" si="13"/>
        <v>n.a.</v>
      </c>
      <c r="W77" s="16">
        <f t="shared" si="14"/>
        <v>1.3004974481449245</v>
      </c>
      <c r="X77" s="16" t="str">
        <f t="shared" si="15"/>
        <v>n.a.</v>
      </c>
      <c r="Y77" s="3"/>
      <c r="Z77" s="3"/>
      <c r="AA77" s="3"/>
      <c r="AB77" s="3"/>
      <c r="AC77" s="3"/>
      <c r="AD77" s="3"/>
    </row>
    <row r="78" spans="1:30">
      <c r="A78" s="4">
        <v>1936</v>
      </c>
      <c r="B78" s="80">
        <v>3490</v>
      </c>
      <c r="C78">
        <v>5257</v>
      </c>
      <c r="D78" s="3"/>
      <c r="E78" s="51">
        <v>46368.448000000004</v>
      </c>
      <c r="F78" s="3"/>
      <c r="I78" s="90">
        <f t="shared" si="3"/>
        <v>66.387673578086364</v>
      </c>
      <c r="J78" s="16">
        <f t="shared" si="16"/>
        <v>-10.469756140789144</v>
      </c>
      <c r="K78" s="7">
        <f t="shared" si="2"/>
        <v>5.3968253968253999</v>
      </c>
      <c r="L78" s="7">
        <v>1.8462419881820331</v>
      </c>
      <c r="M78" s="53">
        <f t="shared" si="4"/>
        <v>0</v>
      </c>
      <c r="N78" s="53">
        <f t="shared" si="5"/>
        <v>0</v>
      </c>
      <c r="O78" s="53">
        <f t="shared" si="6"/>
        <v>1</v>
      </c>
      <c r="P78" s="53">
        <f t="shared" si="7"/>
        <v>0</v>
      </c>
      <c r="Q78" s="16" t="str">
        <f t="shared" si="8"/>
        <v>n.a.</v>
      </c>
      <c r="R78" s="16" t="str">
        <f t="shared" si="9"/>
        <v>n.a.</v>
      </c>
      <c r="S78" s="16">
        <f t="shared" si="10"/>
        <v>5.3968253968253999</v>
      </c>
      <c r="T78" s="16" t="str">
        <f t="shared" si="11"/>
        <v>n.a.</v>
      </c>
      <c r="U78" s="16" t="str">
        <f t="shared" si="12"/>
        <v>n.a.</v>
      </c>
      <c r="V78" s="16" t="str">
        <f t="shared" si="13"/>
        <v>n.a.</v>
      </c>
      <c r="W78" s="16">
        <f t="shared" si="14"/>
        <v>1.8462419881820331</v>
      </c>
      <c r="X78" s="16" t="str">
        <f t="shared" si="15"/>
        <v>n.a.</v>
      </c>
      <c r="Y78" s="3"/>
      <c r="Z78" s="3"/>
      <c r="AA78" s="3"/>
      <c r="AB78" s="3"/>
      <c r="AC78" s="3"/>
      <c r="AD78" s="3"/>
    </row>
    <row r="79" spans="1:30">
      <c r="A79" s="4">
        <v>1937</v>
      </c>
      <c r="B79" s="80">
        <v>3604</v>
      </c>
      <c r="C79">
        <v>5278</v>
      </c>
      <c r="D79" s="3"/>
      <c r="E79" s="51">
        <v>50732.948000000004</v>
      </c>
      <c r="F79" s="3"/>
      <c r="I79" s="90">
        <f t="shared" si="3"/>
        <v>68.2834406972338</v>
      </c>
      <c r="J79" s="16">
        <f t="shared" si="16"/>
        <v>-6.1082163131949301</v>
      </c>
      <c r="K79" s="7">
        <f t="shared" si="2"/>
        <v>9.4126506024096344</v>
      </c>
      <c r="L79" s="7">
        <v>6.6064881952568015</v>
      </c>
      <c r="M79" s="53">
        <f t="shared" si="4"/>
        <v>0</v>
      </c>
      <c r="N79" s="53">
        <f t="shared" si="5"/>
        <v>0</v>
      </c>
      <c r="O79" s="53">
        <f t="shared" si="6"/>
        <v>1</v>
      </c>
      <c r="P79" s="53">
        <f t="shared" si="7"/>
        <v>0</v>
      </c>
      <c r="Q79" s="16" t="str">
        <f t="shared" si="8"/>
        <v>n.a.</v>
      </c>
      <c r="R79" s="16" t="str">
        <f t="shared" si="9"/>
        <v>n.a.</v>
      </c>
      <c r="S79" s="16">
        <f t="shared" si="10"/>
        <v>9.4126506024096344</v>
      </c>
      <c r="T79" s="16" t="str">
        <f t="shared" si="11"/>
        <v>n.a.</v>
      </c>
      <c r="U79" s="16" t="str">
        <f t="shared" si="12"/>
        <v>n.a.</v>
      </c>
      <c r="V79" s="16" t="str">
        <f t="shared" si="13"/>
        <v>n.a.</v>
      </c>
      <c r="W79" s="16">
        <f t="shared" si="14"/>
        <v>6.6064881952568015</v>
      </c>
      <c r="X79" s="16" t="str">
        <f t="shared" si="15"/>
        <v>n.a.</v>
      </c>
      <c r="Y79" s="3"/>
      <c r="Z79" s="3"/>
      <c r="AA79" s="3"/>
      <c r="AB79" s="3"/>
      <c r="AC79" s="3"/>
      <c r="AD79" s="3"/>
    </row>
    <row r="80" spans="1:30">
      <c r="A80" s="4">
        <v>1938</v>
      </c>
      <c r="B80" s="80">
        <v>3606</v>
      </c>
      <c r="C80">
        <v>5636</v>
      </c>
      <c r="D80" s="3"/>
      <c r="E80" s="51">
        <v>52059.755999999994</v>
      </c>
      <c r="F80" s="3"/>
      <c r="I80" s="90">
        <f t="shared" si="3"/>
        <v>63.981547196593326</v>
      </c>
      <c r="J80" s="16">
        <f t="shared" si="16"/>
        <v>-11.733045539276006</v>
      </c>
      <c r="K80" s="7">
        <f t="shared" si="2"/>
        <v>2.6152787336544803</v>
      </c>
      <c r="L80" s="7">
        <v>-2.1947825325027162</v>
      </c>
      <c r="M80" s="53">
        <f t="shared" si="4"/>
        <v>0</v>
      </c>
      <c r="N80" s="53">
        <f t="shared" si="5"/>
        <v>0</v>
      </c>
      <c r="O80" s="53">
        <f t="shared" si="6"/>
        <v>1</v>
      </c>
      <c r="P80" s="53">
        <f t="shared" si="7"/>
        <v>0</v>
      </c>
      <c r="Q80" s="16" t="str">
        <f t="shared" si="8"/>
        <v>n.a.</v>
      </c>
      <c r="R80" s="16" t="str">
        <f t="shared" si="9"/>
        <v>n.a.</v>
      </c>
      <c r="S80" s="16">
        <f t="shared" si="10"/>
        <v>2.6152787336544803</v>
      </c>
      <c r="T80" s="16" t="str">
        <f t="shared" si="11"/>
        <v>n.a.</v>
      </c>
      <c r="U80" s="16" t="str">
        <f t="shared" si="12"/>
        <v>n.a.</v>
      </c>
      <c r="V80" s="16" t="str">
        <f t="shared" si="13"/>
        <v>n.a.</v>
      </c>
      <c r="W80" s="16">
        <f t="shared" si="14"/>
        <v>-2.1947825325027162</v>
      </c>
      <c r="X80" s="16" t="str">
        <f t="shared" si="15"/>
        <v>n.a.</v>
      </c>
      <c r="Y80" s="3"/>
      <c r="Z80" s="3"/>
      <c r="AA80" s="3"/>
      <c r="AB80" s="3"/>
      <c r="AC80" s="3"/>
      <c r="AD80" s="3"/>
    </row>
    <row r="81" spans="1:30">
      <c r="A81" s="4">
        <v>1939</v>
      </c>
      <c r="B81" s="80">
        <v>3686</v>
      </c>
      <c r="C81">
        <v>6743</v>
      </c>
      <c r="D81" s="3"/>
      <c r="E81" s="51">
        <v>55167.28</v>
      </c>
      <c r="F81" s="3"/>
      <c r="I81" s="90">
        <f t="shared" si="3"/>
        <v>54.664096099658906</v>
      </c>
      <c r="J81" s="16">
        <f t="shared" si="16"/>
        <v>-11.723577478427458</v>
      </c>
      <c r="K81" s="7">
        <f t="shared" si="2"/>
        <v>5.9691482226693626</v>
      </c>
      <c r="L81" s="7">
        <v>-0.4724519837375783</v>
      </c>
      <c r="M81" s="53">
        <f t="shared" si="4"/>
        <v>0</v>
      </c>
      <c r="N81" s="53">
        <f t="shared" si="5"/>
        <v>1</v>
      </c>
      <c r="O81" s="53">
        <f t="shared" si="6"/>
        <v>0</v>
      </c>
      <c r="P81" s="53">
        <f t="shared" si="7"/>
        <v>0</v>
      </c>
      <c r="Q81" s="16" t="str">
        <f t="shared" si="8"/>
        <v>n.a.</v>
      </c>
      <c r="R81" s="16">
        <f t="shared" si="9"/>
        <v>5.9691482226693626</v>
      </c>
      <c r="S81" s="16" t="str">
        <f t="shared" si="10"/>
        <v>n.a.</v>
      </c>
      <c r="T81" s="16" t="str">
        <f t="shared" si="11"/>
        <v>n.a.</v>
      </c>
      <c r="U81" s="16" t="str">
        <f t="shared" si="12"/>
        <v>n.a.</v>
      </c>
      <c r="V81" s="16">
        <f t="shared" si="13"/>
        <v>-0.4724519837375783</v>
      </c>
      <c r="W81" s="16" t="str">
        <f t="shared" si="14"/>
        <v>n.a.</v>
      </c>
      <c r="X81" s="16" t="str">
        <f t="shared" si="15"/>
        <v>n.a.</v>
      </c>
      <c r="Y81" s="3"/>
      <c r="Z81" s="3"/>
      <c r="AA81" s="3"/>
      <c r="AB81" s="3"/>
      <c r="AC81" s="3"/>
      <c r="AD81" s="3"/>
    </row>
    <row r="82" spans="1:30">
      <c r="A82" s="4">
        <v>1940</v>
      </c>
      <c r="B82" s="80">
        <v>4029</v>
      </c>
      <c r="C82">
        <v>8328</v>
      </c>
      <c r="D82" s="3"/>
      <c r="E82" s="51">
        <v>62744.051999999996</v>
      </c>
      <c r="F82" s="3"/>
      <c r="I82" s="90">
        <f t="shared" si="3"/>
        <v>48.378962536023053</v>
      </c>
      <c r="J82" s="16">
        <f t="shared" si="16"/>
        <v>-19.904478161210747</v>
      </c>
      <c r="K82" s="7">
        <f t="shared" si="2"/>
        <v>13.734177215189858</v>
      </c>
      <c r="L82" s="7">
        <v>6.0470673223861411</v>
      </c>
      <c r="M82" s="53">
        <f>IF(AND(I82&gt;0,I82&lt;30),1,0)</f>
        <v>0</v>
      </c>
      <c r="N82" s="53">
        <f>IF(AND($I82&gt;30,$I82&lt;60),1,0)</f>
        <v>1</v>
      </c>
      <c r="O82" s="53">
        <f>IF(AND($I82&gt;60,$I82&lt;90),1,0)</f>
        <v>0</v>
      </c>
      <c r="P82" s="53">
        <f>IF($I82&gt;90,1,0)</f>
        <v>0</v>
      </c>
      <c r="Q82" s="16" t="str">
        <f t="shared" ref="Q82:T86" si="17">IF(M82=1,$K82,"n.a.")</f>
        <v>n.a.</v>
      </c>
      <c r="R82" s="16">
        <f t="shared" si="17"/>
        <v>13.734177215189858</v>
      </c>
      <c r="S82" s="16" t="str">
        <f t="shared" si="17"/>
        <v>n.a.</v>
      </c>
      <c r="T82" s="16" t="str">
        <f t="shared" si="17"/>
        <v>n.a.</v>
      </c>
      <c r="U82" s="16" t="str">
        <f t="shared" ref="U82:X86" si="18">IF(M82=1,$L82,"n.a.")</f>
        <v>n.a.</v>
      </c>
      <c r="V82" s="16">
        <f t="shared" si="18"/>
        <v>6.0470673223861411</v>
      </c>
      <c r="W82" s="16" t="str">
        <f t="shared" si="18"/>
        <v>n.a.</v>
      </c>
      <c r="X82" s="16" t="str">
        <f t="shared" si="18"/>
        <v>n.a.</v>
      </c>
      <c r="Y82" s="3"/>
      <c r="Z82" s="3"/>
      <c r="AA82" s="3"/>
      <c r="AB82" s="3"/>
      <c r="AC82" s="3"/>
      <c r="AD82" s="3"/>
    </row>
    <row r="83" spans="1:30">
      <c r="A83" s="4">
        <v>1941</v>
      </c>
      <c r="B83" s="80">
        <v>5008</v>
      </c>
      <c r="C83">
        <v>10327</v>
      </c>
      <c r="D83" s="3"/>
      <c r="E83" s="51">
        <v>71507.968000000008</v>
      </c>
      <c r="F83" s="3"/>
      <c r="I83" s="90">
        <f t="shared" si="3"/>
        <v>48.494238404183207</v>
      </c>
      <c r="J83" s="16">
        <f t="shared" si="16"/>
        <v>-15.487308792410118</v>
      </c>
      <c r="K83" s="7">
        <f t="shared" si="2"/>
        <v>13.967723984418502</v>
      </c>
      <c r="L83" s="7">
        <v>6.628268675176991</v>
      </c>
      <c r="M83" s="53">
        <f>IF(AND(I83&gt;0,I83&lt;30),1,0)</f>
        <v>0</v>
      </c>
      <c r="N83" s="53">
        <f>IF(AND($I83&gt;30,$I83&lt;60),1,0)</f>
        <v>1</v>
      </c>
      <c r="O83" s="53">
        <f>IF(AND($I83&gt;60,$I83&lt;90),1,0)</f>
        <v>0</v>
      </c>
      <c r="P83" s="53">
        <f>IF($I83&gt;90,1,0)</f>
        <v>0</v>
      </c>
      <c r="Q83" s="16" t="str">
        <f t="shared" si="17"/>
        <v>n.a.</v>
      </c>
      <c r="R83" s="16">
        <f t="shared" si="17"/>
        <v>13.967723984418502</v>
      </c>
      <c r="S83" s="16" t="str">
        <f t="shared" si="17"/>
        <v>n.a.</v>
      </c>
      <c r="T83" s="16" t="str">
        <f t="shared" si="17"/>
        <v>n.a.</v>
      </c>
      <c r="U83" s="16" t="str">
        <f t="shared" si="18"/>
        <v>n.a.</v>
      </c>
      <c r="V83" s="16">
        <f t="shared" si="18"/>
        <v>6.628268675176991</v>
      </c>
      <c r="W83" s="16" t="str">
        <f t="shared" si="18"/>
        <v>n.a.</v>
      </c>
      <c r="X83" s="16" t="str">
        <f t="shared" si="18"/>
        <v>n.a.</v>
      </c>
      <c r="Y83" s="3"/>
      <c r="Z83" s="3"/>
      <c r="AA83" s="3"/>
      <c r="AB83" s="3"/>
      <c r="AC83" s="3"/>
      <c r="AD83" s="3"/>
    </row>
    <row r="84" spans="1:30">
      <c r="A84" s="4">
        <v>1942</v>
      </c>
      <c r="B84" s="80">
        <v>6630</v>
      </c>
      <c r="C84">
        <v>11088</v>
      </c>
      <c r="D84" s="3"/>
      <c r="E84" s="51">
        <v>84182.475999999995</v>
      </c>
      <c r="F84" s="3"/>
      <c r="I84" s="90">
        <f t="shared" si="3"/>
        <v>59.794372294372295</v>
      </c>
      <c r="J84" s="16">
        <f t="shared" si="16"/>
        <v>5.1302761947133888</v>
      </c>
      <c r="K84" s="7">
        <f t="shared" si="2"/>
        <v>17.724609374999979</v>
      </c>
      <c r="L84" s="7">
        <v>4.2632766012199204</v>
      </c>
      <c r="M84" s="53">
        <f>IF(AND(I84&gt;0,I84&lt;30),1,0)</f>
        <v>0</v>
      </c>
      <c r="N84" s="53">
        <f>IF(AND($I84&gt;30,$I84&lt;60),1,0)</f>
        <v>1</v>
      </c>
      <c r="O84" s="53">
        <f>IF(AND($I84&gt;60,$I84&lt;90),1,0)</f>
        <v>0</v>
      </c>
      <c r="P84" s="53">
        <f>IF($I84&gt;90,1,0)</f>
        <v>0</v>
      </c>
      <c r="Q84" s="16" t="str">
        <f t="shared" si="17"/>
        <v>n.a.</v>
      </c>
      <c r="R84" s="16">
        <f t="shared" si="17"/>
        <v>17.724609374999979</v>
      </c>
      <c r="S84" s="16" t="str">
        <f t="shared" si="17"/>
        <v>n.a.</v>
      </c>
      <c r="T84" s="16" t="str">
        <f t="shared" si="17"/>
        <v>n.a.</v>
      </c>
      <c r="U84" s="16" t="str">
        <f t="shared" si="18"/>
        <v>n.a.</v>
      </c>
      <c r="V84" s="16">
        <f t="shared" si="18"/>
        <v>4.2632766012199204</v>
      </c>
      <c r="W84" s="16" t="str">
        <f t="shared" si="18"/>
        <v>n.a.</v>
      </c>
      <c r="X84" s="16" t="str">
        <f t="shared" si="18"/>
        <v>n.a.</v>
      </c>
      <c r="Y84" s="3"/>
      <c r="Z84" s="3"/>
      <c r="AA84" s="3"/>
      <c r="AB84" s="3"/>
      <c r="AC84" s="3"/>
      <c r="AD84" s="3"/>
    </row>
    <row r="85" spans="1:30">
      <c r="A85" s="4">
        <v>1943</v>
      </c>
      <c r="B85" s="80">
        <v>8815</v>
      </c>
      <c r="C85">
        <v>11850</v>
      </c>
      <c r="D85" s="3"/>
      <c r="E85" s="51">
        <v>87988.32</v>
      </c>
      <c r="F85" s="3"/>
      <c r="I85" s="90">
        <f t="shared" si="3"/>
        <v>74.388185654008439</v>
      </c>
      <c r="J85" s="16">
        <f t="shared" si="16"/>
        <v>26.009223117985385</v>
      </c>
      <c r="K85" s="7">
        <f t="shared" si="2"/>
        <v>4.5209456656988944</v>
      </c>
      <c r="L85" s="7">
        <v>2.6559490477722494</v>
      </c>
      <c r="M85" s="53">
        <f>IF(AND(I85&gt;0,I85&lt;30),1,0)</f>
        <v>0</v>
      </c>
      <c r="N85" s="53">
        <f>IF(AND($I85&gt;30,$I85&lt;60),1,0)</f>
        <v>0</v>
      </c>
      <c r="O85" s="53">
        <f>IF(AND($I85&gt;60,$I85&lt;90),1,0)</f>
        <v>1</v>
      </c>
      <c r="P85" s="53">
        <f>IF($I85&gt;90,1,0)</f>
        <v>0</v>
      </c>
      <c r="Q85" s="16" t="str">
        <f t="shared" si="17"/>
        <v>n.a.</v>
      </c>
      <c r="R85" s="16" t="str">
        <f t="shared" si="17"/>
        <v>n.a.</v>
      </c>
      <c r="S85" s="16">
        <f t="shared" si="17"/>
        <v>4.5209456656988944</v>
      </c>
      <c r="T85" s="16" t="str">
        <f t="shared" si="17"/>
        <v>n.a.</v>
      </c>
      <c r="U85" s="16" t="str">
        <f t="shared" si="18"/>
        <v>n.a.</v>
      </c>
      <c r="V85" s="16" t="str">
        <f t="shared" si="18"/>
        <v>n.a.</v>
      </c>
      <c r="W85" s="16">
        <f t="shared" si="18"/>
        <v>2.6559490477722494</v>
      </c>
      <c r="X85" s="16" t="str">
        <f t="shared" si="18"/>
        <v>n.a.</v>
      </c>
      <c r="Y85" s="3"/>
      <c r="Z85" s="3"/>
      <c r="AA85" s="3"/>
      <c r="AB85" s="3"/>
      <c r="AC85" s="3"/>
      <c r="AD85" s="3"/>
    </row>
    <row r="86" spans="1:30">
      <c r="A86" s="4">
        <v>1944</v>
      </c>
      <c r="B86" s="80">
        <v>11803</v>
      </c>
      <c r="C86">
        <v>11835</v>
      </c>
      <c r="D86" s="3"/>
      <c r="E86" s="51">
        <v>91305.34</v>
      </c>
      <c r="F86" s="3"/>
      <c r="I86" s="90">
        <f t="shared" si="3"/>
        <v>99.729615547106036</v>
      </c>
      <c r="J86" s="16">
        <f t="shared" si="16"/>
        <v>51.235377142922829</v>
      </c>
      <c r="K86" s="7">
        <f t="shared" si="2"/>
        <v>3.7698412698412564</v>
      </c>
      <c r="L86" s="7">
        <v>9.2604557005638188E-2</v>
      </c>
      <c r="M86" s="53">
        <f>IF(AND(I86&gt;0,I86&lt;30),1,0)</f>
        <v>0</v>
      </c>
      <c r="N86" s="53">
        <f>IF(AND($I86&gt;30,$I86&lt;60),1,0)</f>
        <v>0</v>
      </c>
      <c r="O86" s="53">
        <f>IF(AND($I86&gt;60,$I86&lt;90),1,0)</f>
        <v>0</v>
      </c>
      <c r="P86" s="53">
        <f>IF($I86&gt;90,1,0)</f>
        <v>1</v>
      </c>
      <c r="Q86" s="16" t="str">
        <f t="shared" si="17"/>
        <v>n.a.</v>
      </c>
      <c r="R86" s="16" t="str">
        <f t="shared" si="17"/>
        <v>n.a.</v>
      </c>
      <c r="S86" s="16" t="str">
        <f t="shared" si="17"/>
        <v>n.a.</v>
      </c>
      <c r="T86" s="16">
        <f t="shared" ref="T86:T149" si="19">IF(P86=1,$K86,"n.a.")</f>
        <v>3.7698412698412564</v>
      </c>
      <c r="U86" s="16" t="str">
        <f t="shared" si="18"/>
        <v>n.a.</v>
      </c>
      <c r="V86" s="16" t="str">
        <f t="shared" si="18"/>
        <v>n.a.</v>
      </c>
      <c r="W86" s="16" t="str">
        <f t="shared" si="18"/>
        <v>n.a.</v>
      </c>
      <c r="X86" s="16">
        <f t="shared" ref="X86:X149" si="20">IF(P86=1,$L86,"n.a.")</f>
        <v>9.2604557005638188E-2</v>
      </c>
      <c r="Y86" s="3"/>
      <c r="Z86" s="3"/>
      <c r="AA86" s="3"/>
      <c r="AB86" s="3"/>
      <c r="AC86" s="3"/>
      <c r="AD86" s="3"/>
    </row>
    <row r="87" spans="1:30">
      <c r="A87" s="4">
        <v>1945</v>
      </c>
      <c r="B87" s="80">
        <v>14913</v>
      </c>
      <c r="C87">
        <v>11850</v>
      </c>
      <c r="D87" s="3"/>
      <c r="E87" s="51">
        <v>88477.144</v>
      </c>
      <c r="F87" s="3"/>
      <c r="I87" s="90">
        <f t="shared" si="3"/>
        <v>125.84810126582279</v>
      </c>
      <c r="J87" s="16">
        <f t="shared" si="16"/>
        <v>66.053728971450496</v>
      </c>
      <c r="K87" s="7">
        <f t="shared" si="2"/>
        <v>-3.0975143403441652</v>
      </c>
      <c r="L87" s="7">
        <v>1.0061947219536715</v>
      </c>
      <c r="M87" s="53">
        <f t="shared" ref="M87:M150" si="21">IF(AND(I87&gt;0,I87&lt;30),1,0)</f>
        <v>0</v>
      </c>
      <c r="N87" s="53">
        <f t="shared" ref="N87:N150" si="22">IF(AND($I87&gt;30,$I87&lt;60),1,0)</f>
        <v>0</v>
      </c>
      <c r="O87" s="53">
        <f t="shared" ref="O87:O150" si="23">IF(AND($I87&gt;60,$I87&lt;90),1,0)</f>
        <v>0</v>
      </c>
      <c r="P87" s="53">
        <f t="shared" ref="P87:P150" si="24">IF($I87&gt;90,1,0)</f>
        <v>1</v>
      </c>
      <c r="Q87" s="16" t="str">
        <f t="shared" ref="Q87:T150" si="25">IF(M87=1,$K87,"n.a.")</f>
        <v>n.a.</v>
      </c>
      <c r="R87" s="16" t="str">
        <f t="shared" si="25"/>
        <v>n.a.</v>
      </c>
      <c r="S87" s="16" t="str">
        <f t="shared" si="25"/>
        <v>n.a.</v>
      </c>
      <c r="T87" s="16">
        <f t="shared" si="19"/>
        <v>-3.0975143403441652</v>
      </c>
      <c r="U87" s="16" t="str">
        <f t="shared" ref="U87:X150" si="26">IF(M87=1,$L87,"n.a.")</f>
        <v>n.a.</v>
      </c>
      <c r="V87" s="16" t="str">
        <f t="shared" si="26"/>
        <v>n.a.</v>
      </c>
      <c r="W87" s="16" t="str">
        <f t="shared" si="26"/>
        <v>n.a.</v>
      </c>
      <c r="X87" s="16">
        <f t="shared" si="20"/>
        <v>1.0061947219536715</v>
      </c>
      <c r="Y87" s="3"/>
      <c r="Z87" s="3"/>
      <c r="AA87" s="3"/>
      <c r="AB87" s="3"/>
      <c r="AC87" s="3"/>
      <c r="AD87" s="3"/>
    </row>
    <row r="88" spans="1:30">
      <c r="A88" s="4">
        <v>1946</v>
      </c>
      <c r="B88" s="80">
        <v>17893</v>
      </c>
      <c r="C88">
        <v>13165</v>
      </c>
      <c r="D88" s="3"/>
      <c r="E88" s="51">
        <v>87569.328000000009</v>
      </c>
      <c r="F88" s="3"/>
      <c r="I88" s="90">
        <f t="shared" si="3"/>
        <v>135.9134067603494</v>
      </c>
      <c r="J88" s="16">
        <f t="shared" si="16"/>
        <v>61.525221106340965</v>
      </c>
      <c r="K88" s="7">
        <f t="shared" si="2"/>
        <v>-1.0260457774269871</v>
      </c>
      <c r="L88" s="7">
        <v>4.9775475147611887</v>
      </c>
      <c r="M88" s="53">
        <f t="shared" si="21"/>
        <v>0</v>
      </c>
      <c r="N88" s="53">
        <f t="shared" si="22"/>
        <v>0</v>
      </c>
      <c r="O88" s="53">
        <f t="shared" si="23"/>
        <v>0</v>
      </c>
      <c r="P88" s="53">
        <f t="shared" si="24"/>
        <v>1</v>
      </c>
      <c r="Q88" s="16" t="str">
        <f t="shared" si="25"/>
        <v>n.a.</v>
      </c>
      <c r="R88" s="16" t="str">
        <f t="shared" si="25"/>
        <v>n.a.</v>
      </c>
      <c r="S88" s="16" t="str">
        <f t="shared" si="25"/>
        <v>n.a.</v>
      </c>
      <c r="T88" s="16">
        <f t="shared" si="19"/>
        <v>-1.0260457774269871</v>
      </c>
      <c r="U88" s="16" t="str">
        <f t="shared" si="26"/>
        <v>n.a.</v>
      </c>
      <c r="V88" s="16" t="str">
        <f t="shared" si="26"/>
        <v>n.a.</v>
      </c>
      <c r="W88" s="16" t="str">
        <f t="shared" si="26"/>
        <v>n.a.</v>
      </c>
      <c r="X88" s="16">
        <f t="shared" si="20"/>
        <v>4.9775475147611887</v>
      </c>
      <c r="Y88" s="3"/>
      <c r="Z88" s="3"/>
      <c r="AA88" s="3"/>
      <c r="AB88" s="3"/>
      <c r="AC88" s="3"/>
      <c r="AD88" s="3"/>
    </row>
    <row r="89" spans="1:30">
      <c r="A89" s="4">
        <v>1947</v>
      </c>
      <c r="B89" s="80">
        <v>17695</v>
      </c>
      <c r="C89">
        <v>15120</v>
      </c>
      <c r="D89" s="3"/>
      <c r="E89" s="51">
        <v>91445.003999999986</v>
      </c>
      <c r="F89" s="3"/>
      <c r="I89" s="90">
        <f t="shared" si="3"/>
        <v>117.03042328042328</v>
      </c>
      <c r="J89" s="16">
        <f t="shared" si="16"/>
        <v>17.300807733317242</v>
      </c>
      <c r="K89" s="7">
        <f t="shared" si="2"/>
        <v>4.425837320574133</v>
      </c>
      <c r="L89" s="7">
        <v>14.057352958340388</v>
      </c>
      <c r="M89" s="53">
        <f t="shared" si="21"/>
        <v>0</v>
      </c>
      <c r="N89" s="53">
        <f t="shared" si="22"/>
        <v>0</v>
      </c>
      <c r="O89" s="53">
        <f t="shared" si="23"/>
        <v>0</v>
      </c>
      <c r="P89" s="53">
        <f t="shared" si="24"/>
        <v>1</v>
      </c>
      <c r="Q89" s="16" t="str">
        <f t="shared" si="25"/>
        <v>n.a.</v>
      </c>
      <c r="R89" s="16" t="str">
        <f t="shared" si="25"/>
        <v>n.a.</v>
      </c>
      <c r="S89" s="16" t="str">
        <f t="shared" si="25"/>
        <v>n.a.</v>
      </c>
      <c r="T89" s="16">
        <f t="shared" si="19"/>
        <v>4.425837320574133</v>
      </c>
      <c r="U89" s="16" t="str">
        <f t="shared" si="26"/>
        <v>n.a.</v>
      </c>
      <c r="V89" s="16" t="str">
        <f t="shared" si="26"/>
        <v>n.a.</v>
      </c>
      <c r="W89" s="16" t="str">
        <f t="shared" si="26"/>
        <v>n.a.</v>
      </c>
      <c r="X89" s="16">
        <f t="shared" si="20"/>
        <v>14.057352958340388</v>
      </c>
      <c r="Y89" s="3"/>
      <c r="Z89" s="3"/>
      <c r="AA89" s="3"/>
      <c r="AB89" s="3"/>
      <c r="AC89" s="3"/>
      <c r="AD89" s="3"/>
    </row>
    <row r="90" spans="1:30">
      <c r="A90" s="4">
        <f t="shared" ref="A90:A150" si="27">A89+1</f>
        <v>1948</v>
      </c>
      <c r="B90" s="80">
        <v>17190</v>
      </c>
      <c r="C90">
        <v>16343</v>
      </c>
      <c r="D90" s="3"/>
      <c r="E90" s="51">
        <v>93120.971999999994</v>
      </c>
      <c r="F90" s="3"/>
      <c r="I90" s="90">
        <f>100*B90/C90</f>
        <v>105.18264700483387</v>
      </c>
      <c r="J90" s="16">
        <f t="shared" si="16"/>
        <v>-20.665454260988923</v>
      </c>
      <c r="K90" s="7">
        <f t="shared" si="2"/>
        <v>1.8327605956472093</v>
      </c>
      <c r="L90" s="7">
        <v>14.441168944823218</v>
      </c>
      <c r="M90" s="53">
        <f t="shared" si="21"/>
        <v>0</v>
      </c>
      <c r="N90" s="53">
        <f t="shared" si="22"/>
        <v>0</v>
      </c>
      <c r="O90" s="53">
        <f t="shared" si="23"/>
        <v>0</v>
      </c>
      <c r="P90" s="53">
        <f t="shared" si="24"/>
        <v>1</v>
      </c>
      <c r="Q90" s="16" t="str">
        <f t="shared" si="25"/>
        <v>n.a.</v>
      </c>
      <c r="R90" s="16" t="str">
        <f t="shared" si="25"/>
        <v>n.a.</v>
      </c>
      <c r="S90" s="16" t="str">
        <f t="shared" si="25"/>
        <v>n.a.</v>
      </c>
      <c r="T90" s="16">
        <f t="shared" si="19"/>
        <v>1.8327605956472093</v>
      </c>
      <c r="U90" s="16" t="str">
        <f t="shared" si="26"/>
        <v>n.a.</v>
      </c>
      <c r="V90" s="16" t="str">
        <f t="shared" si="26"/>
        <v>n.a.</v>
      </c>
      <c r="W90" s="16" t="str">
        <f t="shared" si="26"/>
        <v>n.a.</v>
      </c>
      <c r="X90" s="16">
        <f t="shared" si="20"/>
        <v>14.441168944823218</v>
      </c>
      <c r="Y90" s="3"/>
      <c r="Z90" s="3"/>
      <c r="AA90" s="3"/>
      <c r="AB90" s="3"/>
      <c r="AC90" s="3"/>
      <c r="AD90" s="3"/>
    </row>
    <row r="91" spans="1:30">
      <c r="A91" s="4">
        <f t="shared" si="27"/>
        <v>1949</v>
      </c>
      <c r="B91" s="80">
        <v>16937</v>
      </c>
      <c r="C91">
        <v>18006</v>
      </c>
      <c r="D91" s="3">
        <v>13657</v>
      </c>
      <c r="E91" s="51">
        <v>95146.1</v>
      </c>
      <c r="F91" s="3"/>
      <c r="I91" s="89">
        <f>100*B91/D91</f>
        <v>124.01698762539357</v>
      </c>
      <c r="J91" s="16">
        <f t="shared" si="16"/>
        <v>-11.896419134955835</v>
      </c>
      <c r="K91" s="7">
        <f t="shared" si="2"/>
        <v>2.1747281589801437</v>
      </c>
      <c r="L91" s="7">
        <v>2.1826067591787606</v>
      </c>
      <c r="M91" s="53">
        <f t="shared" si="21"/>
        <v>0</v>
      </c>
      <c r="N91" s="53">
        <f t="shared" si="22"/>
        <v>0</v>
      </c>
      <c r="O91" s="53">
        <f t="shared" si="23"/>
        <v>0</v>
      </c>
      <c r="P91" s="53">
        <f t="shared" si="24"/>
        <v>1</v>
      </c>
      <c r="Q91" s="16" t="str">
        <f t="shared" si="25"/>
        <v>n.a.</v>
      </c>
      <c r="R91" s="16" t="str">
        <f t="shared" si="25"/>
        <v>n.a.</v>
      </c>
      <c r="S91" s="16" t="str">
        <f t="shared" si="25"/>
        <v>n.a.</v>
      </c>
      <c r="T91" s="16">
        <f t="shared" si="19"/>
        <v>2.1747281589801437</v>
      </c>
      <c r="U91" s="16" t="str">
        <f t="shared" si="26"/>
        <v>n.a.</v>
      </c>
      <c r="V91" s="16" t="str">
        <f t="shared" si="26"/>
        <v>n.a.</v>
      </c>
      <c r="W91" s="16" t="str">
        <f t="shared" si="26"/>
        <v>n.a.</v>
      </c>
      <c r="X91" s="16">
        <f t="shared" si="20"/>
        <v>2.1826067591787606</v>
      </c>
      <c r="Y91" s="3"/>
      <c r="Z91" s="3"/>
      <c r="AA91" s="3"/>
      <c r="AB91" s="3"/>
      <c r="AC91" s="3"/>
      <c r="AD91" s="3"/>
    </row>
    <row r="92" spans="1:30">
      <c r="A92" s="4">
        <f t="shared" si="27"/>
        <v>1950</v>
      </c>
      <c r="B92" s="80">
        <v>16726</v>
      </c>
      <c r="C92">
        <v>21170</v>
      </c>
      <c r="D92" s="3">
        <v>15073</v>
      </c>
      <c r="E92" s="51">
        <v>102164</v>
      </c>
      <c r="F92" s="3"/>
      <c r="I92" s="7">
        <f t="shared" ref="I92:I151" si="28">100*B92/D92</f>
        <v>110.96662907185033</v>
      </c>
      <c r="J92" s="16">
        <f t="shared" si="16"/>
        <v>-6.0637942085729435</v>
      </c>
      <c r="K92" s="7">
        <f t="shared" si="2"/>
        <v>7.3759197697015333</v>
      </c>
      <c r="L92" s="7">
        <v>5.3182757725181657</v>
      </c>
      <c r="M92" s="53">
        <f t="shared" si="21"/>
        <v>0</v>
      </c>
      <c r="N92" s="53">
        <f t="shared" si="22"/>
        <v>0</v>
      </c>
      <c r="O92" s="53">
        <f t="shared" si="23"/>
        <v>0</v>
      </c>
      <c r="P92" s="53">
        <f t="shared" si="24"/>
        <v>1</v>
      </c>
      <c r="Q92" s="16" t="str">
        <f t="shared" si="25"/>
        <v>n.a.</v>
      </c>
      <c r="R92" s="16" t="str">
        <f t="shared" si="25"/>
        <v>n.a.</v>
      </c>
      <c r="S92" s="16" t="str">
        <f t="shared" si="25"/>
        <v>n.a.</v>
      </c>
      <c r="T92" s="16">
        <f t="shared" si="19"/>
        <v>7.3759197697015333</v>
      </c>
      <c r="U92" s="16" t="str">
        <f t="shared" si="26"/>
        <v>n.a.</v>
      </c>
      <c r="V92" s="16" t="str">
        <f t="shared" si="26"/>
        <v>n.a.</v>
      </c>
      <c r="W92" s="16" t="str">
        <f t="shared" si="26"/>
        <v>n.a.</v>
      </c>
      <c r="X92" s="16">
        <f t="shared" si="20"/>
        <v>5.3182757725181657</v>
      </c>
      <c r="Y92" s="3"/>
      <c r="Z92" s="3"/>
      <c r="AA92" s="3"/>
      <c r="AB92" s="3"/>
      <c r="AC92" s="3"/>
      <c r="AD92" s="3"/>
    </row>
    <row r="93" spans="1:30">
      <c r="A93" s="4">
        <f t="shared" si="27"/>
        <v>1951</v>
      </c>
      <c r="B93" s="80">
        <v>16718</v>
      </c>
      <c r="C93">
        <v>23995</v>
      </c>
      <c r="D93" s="3">
        <v>18765</v>
      </c>
      <c r="E93" s="51">
        <v>107960</v>
      </c>
      <c r="F93" s="3"/>
      <c r="I93" s="7">
        <f t="shared" si="28"/>
        <v>89.091393551825206</v>
      </c>
      <c r="J93" s="16">
        <f t="shared" si="16"/>
        <v>-16.091253453008662</v>
      </c>
      <c r="K93" s="7">
        <f t="shared" si="2"/>
        <v>5.6732312752045821</v>
      </c>
      <c r="L93" s="7">
        <v>11.711671429777281</v>
      </c>
      <c r="M93" s="53">
        <f t="shared" si="21"/>
        <v>0</v>
      </c>
      <c r="N93" s="53">
        <f t="shared" si="22"/>
        <v>0</v>
      </c>
      <c r="O93" s="53">
        <f t="shared" si="23"/>
        <v>1</v>
      </c>
      <c r="P93" s="53">
        <f t="shared" si="24"/>
        <v>0</v>
      </c>
      <c r="Q93" s="16" t="str">
        <f t="shared" si="25"/>
        <v>n.a.</v>
      </c>
      <c r="R93" s="16" t="str">
        <f t="shared" si="25"/>
        <v>n.a.</v>
      </c>
      <c r="S93" s="16">
        <f t="shared" si="25"/>
        <v>5.6732312752045821</v>
      </c>
      <c r="T93" s="16" t="str">
        <f t="shared" si="19"/>
        <v>n.a.</v>
      </c>
      <c r="U93" s="16" t="str">
        <f t="shared" si="26"/>
        <v>n.a.</v>
      </c>
      <c r="V93" s="16" t="str">
        <f t="shared" si="26"/>
        <v>n.a.</v>
      </c>
      <c r="W93" s="16">
        <f t="shared" si="26"/>
        <v>11.711671429777281</v>
      </c>
      <c r="X93" s="16" t="str">
        <f t="shared" si="20"/>
        <v>n.a.</v>
      </c>
      <c r="Y93" s="3"/>
      <c r="Z93" s="3"/>
      <c r="AA93" s="3"/>
      <c r="AB93" s="3"/>
      <c r="AC93" s="3"/>
      <c r="AD93" s="3"/>
    </row>
    <row r="94" spans="1:30">
      <c r="A94" s="4">
        <f t="shared" si="27"/>
        <v>1952</v>
      </c>
      <c r="B94" s="80">
        <v>16819</v>
      </c>
      <c r="C94">
        <v>25020</v>
      </c>
      <c r="D94" s="3">
        <v>20732</v>
      </c>
      <c r="E94" s="51">
        <v>115816</v>
      </c>
      <c r="F94" s="3"/>
      <c r="I94" s="7">
        <f t="shared" si="28"/>
        <v>81.12579587111712</v>
      </c>
      <c r="J94" s="17">
        <f t="shared" ref="J94:J151" si="29">I94-I91</f>
        <v>-42.891191754276448</v>
      </c>
      <c r="K94" s="7">
        <f t="shared" si="2"/>
        <v>7.2767691737680718</v>
      </c>
      <c r="L94" s="7">
        <v>-1.4820554781957973</v>
      </c>
      <c r="M94" s="53">
        <f t="shared" si="21"/>
        <v>0</v>
      </c>
      <c r="N94" s="53">
        <f t="shared" si="22"/>
        <v>0</v>
      </c>
      <c r="O94" s="53">
        <f t="shared" si="23"/>
        <v>1</v>
      </c>
      <c r="P94" s="53">
        <f t="shared" si="24"/>
        <v>0</v>
      </c>
      <c r="Q94" s="16" t="str">
        <f t="shared" si="25"/>
        <v>n.a.</v>
      </c>
      <c r="R94" s="16" t="str">
        <f t="shared" si="25"/>
        <v>n.a.</v>
      </c>
      <c r="S94" s="16">
        <f t="shared" si="25"/>
        <v>7.2767691737680718</v>
      </c>
      <c r="T94" s="16" t="str">
        <f t="shared" si="19"/>
        <v>n.a.</v>
      </c>
      <c r="U94" s="16" t="str">
        <f t="shared" si="26"/>
        <v>n.a.</v>
      </c>
      <c r="V94" s="16" t="str">
        <f t="shared" si="26"/>
        <v>n.a.</v>
      </c>
      <c r="W94" s="16">
        <f t="shared" si="26"/>
        <v>-1.4820554781957973</v>
      </c>
      <c r="X94" s="16" t="str">
        <f t="shared" si="20"/>
        <v>n.a.</v>
      </c>
      <c r="Y94" s="3"/>
      <c r="Z94" s="3"/>
      <c r="AA94" s="3"/>
      <c r="AB94" s="3"/>
      <c r="AC94" s="3"/>
      <c r="AD94" s="3"/>
    </row>
    <row r="95" spans="1:30">
      <c r="A95" s="4">
        <f t="shared" si="27"/>
        <v>1953</v>
      </c>
      <c r="B95" s="80">
        <v>17357</v>
      </c>
      <c r="C95">
        <v>24871</v>
      </c>
      <c r="D95" s="3">
        <v>21013</v>
      </c>
      <c r="E95" s="51">
        <v>121228</v>
      </c>
      <c r="F95" s="3"/>
      <c r="I95" s="7">
        <f t="shared" si="28"/>
        <v>82.601246847189842</v>
      </c>
      <c r="J95" s="16">
        <f t="shared" si="29"/>
        <v>-28.365382224660493</v>
      </c>
      <c r="K95" s="7">
        <f t="shared" si="2"/>
        <v>4.6729294743386163</v>
      </c>
      <c r="L95" s="7">
        <v>-1.1134295926241811</v>
      </c>
      <c r="M95" s="53">
        <f t="shared" si="21"/>
        <v>0</v>
      </c>
      <c r="N95" s="53">
        <f t="shared" si="22"/>
        <v>0</v>
      </c>
      <c r="O95" s="53">
        <f t="shared" si="23"/>
        <v>1</v>
      </c>
      <c r="P95" s="53">
        <f t="shared" si="24"/>
        <v>0</v>
      </c>
      <c r="Q95" s="16" t="str">
        <f t="shared" si="25"/>
        <v>n.a.</v>
      </c>
      <c r="R95" s="16" t="str">
        <f t="shared" si="25"/>
        <v>n.a.</v>
      </c>
      <c r="S95" s="16">
        <f t="shared" si="25"/>
        <v>4.6729294743386163</v>
      </c>
      <c r="T95" s="16" t="str">
        <f t="shared" si="19"/>
        <v>n.a.</v>
      </c>
      <c r="U95" s="16" t="str">
        <f t="shared" si="26"/>
        <v>n.a.</v>
      </c>
      <c r="V95" s="16" t="str">
        <f t="shared" si="26"/>
        <v>n.a.</v>
      </c>
      <c r="W95" s="16">
        <f t="shared" si="26"/>
        <v>-1.1134295926241811</v>
      </c>
      <c r="X95" s="16" t="str">
        <f t="shared" si="20"/>
        <v>n.a.</v>
      </c>
      <c r="Y95" s="3"/>
      <c r="Z95" s="3"/>
      <c r="AA95" s="3"/>
      <c r="AB95" s="3"/>
      <c r="AC95" s="3"/>
      <c r="AD95" s="3"/>
    </row>
    <row r="96" spans="1:30">
      <c r="A96" s="4">
        <f t="shared" si="27"/>
        <v>1954</v>
      </c>
      <c r="B96" s="80">
        <v>17558</v>
      </c>
      <c r="C96">
        <v>27132</v>
      </c>
      <c r="D96" s="3">
        <v>22799</v>
      </c>
      <c r="E96" s="51">
        <v>120390</v>
      </c>
      <c r="F96" s="3"/>
      <c r="I96" s="7">
        <f t="shared" si="28"/>
        <v>77.012149655686656</v>
      </c>
      <c r="J96" s="16">
        <f t="shared" si="29"/>
        <v>-12.07924389613855</v>
      </c>
      <c r="K96" s="7">
        <f t="shared" si="2"/>
        <v>-0.69125944501270409</v>
      </c>
      <c r="L96" s="7">
        <v>-0.32230758102193297</v>
      </c>
      <c r="M96" s="53">
        <f t="shared" si="21"/>
        <v>0</v>
      </c>
      <c r="N96" s="53">
        <f t="shared" si="22"/>
        <v>0</v>
      </c>
      <c r="O96" s="53">
        <f t="shared" si="23"/>
        <v>1</v>
      </c>
      <c r="P96" s="53">
        <f t="shared" si="24"/>
        <v>0</v>
      </c>
      <c r="Q96" s="16" t="str">
        <f t="shared" si="25"/>
        <v>n.a.</v>
      </c>
      <c r="R96" s="16" t="str">
        <f t="shared" si="25"/>
        <v>n.a.</v>
      </c>
      <c r="S96" s="16">
        <f t="shared" si="25"/>
        <v>-0.69125944501270409</v>
      </c>
      <c r="T96" s="16" t="str">
        <f t="shared" si="19"/>
        <v>n.a.</v>
      </c>
      <c r="U96" s="16" t="str">
        <f t="shared" si="26"/>
        <v>n.a.</v>
      </c>
      <c r="V96" s="16" t="str">
        <f t="shared" si="26"/>
        <v>n.a.</v>
      </c>
      <c r="W96" s="16">
        <f t="shared" si="26"/>
        <v>-0.32230758102193297</v>
      </c>
      <c r="X96" s="16" t="str">
        <f t="shared" si="20"/>
        <v>n.a.</v>
      </c>
      <c r="Y96" s="3"/>
      <c r="Z96" s="3"/>
      <c r="AA96" s="3"/>
      <c r="AB96" s="3"/>
      <c r="AC96" s="3"/>
      <c r="AD96" s="3"/>
    </row>
    <row r="97" spans="1:30">
      <c r="A97" s="4">
        <f t="shared" si="27"/>
        <v>1955</v>
      </c>
      <c r="B97" s="80">
        <v>17561</v>
      </c>
      <c r="C97">
        <v>30585</v>
      </c>
      <c r="D97" s="3">
        <v>24278</v>
      </c>
      <c r="E97" s="51">
        <v>131633</v>
      </c>
      <c r="F97" s="3"/>
      <c r="I97" s="7">
        <f t="shared" si="28"/>
        <v>72.332976357195818</v>
      </c>
      <c r="J97" s="16">
        <f t="shared" si="29"/>
        <v>-8.7928195139213017</v>
      </c>
      <c r="K97" s="7">
        <f t="shared" si="2"/>
        <v>9.3388155162388955</v>
      </c>
      <c r="L97" s="7">
        <v>0.75140003781190268</v>
      </c>
      <c r="M97" s="53">
        <f t="shared" si="21"/>
        <v>0</v>
      </c>
      <c r="N97" s="53">
        <f t="shared" si="22"/>
        <v>0</v>
      </c>
      <c r="O97" s="53">
        <f t="shared" si="23"/>
        <v>1</v>
      </c>
      <c r="P97" s="53">
        <f t="shared" si="24"/>
        <v>0</v>
      </c>
      <c r="Q97" s="16" t="str">
        <f t="shared" si="25"/>
        <v>n.a.</v>
      </c>
      <c r="R97" s="16" t="str">
        <f t="shared" si="25"/>
        <v>n.a.</v>
      </c>
      <c r="S97" s="16">
        <f t="shared" si="25"/>
        <v>9.3388155162388955</v>
      </c>
      <c r="T97" s="16" t="str">
        <f t="shared" si="19"/>
        <v>n.a.</v>
      </c>
      <c r="U97" s="16" t="str">
        <f t="shared" si="26"/>
        <v>n.a.</v>
      </c>
      <c r="V97" s="16" t="str">
        <f t="shared" si="26"/>
        <v>n.a.</v>
      </c>
      <c r="W97" s="16">
        <f t="shared" si="26"/>
        <v>0.75140003781190268</v>
      </c>
      <c r="X97" s="16" t="str">
        <f t="shared" si="20"/>
        <v>n.a.</v>
      </c>
      <c r="Y97" s="3"/>
      <c r="Z97" s="3"/>
      <c r="AA97" s="3"/>
      <c r="AB97" s="3"/>
      <c r="AC97" s="3"/>
      <c r="AD97" s="3"/>
    </row>
    <row r="98" spans="1:30">
      <c r="A98" s="4">
        <f t="shared" si="27"/>
        <v>1956</v>
      </c>
      <c r="B98" s="80">
        <v>18698</v>
      </c>
      <c r="C98">
        <v>31909</v>
      </c>
      <c r="D98" s="3">
        <v>27462</v>
      </c>
      <c r="E98" s="51">
        <v>142282</v>
      </c>
      <c r="F98" s="3"/>
      <c r="I98" s="7">
        <f t="shared" si="28"/>
        <v>68.086810865923823</v>
      </c>
      <c r="J98" s="16">
        <f t="shared" si="29"/>
        <v>-14.514435981266018</v>
      </c>
      <c r="K98" s="7">
        <f t="shared" si="2"/>
        <v>8.0899166622351526</v>
      </c>
      <c r="L98" s="7">
        <v>2.5934456014735869</v>
      </c>
      <c r="M98" s="53">
        <f t="shared" si="21"/>
        <v>0</v>
      </c>
      <c r="N98" s="53">
        <f t="shared" si="22"/>
        <v>0</v>
      </c>
      <c r="O98" s="53">
        <f t="shared" si="23"/>
        <v>1</v>
      </c>
      <c r="P98" s="53">
        <f t="shared" si="24"/>
        <v>0</v>
      </c>
      <c r="Q98" s="16" t="str">
        <f t="shared" si="25"/>
        <v>n.a.</v>
      </c>
      <c r="R98" s="16" t="str">
        <f t="shared" si="25"/>
        <v>n.a.</v>
      </c>
      <c r="S98" s="16">
        <f t="shared" si="25"/>
        <v>8.0899166622351526</v>
      </c>
      <c r="T98" s="16" t="str">
        <f t="shared" si="19"/>
        <v>n.a.</v>
      </c>
      <c r="U98" s="16" t="str">
        <f t="shared" si="26"/>
        <v>n.a.</v>
      </c>
      <c r="V98" s="16" t="str">
        <f t="shared" si="26"/>
        <v>n.a.</v>
      </c>
      <c r="W98" s="16">
        <f t="shared" si="26"/>
        <v>2.5934456014735869</v>
      </c>
      <c r="X98" s="16" t="str">
        <f t="shared" si="20"/>
        <v>n.a.</v>
      </c>
      <c r="Y98" s="3"/>
      <c r="Z98" s="3"/>
      <c r="AA98" s="3"/>
      <c r="AB98" s="3"/>
      <c r="AC98" s="3"/>
      <c r="AD98" s="3"/>
    </row>
    <row r="99" spans="1:30">
      <c r="A99" s="4">
        <f t="shared" si="27"/>
        <v>1957</v>
      </c>
      <c r="B99" s="80">
        <v>17962</v>
      </c>
      <c r="C99">
        <v>32894</v>
      </c>
      <c r="D99" s="3">
        <v>29248</v>
      </c>
      <c r="E99" s="51">
        <v>146402</v>
      </c>
      <c r="F99" s="3"/>
      <c r="I99" s="7">
        <f t="shared" si="28"/>
        <v>61.412746170678339</v>
      </c>
      <c r="J99" s="16">
        <f t="shared" si="29"/>
        <v>-15.599403485008317</v>
      </c>
      <c r="K99" s="7">
        <f t="shared" si="2"/>
        <v>2.8956579187810139</v>
      </c>
      <c r="L99" s="7">
        <v>1.6642447614102058</v>
      </c>
      <c r="M99" s="53">
        <f t="shared" si="21"/>
        <v>0</v>
      </c>
      <c r="N99" s="53">
        <f t="shared" si="22"/>
        <v>0</v>
      </c>
      <c r="O99" s="53">
        <f t="shared" si="23"/>
        <v>1</v>
      </c>
      <c r="P99" s="53">
        <f t="shared" si="24"/>
        <v>0</v>
      </c>
      <c r="Q99" s="16" t="str">
        <f t="shared" si="25"/>
        <v>n.a.</v>
      </c>
      <c r="R99" s="16" t="str">
        <f t="shared" si="25"/>
        <v>n.a.</v>
      </c>
      <c r="S99" s="16">
        <f t="shared" si="25"/>
        <v>2.8956579187810139</v>
      </c>
      <c r="T99" s="16" t="str">
        <f t="shared" si="19"/>
        <v>n.a.</v>
      </c>
      <c r="U99" s="16" t="str">
        <f t="shared" si="26"/>
        <v>n.a.</v>
      </c>
      <c r="V99" s="16" t="str">
        <f t="shared" si="26"/>
        <v>n.a.</v>
      </c>
      <c r="W99" s="16">
        <f t="shared" si="26"/>
        <v>1.6642447614102058</v>
      </c>
      <c r="X99" s="16" t="str">
        <f t="shared" si="20"/>
        <v>n.a.</v>
      </c>
      <c r="Y99" s="3"/>
      <c r="Z99" s="3"/>
      <c r="AA99" s="3"/>
      <c r="AB99" s="3"/>
      <c r="AC99" s="3"/>
      <c r="AD99" s="3"/>
    </row>
    <row r="100" spans="1:30">
      <c r="A100" s="4">
        <f t="shared" si="27"/>
        <v>1958</v>
      </c>
      <c r="B100" s="80">
        <v>18030</v>
      </c>
      <c r="C100">
        <v>34915</v>
      </c>
      <c r="D100" s="3">
        <v>29207</v>
      </c>
      <c r="E100" s="51">
        <v>149021</v>
      </c>
      <c r="F100" s="3"/>
      <c r="I100" s="7">
        <f t="shared" si="28"/>
        <v>61.731776628890337</v>
      </c>
      <c r="J100" s="16">
        <f t="shared" si="29"/>
        <v>-10.601199728305481</v>
      </c>
      <c r="K100" s="7">
        <f t="shared" si="2"/>
        <v>1.7889099875684655</v>
      </c>
      <c r="L100" s="7">
        <v>1.7434425806241485</v>
      </c>
      <c r="M100" s="53">
        <f t="shared" si="21"/>
        <v>0</v>
      </c>
      <c r="N100" s="53">
        <f t="shared" si="22"/>
        <v>0</v>
      </c>
      <c r="O100" s="53">
        <f t="shared" si="23"/>
        <v>1</v>
      </c>
      <c r="P100" s="53">
        <f t="shared" si="24"/>
        <v>0</v>
      </c>
      <c r="Q100" s="16" t="str">
        <f t="shared" si="25"/>
        <v>n.a.</v>
      </c>
      <c r="R100" s="16" t="str">
        <f t="shared" si="25"/>
        <v>n.a.</v>
      </c>
      <c r="S100" s="16">
        <f t="shared" si="25"/>
        <v>1.7889099875684655</v>
      </c>
      <c r="T100" s="16" t="str">
        <f t="shared" si="19"/>
        <v>n.a.</v>
      </c>
      <c r="U100" s="16" t="str">
        <f t="shared" si="26"/>
        <v>n.a.</v>
      </c>
      <c r="V100" s="16" t="str">
        <f t="shared" si="26"/>
        <v>n.a.</v>
      </c>
      <c r="W100" s="16">
        <f t="shared" si="26"/>
        <v>1.7434425806241485</v>
      </c>
      <c r="X100" s="16" t="str">
        <f t="shared" si="20"/>
        <v>n.a.</v>
      </c>
      <c r="Y100" s="3"/>
      <c r="Z100" s="3"/>
      <c r="AA100" s="3"/>
      <c r="AB100" s="3"/>
      <c r="AC100" s="3"/>
      <c r="AD100" s="3"/>
    </row>
    <row r="101" spans="1:30">
      <c r="A101" s="4">
        <f t="shared" si="27"/>
        <v>1959</v>
      </c>
      <c r="B101" s="80">
        <v>19708</v>
      </c>
      <c r="C101">
        <v>36287</v>
      </c>
      <c r="D101" s="3">
        <v>30958</v>
      </c>
      <c r="E101" s="51">
        <v>155062</v>
      </c>
      <c r="F101" s="3"/>
      <c r="I101" s="7">
        <f t="shared" si="28"/>
        <v>63.660443181084048</v>
      </c>
      <c r="J101" s="16">
        <f t="shared" si="29"/>
        <v>-4.4263676848397751</v>
      </c>
      <c r="K101" s="7">
        <f t="shared" ref="K101:K121" si="30">100*(E101/E100-1)</f>
        <v>4.0537910764254725</v>
      </c>
      <c r="L101" s="7">
        <v>1.2503476518941941</v>
      </c>
      <c r="M101" s="53">
        <f t="shared" si="21"/>
        <v>0</v>
      </c>
      <c r="N101" s="53">
        <f t="shared" si="22"/>
        <v>0</v>
      </c>
      <c r="O101" s="53">
        <f t="shared" si="23"/>
        <v>1</v>
      </c>
      <c r="P101" s="53">
        <f t="shared" si="24"/>
        <v>0</v>
      </c>
      <c r="Q101" s="16" t="str">
        <f t="shared" si="25"/>
        <v>n.a.</v>
      </c>
      <c r="R101" s="16" t="str">
        <f t="shared" si="25"/>
        <v>n.a.</v>
      </c>
      <c r="S101" s="16">
        <f t="shared" si="25"/>
        <v>4.0537910764254725</v>
      </c>
      <c r="T101" s="16" t="str">
        <f t="shared" si="19"/>
        <v>n.a.</v>
      </c>
      <c r="U101" s="16" t="str">
        <f t="shared" si="26"/>
        <v>n.a.</v>
      </c>
      <c r="V101" s="16" t="str">
        <f t="shared" si="26"/>
        <v>n.a.</v>
      </c>
      <c r="W101" s="16">
        <f t="shared" si="26"/>
        <v>1.2503476518941941</v>
      </c>
      <c r="X101" s="16" t="str">
        <f t="shared" si="20"/>
        <v>n.a.</v>
      </c>
      <c r="Y101" s="3"/>
      <c r="Z101" s="3"/>
      <c r="AA101" s="3"/>
      <c r="AB101" s="3"/>
      <c r="AC101" s="3"/>
      <c r="AD101" s="3"/>
    </row>
    <row r="102" spans="1:30">
      <c r="A102" s="4">
        <f t="shared" si="27"/>
        <v>1960</v>
      </c>
      <c r="B102" s="80">
        <v>20399</v>
      </c>
      <c r="C102" s="35">
        <v>39.448</v>
      </c>
      <c r="D102" s="3">
        <v>33058</v>
      </c>
      <c r="E102" s="51">
        <v>159880</v>
      </c>
      <c r="F102" s="3"/>
      <c r="I102" s="7">
        <f t="shared" si="28"/>
        <v>61.706697319862059</v>
      </c>
      <c r="J102" s="16">
        <f t="shared" si="29"/>
        <v>0.29395114918371945</v>
      </c>
      <c r="K102" s="7">
        <f t="shared" si="30"/>
        <v>3.1071442390785631</v>
      </c>
      <c r="L102" s="7">
        <v>0.95261435858027632</v>
      </c>
      <c r="M102" s="53">
        <f t="shared" si="21"/>
        <v>0</v>
      </c>
      <c r="N102" s="53">
        <f t="shared" si="22"/>
        <v>0</v>
      </c>
      <c r="O102" s="53">
        <f t="shared" si="23"/>
        <v>1</v>
      </c>
      <c r="P102" s="53">
        <f t="shared" si="24"/>
        <v>0</v>
      </c>
      <c r="Q102" s="16" t="str">
        <f t="shared" si="25"/>
        <v>n.a.</v>
      </c>
      <c r="R102" s="16" t="str">
        <f t="shared" si="25"/>
        <v>n.a.</v>
      </c>
      <c r="S102" s="16">
        <f t="shared" si="25"/>
        <v>3.1071442390785631</v>
      </c>
      <c r="T102" s="16" t="str">
        <f t="shared" si="19"/>
        <v>n.a.</v>
      </c>
      <c r="U102" s="16" t="str">
        <f t="shared" si="26"/>
        <v>n.a.</v>
      </c>
      <c r="V102" s="16" t="str">
        <f t="shared" si="26"/>
        <v>n.a.</v>
      </c>
      <c r="W102" s="16">
        <f t="shared" si="26"/>
        <v>0.95261435858027632</v>
      </c>
      <c r="X102" s="16" t="str">
        <f t="shared" si="20"/>
        <v>n.a.</v>
      </c>
      <c r="Y102" s="3"/>
      <c r="Z102" s="3"/>
      <c r="AA102" s="3"/>
      <c r="AB102" s="3"/>
      <c r="AC102" s="3"/>
      <c r="AD102" s="3"/>
    </row>
    <row r="103" spans="1:30">
      <c r="A103" s="4">
        <f t="shared" si="27"/>
        <v>1961</v>
      </c>
      <c r="B103" s="80">
        <v>20864</v>
      </c>
      <c r="C103" s="35">
        <v>41.173000000000002</v>
      </c>
      <c r="D103" s="3">
        <v>39245</v>
      </c>
      <c r="E103" s="51">
        <v>164598</v>
      </c>
      <c r="F103" s="3"/>
      <c r="I103" s="7">
        <f t="shared" si="28"/>
        <v>53.163460313415719</v>
      </c>
      <c r="J103" s="16">
        <f t="shared" si="29"/>
        <v>-8.5683163154746182</v>
      </c>
      <c r="K103" s="7">
        <f t="shared" si="30"/>
        <v>2.9509632224168136</v>
      </c>
      <c r="L103" s="7">
        <v>0.62916412924270815</v>
      </c>
      <c r="M103" s="53">
        <f t="shared" si="21"/>
        <v>0</v>
      </c>
      <c r="N103" s="53">
        <f t="shared" si="22"/>
        <v>1</v>
      </c>
      <c r="O103" s="53">
        <f t="shared" si="23"/>
        <v>0</v>
      </c>
      <c r="P103" s="53">
        <f t="shared" si="24"/>
        <v>0</v>
      </c>
      <c r="Q103" s="16" t="str">
        <f t="shared" si="25"/>
        <v>n.a.</v>
      </c>
      <c r="R103" s="16">
        <f t="shared" si="25"/>
        <v>2.9509632224168136</v>
      </c>
      <c r="S103" s="16" t="str">
        <f t="shared" si="25"/>
        <v>n.a.</v>
      </c>
      <c r="T103" s="16" t="str">
        <f t="shared" si="19"/>
        <v>n.a.</v>
      </c>
      <c r="U103" s="16" t="str">
        <f t="shared" si="26"/>
        <v>n.a.</v>
      </c>
      <c r="V103" s="16">
        <f t="shared" si="26"/>
        <v>0.62916412924270815</v>
      </c>
      <c r="W103" s="16" t="str">
        <f t="shared" si="26"/>
        <v>n.a.</v>
      </c>
      <c r="X103" s="16" t="str">
        <f t="shared" si="20"/>
        <v>n.a.</v>
      </c>
      <c r="Y103" s="3"/>
      <c r="Z103" s="3"/>
      <c r="AA103" s="3"/>
      <c r="AB103" s="3"/>
      <c r="AC103" s="3"/>
      <c r="AD103" s="3"/>
    </row>
    <row r="104" spans="1:30">
      <c r="A104" s="4">
        <f t="shared" si="27"/>
        <v>1962</v>
      </c>
      <c r="B104" s="80">
        <v>22775</v>
      </c>
      <c r="C104" s="35">
        <v>44.664999999999999</v>
      </c>
      <c r="D104" s="3">
        <v>42295</v>
      </c>
      <c r="E104" s="51">
        <v>176130</v>
      </c>
      <c r="F104" s="3"/>
      <c r="I104" s="7">
        <f t="shared" si="28"/>
        <v>53.847972573590262</v>
      </c>
      <c r="J104" s="16">
        <f t="shared" si="29"/>
        <v>-9.8124706074937862</v>
      </c>
      <c r="K104" s="7">
        <f t="shared" si="30"/>
        <v>7.0061604636751262</v>
      </c>
      <c r="L104" s="7">
        <v>1.7200323303957528</v>
      </c>
      <c r="M104" s="53">
        <f t="shared" si="21"/>
        <v>0</v>
      </c>
      <c r="N104" s="53">
        <f t="shared" si="22"/>
        <v>1</v>
      </c>
      <c r="O104" s="53">
        <f t="shared" si="23"/>
        <v>0</v>
      </c>
      <c r="P104" s="53">
        <f t="shared" si="24"/>
        <v>0</v>
      </c>
      <c r="Q104" s="16" t="str">
        <f t="shared" si="25"/>
        <v>n.a.</v>
      </c>
      <c r="R104" s="16">
        <f t="shared" si="25"/>
        <v>7.0061604636751262</v>
      </c>
      <c r="S104" s="16" t="str">
        <f t="shared" si="25"/>
        <v>n.a.</v>
      </c>
      <c r="T104" s="16" t="str">
        <f t="shared" si="19"/>
        <v>n.a.</v>
      </c>
      <c r="U104" s="16" t="str">
        <f t="shared" si="26"/>
        <v>n.a.</v>
      </c>
      <c r="V104" s="16">
        <f t="shared" si="26"/>
        <v>1.7200323303957528</v>
      </c>
      <c r="W104" s="16" t="str">
        <f t="shared" si="26"/>
        <v>n.a.</v>
      </c>
      <c r="X104" s="16" t="str">
        <f t="shared" si="20"/>
        <v>n.a.</v>
      </c>
      <c r="Y104" s="3"/>
      <c r="Z104" s="3"/>
      <c r="AA104" s="3"/>
      <c r="AB104" s="3"/>
      <c r="AC104" s="3"/>
      <c r="AD104" s="3"/>
    </row>
    <row r="105" spans="1:30">
      <c r="A105" s="4">
        <f t="shared" si="27"/>
        <v>1963</v>
      </c>
      <c r="B105" s="80">
        <v>24494</v>
      </c>
      <c r="C105" s="35">
        <v>47.960999999999999</v>
      </c>
      <c r="D105" s="3">
        <v>45661</v>
      </c>
      <c r="E105" s="51">
        <v>185041</v>
      </c>
      <c r="F105" s="3"/>
      <c r="I105" s="7">
        <f t="shared" si="28"/>
        <v>53.643152799982481</v>
      </c>
      <c r="J105" s="16">
        <f t="shared" si="29"/>
        <v>-8.0635445198795779</v>
      </c>
      <c r="K105" s="7">
        <f t="shared" si="30"/>
        <v>5.0593311758360349</v>
      </c>
      <c r="L105" s="7">
        <v>1.89529545220342</v>
      </c>
      <c r="M105" s="53">
        <f t="shared" si="21"/>
        <v>0</v>
      </c>
      <c r="N105" s="53">
        <f t="shared" si="22"/>
        <v>1</v>
      </c>
      <c r="O105" s="53">
        <f t="shared" si="23"/>
        <v>0</v>
      </c>
      <c r="P105" s="53">
        <f t="shared" si="24"/>
        <v>0</v>
      </c>
      <c r="Q105" s="16" t="str">
        <f t="shared" si="25"/>
        <v>n.a.</v>
      </c>
      <c r="R105" s="16">
        <f t="shared" si="25"/>
        <v>5.0593311758360349</v>
      </c>
      <c r="S105" s="16" t="str">
        <f t="shared" si="25"/>
        <v>n.a.</v>
      </c>
      <c r="T105" s="16" t="str">
        <f t="shared" si="19"/>
        <v>n.a.</v>
      </c>
      <c r="U105" s="16" t="str">
        <f t="shared" si="26"/>
        <v>n.a.</v>
      </c>
      <c r="V105" s="16">
        <f t="shared" si="26"/>
        <v>1.89529545220342</v>
      </c>
      <c r="W105" s="16" t="str">
        <f t="shared" si="26"/>
        <v>n.a.</v>
      </c>
      <c r="X105" s="16" t="str">
        <f t="shared" si="20"/>
        <v>n.a.</v>
      </c>
      <c r="Y105" s="3"/>
      <c r="Z105" s="3"/>
      <c r="AA105" s="3"/>
      <c r="AB105" s="3"/>
      <c r="AC105" s="3"/>
      <c r="AD105" s="3"/>
    </row>
    <row r="106" spans="1:30">
      <c r="A106" s="4">
        <f t="shared" si="27"/>
        <v>1964</v>
      </c>
      <c r="B106" s="80">
        <v>26212</v>
      </c>
      <c r="C106" s="35">
        <v>52.548999999999999</v>
      </c>
      <c r="D106" s="3">
        <v>50334</v>
      </c>
      <c r="E106" s="51">
        <v>197098</v>
      </c>
      <c r="F106" s="3"/>
      <c r="I106" s="7">
        <f t="shared" si="28"/>
        <v>52.076131441967654</v>
      </c>
      <c r="J106" s="16">
        <f t="shared" si="29"/>
        <v>-1.0873288714480651</v>
      </c>
      <c r="K106" s="7">
        <f t="shared" si="30"/>
        <v>6.5158532433352567</v>
      </c>
      <c r="L106" s="7">
        <v>1.5693523383909138</v>
      </c>
      <c r="M106" s="53">
        <f t="shared" si="21"/>
        <v>0</v>
      </c>
      <c r="N106" s="53">
        <f t="shared" si="22"/>
        <v>1</v>
      </c>
      <c r="O106" s="53">
        <f t="shared" si="23"/>
        <v>0</v>
      </c>
      <c r="P106" s="53">
        <f t="shared" si="24"/>
        <v>0</v>
      </c>
      <c r="Q106" s="16" t="str">
        <f t="shared" si="25"/>
        <v>n.a.</v>
      </c>
      <c r="R106" s="16">
        <f t="shared" si="25"/>
        <v>6.5158532433352567</v>
      </c>
      <c r="S106" s="16" t="str">
        <f t="shared" si="25"/>
        <v>n.a.</v>
      </c>
      <c r="T106" s="16" t="str">
        <f t="shared" si="19"/>
        <v>n.a.</v>
      </c>
      <c r="U106" s="16" t="str">
        <f t="shared" si="26"/>
        <v>n.a.</v>
      </c>
      <c r="V106" s="16">
        <f t="shared" si="26"/>
        <v>1.5693523383909138</v>
      </c>
      <c r="W106" s="16" t="str">
        <f t="shared" si="26"/>
        <v>n.a.</v>
      </c>
      <c r="X106" s="16" t="str">
        <f t="shared" si="20"/>
        <v>n.a.</v>
      </c>
      <c r="Y106" s="3"/>
      <c r="Z106" s="3"/>
      <c r="AA106" s="3"/>
      <c r="AB106" s="3"/>
      <c r="AC106" s="3"/>
      <c r="AD106" s="3"/>
    </row>
    <row r="107" spans="1:30">
      <c r="A107" s="4">
        <f t="shared" si="27"/>
        <v>1965</v>
      </c>
      <c r="B107" s="80">
        <v>26838</v>
      </c>
      <c r="C107" s="35">
        <v>57.93</v>
      </c>
      <c r="D107" s="3">
        <v>55828</v>
      </c>
      <c r="E107" s="51">
        <v>210203</v>
      </c>
      <c r="F107" s="3"/>
      <c r="I107" s="7">
        <f t="shared" si="28"/>
        <v>48.072651715984811</v>
      </c>
      <c r="J107" s="16">
        <f t="shared" si="29"/>
        <v>-5.7753208576054504</v>
      </c>
      <c r="K107" s="7">
        <f t="shared" si="30"/>
        <v>6.6489766512090487</v>
      </c>
      <c r="L107" s="7">
        <v>2.5945010853476567</v>
      </c>
      <c r="M107" s="53">
        <f t="shared" si="21"/>
        <v>0</v>
      </c>
      <c r="N107" s="53">
        <f t="shared" si="22"/>
        <v>1</v>
      </c>
      <c r="O107" s="53">
        <f t="shared" si="23"/>
        <v>0</v>
      </c>
      <c r="P107" s="53">
        <f t="shared" si="24"/>
        <v>0</v>
      </c>
      <c r="Q107" s="16" t="str">
        <f t="shared" si="25"/>
        <v>n.a.</v>
      </c>
      <c r="R107" s="16">
        <f t="shared" si="25"/>
        <v>6.6489766512090487</v>
      </c>
      <c r="S107" s="16" t="str">
        <f t="shared" si="25"/>
        <v>n.a.</v>
      </c>
      <c r="T107" s="16" t="str">
        <f t="shared" si="19"/>
        <v>n.a.</v>
      </c>
      <c r="U107" s="16" t="str">
        <f t="shared" si="26"/>
        <v>n.a.</v>
      </c>
      <c r="V107" s="16">
        <f t="shared" si="26"/>
        <v>2.5945010853476567</v>
      </c>
      <c r="W107" s="16" t="str">
        <f t="shared" si="26"/>
        <v>n.a.</v>
      </c>
      <c r="X107" s="16" t="str">
        <f t="shared" si="20"/>
        <v>n.a.</v>
      </c>
      <c r="Y107" s="3"/>
      <c r="Z107" s="3"/>
      <c r="AA107" s="3"/>
      <c r="AB107" s="3"/>
      <c r="AC107" s="3"/>
      <c r="AD107" s="3"/>
    </row>
    <row r="108" spans="1:30">
      <c r="A108" s="4">
        <f t="shared" si="27"/>
        <v>1966</v>
      </c>
      <c r="B108" s="80">
        <v>27738</v>
      </c>
      <c r="C108" s="35">
        <v>64.817999999999998</v>
      </c>
      <c r="D108" s="3">
        <v>54569</v>
      </c>
      <c r="E108" s="51">
        <v>223832</v>
      </c>
      <c r="F108" s="3"/>
      <c r="I108" s="7">
        <f t="shared" si="28"/>
        <v>50.831057926661657</v>
      </c>
      <c r="J108" s="16">
        <f t="shared" si="29"/>
        <v>-2.8120948733208238</v>
      </c>
      <c r="K108" s="7">
        <f t="shared" si="30"/>
        <v>6.4837323920210466</v>
      </c>
      <c r="L108" s="7">
        <v>3.6850927320503017</v>
      </c>
      <c r="M108" s="53">
        <f t="shared" si="21"/>
        <v>0</v>
      </c>
      <c r="N108" s="53">
        <f t="shared" si="22"/>
        <v>1</v>
      </c>
      <c r="O108" s="53">
        <f t="shared" si="23"/>
        <v>0</v>
      </c>
      <c r="P108" s="53">
        <f t="shared" si="24"/>
        <v>0</v>
      </c>
      <c r="Q108" s="16" t="str">
        <f t="shared" si="25"/>
        <v>n.a.</v>
      </c>
      <c r="R108" s="16">
        <f t="shared" si="25"/>
        <v>6.4837323920210466</v>
      </c>
      <c r="S108" s="16" t="str">
        <f t="shared" si="25"/>
        <v>n.a.</v>
      </c>
      <c r="T108" s="16" t="str">
        <f t="shared" si="19"/>
        <v>n.a.</v>
      </c>
      <c r="U108" s="16" t="str">
        <f t="shared" si="26"/>
        <v>n.a.</v>
      </c>
      <c r="V108" s="16">
        <f t="shared" si="26"/>
        <v>3.6850927320503017</v>
      </c>
      <c r="W108" s="16" t="str">
        <f t="shared" si="26"/>
        <v>n.a.</v>
      </c>
      <c r="X108" s="16" t="str">
        <f t="shared" si="20"/>
        <v>n.a.</v>
      </c>
      <c r="Y108" s="3"/>
      <c r="Z108" s="3"/>
      <c r="AA108" s="3"/>
      <c r="AB108" s="3"/>
      <c r="AC108" s="3"/>
      <c r="AD108" s="3"/>
    </row>
    <row r="109" spans="1:30">
      <c r="A109" s="4">
        <f t="shared" si="27"/>
        <v>1967</v>
      </c>
      <c r="B109" s="80">
        <v>29844</v>
      </c>
      <c r="C109" s="35">
        <v>69.697999999999993</v>
      </c>
      <c r="D109" s="3">
        <v>59700</v>
      </c>
      <c r="E109" s="51">
        <v>230647</v>
      </c>
      <c r="F109" s="3"/>
      <c r="I109" s="7">
        <f t="shared" si="28"/>
        <v>49.989949748743719</v>
      </c>
      <c r="J109" s="16">
        <f t="shared" si="29"/>
        <v>-2.086181693223935</v>
      </c>
      <c r="K109" s="7">
        <f t="shared" si="30"/>
        <v>3.0446942349619421</v>
      </c>
      <c r="L109" s="7">
        <v>3.221906393158442</v>
      </c>
      <c r="M109" s="53">
        <f t="shared" si="21"/>
        <v>0</v>
      </c>
      <c r="N109" s="53">
        <f t="shared" si="22"/>
        <v>1</v>
      </c>
      <c r="O109" s="53">
        <f t="shared" si="23"/>
        <v>0</v>
      </c>
      <c r="P109" s="53">
        <f t="shared" si="24"/>
        <v>0</v>
      </c>
      <c r="Q109" s="16" t="str">
        <f t="shared" si="25"/>
        <v>n.a.</v>
      </c>
      <c r="R109" s="16">
        <f t="shared" si="25"/>
        <v>3.0446942349619421</v>
      </c>
      <c r="S109" s="16" t="str">
        <f t="shared" si="25"/>
        <v>n.a.</v>
      </c>
      <c r="T109" s="16" t="str">
        <f t="shared" si="19"/>
        <v>n.a.</v>
      </c>
      <c r="U109" s="16" t="str">
        <f t="shared" si="26"/>
        <v>n.a.</v>
      </c>
      <c r="V109" s="16">
        <f t="shared" si="26"/>
        <v>3.221906393158442</v>
      </c>
      <c r="W109" s="16" t="str">
        <f t="shared" si="26"/>
        <v>n.a.</v>
      </c>
      <c r="X109" s="16" t="str">
        <f t="shared" si="20"/>
        <v>n.a.</v>
      </c>
      <c r="Y109" s="3"/>
      <c r="Z109" s="3"/>
      <c r="AA109" s="3"/>
      <c r="AB109" s="3"/>
      <c r="AC109" s="3"/>
      <c r="AD109" s="3"/>
    </row>
    <row r="110" spans="1:30">
      <c r="A110" s="4">
        <f t="shared" si="27"/>
        <v>1968</v>
      </c>
      <c r="B110" s="80">
        <v>32008</v>
      </c>
      <c r="C110" s="35">
        <v>76.131</v>
      </c>
      <c r="D110" s="3">
        <v>63750</v>
      </c>
      <c r="E110" s="51">
        <v>242703</v>
      </c>
      <c r="F110" s="3"/>
      <c r="I110" s="7">
        <f t="shared" si="28"/>
        <v>50.208627450980394</v>
      </c>
      <c r="J110" s="16">
        <f t="shared" si="29"/>
        <v>2.1359757349955828</v>
      </c>
      <c r="K110" s="7">
        <f t="shared" si="30"/>
        <v>5.2270352530056741</v>
      </c>
      <c r="L110" s="7">
        <v>3.6668103654484963</v>
      </c>
      <c r="M110" s="53">
        <f t="shared" si="21"/>
        <v>0</v>
      </c>
      <c r="N110" s="53">
        <f t="shared" si="22"/>
        <v>1</v>
      </c>
      <c r="O110" s="53">
        <f t="shared" si="23"/>
        <v>0</v>
      </c>
      <c r="P110" s="53">
        <f t="shared" si="24"/>
        <v>0</v>
      </c>
      <c r="Q110" s="16" t="str">
        <f t="shared" si="25"/>
        <v>n.a.</v>
      </c>
      <c r="R110" s="16">
        <f t="shared" si="25"/>
        <v>5.2270352530056741</v>
      </c>
      <c r="S110" s="16" t="str">
        <f t="shared" si="25"/>
        <v>n.a.</v>
      </c>
      <c r="T110" s="16" t="str">
        <f t="shared" si="19"/>
        <v>n.a.</v>
      </c>
      <c r="U110" s="16" t="str">
        <f t="shared" si="26"/>
        <v>n.a.</v>
      </c>
      <c r="V110" s="16">
        <f t="shared" si="26"/>
        <v>3.6668103654484963</v>
      </c>
      <c r="W110" s="16" t="str">
        <f t="shared" si="26"/>
        <v>n.a.</v>
      </c>
      <c r="X110" s="16" t="str">
        <f t="shared" si="20"/>
        <v>n.a.</v>
      </c>
      <c r="Y110" s="3"/>
      <c r="Z110" s="3"/>
      <c r="AA110" s="3"/>
      <c r="AB110" s="3"/>
      <c r="AC110" s="3"/>
      <c r="AD110" s="3"/>
    </row>
    <row r="111" spans="1:30">
      <c r="A111" s="4">
        <f t="shared" si="27"/>
        <v>1969</v>
      </c>
      <c r="B111" s="80">
        <v>34355</v>
      </c>
      <c r="C111" s="35">
        <v>83.825000000000003</v>
      </c>
      <c r="D111" s="3">
        <v>69418</v>
      </c>
      <c r="E111" s="51">
        <v>255497</v>
      </c>
      <c r="F111" s="3"/>
      <c r="I111" s="7">
        <f t="shared" si="28"/>
        <v>49.490045809444233</v>
      </c>
      <c r="J111" s="16">
        <f t="shared" si="29"/>
        <v>-1.3410121172174243</v>
      </c>
      <c r="K111" s="7">
        <f t="shared" si="30"/>
        <v>5.2714634759356116</v>
      </c>
      <c r="L111" s="7">
        <v>4.6755425847727006</v>
      </c>
      <c r="M111" s="53">
        <f t="shared" si="21"/>
        <v>0</v>
      </c>
      <c r="N111" s="53">
        <f t="shared" si="22"/>
        <v>1</v>
      </c>
      <c r="O111" s="53">
        <f t="shared" si="23"/>
        <v>0</v>
      </c>
      <c r="P111" s="53">
        <f t="shared" si="24"/>
        <v>0</v>
      </c>
      <c r="Q111" s="16" t="str">
        <f t="shared" si="25"/>
        <v>n.a.</v>
      </c>
      <c r="R111" s="16">
        <f t="shared" si="25"/>
        <v>5.2714634759356116</v>
      </c>
      <c r="S111" s="16" t="str">
        <f t="shared" si="25"/>
        <v>n.a.</v>
      </c>
      <c r="T111" s="16" t="str">
        <f t="shared" si="19"/>
        <v>n.a.</v>
      </c>
      <c r="U111" s="16" t="str">
        <f t="shared" si="26"/>
        <v>n.a.</v>
      </c>
      <c r="V111" s="16">
        <f t="shared" si="26"/>
        <v>4.6755425847727006</v>
      </c>
      <c r="W111" s="16" t="str">
        <f t="shared" si="26"/>
        <v>n.a.</v>
      </c>
      <c r="X111" s="16" t="str">
        <f t="shared" si="20"/>
        <v>n.a.</v>
      </c>
      <c r="Y111" s="3"/>
      <c r="Z111" s="3"/>
      <c r="AA111" s="3"/>
      <c r="AB111" s="3"/>
      <c r="AC111" s="3"/>
      <c r="AD111" s="3"/>
    </row>
    <row r="112" spans="1:30">
      <c r="A112" s="4">
        <f t="shared" si="27"/>
        <v>1970</v>
      </c>
      <c r="B112" s="80">
        <v>35820</v>
      </c>
      <c r="C112" s="35">
        <v>90.179000000000002</v>
      </c>
      <c r="D112" s="3">
        <v>79877</v>
      </c>
      <c r="E112" s="51">
        <v>262098</v>
      </c>
      <c r="F112" s="3"/>
      <c r="I112" s="7">
        <f t="shared" si="28"/>
        <v>44.843947569387936</v>
      </c>
      <c r="J112" s="16">
        <f t="shared" si="29"/>
        <v>-5.1460021793557829</v>
      </c>
      <c r="K112" s="7">
        <f t="shared" si="30"/>
        <v>2.5835919795535789</v>
      </c>
      <c r="L112" s="7">
        <v>2.4678828396885919</v>
      </c>
      <c r="M112" s="53">
        <f t="shared" si="21"/>
        <v>0</v>
      </c>
      <c r="N112" s="53">
        <f t="shared" si="22"/>
        <v>1</v>
      </c>
      <c r="O112" s="53">
        <f t="shared" si="23"/>
        <v>0</v>
      </c>
      <c r="P112" s="53">
        <f t="shared" si="24"/>
        <v>0</v>
      </c>
      <c r="Q112" s="16" t="str">
        <f t="shared" si="25"/>
        <v>n.a.</v>
      </c>
      <c r="R112" s="16">
        <f t="shared" si="25"/>
        <v>2.5835919795535789</v>
      </c>
      <c r="S112" s="16" t="str">
        <f t="shared" si="25"/>
        <v>n.a.</v>
      </c>
      <c r="T112" s="16" t="str">
        <f t="shared" si="19"/>
        <v>n.a.</v>
      </c>
      <c r="U112" s="16" t="str">
        <f t="shared" si="26"/>
        <v>n.a.</v>
      </c>
      <c r="V112" s="16">
        <f t="shared" si="26"/>
        <v>2.4678828396885919</v>
      </c>
      <c r="W112" s="16" t="str">
        <f t="shared" si="26"/>
        <v>n.a.</v>
      </c>
      <c r="X112" s="16" t="str">
        <f t="shared" si="20"/>
        <v>n.a.</v>
      </c>
      <c r="Y112" s="3"/>
      <c r="Z112" s="3"/>
      <c r="AA112" s="3"/>
      <c r="AB112" s="3"/>
      <c r="AC112" s="3"/>
      <c r="AD112" s="3"/>
    </row>
    <row r="113" spans="1:30">
      <c r="A113" s="4">
        <f t="shared" si="27"/>
        <v>1971</v>
      </c>
      <c r="B113" s="80">
        <v>39930</v>
      </c>
      <c r="C113" s="35">
        <v>98.429000000000002</v>
      </c>
      <c r="D113" s="3">
        <v>89105</v>
      </c>
      <c r="E113" s="51">
        <v>276694</v>
      </c>
      <c r="F113" s="3"/>
      <c r="I113" s="7">
        <f t="shared" si="28"/>
        <v>44.812300095393077</v>
      </c>
      <c r="J113" s="16">
        <f t="shared" si="29"/>
        <v>-5.3963273555873172</v>
      </c>
      <c r="K113" s="7">
        <f t="shared" si="30"/>
        <v>5.5689093392547795</v>
      </c>
      <c r="L113" s="7">
        <v>2.83716383602524</v>
      </c>
      <c r="M113" s="53">
        <f t="shared" si="21"/>
        <v>0</v>
      </c>
      <c r="N113" s="53">
        <f t="shared" si="22"/>
        <v>1</v>
      </c>
      <c r="O113" s="53">
        <f t="shared" si="23"/>
        <v>0</v>
      </c>
      <c r="P113" s="53">
        <f t="shared" si="24"/>
        <v>0</v>
      </c>
      <c r="Q113" s="16" t="str">
        <f t="shared" si="25"/>
        <v>n.a.</v>
      </c>
      <c r="R113" s="16">
        <f t="shared" si="25"/>
        <v>5.5689093392547795</v>
      </c>
      <c r="S113" s="16" t="str">
        <f t="shared" si="25"/>
        <v>n.a.</v>
      </c>
      <c r="T113" s="16" t="str">
        <f t="shared" si="19"/>
        <v>n.a.</v>
      </c>
      <c r="U113" s="16" t="str">
        <f t="shared" si="26"/>
        <v>n.a.</v>
      </c>
      <c r="V113" s="16">
        <f t="shared" si="26"/>
        <v>2.83716383602524</v>
      </c>
      <c r="W113" s="16" t="str">
        <f t="shared" si="26"/>
        <v>n.a.</v>
      </c>
      <c r="X113" s="16" t="str">
        <f t="shared" si="20"/>
        <v>n.a.</v>
      </c>
      <c r="Y113" s="3"/>
      <c r="Z113" s="3"/>
      <c r="AA113" s="3"/>
      <c r="AB113" s="3"/>
      <c r="AC113" s="3"/>
      <c r="AD113" s="3"/>
    </row>
    <row r="114" spans="1:30">
      <c r="A114" s="4">
        <f t="shared" si="27"/>
        <v>1972</v>
      </c>
      <c r="B114" s="80">
        <v>43762</v>
      </c>
      <c r="C114" s="35">
        <v>109.913</v>
      </c>
      <c r="D114" s="3">
        <v>98406</v>
      </c>
      <c r="E114" s="51">
        <v>291314</v>
      </c>
      <c r="F114" s="3"/>
      <c r="I114" s="7">
        <f t="shared" si="28"/>
        <v>44.470865597626158</v>
      </c>
      <c r="J114" s="16">
        <f t="shared" si="29"/>
        <v>-5.0191802118180746</v>
      </c>
      <c r="K114" s="7">
        <f t="shared" si="30"/>
        <v>5.2838153339067606</v>
      </c>
      <c r="L114" s="7">
        <v>5.3436680908468581</v>
      </c>
      <c r="M114" s="53">
        <f t="shared" si="21"/>
        <v>0</v>
      </c>
      <c r="N114" s="53">
        <f t="shared" si="22"/>
        <v>1</v>
      </c>
      <c r="O114" s="53">
        <f t="shared" si="23"/>
        <v>0</v>
      </c>
      <c r="P114" s="53">
        <f t="shared" si="24"/>
        <v>0</v>
      </c>
      <c r="Q114" s="16" t="str">
        <f t="shared" si="25"/>
        <v>n.a.</v>
      </c>
      <c r="R114" s="16">
        <f t="shared" si="25"/>
        <v>5.2838153339067606</v>
      </c>
      <c r="S114" s="16" t="str">
        <f t="shared" si="25"/>
        <v>n.a.</v>
      </c>
      <c r="T114" s="16" t="str">
        <f t="shared" si="19"/>
        <v>n.a.</v>
      </c>
      <c r="U114" s="16" t="str">
        <f t="shared" si="26"/>
        <v>n.a.</v>
      </c>
      <c r="V114" s="16">
        <f t="shared" si="26"/>
        <v>5.3436680908468581</v>
      </c>
      <c r="W114" s="16" t="str">
        <f t="shared" si="26"/>
        <v>n.a.</v>
      </c>
      <c r="X114" s="16" t="str">
        <f t="shared" si="20"/>
        <v>n.a.</v>
      </c>
      <c r="Y114" s="3"/>
      <c r="Z114" s="3"/>
      <c r="AA114" s="3"/>
      <c r="AB114" s="3"/>
      <c r="AC114" s="3"/>
      <c r="AD114" s="3"/>
    </row>
    <row r="115" spans="1:30">
      <c r="A115" s="4">
        <f t="shared" si="27"/>
        <v>1973</v>
      </c>
      <c r="B115" s="80">
        <v>46211</v>
      </c>
      <c r="C115" s="35">
        <v>128.95599999999999</v>
      </c>
      <c r="D115" s="3">
        <v>111852</v>
      </c>
      <c r="E115" s="51">
        <v>312176</v>
      </c>
      <c r="F115" s="3"/>
      <c r="I115" s="7">
        <f t="shared" si="28"/>
        <v>41.314415477595396</v>
      </c>
      <c r="J115" s="16">
        <f t="shared" si="29"/>
        <v>-3.5295320917925395</v>
      </c>
      <c r="K115" s="7">
        <f t="shared" si="30"/>
        <v>7.1613448032020521</v>
      </c>
      <c r="L115" s="7">
        <v>11.499232968239257</v>
      </c>
      <c r="M115" s="53">
        <f t="shared" si="21"/>
        <v>0</v>
      </c>
      <c r="N115" s="53">
        <f t="shared" si="22"/>
        <v>1</v>
      </c>
      <c r="O115" s="53">
        <f t="shared" si="23"/>
        <v>0</v>
      </c>
      <c r="P115" s="53">
        <f t="shared" si="24"/>
        <v>0</v>
      </c>
      <c r="Q115" s="16" t="str">
        <f t="shared" si="25"/>
        <v>n.a.</v>
      </c>
      <c r="R115" s="16">
        <f t="shared" si="25"/>
        <v>7.1613448032020521</v>
      </c>
      <c r="S115" s="16" t="str">
        <f t="shared" si="25"/>
        <v>n.a.</v>
      </c>
      <c r="T115" s="16" t="str">
        <f t="shared" si="19"/>
        <v>n.a.</v>
      </c>
      <c r="U115" s="16" t="str">
        <f t="shared" si="26"/>
        <v>n.a.</v>
      </c>
      <c r="V115" s="16">
        <f t="shared" si="26"/>
        <v>11.499232968239257</v>
      </c>
      <c r="W115" s="16" t="str">
        <f t="shared" si="26"/>
        <v>n.a.</v>
      </c>
      <c r="X115" s="16" t="str">
        <f t="shared" si="20"/>
        <v>n.a.</v>
      </c>
      <c r="Y115" s="3"/>
      <c r="Z115" s="3"/>
      <c r="AA115" s="3"/>
      <c r="AB115" s="3"/>
      <c r="AC115" s="3"/>
      <c r="AD115" s="3"/>
    </row>
    <row r="116" spans="1:30">
      <c r="A116" s="4">
        <f t="shared" si="27"/>
        <v>1974</v>
      </c>
      <c r="B116" s="80">
        <v>49057</v>
      </c>
      <c r="C116" s="35">
        <v>154.03800000000001</v>
      </c>
      <c r="D116" s="3">
        <v>129729.99999999999</v>
      </c>
      <c r="E116" s="51">
        <v>324928</v>
      </c>
      <c r="F116" s="3"/>
      <c r="I116" s="7">
        <f t="shared" si="28"/>
        <v>37.814692052724894</v>
      </c>
      <c r="J116" s="16">
        <f t="shared" si="29"/>
        <v>-6.9976080426681833</v>
      </c>
      <c r="K116" s="7">
        <f t="shared" si="30"/>
        <v>4.0848751986059195</v>
      </c>
      <c r="L116" s="7">
        <v>14.149898597593769</v>
      </c>
      <c r="M116" s="53">
        <f t="shared" si="21"/>
        <v>0</v>
      </c>
      <c r="N116" s="53">
        <f t="shared" si="22"/>
        <v>1</v>
      </c>
      <c r="O116" s="53">
        <f t="shared" si="23"/>
        <v>0</v>
      </c>
      <c r="P116" s="53">
        <f t="shared" si="24"/>
        <v>0</v>
      </c>
      <c r="Q116" s="16" t="str">
        <f t="shared" si="25"/>
        <v>n.a.</v>
      </c>
      <c r="R116" s="16">
        <f t="shared" si="25"/>
        <v>4.0848751986059195</v>
      </c>
      <c r="S116" s="16" t="str">
        <f t="shared" si="25"/>
        <v>n.a.</v>
      </c>
      <c r="T116" s="16" t="str">
        <f t="shared" si="19"/>
        <v>n.a.</v>
      </c>
      <c r="U116" s="16" t="str">
        <f t="shared" si="26"/>
        <v>n.a.</v>
      </c>
      <c r="V116" s="16">
        <f t="shared" si="26"/>
        <v>14.149898597593769</v>
      </c>
      <c r="W116" s="16" t="str">
        <f t="shared" si="26"/>
        <v>n.a.</v>
      </c>
      <c r="X116" s="16" t="str">
        <f t="shared" si="20"/>
        <v>n.a.</v>
      </c>
      <c r="Y116" s="3"/>
      <c r="Z116" s="3"/>
      <c r="AA116" s="3"/>
      <c r="AB116" s="3"/>
      <c r="AC116" s="3"/>
      <c r="AD116" s="3"/>
    </row>
    <row r="117" spans="1:30">
      <c r="A117" s="4">
        <f t="shared" si="27"/>
        <v>1975</v>
      </c>
      <c r="B117" s="80">
        <v>55125</v>
      </c>
      <c r="C117" s="35">
        <v>173.62100000000001</v>
      </c>
      <c r="D117" s="3">
        <v>148702</v>
      </c>
      <c r="E117" s="51">
        <v>332269</v>
      </c>
      <c r="F117" s="3"/>
      <c r="I117" s="7">
        <f t="shared" si="28"/>
        <v>37.070785867036086</v>
      </c>
      <c r="J117" s="16">
        <f t="shared" si="29"/>
        <v>-7.4000797305900718</v>
      </c>
      <c r="K117" s="7">
        <f t="shared" si="30"/>
        <v>2.2592697459129507</v>
      </c>
      <c r="L117" s="7">
        <v>9.315108839503953</v>
      </c>
      <c r="M117" s="53">
        <f t="shared" si="21"/>
        <v>0</v>
      </c>
      <c r="N117" s="53">
        <f t="shared" si="22"/>
        <v>1</v>
      </c>
      <c r="O117" s="53">
        <f t="shared" si="23"/>
        <v>0</v>
      </c>
      <c r="P117" s="53">
        <f t="shared" si="24"/>
        <v>0</v>
      </c>
      <c r="Q117" s="16" t="str">
        <f t="shared" si="25"/>
        <v>n.a.</v>
      </c>
      <c r="R117" s="16">
        <f t="shared" si="25"/>
        <v>2.2592697459129507</v>
      </c>
      <c r="S117" s="16" t="str">
        <f t="shared" si="25"/>
        <v>n.a.</v>
      </c>
      <c r="T117" s="16" t="str">
        <f t="shared" si="19"/>
        <v>n.a.</v>
      </c>
      <c r="U117" s="16" t="str">
        <f t="shared" si="26"/>
        <v>n.a.</v>
      </c>
      <c r="V117" s="16">
        <f t="shared" si="26"/>
        <v>9.315108839503953</v>
      </c>
      <c r="W117" s="16" t="str">
        <f t="shared" si="26"/>
        <v>n.a.</v>
      </c>
      <c r="X117" s="16" t="str">
        <f t="shared" si="20"/>
        <v>n.a.</v>
      </c>
      <c r="Y117" s="3"/>
      <c r="Z117" s="3"/>
      <c r="AA117" s="3"/>
      <c r="AB117" s="3"/>
      <c r="AC117" s="3"/>
      <c r="AD117" s="3"/>
    </row>
    <row r="118" spans="1:30">
      <c r="A118" s="4">
        <f t="shared" si="27"/>
        <v>1976</v>
      </c>
      <c r="B118" s="80">
        <v>61928</v>
      </c>
      <c r="C118" s="35">
        <v>199.994</v>
      </c>
      <c r="D118" s="3">
        <v>170709</v>
      </c>
      <c r="E118" s="51">
        <v>350467</v>
      </c>
      <c r="F118" s="3"/>
      <c r="I118" s="7">
        <f t="shared" si="28"/>
        <v>36.276939118617065</v>
      </c>
      <c r="J118" s="16">
        <f t="shared" si="29"/>
        <v>-5.0374763589783313</v>
      </c>
      <c r="K118" s="7">
        <f t="shared" si="30"/>
        <v>5.4768877024338636</v>
      </c>
      <c r="L118" s="7">
        <v>6.9639566157747979</v>
      </c>
      <c r="M118" s="53">
        <f t="shared" si="21"/>
        <v>0</v>
      </c>
      <c r="N118" s="53">
        <f t="shared" si="22"/>
        <v>1</v>
      </c>
      <c r="O118" s="53">
        <f t="shared" si="23"/>
        <v>0</v>
      </c>
      <c r="P118" s="53">
        <f t="shared" si="24"/>
        <v>0</v>
      </c>
      <c r="Q118" s="16" t="str">
        <f t="shared" si="25"/>
        <v>n.a.</v>
      </c>
      <c r="R118" s="16">
        <f t="shared" si="25"/>
        <v>5.4768877024338636</v>
      </c>
      <c r="S118" s="16" t="str">
        <f t="shared" si="25"/>
        <v>n.a.</v>
      </c>
      <c r="T118" s="16" t="str">
        <f t="shared" si="19"/>
        <v>n.a.</v>
      </c>
      <c r="U118" s="16" t="str">
        <f t="shared" si="26"/>
        <v>n.a.</v>
      </c>
      <c r="V118" s="16">
        <f t="shared" si="26"/>
        <v>6.9639566157747979</v>
      </c>
      <c r="W118" s="16" t="str">
        <f t="shared" si="26"/>
        <v>n.a.</v>
      </c>
      <c r="X118" s="16" t="str">
        <f t="shared" si="20"/>
        <v>n.a.</v>
      </c>
      <c r="Y118" s="3"/>
      <c r="Z118" s="3"/>
      <c r="AA118" s="3"/>
      <c r="AB118" s="3"/>
      <c r="AC118" s="3"/>
      <c r="AD118" s="3"/>
    </row>
    <row r="119" spans="1:30">
      <c r="A119" s="4">
        <f t="shared" si="27"/>
        <v>1977</v>
      </c>
      <c r="B119" s="80">
        <v>69735</v>
      </c>
      <c r="C119" s="35">
        <v>220.97300000000001</v>
      </c>
      <c r="D119" s="3">
        <v>191532</v>
      </c>
      <c r="E119" s="51">
        <v>362245</v>
      </c>
      <c r="F119" s="3"/>
      <c r="I119" s="7">
        <f t="shared" si="28"/>
        <v>36.409059582732908</v>
      </c>
      <c r="J119" s="16">
        <f t="shared" si="29"/>
        <v>-1.4056324699919855</v>
      </c>
      <c r="K119" s="7">
        <f t="shared" si="30"/>
        <v>3.3606587781445985</v>
      </c>
      <c r="L119" s="7">
        <v>8.4885253327591297</v>
      </c>
      <c r="M119" s="53">
        <f t="shared" si="21"/>
        <v>0</v>
      </c>
      <c r="N119" s="53">
        <f t="shared" si="22"/>
        <v>1</v>
      </c>
      <c r="O119" s="53">
        <f t="shared" si="23"/>
        <v>0</v>
      </c>
      <c r="P119" s="53">
        <f t="shared" si="24"/>
        <v>0</v>
      </c>
      <c r="Q119" s="16" t="str">
        <f t="shared" si="25"/>
        <v>n.a.</v>
      </c>
      <c r="R119" s="16">
        <f t="shared" si="25"/>
        <v>3.3606587781445985</v>
      </c>
      <c r="S119" s="16" t="str">
        <f t="shared" si="25"/>
        <v>n.a.</v>
      </c>
      <c r="T119" s="16" t="str">
        <f t="shared" si="19"/>
        <v>n.a.</v>
      </c>
      <c r="U119" s="16" t="str">
        <f t="shared" si="26"/>
        <v>n.a.</v>
      </c>
      <c r="V119" s="16">
        <f t="shared" si="26"/>
        <v>8.4885253327591297</v>
      </c>
      <c r="W119" s="16" t="str">
        <f t="shared" si="26"/>
        <v>n.a.</v>
      </c>
      <c r="X119" s="16" t="str">
        <f t="shared" si="20"/>
        <v>n.a.</v>
      </c>
      <c r="Y119" s="3"/>
      <c r="Z119" s="3"/>
      <c r="AA119" s="3"/>
      <c r="AB119" s="3"/>
      <c r="AC119" s="3"/>
      <c r="AD119" s="3"/>
    </row>
    <row r="120" spans="1:30">
      <c r="A120" s="4">
        <f t="shared" si="27"/>
        <v>1978</v>
      </c>
      <c r="B120" s="80">
        <v>82355</v>
      </c>
      <c r="C120" s="35">
        <v>244.87700000000001</v>
      </c>
      <c r="D120" s="3">
        <v>241225</v>
      </c>
      <c r="E120" s="51">
        <v>376894</v>
      </c>
      <c r="F120" s="3"/>
      <c r="I120" s="7">
        <f t="shared" si="28"/>
        <v>34.140325422323556</v>
      </c>
      <c r="J120" s="16">
        <f t="shared" si="29"/>
        <v>-2.93046044471253</v>
      </c>
      <c r="K120" s="7">
        <f t="shared" si="30"/>
        <v>4.0439481566343138</v>
      </c>
      <c r="L120" s="7">
        <v>8.7732374086388045</v>
      </c>
      <c r="M120" s="53">
        <f t="shared" si="21"/>
        <v>0</v>
      </c>
      <c r="N120" s="53">
        <f t="shared" si="22"/>
        <v>1</v>
      </c>
      <c r="O120" s="53">
        <f t="shared" si="23"/>
        <v>0</v>
      </c>
      <c r="P120" s="53">
        <f t="shared" si="24"/>
        <v>0</v>
      </c>
      <c r="Q120" s="16" t="str">
        <f t="shared" si="25"/>
        <v>n.a.</v>
      </c>
      <c r="R120" s="16">
        <f t="shared" si="25"/>
        <v>4.0439481566343138</v>
      </c>
      <c r="S120" s="16" t="str">
        <f t="shared" si="25"/>
        <v>n.a.</v>
      </c>
      <c r="T120" s="16" t="str">
        <f t="shared" si="19"/>
        <v>n.a.</v>
      </c>
      <c r="U120" s="16" t="str">
        <f t="shared" si="26"/>
        <v>n.a.</v>
      </c>
      <c r="V120" s="16">
        <f t="shared" si="26"/>
        <v>8.7732374086388045</v>
      </c>
      <c r="W120" s="16" t="str">
        <f t="shared" si="26"/>
        <v>n.a.</v>
      </c>
      <c r="X120" s="16" t="str">
        <f t="shared" si="20"/>
        <v>n.a.</v>
      </c>
      <c r="Y120" s="3"/>
      <c r="Z120" s="3"/>
      <c r="AA120" s="3"/>
      <c r="AB120" s="3"/>
      <c r="AC120" s="3"/>
      <c r="AD120" s="3"/>
    </row>
    <row r="121" spans="1:30">
      <c r="A121" s="4">
        <f t="shared" si="27"/>
        <v>1979</v>
      </c>
      <c r="B121" s="80">
        <v>100492</v>
      </c>
      <c r="C121" s="35">
        <v>279.577</v>
      </c>
      <c r="D121" s="3">
        <v>266107</v>
      </c>
      <c r="E121" s="51">
        <v>392561</v>
      </c>
      <c r="F121" s="3"/>
      <c r="I121" s="7">
        <f t="shared" si="28"/>
        <v>37.76375668434126</v>
      </c>
      <c r="J121" s="16">
        <f t="shared" si="29"/>
        <v>1.4868175657241949</v>
      </c>
      <c r="K121" s="7">
        <f t="shared" si="30"/>
        <v>4.1568716933673588</v>
      </c>
      <c r="L121" s="7">
        <v>9.3338187410670681</v>
      </c>
      <c r="M121" s="53">
        <f t="shared" si="21"/>
        <v>0</v>
      </c>
      <c r="N121" s="53">
        <f t="shared" si="22"/>
        <v>1</v>
      </c>
      <c r="O121" s="53">
        <f t="shared" si="23"/>
        <v>0</v>
      </c>
      <c r="P121" s="53">
        <f t="shared" si="24"/>
        <v>0</v>
      </c>
      <c r="Q121" s="16" t="str">
        <f t="shared" si="25"/>
        <v>n.a.</v>
      </c>
      <c r="R121" s="16">
        <f t="shared" si="25"/>
        <v>4.1568716933673588</v>
      </c>
      <c r="S121" s="16" t="str">
        <f t="shared" si="25"/>
        <v>n.a.</v>
      </c>
      <c r="T121" s="16" t="str">
        <f t="shared" si="19"/>
        <v>n.a.</v>
      </c>
      <c r="U121" s="16" t="str">
        <f t="shared" si="26"/>
        <v>n.a.</v>
      </c>
      <c r="V121" s="16">
        <f t="shared" si="26"/>
        <v>9.3338187410670681</v>
      </c>
      <c r="W121" s="16" t="str">
        <f t="shared" si="26"/>
        <v>n.a.</v>
      </c>
      <c r="X121" s="16" t="str">
        <f t="shared" si="20"/>
        <v>n.a.</v>
      </c>
      <c r="Y121" s="3"/>
      <c r="Z121" s="3"/>
      <c r="AA121" s="3"/>
      <c r="AB121" s="3"/>
      <c r="AC121" s="3"/>
      <c r="AD121" s="3"/>
    </row>
    <row r="122" spans="1:30">
      <c r="A122" s="4">
        <f t="shared" si="27"/>
        <v>1980</v>
      </c>
      <c r="B122" s="80">
        <v>110611</v>
      </c>
      <c r="C122" s="77">
        <v>314.39</v>
      </c>
      <c r="D122" s="3">
        <v>314698</v>
      </c>
      <c r="E122" s="51">
        <v>397814</v>
      </c>
      <c r="F122" s="3">
        <v>1025780</v>
      </c>
      <c r="I122" s="7">
        <f t="shared" si="28"/>
        <v>35.148300910714397</v>
      </c>
      <c r="J122" s="16">
        <f t="shared" si="29"/>
        <v>-1.2607586720185111</v>
      </c>
      <c r="K122" s="7">
        <v>2.1629999999999998</v>
      </c>
      <c r="L122" s="7">
        <v>10.106999999999999</v>
      </c>
      <c r="M122" s="53">
        <f t="shared" si="21"/>
        <v>0</v>
      </c>
      <c r="N122" s="53">
        <f t="shared" si="22"/>
        <v>1</v>
      </c>
      <c r="O122" s="53">
        <f t="shared" si="23"/>
        <v>0</v>
      </c>
      <c r="P122" s="53">
        <f t="shared" si="24"/>
        <v>0</v>
      </c>
      <c r="Q122" s="16" t="str">
        <f t="shared" si="25"/>
        <v>n.a.</v>
      </c>
      <c r="R122" s="16">
        <f t="shared" si="25"/>
        <v>2.1629999999999998</v>
      </c>
      <c r="S122" s="16" t="str">
        <f t="shared" si="25"/>
        <v>n.a.</v>
      </c>
      <c r="T122" s="16" t="str">
        <f t="shared" si="19"/>
        <v>n.a.</v>
      </c>
      <c r="U122" s="16" t="str">
        <f t="shared" si="26"/>
        <v>n.a.</v>
      </c>
      <c r="V122" s="16">
        <f t="shared" si="26"/>
        <v>10.106999999999999</v>
      </c>
      <c r="W122" s="16" t="str">
        <f t="shared" si="26"/>
        <v>n.a.</v>
      </c>
      <c r="X122" s="16" t="str">
        <f t="shared" si="20"/>
        <v>n.a.</v>
      </c>
      <c r="Y122" s="3"/>
      <c r="Z122" s="3"/>
      <c r="AA122" s="3"/>
      <c r="AB122" s="3"/>
      <c r="AC122" s="3"/>
      <c r="AD122" s="3"/>
    </row>
    <row r="123" spans="1:30">
      <c r="A123" s="4">
        <f t="shared" si="27"/>
        <v>1981</v>
      </c>
      <c r="B123" s="80">
        <v>127665</v>
      </c>
      <c r="C123" s="35">
        <v>360.471</v>
      </c>
      <c r="D123" s="3">
        <v>360827</v>
      </c>
      <c r="E123" s="51">
        <v>410164</v>
      </c>
      <c r="F123" s="3">
        <v>1041654</v>
      </c>
      <c r="I123" s="7">
        <f t="shared" si="28"/>
        <v>35.381221471785651</v>
      </c>
      <c r="J123" s="16">
        <f t="shared" si="29"/>
        <v>1.2408960494620942</v>
      </c>
      <c r="K123" s="7">
        <v>3.5030000000000001</v>
      </c>
      <c r="L123" s="7">
        <v>12.472</v>
      </c>
      <c r="M123" s="53">
        <f t="shared" si="21"/>
        <v>0</v>
      </c>
      <c r="N123" s="53">
        <f t="shared" si="22"/>
        <v>1</v>
      </c>
      <c r="O123" s="53">
        <f t="shared" si="23"/>
        <v>0</v>
      </c>
      <c r="P123" s="53">
        <f t="shared" si="24"/>
        <v>0</v>
      </c>
      <c r="Q123" s="16" t="str">
        <f t="shared" si="25"/>
        <v>n.a.</v>
      </c>
      <c r="R123" s="16">
        <f t="shared" si="25"/>
        <v>3.5030000000000001</v>
      </c>
      <c r="S123" s="16" t="str">
        <f t="shared" si="25"/>
        <v>n.a.</v>
      </c>
      <c r="T123" s="16" t="str">
        <f t="shared" si="19"/>
        <v>n.a.</v>
      </c>
      <c r="U123" s="16" t="str">
        <f t="shared" si="26"/>
        <v>n.a.</v>
      </c>
      <c r="V123" s="16">
        <f t="shared" si="26"/>
        <v>12.472</v>
      </c>
      <c r="W123" s="16" t="str">
        <f t="shared" si="26"/>
        <v>n.a.</v>
      </c>
      <c r="X123" s="16" t="str">
        <f t="shared" si="20"/>
        <v>n.a.</v>
      </c>
      <c r="Y123" s="3"/>
      <c r="Z123" s="3"/>
      <c r="AA123" s="3"/>
      <c r="AB123" s="3"/>
      <c r="AC123" s="3"/>
      <c r="AD123" s="3"/>
    </row>
    <row r="124" spans="1:30">
      <c r="A124" s="4">
        <f t="shared" si="27"/>
        <v>1982</v>
      </c>
      <c r="B124" s="80">
        <v>144505</v>
      </c>
      <c r="C124" s="35">
        <v>379.85899999999998</v>
      </c>
      <c r="D124" s="3">
        <v>399185</v>
      </c>
      <c r="E124" s="51">
        <v>397671</v>
      </c>
      <c r="F124" s="3">
        <v>1042955.9999999999</v>
      </c>
      <c r="I124" s="7">
        <f t="shared" si="28"/>
        <v>36.20000751531245</v>
      </c>
      <c r="J124" s="16">
        <f t="shared" si="29"/>
        <v>-1.5637491690288101</v>
      </c>
      <c r="K124" s="7">
        <v>-2.859</v>
      </c>
      <c r="L124" s="7">
        <v>10.769</v>
      </c>
      <c r="M124" s="53">
        <f t="shared" si="21"/>
        <v>0</v>
      </c>
      <c r="N124" s="53">
        <f t="shared" si="22"/>
        <v>1</v>
      </c>
      <c r="O124" s="53">
        <f t="shared" si="23"/>
        <v>0</v>
      </c>
      <c r="P124" s="53">
        <f t="shared" si="24"/>
        <v>0</v>
      </c>
      <c r="Q124" s="16" t="str">
        <f t="shared" si="25"/>
        <v>n.a.</v>
      </c>
      <c r="R124" s="16">
        <f t="shared" si="25"/>
        <v>-2.859</v>
      </c>
      <c r="S124" s="16" t="str">
        <f t="shared" si="25"/>
        <v>n.a.</v>
      </c>
      <c r="T124" s="16" t="str">
        <f t="shared" si="19"/>
        <v>n.a.</v>
      </c>
      <c r="U124" s="16" t="str">
        <f t="shared" si="26"/>
        <v>n.a.</v>
      </c>
      <c r="V124" s="16">
        <f t="shared" si="26"/>
        <v>10.769</v>
      </c>
      <c r="W124" s="16" t="str">
        <f t="shared" si="26"/>
        <v>n.a.</v>
      </c>
      <c r="X124" s="16" t="str">
        <f t="shared" si="20"/>
        <v>n.a.</v>
      </c>
      <c r="Y124" s="3"/>
      <c r="Z124" s="3"/>
      <c r="AA124" s="3"/>
      <c r="AB124" s="3"/>
      <c r="AC124" s="3"/>
      <c r="AD124" s="3"/>
    </row>
    <row r="125" spans="1:30">
      <c r="A125" s="4">
        <f t="shared" si="27"/>
        <v>1983</v>
      </c>
      <c r="B125" s="80">
        <v>173091</v>
      </c>
      <c r="C125" s="35">
        <v>411.38600000000002</v>
      </c>
      <c r="D125" s="3">
        <v>443475</v>
      </c>
      <c r="E125" s="51">
        <v>409246</v>
      </c>
      <c r="F125" s="3">
        <v>1083286</v>
      </c>
      <c r="I125" s="7">
        <f t="shared" si="28"/>
        <v>39.030610519194994</v>
      </c>
      <c r="J125" s="16">
        <f t="shared" si="29"/>
        <v>3.8823096084805968</v>
      </c>
      <c r="K125" s="7">
        <v>2.718</v>
      </c>
      <c r="L125" s="7">
        <v>5.8639999999999999</v>
      </c>
      <c r="M125" s="53">
        <f t="shared" si="21"/>
        <v>0</v>
      </c>
      <c r="N125" s="53">
        <f t="shared" si="22"/>
        <v>1</v>
      </c>
      <c r="O125" s="53">
        <f t="shared" si="23"/>
        <v>0</v>
      </c>
      <c r="P125" s="53">
        <f t="shared" si="24"/>
        <v>0</v>
      </c>
      <c r="Q125" s="16" t="str">
        <f t="shared" si="25"/>
        <v>n.a.</v>
      </c>
      <c r="R125" s="16">
        <f t="shared" si="25"/>
        <v>2.718</v>
      </c>
      <c r="S125" s="16" t="str">
        <f t="shared" si="25"/>
        <v>n.a.</v>
      </c>
      <c r="T125" s="16" t="str">
        <f t="shared" si="19"/>
        <v>n.a.</v>
      </c>
      <c r="U125" s="16" t="str">
        <f t="shared" si="26"/>
        <v>n.a.</v>
      </c>
      <c r="V125" s="16">
        <f t="shared" si="26"/>
        <v>5.8639999999999999</v>
      </c>
      <c r="W125" s="16" t="str">
        <f t="shared" si="26"/>
        <v>n.a.</v>
      </c>
      <c r="X125" s="16" t="str">
        <f t="shared" si="20"/>
        <v>n.a.</v>
      </c>
      <c r="Y125" s="3"/>
      <c r="Z125" s="3"/>
      <c r="AA125" s="3"/>
      <c r="AB125" s="3"/>
      <c r="AC125" s="3"/>
      <c r="AD125" s="3"/>
    </row>
    <row r="126" spans="1:30">
      <c r="A126" s="4">
        <f t="shared" si="27"/>
        <v>1984</v>
      </c>
      <c r="B126" s="80">
        <v>209304</v>
      </c>
      <c r="C126" s="35">
        <v>449.58199999999999</v>
      </c>
      <c r="D126" s="3">
        <v>498656</v>
      </c>
      <c r="E126" s="51">
        <v>432711</v>
      </c>
      <c r="F126" s="3">
        <v>1147136</v>
      </c>
      <c r="I126" s="7">
        <f t="shared" si="28"/>
        <v>41.973625104280302</v>
      </c>
      <c r="J126" s="16">
        <f t="shared" si="29"/>
        <v>6.5924036324946513</v>
      </c>
      <c r="K126" s="7">
        <v>5.8140000000000001</v>
      </c>
      <c r="L126" s="7">
        <v>4.3049999999999997</v>
      </c>
      <c r="M126" s="53">
        <f t="shared" si="21"/>
        <v>0</v>
      </c>
      <c r="N126" s="53">
        <f t="shared" si="22"/>
        <v>1</v>
      </c>
      <c r="O126" s="53">
        <f t="shared" si="23"/>
        <v>0</v>
      </c>
      <c r="P126" s="53">
        <f t="shared" si="24"/>
        <v>0</v>
      </c>
      <c r="Q126" s="16" t="str">
        <f t="shared" si="25"/>
        <v>n.a.</v>
      </c>
      <c r="R126" s="16">
        <f t="shared" si="25"/>
        <v>5.8140000000000001</v>
      </c>
      <c r="S126" s="16" t="str">
        <f t="shared" si="25"/>
        <v>n.a.</v>
      </c>
      <c r="T126" s="16" t="str">
        <f t="shared" si="19"/>
        <v>n.a.</v>
      </c>
      <c r="U126" s="16" t="str">
        <f t="shared" si="26"/>
        <v>n.a.</v>
      </c>
      <c r="V126" s="16">
        <f t="shared" si="26"/>
        <v>4.3049999999999997</v>
      </c>
      <c r="W126" s="16" t="str">
        <f t="shared" si="26"/>
        <v>n.a.</v>
      </c>
      <c r="X126" s="16" t="str">
        <f t="shared" si="20"/>
        <v>n.a.</v>
      </c>
      <c r="Y126" s="3"/>
      <c r="Z126" s="3"/>
      <c r="AA126" s="3"/>
      <c r="AB126" s="3"/>
      <c r="AC126" s="3"/>
      <c r="AD126" s="3"/>
    </row>
    <row r="127" spans="1:30">
      <c r="A127" s="4">
        <f t="shared" si="27"/>
        <v>1985</v>
      </c>
      <c r="B127" s="80">
        <v>250515</v>
      </c>
      <c r="C127" s="35">
        <v>485.714</v>
      </c>
      <c r="D127" s="3">
        <v>552432</v>
      </c>
      <c r="E127" s="51">
        <v>456107</v>
      </c>
      <c r="F127" s="3">
        <v>1208554</v>
      </c>
      <c r="I127" s="7">
        <f t="shared" si="28"/>
        <v>45.347662698757496</v>
      </c>
      <c r="J127" s="16">
        <f t="shared" si="29"/>
        <v>9.1476551834450461</v>
      </c>
      <c r="K127" s="7">
        <v>4.78</v>
      </c>
      <c r="L127" s="7">
        <v>3.9620000000000002</v>
      </c>
      <c r="M127" s="53">
        <f t="shared" si="21"/>
        <v>0</v>
      </c>
      <c r="N127" s="53">
        <f t="shared" si="22"/>
        <v>1</v>
      </c>
      <c r="O127" s="53">
        <f t="shared" si="23"/>
        <v>0</v>
      </c>
      <c r="P127" s="53">
        <f t="shared" si="24"/>
        <v>0</v>
      </c>
      <c r="Q127" s="16" t="str">
        <f t="shared" si="25"/>
        <v>n.a.</v>
      </c>
      <c r="R127" s="16">
        <f t="shared" si="25"/>
        <v>4.78</v>
      </c>
      <c r="S127" s="16" t="str">
        <f t="shared" si="25"/>
        <v>n.a.</v>
      </c>
      <c r="T127" s="16" t="str">
        <f t="shared" si="19"/>
        <v>n.a.</v>
      </c>
      <c r="U127" s="16" t="str">
        <f t="shared" si="26"/>
        <v>n.a.</v>
      </c>
      <c r="V127" s="16">
        <f t="shared" si="26"/>
        <v>3.9620000000000002</v>
      </c>
      <c r="W127" s="16" t="str">
        <f t="shared" si="26"/>
        <v>n.a.</v>
      </c>
      <c r="X127" s="16" t="str">
        <f t="shared" si="20"/>
        <v>n.a.</v>
      </c>
      <c r="Y127" s="3"/>
      <c r="Z127" s="3"/>
      <c r="AA127" s="3"/>
      <c r="AB127" s="3"/>
      <c r="AC127" s="3"/>
      <c r="AD127" s="3"/>
    </row>
    <row r="128" spans="1:30">
      <c r="A128" s="4">
        <f t="shared" si="27"/>
        <v>1986</v>
      </c>
      <c r="B128" s="80">
        <v>284037</v>
      </c>
      <c r="C128" s="35">
        <v>512.54100000000005</v>
      </c>
      <c r="D128" s="3">
        <v>570893</v>
      </c>
      <c r="E128" s="51">
        <v>468055</v>
      </c>
      <c r="F128" s="3">
        <v>1257350</v>
      </c>
      <c r="I128" s="7">
        <f t="shared" si="28"/>
        <v>49.753106098690999</v>
      </c>
      <c r="J128" s="16">
        <f t="shared" si="29"/>
        <v>10.722495579496005</v>
      </c>
      <c r="K128" s="7">
        <v>2.4209999999999998</v>
      </c>
      <c r="L128" s="7">
        <v>4.1950000000000003</v>
      </c>
      <c r="M128" s="53">
        <f t="shared" si="21"/>
        <v>0</v>
      </c>
      <c r="N128" s="53">
        <f t="shared" si="22"/>
        <v>1</v>
      </c>
      <c r="O128" s="53">
        <f t="shared" si="23"/>
        <v>0</v>
      </c>
      <c r="P128" s="53">
        <f t="shared" si="24"/>
        <v>0</v>
      </c>
      <c r="Q128" s="16" t="str">
        <f t="shared" si="25"/>
        <v>n.a.</v>
      </c>
      <c r="R128" s="16">
        <f t="shared" si="25"/>
        <v>2.4209999999999998</v>
      </c>
      <c r="S128" s="16" t="str">
        <f t="shared" si="25"/>
        <v>n.a.</v>
      </c>
      <c r="T128" s="16" t="str">
        <f t="shared" si="19"/>
        <v>n.a.</v>
      </c>
      <c r="U128" s="16" t="str">
        <f t="shared" si="26"/>
        <v>n.a.</v>
      </c>
      <c r="V128" s="16">
        <f t="shared" si="26"/>
        <v>4.1950000000000003</v>
      </c>
      <c r="W128" s="16" t="str">
        <f t="shared" si="26"/>
        <v>n.a.</v>
      </c>
      <c r="X128" s="16" t="str">
        <f t="shared" si="20"/>
        <v>n.a.</v>
      </c>
      <c r="Y128" s="3"/>
      <c r="Z128" s="3"/>
      <c r="AA128" s="3"/>
      <c r="AB128" s="3"/>
      <c r="AC128" s="3"/>
      <c r="AD128" s="3"/>
    </row>
    <row r="129" spans="1:30">
      <c r="A129" s="4">
        <f t="shared" si="27"/>
        <v>1987</v>
      </c>
      <c r="B129" s="80">
        <v>318277</v>
      </c>
      <c r="C129" s="35">
        <v>558.94899999999996</v>
      </c>
      <c r="D129" s="3">
        <v>622867</v>
      </c>
      <c r="E129" s="51">
        <v>487138</v>
      </c>
      <c r="F129" s="3">
        <v>1279731</v>
      </c>
      <c r="I129" s="7">
        <f t="shared" si="28"/>
        <v>51.098709676383564</v>
      </c>
      <c r="J129" s="16">
        <f t="shared" si="29"/>
        <v>9.1250845721032618</v>
      </c>
      <c r="K129" s="7">
        <v>4.2530000000000001</v>
      </c>
      <c r="L129" s="7">
        <v>4.3559999999999999</v>
      </c>
      <c r="M129" s="53">
        <f t="shared" si="21"/>
        <v>0</v>
      </c>
      <c r="N129" s="53">
        <f t="shared" si="22"/>
        <v>1</v>
      </c>
      <c r="O129" s="53">
        <f t="shared" si="23"/>
        <v>0</v>
      </c>
      <c r="P129" s="53">
        <f t="shared" si="24"/>
        <v>0</v>
      </c>
      <c r="Q129" s="16" t="str">
        <f t="shared" si="25"/>
        <v>n.a.</v>
      </c>
      <c r="R129" s="16">
        <f t="shared" si="25"/>
        <v>4.2530000000000001</v>
      </c>
      <c r="S129" s="16" t="str">
        <f t="shared" si="25"/>
        <v>n.a.</v>
      </c>
      <c r="T129" s="16" t="str">
        <f t="shared" si="19"/>
        <v>n.a.</v>
      </c>
      <c r="U129" s="16" t="str">
        <f t="shared" si="26"/>
        <v>n.a.</v>
      </c>
      <c r="V129" s="16">
        <f t="shared" si="26"/>
        <v>4.3559999999999999</v>
      </c>
      <c r="W129" s="16" t="str">
        <f t="shared" si="26"/>
        <v>n.a.</v>
      </c>
      <c r="X129" s="16" t="str">
        <f t="shared" si="20"/>
        <v>n.a.</v>
      </c>
      <c r="Y129" s="3"/>
      <c r="Z129" s="3"/>
      <c r="AA129" s="3"/>
      <c r="AB129" s="3"/>
      <c r="AC129" s="3"/>
      <c r="AD129" s="3"/>
    </row>
    <row r="130" spans="1:30">
      <c r="A130" s="4">
        <f t="shared" si="27"/>
        <v>1988</v>
      </c>
      <c r="B130" s="80">
        <v>349894</v>
      </c>
      <c r="C130" s="35">
        <v>613.09400000000005</v>
      </c>
      <c r="D130" s="3">
        <v>652073</v>
      </c>
      <c r="E130" s="51">
        <v>510815</v>
      </c>
      <c r="F130" s="3">
        <v>1277519</v>
      </c>
      <c r="I130" s="7">
        <f t="shared" si="28"/>
        <v>53.658716125341797</v>
      </c>
      <c r="J130" s="16">
        <f t="shared" si="29"/>
        <v>8.3110534265843015</v>
      </c>
      <c r="K130" s="7">
        <v>4.9740000000000002</v>
      </c>
      <c r="L130" s="7">
        <v>4.0279999999999996</v>
      </c>
      <c r="M130" s="53">
        <f t="shared" si="21"/>
        <v>0</v>
      </c>
      <c r="N130" s="53">
        <f t="shared" si="22"/>
        <v>1</v>
      </c>
      <c r="O130" s="53">
        <f t="shared" si="23"/>
        <v>0</v>
      </c>
      <c r="P130" s="53">
        <f t="shared" si="24"/>
        <v>0</v>
      </c>
      <c r="Q130" s="16" t="str">
        <f t="shared" si="25"/>
        <v>n.a.</v>
      </c>
      <c r="R130" s="16">
        <f t="shared" si="25"/>
        <v>4.9740000000000002</v>
      </c>
      <c r="S130" s="16" t="str">
        <f t="shared" si="25"/>
        <v>n.a.</v>
      </c>
      <c r="T130" s="16" t="str">
        <f t="shared" si="19"/>
        <v>n.a.</v>
      </c>
      <c r="U130" s="16" t="str">
        <f t="shared" si="26"/>
        <v>n.a.</v>
      </c>
      <c r="V130" s="16">
        <f t="shared" si="26"/>
        <v>4.0279999999999996</v>
      </c>
      <c r="W130" s="16" t="str">
        <f t="shared" si="26"/>
        <v>n.a.</v>
      </c>
      <c r="X130" s="16" t="str">
        <f t="shared" si="20"/>
        <v>n.a.</v>
      </c>
      <c r="Y130" s="3"/>
      <c r="Z130" s="3"/>
      <c r="AA130" s="3"/>
      <c r="AB130" s="3"/>
      <c r="AC130" s="3"/>
      <c r="AD130" s="3"/>
    </row>
    <row r="131" spans="1:30">
      <c r="A131" s="4">
        <f t="shared" si="27"/>
        <v>1989</v>
      </c>
      <c r="B131" s="80">
        <v>379993</v>
      </c>
      <c r="C131" s="35">
        <v>657.72799999999995</v>
      </c>
      <c r="D131" s="3">
        <v>695771</v>
      </c>
      <c r="E131" s="51">
        <v>523177</v>
      </c>
      <c r="F131" s="3">
        <v>1290263</v>
      </c>
      <c r="I131" s="7">
        <f t="shared" si="28"/>
        <v>54.614664882554749</v>
      </c>
      <c r="J131" s="16">
        <f t="shared" si="29"/>
        <v>4.8615587838637495</v>
      </c>
      <c r="K131" s="7">
        <v>2.6190000000000002</v>
      </c>
      <c r="L131" s="7">
        <v>4.984</v>
      </c>
      <c r="M131" s="53">
        <f t="shared" si="21"/>
        <v>0</v>
      </c>
      <c r="N131" s="53">
        <f t="shared" si="22"/>
        <v>1</v>
      </c>
      <c r="O131" s="53">
        <f t="shared" si="23"/>
        <v>0</v>
      </c>
      <c r="P131" s="53">
        <f t="shared" si="24"/>
        <v>0</v>
      </c>
      <c r="Q131" s="16" t="str">
        <f t="shared" si="25"/>
        <v>n.a.</v>
      </c>
      <c r="R131" s="16">
        <f t="shared" si="25"/>
        <v>2.6190000000000002</v>
      </c>
      <c r="S131" s="16" t="str">
        <f t="shared" si="25"/>
        <v>n.a.</v>
      </c>
      <c r="T131" s="16" t="str">
        <f t="shared" si="19"/>
        <v>n.a.</v>
      </c>
      <c r="U131" s="16" t="str">
        <f t="shared" si="26"/>
        <v>n.a.</v>
      </c>
      <c r="V131" s="16">
        <f t="shared" si="26"/>
        <v>4.984</v>
      </c>
      <c r="W131" s="16" t="str">
        <f t="shared" si="26"/>
        <v>n.a.</v>
      </c>
      <c r="X131" s="16" t="str">
        <f t="shared" si="20"/>
        <v>n.a.</v>
      </c>
      <c r="Y131" s="3"/>
      <c r="Z131" s="3"/>
      <c r="AA131" s="3"/>
      <c r="AB131" s="3"/>
      <c r="AC131" s="3"/>
      <c r="AD131" s="3"/>
    </row>
    <row r="132" spans="1:30">
      <c r="A132" s="4">
        <f t="shared" si="27"/>
        <v>1990</v>
      </c>
      <c r="B132" s="80">
        <v>406606</v>
      </c>
      <c r="C132" s="35">
        <v>679.92100000000005</v>
      </c>
      <c r="D132" s="3">
        <v>736295</v>
      </c>
      <c r="E132" s="51">
        <v>524475</v>
      </c>
      <c r="F132" s="3">
        <v>1315133</v>
      </c>
      <c r="I132" s="7">
        <f t="shared" si="28"/>
        <v>55.223246117385017</v>
      </c>
      <c r="J132" s="16">
        <f t="shared" si="29"/>
        <v>4.1245364410014531</v>
      </c>
      <c r="K132" s="7">
        <v>0.193</v>
      </c>
      <c r="L132" s="7">
        <v>4.78</v>
      </c>
      <c r="M132" s="53">
        <f t="shared" si="21"/>
        <v>0</v>
      </c>
      <c r="N132" s="53">
        <f t="shared" si="22"/>
        <v>1</v>
      </c>
      <c r="O132" s="53">
        <f t="shared" si="23"/>
        <v>0</v>
      </c>
      <c r="P132" s="53">
        <f t="shared" si="24"/>
        <v>0</v>
      </c>
      <c r="Q132" s="16" t="str">
        <f t="shared" si="25"/>
        <v>n.a.</v>
      </c>
      <c r="R132" s="16">
        <f t="shared" si="25"/>
        <v>0.193</v>
      </c>
      <c r="S132" s="16" t="str">
        <f t="shared" si="25"/>
        <v>n.a.</v>
      </c>
      <c r="T132" s="16" t="str">
        <f t="shared" si="19"/>
        <v>n.a.</v>
      </c>
      <c r="U132" s="16" t="str">
        <f t="shared" si="26"/>
        <v>n.a.</v>
      </c>
      <c r="V132" s="16">
        <f t="shared" si="26"/>
        <v>4.78</v>
      </c>
      <c r="W132" s="16" t="str">
        <f t="shared" si="26"/>
        <v>n.a.</v>
      </c>
      <c r="X132" s="16" t="str">
        <f t="shared" si="20"/>
        <v>n.a.</v>
      </c>
      <c r="Y132" s="3"/>
      <c r="Z132" s="3"/>
      <c r="AA132" s="3"/>
      <c r="AB132" s="3"/>
      <c r="AC132" s="3"/>
      <c r="AD132" s="3"/>
    </row>
    <row r="133" spans="1:30">
      <c r="A133" s="4">
        <f t="shared" si="27"/>
        <v>1991</v>
      </c>
      <c r="B133" s="80">
        <v>444557</v>
      </c>
      <c r="C133" s="35">
        <v>685.36699999999996</v>
      </c>
      <c r="D133" s="3">
        <v>775727</v>
      </c>
      <c r="E133" s="52">
        <v>513291.92013034265</v>
      </c>
      <c r="F133" s="3">
        <v>1355963</v>
      </c>
      <c r="I133" s="7">
        <f t="shared" si="28"/>
        <v>57.308434539470717</v>
      </c>
      <c r="J133" s="16">
        <f t="shared" si="29"/>
        <v>3.6497184141289196</v>
      </c>
      <c r="K133" s="7">
        <v>-2.0920000000000001</v>
      </c>
      <c r="L133" s="7">
        <v>5.6260000000000003</v>
      </c>
      <c r="M133" s="53">
        <f t="shared" si="21"/>
        <v>0</v>
      </c>
      <c r="N133" s="53">
        <f t="shared" si="22"/>
        <v>1</v>
      </c>
      <c r="O133" s="53">
        <f t="shared" si="23"/>
        <v>0</v>
      </c>
      <c r="P133" s="53">
        <f t="shared" si="24"/>
        <v>0</v>
      </c>
      <c r="Q133" s="16" t="str">
        <f t="shared" si="25"/>
        <v>n.a.</v>
      </c>
      <c r="R133" s="16">
        <f t="shared" si="25"/>
        <v>-2.0920000000000001</v>
      </c>
      <c r="S133" s="16" t="str">
        <f t="shared" si="25"/>
        <v>n.a.</v>
      </c>
      <c r="T133" s="16" t="str">
        <f t="shared" si="19"/>
        <v>n.a.</v>
      </c>
      <c r="U133" s="16" t="str">
        <f t="shared" si="26"/>
        <v>n.a.</v>
      </c>
      <c r="V133" s="16">
        <f t="shared" si="26"/>
        <v>5.6260000000000003</v>
      </c>
      <c r="W133" s="16" t="str">
        <f t="shared" si="26"/>
        <v>n.a.</v>
      </c>
      <c r="X133" s="16" t="str">
        <f t="shared" si="20"/>
        <v>n.a.</v>
      </c>
      <c r="Y133" s="3"/>
      <c r="Z133" s="3"/>
      <c r="AA133" s="3"/>
      <c r="AB133" s="3"/>
      <c r="AC133" s="3"/>
      <c r="AD133" s="3"/>
    </row>
    <row r="134" spans="1:30">
      <c r="A134" s="4">
        <f t="shared" si="27"/>
        <v>1992</v>
      </c>
      <c r="B134" s="80">
        <v>476104</v>
      </c>
      <c r="C134" s="35">
        <v>700.48</v>
      </c>
      <c r="D134" s="3">
        <v>797314</v>
      </c>
      <c r="E134" s="52">
        <v>517778.76055206446</v>
      </c>
      <c r="F134" s="3">
        <v>1403735</v>
      </c>
      <c r="I134" s="7">
        <f t="shared" si="28"/>
        <v>59.713488036081145</v>
      </c>
      <c r="J134" s="16">
        <f t="shared" si="29"/>
        <v>5.0988231535263964</v>
      </c>
      <c r="K134" s="7">
        <v>0.875</v>
      </c>
      <c r="L134" s="7">
        <v>1.49</v>
      </c>
      <c r="M134" s="53">
        <f t="shared" si="21"/>
        <v>0</v>
      </c>
      <c r="N134" s="53">
        <f t="shared" si="22"/>
        <v>1</v>
      </c>
      <c r="O134" s="53">
        <f t="shared" si="23"/>
        <v>0</v>
      </c>
      <c r="P134" s="53">
        <f t="shared" si="24"/>
        <v>0</v>
      </c>
      <c r="Q134" s="16" t="str">
        <f t="shared" si="25"/>
        <v>n.a.</v>
      </c>
      <c r="R134" s="16">
        <f t="shared" si="25"/>
        <v>0.875</v>
      </c>
      <c r="S134" s="16" t="str">
        <f t="shared" si="25"/>
        <v>n.a.</v>
      </c>
      <c r="T134" s="16" t="str">
        <f t="shared" si="19"/>
        <v>n.a.</v>
      </c>
      <c r="U134" s="16" t="str">
        <f t="shared" si="26"/>
        <v>n.a.</v>
      </c>
      <c r="V134" s="16">
        <f t="shared" si="26"/>
        <v>1.49</v>
      </c>
      <c r="W134" s="16" t="str">
        <f t="shared" si="26"/>
        <v>n.a.</v>
      </c>
      <c r="X134" s="16" t="str">
        <f t="shared" si="20"/>
        <v>n.a.</v>
      </c>
      <c r="Y134" s="3"/>
      <c r="Z134" s="3"/>
      <c r="AA134" s="3"/>
      <c r="AB134" s="3"/>
      <c r="AC134" s="3"/>
      <c r="AD134" s="3"/>
    </row>
    <row r="135" spans="1:30">
      <c r="A135" s="4">
        <f t="shared" si="27"/>
        <v>1993</v>
      </c>
      <c r="B135" s="80">
        <v>514357</v>
      </c>
      <c r="C135" s="35">
        <v>727.18399999999997</v>
      </c>
      <c r="D135" s="3">
        <v>838297</v>
      </c>
      <c r="E135" s="52">
        <v>529920.69718203892</v>
      </c>
      <c r="F135" s="3">
        <v>1442852</v>
      </c>
      <c r="I135" s="7">
        <f t="shared" si="28"/>
        <v>61.35737095563983</v>
      </c>
      <c r="J135" s="16">
        <f t="shared" si="29"/>
        <v>6.134124838254813</v>
      </c>
      <c r="K135" s="7">
        <v>2.339</v>
      </c>
      <c r="L135" s="7">
        <v>1.865</v>
      </c>
      <c r="M135" s="53">
        <f t="shared" si="21"/>
        <v>0</v>
      </c>
      <c r="N135" s="53">
        <f t="shared" si="22"/>
        <v>0</v>
      </c>
      <c r="O135" s="53">
        <f t="shared" si="23"/>
        <v>1</v>
      </c>
      <c r="P135" s="53">
        <f t="shared" si="24"/>
        <v>0</v>
      </c>
      <c r="Q135" s="16" t="str">
        <f t="shared" si="25"/>
        <v>n.a.</v>
      </c>
      <c r="R135" s="16" t="str">
        <f t="shared" si="25"/>
        <v>n.a.</v>
      </c>
      <c r="S135" s="16">
        <f t="shared" si="25"/>
        <v>2.339</v>
      </c>
      <c r="T135" s="16" t="str">
        <f t="shared" si="19"/>
        <v>n.a.</v>
      </c>
      <c r="U135" s="16" t="str">
        <f t="shared" si="26"/>
        <v>n.a.</v>
      </c>
      <c r="V135" s="16" t="str">
        <f t="shared" si="26"/>
        <v>n.a.</v>
      </c>
      <c r="W135" s="16">
        <f t="shared" si="26"/>
        <v>1.865</v>
      </c>
      <c r="X135" s="16" t="str">
        <f t="shared" si="20"/>
        <v>n.a.</v>
      </c>
      <c r="Y135" s="3"/>
      <c r="Z135" s="3"/>
      <c r="AA135" s="3"/>
      <c r="AB135" s="3"/>
      <c r="AC135" s="3"/>
      <c r="AD135" s="3"/>
    </row>
    <row r="136" spans="1:30">
      <c r="A136" s="4">
        <f t="shared" si="27"/>
        <v>1994</v>
      </c>
      <c r="B136" s="80">
        <v>557604</v>
      </c>
      <c r="C136" s="35">
        <v>770.87300000000005</v>
      </c>
      <c r="D136" s="3">
        <v>878806</v>
      </c>
      <c r="E136" s="52">
        <v>555411.20164397929</v>
      </c>
      <c r="F136" s="3">
        <v>1515736</v>
      </c>
      <c r="I136" s="7">
        <f t="shared" si="28"/>
        <v>63.450181268675905</v>
      </c>
      <c r="J136" s="16">
        <f t="shared" si="29"/>
        <v>6.1417467292051882</v>
      </c>
      <c r="K136" s="7">
        <v>4.8040000000000003</v>
      </c>
      <c r="L136" s="7">
        <v>0.13600000000000001</v>
      </c>
      <c r="M136" s="53">
        <f t="shared" si="21"/>
        <v>0</v>
      </c>
      <c r="N136" s="53">
        <f t="shared" si="22"/>
        <v>0</v>
      </c>
      <c r="O136" s="53">
        <f t="shared" si="23"/>
        <v>1</v>
      </c>
      <c r="P136" s="53">
        <f t="shared" si="24"/>
        <v>0</v>
      </c>
      <c r="Q136" s="16" t="str">
        <f t="shared" si="25"/>
        <v>n.a.</v>
      </c>
      <c r="R136" s="16" t="str">
        <f t="shared" si="25"/>
        <v>n.a.</v>
      </c>
      <c r="S136" s="16">
        <f t="shared" si="25"/>
        <v>4.8040000000000003</v>
      </c>
      <c r="T136" s="16" t="str">
        <f t="shared" si="19"/>
        <v>n.a.</v>
      </c>
      <c r="U136" s="16" t="str">
        <f t="shared" si="26"/>
        <v>n.a.</v>
      </c>
      <c r="V136" s="16" t="str">
        <f t="shared" si="26"/>
        <v>n.a.</v>
      </c>
      <c r="W136" s="16">
        <f t="shared" si="26"/>
        <v>0.13600000000000001</v>
      </c>
      <c r="X136" s="16" t="str">
        <f t="shared" si="20"/>
        <v>n.a.</v>
      </c>
      <c r="Y136" s="3"/>
      <c r="Z136" s="3"/>
      <c r="AA136" s="3"/>
      <c r="AB136" s="3"/>
      <c r="AC136" s="3"/>
      <c r="AD136" s="3"/>
    </row>
    <row r="137" spans="1:30">
      <c r="A137" s="4">
        <f t="shared" si="27"/>
        <v>1995</v>
      </c>
      <c r="B137" s="80">
        <v>595877</v>
      </c>
      <c r="C137" s="35">
        <v>810.42600000000004</v>
      </c>
      <c r="D137" s="3">
        <v>943437</v>
      </c>
      <c r="E137" s="52">
        <v>570868.22580120002</v>
      </c>
      <c r="F137" s="3">
        <v>1579190</v>
      </c>
      <c r="I137" s="7">
        <f t="shared" si="28"/>
        <v>63.160232214763681</v>
      </c>
      <c r="J137" s="16">
        <f t="shared" si="29"/>
        <v>3.4467441786825361</v>
      </c>
      <c r="K137" s="7">
        <v>2.8079999999999998</v>
      </c>
      <c r="L137" s="7">
        <v>2.1890000000000001</v>
      </c>
      <c r="M137" s="53">
        <f t="shared" si="21"/>
        <v>0</v>
      </c>
      <c r="N137" s="53">
        <f t="shared" si="22"/>
        <v>0</v>
      </c>
      <c r="O137" s="53">
        <f t="shared" si="23"/>
        <v>1</v>
      </c>
      <c r="P137" s="53">
        <f t="shared" si="24"/>
        <v>0</v>
      </c>
      <c r="Q137" s="16" t="str">
        <f t="shared" si="25"/>
        <v>n.a.</v>
      </c>
      <c r="R137" s="16" t="str">
        <f t="shared" si="25"/>
        <v>n.a.</v>
      </c>
      <c r="S137" s="16">
        <f t="shared" si="25"/>
        <v>2.8079999999999998</v>
      </c>
      <c r="T137" s="16" t="str">
        <f t="shared" si="19"/>
        <v>n.a.</v>
      </c>
      <c r="U137" s="16" t="str">
        <f t="shared" si="26"/>
        <v>n.a.</v>
      </c>
      <c r="V137" s="16" t="str">
        <f t="shared" si="26"/>
        <v>n.a.</v>
      </c>
      <c r="W137" s="16">
        <f t="shared" si="26"/>
        <v>2.1890000000000001</v>
      </c>
      <c r="X137" s="16" t="str">
        <f t="shared" si="20"/>
        <v>n.a.</v>
      </c>
      <c r="Y137" s="3"/>
      <c r="Z137" s="3"/>
      <c r="AA137" s="3"/>
      <c r="AB137" s="3"/>
      <c r="AC137" s="3"/>
      <c r="AD137" s="3"/>
    </row>
    <row r="138" spans="1:30">
      <c r="A138" s="4">
        <f t="shared" si="27"/>
        <v>1996</v>
      </c>
      <c r="B138" s="80">
        <v>634939</v>
      </c>
      <c r="C138" s="35">
        <v>836.86400000000003</v>
      </c>
      <c r="D138" s="3">
        <v>1032990</v>
      </c>
      <c r="E138" s="52">
        <v>580059.74771843094</v>
      </c>
      <c r="F138" s="3">
        <v>1659725</v>
      </c>
      <c r="I138" s="7">
        <f t="shared" si="28"/>
        <v>61.466132295569174</v>
      </c>
      <c r="J138" s="16">
        <f t="shared" si="29"/>
        <v>0.10876133992934456</v>
      </c>
      <c r="K138" s="7">
        <v>1.619</v>
      </c>
      <c r="L138" s="7">
        <v>1.58</v>
      </c>
      <c r="M138" s="53">
        <f t="shared" si="21"/>
        <v>0</v>
      </c>
      <c r="N138" s="53">
        <f t="shared" si="22"/>
        <v>0</v>
      </c>
      <c r="O138" s="53">
        <f t="shared" si="23"/>
        <v>1</v>
      </c>
      <c r="P138" s="53">
        <f t="shared" si="24"/>
        <v>0</v>
      </c>
      <c r="Q138" s="16" t="str">
        <f t="shared" si="25"/>
        <v>n.a.</v>
      </c>
      <c r="R138" s="16" t="str">
        <f t="shared" si="25"/>
        <v>n.a.</v>
      </c>
      <c r="S138" s="16">
        <f t="shared" si="25"/>
        <v>1.619</v>
      </c>
      <c r="T138" s="16" t="str">
        <f t="shared" si="19"/>
        <v>n.a.</v>
      </c>
      <c r="U138" s="16" t="str">
        <f t="shared" si="26"/>
        <v>n.a.</v>
      </c>
      <c r="V138" s="16" t="str">
        <f t="shared" si="26"/>
        <v>n.a.</v>
      </c>
      <c r="W138" s="16">
        <f t="shared" si="26"/>
        <v>1.58</v>
      </c>
      <c r="X138" s="16" t="str">
        <f t="shared" si="20"/>
        <v>n.a.</v>
      </c>
      <c r="Y138" s="3"/>
      <c r="Z138" s="3"/>
      <c r="AA138" s="3"/>
      <c r="AB138" s="3"/>
      <c r="AC138" s="3"/>
      <c r="AD138" s="3"/>
    </row>
    <row r="139" spans="1:30">
      <c r="A139" s="4">
        <f t="shared" si="27"/>
        <v>1997</v>
      </c>
      <c r="B139" s="80">
        <v>651124</v>
      </c>
      <c r="C139" s="35">
        <v>882.73299999999995</v>
      </c>
      <c r="D139" s="3">
        <v>1119180</v>
      </c>
      <c r="E139" s="52">
        <v>604681.7889164713</v>
      </c>
      <c r="F139" s="3">
        <v>1749228</v>
      </c>
      <c r="I139" s="7">
        <f t="shared" si="28"/>
        <v>58.178666523704855</v>
      </c>
      <c r="J139" s="16">
        <f t="shared" si="29"/>
        <v>-5.27151474497105</v>
      </c>
      <c r="K139" s="7">
        <v>4.226</v>
      </c>
      <c r="L139" s="7">
        <v>1.6120000000000001</v>
      </c>
      <c r="M139" s="53">
        <f t="shared" si="21"/>
        <v>0</v>
      </c>
      <c r="N139" s="53">
        <f t="shared" si="22"/>
        <v>1</v>
      </c>
      <c r="O139" s="53">
        <f t="shared" si="23"/>
        <v>0</v>
      </c>
      <c r="P139" s="53">
        <f t="shared" si="24"/>
        <v>0</v>
      </c>
      <c r="Q139" s="16" t="str">
        <f t="shared" si="25"/>
        <v>n.a.</v>
      </c>
      <c r="R139" s="16">
        <f t="shared" si="25"/>
        <v>4.226</v>
      </c>
      <c r="S139" s="16" t="str">
        <f t="shared" si="25"/>
        <v>n.a.</v>
      </c>
      <c r="T139" s="16" t="str">
        <f t="shared" si="19"/>
        <v>n.a.</v>
      </c>
      <c r="U139" s="16" t="str">
        <f t="shared" si="26"/>
        <v>n.a.</v>
      </c>
      <c r="V139" s="16">
        <f t="shared" si="26"/>
        <v>1.6120000000000001</v>
      </c>
      <c r="W139" s="16" t="str">
        <f t="shared" si="26"/>
        <v>n.a.</v>
      </c>
      <c r="X139" s="16" t="str">
        <f t="shared" si="20"/>
        <v>n.a.</v>
      </c>
      <c r="Y139" s="3"/>
      <c r="Z139" s="3"/>
      <c r="AA139" s="3"/>
      <c r="AB139" s="3"/>
      <c r="AC139" s="3"/>
      <c r="AD139" s="3"/>
    </row>
    <row r="140" spans="1:30">
      <c r="A140" s="4">
        <f t="shared" si="27"/>
        <v>1998</v>
      </c>
      <c r="B140" s="80">
        <v>645725</v>
      </c>
      <c r="C140" s="35">
        <v>914.97299999999996</v>
      </c>
      <c r="D140" s="3">
        <v>1140360</v>
      </c>
      <c r="E140" s="52">
        <v>629755</v>
      </c>
      <c r="F140" s="3">
        <v>1796156</v>
      </c>
      <c r="I140" s="7">
        <f t="shared" si="28"/>
        <v>56.624662387316285</v>
      </c>
      <c r="J140" s="16">
        <f t="shared" si="29"/>
        <v>-6.5355698274473966</v>
      </c>
      <c r="K140" s="7">
        <v>4.0970000000000004</v>
      </c>
      <c r="L140" s="7">
        <v>0.98699999999999999</v>
      </c>
      <c r="M140" s="53">
        <f t="shared" si="21"/>
        <v>0</v>
      </c>
      <c r="N140" s="53">
        <f t="shared" si="22"/>
        <v>1</v>
      </c>
      <c r="O140" s="53">
        <f t="shared" si="23"/>
        <v>0</v>
      </c>
      <c r="P140" s="53">
        <f t="shared" si="24"/>
        <v>0</v>
      </c>
      <c r="Q140" s="16" t="str">
        <f t="shared" si="25"/>
        <v>n.a.</v>
      </c>
      <c r="R140" s="16">
        <f t="shared" si="25"/>
        <v>4.0970000000000004</v>
      </c>
      <c r="S140" s="16" t="str">
        <f t="shared" si="25"/>
        <v>n.a.</v>
      </c>
      <c r="T140" s="16" t="str">
        <f t="shared" si="19"/>
        <v>n.a.</v>
      </c>
      <c r="U140" s="16" t="str">
        <f t="shared" si="26"/>
        <v>n.a.</v>
      </c>
      <c r="V140" s="16">
        <f t="shared" si="26"/>
        <v>0.98699999999999999</v>
      </c>
      <c r="W140" s="16" t="str">
        <f t="shared" si="26"/>
        <v>n.a.</v>
      </c>
      <c r="X140" s="16" t="str">
        <f t="shared" si="20"/>
        <v>n.a.</v>
      </c>
      <c r="Y140" s="3"/>
      <c r="Z140" s="3"/>
      <c r="AA140" s="3"/>
      <c r="AB140" s="3"/>
      <c r="AC140" s="3"/>
      <c r="AD140" s="3"/>
    </row>
    <row r="141" spans="1:30">
      <c r="A141" s="4">
        <f t="shared" si="27"/>
        <v>1999</v>
      </c>
      <c r="B141" s="80">
        <v>648389</v>
      </c>
      <c r="C141" s="35">
        <v>982.44100000000003</v>
      </c>
      <c r="D141" s="3">
        <v>1240430</v>
      </c>
      <c r="E141" s="52">
        <v>664604</v>
      </c>
      <c r="F141" s="3">
        <v>1832542</v>
      </c>
      <c r="I141" s="7">
        <f t="shared" si="28"/>
        <v>52.271309142797257</v>
      </c>
      <c r="J141" s="16">
        <f t="shared" si="29"/>
        <v>-9.1948231527719173</v>
      </c>
      <c r="K141" s="7">
        <v>5.532</v>
      </c>
      <c r="L141" s="7">
        <v>1.744</v>
      </c>
      <c r="M141" s="53">
        <f t="shared" si="21"/>
        <v>0</v>
      </c>
      <c r="N141" s="53">
        <f t="shared" si="22"/>
        <v>1</v>
      </c>
      <c r="O141" s="53">
        <f t="shared" si="23"/>
        <v>0</v>
      </c>
      <c r="P141" s="53">
        <f t="shared" si="24"/>
        <v>0</v>
      </c>
      <c r="Q141" s="16" t="str">
        <f t="shared" si="25"/>
        <v>n.a.</v>
      </c>
      <c r="R141" s="16">
        <f t="shared" si="25"/>
        <v>5.532</v>
      </c>
      <c r="S141" s="16" t="str">
        <f t="shared" si="25"/>
        <v>n.a.</v>
      </c>
      <c r="T141" s="16" t="str">
        <f t="shared" si="19"/>
        <v>n.a.</v>
      </c>
      <c r="U141" s="16" t="str">
        <f t="shared" si="26"/>
        <v>n.a.</v>
      </c>
      <c r="V141" s="16">
        <f t="shared" si="26"/>
        <v>1.744</v>
      </c>
      <c r="W141" s="16" t="str">
        <f t="shared" si="26"/>
        <v>n.a.</v>
      </c>
      <c r="X141" s="16" t="str">
        <f t="shared" si="20"/>
        <v>n.a.</v>
      </c>
      <c r="Y141" s="3"/>
      <c r="Z141" s="3"/>
      <c r="AA141" s="3"/>
      <c r="AB141" s="3"/>
      <c r="AC141" s="3"/>
      <c r="AD141" s="3"/>
    </row>
    <row r="142" spans="1:30">
      <c r="A142" s="4">
        <f t="shared" si="27"/>
        <v>2000</v>
      </c>
      <c r="B142" s="80">
        <v>648212</v>
      </c>
      <c r="C142" s="35">
        <v>1076.58</v>
      </c>
      <c r="D142" s="3">
        <v>1481240</v>
      </c>
      <c r="E142" s="52">
        <v>699382</v>
      </c>
      <c r="F142" s="3">
        <v>1892165</v>
      </c>
      <c r="I142" s="7">
        <f t="shared" si="28"/>
        <v>43.761443115227785</v>
      </c>
      <c r="J142" s="16">
        <f t="shared" si="29"/>
        <v>-14.417223408477071</v>
      </c>
      <c r="K142" s="7">
        <v>5.2329999999999997</v>
      </c>
      <c r="L142" s="7">
        <v>2.738</v>
      </c>
      <c r="M142" s="53">
        <f t="shared" si="21"/>
        <v>0</v>
      </c>
      <c r="N142" s="53">
        <f t="shared" si="22"/>
        <v>1</v>
      </c>
      <c r="O142" s="53">
        <f t="shared" si="23"/>
        <v>0</v>
      </c>
      <c r="P142" s="53">
        <f t="shared" si="24"/>
        <v>0</v>
      </c>
      <c r="Q142" s="16" t="str">
        <f t="shared" si="25"/>
        <v>n.a.</v>
      </c>
      <c r="R142" s="16">
        <f t="shared" si="25"/>
        <v>5.2329999999999997</v>
      </c>
      <c r="S142" s="16" t="str">
        <f t="shared" si="25"/>
        <v>n.a.</v>
      </c>
      <c r="T142" s="16" t="str">
        <f t="shared" si="19"/>
        <v>n.a.</v>
      </c>
      <c r="U142" s="16" t="str">
        <f t="shared" si="26"/>
        <v>n.a.</v>
      </c>
      <c r="V142" s="16">
        <f t="shared" si="26"/>
        <v>2.738</v>
      </c>
      <c r="W142" s="16" t="str">
        <f t="shared" si="26"/>
        <v>n.a.</v>
      </c>
      <c r="X142" s="16" t="str">
        <f t="shared" si="20"/>
        <v>n.a.</v>
      </c>
      <c r="Y142" s="3"/>
      <c r="Z142" s="3"/>
      <c r="AA142" s="3"/>
      <c r="AB142" s="3"/>
      <c r="AC142" s="3"/>
      <c r="AD142" s="3"/>
    </row>
    <row r="143" spans="1:30">
      <c r="A143" s="4">
        <f t="shared" si="27"/>
        <v>2001</v>
      </c>
      <c r="B143" s="80">
        <v>644900</v>
      </c>
      <c r="C143" s="35">
        <v>1108.05</v>
      </c>
      <c r="D143" s="3">
        <v>1536890</v>
      </c>
      <c r="E143" s="52">
        <v>709074</v>
      </c>
      <c r="F143" s="3">
        <v>1929822</v>
      </c>
      <c r="I143" s="7">
        <f t="shared" si="28"/>
        <v>41.961363532848807</v>
      </c>
      <c r="J143" s="16">
        <f t="shared" si="29"/>
        <v>-14.663298854467477</v>
      </c>
      <c r="K143" s="7">
        <v>1.784</v>
      </c>
      <c r="L143" s="7">
        <v>2.5070000000000001</v>
      </c>
      <c r="M143" s="53">
        <f t="shared" si="21"/>
        <v>0</v>
      </c>
      <c r="N143" s="53">
        <f t="shared" si="22"/>
        <v>1</v>
      </c>
      <c r="O143" s="53">
        <f t="shared" si="23"/>
        <v>0</v>
      </c>
      <c r="P143" s="53">
        <f t="shared" si="24"/>
        <v>0</v>
      </c>
      <c r="Q143" s="16" t="str">
        <f t="shared" si="25"/>
        <v>n.a.</v>
      </c>
      <c r="R143" s="16">
        <f t="shared" si="25"/>
        <v>1.784</v>
      </c>
      <c r="S143" s="16" t="str">
        <f t="shared" si="25"/>
        <v>n.a.</v>
      </c>
      <c r="T143" s="16" t="str">
        <f t="shared" si="19"/>
        <v>n.a.</v>
      </c>
      <c r="U143" s="16" t="str">
        <f t="shared" si="26"/>
        <v>n.a.</v>
      </c>
      <c r="V143" s="16">
        <f t="shared" si="26"/>
        <v>2.5070000000000001</v>
      </c>
      <c r="W143" s="16" t="str">
        <f t="shared" si="26"/>
        <v>n.a.</v>
      </c>
      <c r="X143" s="16" t="str">
        <f t="shared" si="20"/>
        <v>n.a.</v>
      </c>
      <c r="Y143" s="3"/>
      <c r="Z143" s="3"/>
      <c r="AA143" s="3"/>
      <c r="AB143" s="3"/>
      <c r="AC143" s="3"/>
      <c r="AD143" s="3"/>
    </row>
    <row r="144" spans="1:30">
      <c r="A144" s="4">
        <f t="shared" si="27"/>
        <v>2002</v>
      </c>
      <c r="B144" s="80">
        <v>640526</v>
      </c>
      <c r="C144" s="35">
        <v>1152.9100000000001</v>
      </c>
      <c r="D144" s="3">
        <v>1532310</v>
      </c>
      <c r="E144" s="52">
        <v>732692</v>
      </c>
      <c r="F144" s="3">
        <v>1958809</v>
      </c>
      <c r="I144" s="7">
        <f t="shared" si="28"/>
        <v>41.801332628515119</v>
      </c>
      <c r="J144" s="16">
        <f t="shared" si="29"/>
        <v>-10.469976514282138</v>
      </c>
      <c r="K144" s="7">
        <v>2.9249999999999998</v>
      </c>
      <c r="L144" s="7">
        <v>2.2759999999999998</v>
      </c>
      <c r="M144" s="53">
        <f t="shared" si="21"/>
        <v>0</v>
      </c>
      <c r="N144" s="53">
        <f t="shared" si="22"/>
        <v>1</v>
      </c>
      <c r="O144" s="53">
        <f t="shared" si="23"/>
        <v>0</v>
      </c>
      <c r="P144" s="53">
        <f t="shared" si="24"/>
        <v>0</v>
      </c>
      <c r="Q144" s="16" t="str">
        <f t="shared" si="25"/>
        <v>n.a.</v>
      </c>
      <c r="R144" s="16">
        <f t="shared" si="25"/>
        <v>2.9249999999999998</v>
      </c>
      <c r="S144" s="16" t="str">
        <f t="shared" si="25"/>
        <v>n.a.</v>
      </c>
      <c r="T144" s="16" t="str">
        <f t="shared" si="19"/>
        <v>n.a.</v>
      </c>
      <c r="U144" s="16" t="str">
        <f t="shared" si="26"/>
        <v>n.a.</v>
      </c>
      <c r="V144" s="16">
        <f t="shared" si="26"/>
        <v>2.2759999999999998</v>
      </c>
      <c r="W144" s="16" t="str">
        <f t="shared" si="26"/>
        <v>n.a.</v>
      </c>
      <c r="X144" s="16" t="str">
        <f t="shared" si="20"/>
        <v>n.a.</v>
      </c>
      <c r="Y144" s="3"/>
      <c r="Z144" s="3"/>
      <c r="AA144" s="3"/>
      <c r="AB144" s="3"/>
      <c r="AC144" s="3"/>
      <c r="AD144" s="3"/>
    </row>
    <row r="145" spans="1:30">
      <c r="A145" s="4">
        <f t="shared" si="27"/>
        <v>2003</v>
      </c>
      <c r="B145" s="80">
        <v>629638</v>
      </c>
      <c r="C145" s="35">
        <v>1213.18</v>
      </c>
      <c r="D145" s="3">
        <v>1593830</v>
      </c>
      <c r="E145" s="52">
        <v>746491</v>
      </c>
      <c r="F145" s="3">
        <v>1978662</v>
      </c>
      <c r="I145" s="7">
        <f t="shared" si="28"/>
        <v>39.504715057440251</v>
      </c>
      <c r="J145" s="16">
        <f t="shared" si="29"/>
        <v>-4.2567280577875337</v>
      </c>
      <c r="K145" s="7">
        <v>1.881</v>
      </c>
      <c r="L145" s="7">
        <v>2.742</v>
      </c>
      <c r="M145" s="53">
        <f t="shared" si="21"/>
        <v>0</v>
      </c>
      <c r="N145" s="53">
        <f t="shared" si="22"/>
        <v>1</v>
      </c>
      <c r="O145" s="53">
        <f t="shared" si="23"/>
        <v>0</v>
      </c>
      <c r="P145" s="53">
        <f t="shared" si="24"/>
        <v>0</v>
      </c>
      <c r="Q145" s="16" t="str">
        <f t="shared" si="25"/>
        <v>n.a.</v>
      </c>
      <c r="R145" s="16">
        <f t="shared" si="25"/>
        <v>1.881</v>
      </c>
      <c r="S145" s="16" t="str">
        <f t="shared" si="25"/>
        <v>n.a.</v>
      </c>
      <c r="T145" s="16" t="str">
        <f t="shared" si="19"/>
        <v>n.a.</v>
      </c>
      <c r="U145" s="16" t="str">
        <f t="shared" si="26"/>
        <v>n.a.</v>
      </c>
      <c r="V145" s="16">
        <f t="shared" si="26"/>
        <v>2.742</v>
      </c>
      <c r="W145" s="16" t="str">
        <f t="shared" si="26"/>
        <v>n.a.</v>
      </c>
      <c r="X145" s="16" t="str">
        <f t="shared" si="20"/>
        <v>n.a.</v>
      </c>
      <c r="Y145" s="3"/>
      <c r="Z145" s="3"/>
      <c r="AA145" s="3"/>
      <c r="AB145" s="3"/>
      <c r="AC145" s="3"/>
      <c r="AD145" s="3"/>
    </row>
    <row r="146" spans="1:30">
      <c r="A146" s="4">
        <f t="shared" si="27"/>
        <v>2004</v>
      </c>
      <c r="B146" s="80">
        <v>628830</v>
      </c>
      <c r="C146" s="35">
        <v>1290.9100000000001</v>
      </c>
      <c r="D146" s="3">
        <v>1743040</v>
      </c>
      <c r="E146" s="52">
        <v>769405</v>
      </c>
      <c r="F146" s="3">
        <v>2055120</v>
      </c>
      <c r="I146" s="7">
        <f t="shared" si="28"/>
        <v>36.076624747567472</v>
      </c>
      <c r="J146" s="16">
        <f t="shared" si="29"/>
        <v>-5.8847387852813355</v>
      </c>
      <c r="K146" s="7">
        <v>3.12</v>
      </c>
      <c r="L146" s="7">
        <v>1.841</v>
      </c>
      <c r="M146" s="53">
        <f t="shared" si="21"/>
        <v>0</v>
      </c>
      <c r="N146" s="53">
        <f t="shared" si="22"/>
        <v>1</v>
      </c>
      <c r="O146" s="53">
        <f t="shared" si="23"/>
        <v>0</v>
      </c>
      <c r="P146" s="53">
        <f t="shared" si="24"/>
        <v>0</v>
      </c>
      <c r="Q146" s="16" t="str">
        <f t="shared" si="25"/>
        <v>n.a.</v>
      </c>
      <c r="R146" s="16">
        <f t="shared" si="25"/>
        <v>3.12</v>
      </c>
      <c r="S146" s="16" t="str">
        <f t="shared" si="25"/>
        <v>n.a.</v>
      </c>
      <c r="T146" s="16" t="str">
        <f t="shared" si="19"/>
        <v>n.a.</v>
      </c>
      <c r="U146" s="16" t="str">
        <f t="shared" si="26"/>
        <v>n.a.</v>
      </c>
      <c r="V146" s="16">
        <f t="shared" si="26"/>
        <v>1.841</v>
      </c>
      <c r="W146" s="16" t="str">
        <f t="shared" si="26"/>
        <v>n.a.</v>
      </c>
      <c r="X146" s="16" t="str">
        <f t="shared" si="20"/>
        <v>n.a.</v>
      </c>
      <c r="Y146" s="3"/>
      <c r="Z146" s="3"/>
      <c r="AA146" s="3"/>
      <c r="AB146" s="3"/>
      <c r="AC146" s="3"/>
      <c r="AD146" s="3"/>
    </row>
    <row r="147" spans="1:30">
      <c r="A147" s="4">
        <f t="shared" si="27"/>
        <v>2005</v>
      </c>
      <c r="B147" s="80">
        <v>626217</v>
      </c>
      <c r="C147" s="35">
        <v>1373.85</v>
      </c>
      <c r="D147" s="3">
        <v>1945720</v>
      </c>
      <c r="E147" s="52">
        <v>792964</v>
      </c>
      <c r="F147" s="3">
        <v>2111414</v>
      </c>
      <c r="I147" s="7">
        <f t="shared" si="28"/>
        <v>32.184332791974178</v>
      </c>
      <c r="J147" s="16">
        <f t="shared" si="29"/>
        <v>-9.6169998365409413</v>
      </c>
      <c r="K147" s="7">
        <v>3.0190000000000001</v>
      </c>
      <c r="L147" s="7">
        <v>2.23</v>
      </c>
      <c r="M147" s="53">
        <f t="shared" si="21"/>
        <v>0</v>
      </c>
      <c r="N147" s="53">
        <f t="shared" si="22"/>
        <v>1</v>
      </c>
      <c r="O147" s="53">
        <f t="shared" si="23"/>
        <v>0</v>
      </c>
      <c r="P147" s="53">
        <f t="shared" si="24"/>
        <v>0</v>
      </c>
      <c r="Q147" s="16" t="str">
        <f t="shared" si="25"/>
        <v>n.a.</v>
      </c>
      <c r="R147" s="16">
        <f t="shared" si="25"/>
        <v>3.0190000000000001</v>
      </c>
      <c r="S147" s="16" t="str">
        <f t="shared" si="25"/>
        <v>n.a.</v>
      </c>
      <c r="T147" s="16" t="str">
        <f t="shared" si="19"/>
        <v>n.a.</v>
      </c>
      <c r="U147" s="16" t="str">
        <f t="shared" si="26"/>
        <v>n.a.</v>
      </c>
      <c r="V147" s="16">
        <f t="shared" si="26"/>
        <v>2.23</v>
      </c>
      <c r="W147" s="16" t="str">
        <f t="shared" si="26"/>
        <v>n.a.</v>
      </c>
      <c r="X147" s="16" t="str">
        <f t="shared" si="20"/>
        <v>n.a.</v>
      </c>
      <c r="Y147" s="3"/>
      <c r="Z147" s="3"/>
      <c r="AA147" s="3"/>
      <c r="AB147" s="3"/>
      <c r="AC147" s="3"/>
      <c r="AD147" s="3"/>
    </row>
    <row r="148" spans="1:30">
      <c r="A148" s="4">
        <f t="shared" si="27"/>
        <v>2006</v>
      </c>
      <c r="B148" s="80">
        <v>619701</v>
      </c>
      <c r="C148" s="35">
        <v>1449.22</v>
      </c>
      <c r="D148" s="3">
        <v>2159570</v>
      </c>
      <c r="E148" s="52">
        <v>814835</v>
      </c>
      <c r="F148" s="3">
        <v>2159573</v>
      </c>
      <c r="I148" s="7">
        <f t="shared" si="28"/>
        <v>28.695573655866678</v>
      </c>
      <c r="J148" s="16">
        <f t="shared" si="29"/>
        <v>-10.809141401573573</v>
      </c>
      <c r="K148" s="7">
        <v>2.8540000000000001</v>
      </c>
      <c r="L148" s="7">
        <v>2.0179999999999998</v>
      </c>
      <c r="M148" s="53">
        <f t="shared" si="21"/>
        <v>1</v>
      </c>
      <c r="N148" s="53">
        <f t="shared" si="22"/>
        <v>0</v>
      </c>
      <c r="O148" s="53">
        <f t="shared" si="23"/>
        <v>0</v>
      </c>
      <c r="P148" s="53">
        <f t="shared" si="24"/>
        <v>0</v>
      </c>
      <c r="Q148" s="16">
        <f t="shared" si="25"/>
        <v>2.8540000000000001</v>
      </c>
      <c r="R148" s="16" t="str">
        <f t="shared" si="25"/>
        <v>n.a.</v>
      </c>
      <c r="S148" s="16" t="str">
        <f t="shared" si="25"/>
        <v>n.a.</v>
      </c>
      <c r="T148" s="16" t="str">
        <f t="shared" si="19"/>
        <v>n.a.</v>
      </c>
      <c r="U148" s="16">
        <f t="shared" si="26"/>
        <v>2.0179999999999998</v>
      </c>
      <c r="V148" s="16" t="str">
        <f t="shared" si="26"/>
        <v>n.a.</v>
      </c>
      <c r="W148" s="16" t="str">
        <f t="shared" si="26"/>
        <v>n.a.</v>
      </c>
      <c r="X148" s="16" t="str">
        <f t="shared" si="20"/>
        <v>n.a.</v>
      </c>
      <c r="Y148" s="3"/>
      <c r="Z148" s="3"/>
      <c r="AA148" s="3"/>
      <c r="AB148" s="3"/>
      <c r="AC148" s="3"/>
      <c r="AD148" s="3"/>
    </row>
    <row r="149" spans="1:30">
      <c r="A149" s="4">
        <f t="shared" si="27"/>
        <v>2007</v>
      </c>
      <c r="B149" s="80">
        <v>618765</v>
      </c>
      <c r="C149" s="35">
        <v>1532.94</v>
      </c>
      <c r="D149" s="3">
        <v>2277110</v>
      </c>
      <c r="E149" s="3"/>
      <c r="F149" s="3">
        <v>2227256</v>
      </c>
      <c r="I149" s="7">
        <f t="shared" si="28"/>
        <v>27.173259087176291</v>
      </c>
      <c r="J149" s="16">
        <f t="shared" si="29"/>
        <v>-8.9033656603911808</v>
      </c>
      <c r="K149" s="7">
        <v>2.5310000000000001</v>
      </c>
      <c r="L149" s="7">
        <v>2.1230000000000002</v>
      </c>
      <c r="M149" s="53">
        <f t="shared" si="21"/>
        <v>1</v>
      </c>
      <c r="N149" s="53">
        <f t="shared" si="22"/>
        <v>0</v>
      </c>
      <c r="O149" s="53">
        <f t="shared" si="23"/>
        <v>0</v>
      </c>
      <c r="P149" s="53">
        <f t="shared" si="24"/>
        <v>0</v>
      </c>
      <c r="Q149" s="16">
        <f t="shared" si="25"/>
        <v>2.5310000000000001</v>
      </c>
      <c r="R149" s="16" t="str">
        <f t="shared" si="25"/>
        <v>n.a.</v>
      </c>
      <c r="S149" s="16" t="str">
        <f t="shared" si="25"/>
        <v>n.a.</v>
      </c>
      <c r="T149" s="16" t="str">
        <f t="shared" si="19"/>
        <v>n.a.</v>
      </c>
      <c r="U149" s="16">
        <f t="shared" si="26"/>
        <v>2.1230000000000002</v>
      </c>
      <c r="V149" s="16" t="str">
        <f t="shared" si="26"/>
        <v>n.a.</v>
      </c>
      <c r="W149" s="16" t="str">
        <f t="shared" si="26"/>
        <v>n.a.</v>
      </c>
      <c r="X149" s="16" t="str">
        <f t="shared" si="20"/>
        <v>n.a.</v>
      </c>
      <c r="Y149" s="3"/>
      <c r="Z149" s="3"/>
      <c r="AA149" s="3"/>
      <c r="AB149" s="3"/>
      <c r="AC149" s="3"/>
      <c r="AD149" s="3"/>
    </row>
    <row r="150" spans="1:30">
      <c r="A150" s="4">
        <f t="shared" si="27"/>
        <v>2008</v>
      </c>
      <c r="B150" s="80">
        <v>594390</v>
      </c>
      <c r="C150" s="35">
        <v>1600.08</v>
      </c>
      <c r="D150" s="3">
        <v>2548320</v>
      </c>
      <c r="E150" s="3"/>
      <c r="F150" s="3">
        <v>2274744</v>
      </c>
      <c r="I150" s="7">
        <f t="shared" si="28"/>
        <v>23.324778677717084</v>
      </c>
      <c r="J150" s="16">
        <f t="shared" si="29"/>
        <v>-8.8595541142570937</v>
      </c>
      <c r="K150" s="7">
        <v>0.41399999999999998</v>
      </c>
      <c r="L150" s="7">
        <v>2.3849999999999998</v>
      </c>
      <c r="M150" s="53">
        <f t="shared" si="21"/>
        <v>1</v>
      </c>
      <c r="N150" s="53">
        <f t="shared" si="22"/>
        <v>0</v>
      </c>
      <c r="O150" s="53">
        <f t="shared" si="23"/>
        <v>0</v>
      </c>
      <c r="P150" s="53">
        <f t="shared" si="24"/>
        <v>0</v>
      </c>
      <c r="Q150" s="16">
        <f t="shared" si="25"/>
        <v>0.41399999999999998</v>
      </c>
      <c r="R150" s="16" t="str">
        <f t="shared" si="25"/>
        <v>n.a.</v>
      </c>
      <c r="S150" s="16" t="str">
        <f t="shared" si="25"/>
        <v>n.a.</v>
      </c>
      <c r="T150" s="16" t="str">
        <f t="shared" si="25"/>
        <v>n.a.</v>
      </c>
      <c r="U150" s="16">
        <f t="shared" si="26"/>
        <v>2.3849999999999998</v>
      </c>
      <c r="V150" s="16" t="str">
        <f t="shared" si="26"/>
        <v>n.a.</v>
      </c>
      <c r="W150" s="16" t="str">
        <f t="shared" si="26"/>
        <v>n.a.</v>
      </c>
      <c r="X150" s="16" t="str">
        <f t="shared" si="26"/>
        <v>n.a.</v>
      </c>
      <c r="Y150" s="3"/>
      <c r="Z150" s="3"/>
      <c r="AA150" s="3"/>
      <c r="AB150" s="3"/>
      <c r="AC150" s="3"/>
      <c r="AD150" s="3"/>
    </row>
    <row r="151" spans="1:30">
      <c r="A151" s="4">
        <v>2009</v>
      </c>
      <c r="B151" s="78">
        <v>719627</v>
      </c>
      <c r="C151" s="35">
        <v>1523.67</v>
      </c>
      <c r="D151" s="3">
        <v>2379940</v>
      </c>
      <c r="E151" s="3"/>
      <c r="F151" s="3">
        <v>2231372</v>
      </c>
      <c r="I151" s="7">
        <f t="shared" si="28"/>
        <v>30.237190853550931</v>
      </c>
      <c r="J151" s="16">
        <f t="shared" si="29"/>
        <v>1.5416171976842534</v>
      </c>
      <c r="K151" s="7">
        <v>-2.4790000000000001</v>
      </c>
      <c r="L151" s="7">
        <v>0.14699999999999999</v>
      </c>
      <c r="M151" s="53">
        <f>IF(AND(I151&gt;0,I151&lt;30),1,0)</f>
        <v>0</v>
      </c>
      <c r="N151" s="53">
        <f>IF(AND($I151&gt;30,$I151&lt;60),1,0)</f>
        <v>1</v>
      </c>
      <c r="O151" s="53">
        <f>IF(AND($I151&gt;60,$I151&lt;90),1,0)</f>
        <v>0</v>
      </c>
      <c r="P151" s="53">
        <f>IF($I151&gt;90,1,0)</f>
        <v>0</v>
      </c>
      <c r="Q151" s="16" t="str">
        <f>IF(M151=1,$K151,"n.a.")</f>
        <v>n.a.</v>
      </c>
      <c r="R151" s="16">
        <f>IF(N151=1,$K151,"n.a.")</f>
        <v>-2.4790000000000001</v>
      </c>
      <c r="S151" s="16" t="str">
        <f>IF(O151=1,$K151,"n.a.")</f>
        <v>n.a.</v>
      </c>
      <c r="T151" s="16" t="str">
        <f>IF(P151=1,$K151,"n.a.")</f>
        <v>n.a.</v>
      </c>
      <c r="U151" s="16" t="str">
        <f>IF(M151=1,$L151,"n.a.")</f>
        <v>n.a.</v>
      </c>
      <c r="V151" s="16">
        <f>IF(N151=1,$L151,"n.a.")</f>
        <v>0.14699999999999999</v>
      </c>
      <c r="W151" s="16" t="str">
        <f>IF(O151=1,$L151,"n.a.")</f>
        <v>n.a.</v>
      </c>
      <c r="X151" s="16" t="str">
        <f>IF(P151=1,$L151,"n.a.")</f>
        <v>n.a.</v>
      </c>
      <c r="Y151" s="3"/>
      <c r="Z151" s="3"/>
      <c r="AA151" s="3"/>
      <c r="AB151" s="3"/>
      <c r="AC151" s="3"/>
      <c r="AD151" s="3"/>
    </row>
    <row r="152" spans="1:30">
      <c r="A152" s="4">
        <v>2010</v>
      </c>
      <c r="B152" s="78"/>
      <c r="C152" s="3"/>
      <c r="D152" s="3"/>
      <c r="E152" s="3"/>
      <c r="F152" s="3">
        <v>2259793</v>
      </c>
      <c r="I152" s="3"/>
      <c r="J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>
      <c r="A153" s="19" t="s">
        <v>200</v>
      </c>
      <c r="B153" s="3"/>
      <c r="C153" s="3"/>
      <c r="D153" s="3"/>
      <c r="E153" s="3"/>
      <c r="F153" s="3"/>
      <c r="I153" s="3"/>
      <c r="J153" s="3"/>
      <c r="K153" s="3" t="s">
        <v>7</v>
      </c>
      <c r="L153" s="3">
        <f>SUM(M153:P153)</f>
        <v>85</v>
      </c>
      <c r="M153" s="18">
        <f>SUM(M22:M151)</f>
        <v>3</v>
      </c>
      <c r="N153" s="18">
        <f>SUM(N22:N151)</f>
        <v>52</v>
      </c>
      <c r="O153" s="18">
        <f>SUM(O22:O151)</f>
        <v>23</v>
      </c>
      <c r="P153" s="18">
        <f>SUM(P22:P151)</f>
        <v>7</v>
      </c>
      <c r="Q153" s="15">
        <f>AVERAGE(Q22:Q151)</f>
        <v>1.9329999999999998</v>
      </c>
      <c r="R153" s="15">
        <f t="shared" ref="R153:X153" si="31">AVERAGE(R22:R151)</f>
        <v>4.4984053932462853</v>
      </c>
      <c r="S153" s="15">
        <f t="shared" si="31"/>
        <v>2.9878685091317756</v>
      </c>
      <c r="T153" s="15">
        <f>AVERAGE(T22:T151)</f>
        <v>2.2079324281390176</v>
      </c>
      <c r="U153" s="15">
        <f t="shared" si="31"/>
        <v>2.1753333333333331</v>
      </c>
      <c r="V153" s="15">
        <f t="shared" si="31"/>
        <v>4.0570590763289838</v>
      </c>
      <c r="W153" s="15">
        <f t="shared" si="31"/>
        <v>0.61342102359129713</v>
      </c>
      <c r="X153" s="15">
        <f t="shared" si="31"/>
        <v>6.010821604083004</v>
      </c>
      <c r="Y153" s="3"/>
      <c r="Z153" s="3"/>
      <c r="AA153" s="3"/>
      <c r="AB153" s="3"/>
      <c r="AC153" s="3"/>
      <c r="AD153" s="3"/>
    </row>
    <row r="154" spans="1:30">
      <c r="A154" s="19" t="s">
        <v>201</v>
      </c>
      <c r="B154" s="3"/>
      <c r="C154" s="3"/>
      <c r="D154" s="3"/>
      <c r="E154" s="3"/>
      <c r="F154" s="3"/>
      <c r="I154" s="3"/>
      <c r="J154" s="3"/>
      <c r="K154" s="3"/>
      <c r="L154" s="3"/>
      <c r="M154" s="3"/>
      <c r="N154" s="3"/>
      <c r="O154" s="3"/>
      <c r="P154" s="3"/>
      <c r="Q154" s="15">
        <f>MEDIAN(Q22:Q151)</f>
        <v>2.5310000000000001</v>
      </c>
      <c r="R154" s="15">
        <f t="shared" ref="R154:X154" si="32">MEDIAN(R22:R151)</f>
        <v>4.1914358466836799</v>
      </c>
      <c r="S154" s="15">
        <f t="shared" si="32"/>
        <v>4.0537910764254725</v>
      </c>
      <c r="T154" s="15">
        <f>MEDIAN(T22:T151)</f>
        <v>2.1747281589801437</v>
      </c>
      <c r="U154" s="15">
        <f t="shared" si="32"/>
        <v>2.1230000000000002</v>
      </c>
      <c r="V154" s="15">
        <f t="shared" si="32"/>
        <v>3.4443583793034689</v>
      </c>
      <c r="W154" s="15">
        <f t="shared" si="32"/>
        <v>1.3004974481449245</v>
      </c>
      <c r="X154" s="15">
        <f t="shared" si="32"/>
        <v>4.9775475147611887</v>
      </c>
      <c r="Y154" s="3"/>
      <c r="Z154" s="3"/>
      <c r="AA154" s="3"/>
      <c r="AB154" s="3"/>
      <c r="AC154" s="3"/>
      <c r="AD154" s="3"/>
    </row>
    <row r="155" spans="1:30">
      <c r="A155" s="19" t="s">
        <v>192</v>
      </c>
      <c r="L155" s="3">
        <f>SUM(M155:P155)</f>
        <v>59</v>
      </c>
      <c r="M155" s="18">
        <f>SUM(M93:M151)</f>
        <v>3</v>
      </c>
      <c r="N155" s="18">
        <f>SUM(N93:N151)</f>
        <v>42</v>
      </c>
      <c r="O155" s="18">
        <f>SUM(O93:O151)</f>
        <v>14</v>
      </c>
      <c r="P155" s="18">
        <f>SUM(P93:P151)</f>
        <v>0</v>
      </c>
      <c r="Q155" s="15">
        <f>AVERAGE(Q93:Q151)</f>
        <v>1.9329999999999998</v>
      </c>
      <c r="R155" s="15">
        <f t="shared" ref="R155:W155" si="33">AVERAGE(R93:R151)</f>
        <v>3.5925805438907799</v>
      </c>
      <c r="S155" s="15">
        <f t="shared" si="33"/>
        <v>4.1268504199018663</v>
      </c>
      <c r="T155" s="15" t="s">
        <v>6</v>
      </c>
      <c r="U155" s="15">
        <f t="shared" si="33"/>
        <v>2.1753333333333331</v>
      </c>
      <c r="V155" s="15">
        <f t="shared" si="33"/>
        <v>4.7283854924082815</v>
      </c>
      <c r="W155" s="15">
        <f t="shared" si="33"/>
        <v>1.6799552692664059</v>
      </c>
      <c r="X155" s="15" t="s">
        <v>6</v>
      </c>
    </row>
    <row r="156" spans="1:30">
      <c r="A156" s="19" t="s">
        <v>193</v>
      </c>
      <c r="M156" s="3"/>
      <c r="N156" s="3"/>
      <c r="O156" s="3"/>
      <c r="P156" s="3"/>
      <c r="Q156" s="15">
        <f>MEDIAN(Q93:Q151)</f>
        <v>2.5310000000000001</v>
      </c>
      <c r="R156" s="15">
        <f>MEDIAN(R93:R151)</f>
        <v>4.0644116776201162</v>
      </c>
      <c r="S156" s="15">
        <f>MEDIAN(S93:S151)</f>
        <v>3.5804676577520178</v>
      </c>
      <c r="T156" s="15" t="s">
        <v>6</v>
      </c>
      <c r="U156" s="15">
        <f>MEDIAN(U92:U151)</f>
        <v>2.1230000000000002</v>
      </c>
      <c r="V156" s="15">
        <f>MEDIAN(V92:V151)</f>
        <v>3.823546366025151</v>
      </c>
      <c r="W156" s="15">
        <f>MEDIAN(W92:W151)</f>
        <v>1.4151738259470972</v>
      </c>
      <c r="X156" s="15" t="s">
        <v>6</v>
      </c>
    </row>
    <row r="158" spans="1:30">
      <c r="B158" s="3"/>
      <c r="C158" s="3"/>
      <c r="D158" s="3"/>
      <c r="E158" s="3"/>
      <c r="F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>
      <c r="B159" s="3"/>
      <c r="C159" s="3"/>
      <c r="D159" s="3"/>
      <c r="E159" s="3"/>
      <c r="F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>
      <c r="B160" s="3"/>
      <c r="C160" s="3"/>
      <c r="D160" s="3"/>
      <c r="E160" s="3"/>
      <c r="F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2:30">
      <c r="B161" s="3"/>
      <c r="C161" s="3"/>
      <c r="D161" s="3"/>
      <c r="E161" s="3"/>
      <c r="F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2:30">
      <c r="B162" s="3"/>
      <c r="C162" s="3"/>
      <c r="D162" s="3"/>
      <c r="E162" s="3"/>
      <c r="F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2:30">
      <c r="B163" s="3"/>
      <c r="C163" s="3"/>
      <c r="D163" s="3"/>
      <c r="E163" s="3"/>
      <c r="F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2:30">
      <c r="B164" s="3"/>
      <c r="C164" s="3"/>
      <c r="D164" s="3"/>
      <c r="E164" s="3"/>
      <c r="F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2:30">
      <c r="B165" s="3"/>
      <c r="C165" s="3"/>
      <c r="D165" s="3"/>
      <c r="E165" s="3"/>
      <c r="F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2:30">
      <c r="B166" s="3"/>
      <c r="C166" s="3"/>
      <c r="D166" s="3"/>
      <c r="E166" s="3"/>
      <c r="F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2:30">
      <c r="B167" s="3"/>
      <c r="C167" s="3"/>
      <c r="D167" s="3"/>
      <c r="E167" s="3"/>
      <c r="F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2:30">
      <c r="B168" s="3"/>
      <c r="C168" s="3"/>
      <c r="D168" s="3"/>
      <c r="E168" s="3"/>
      <c r="F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2:30">
      <c r="B169" s="3"/>
      <c r="C169" s="3"/>
      <c r="D169" s="3"/>
      <c r="E169" s="3"/>
      <c r="F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</row>
    <row r="170" spans="2:30">
      <c r="B170" s="3"/>
      <c r="C170" s="3"/>
      <c r="D170" s="3"/>
      <c r="E170" s="3"/>
      <c r="F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2:30">
      <c r="B171" s="3"/>
      <c r="C171" s="3"/>
      <c r="D171" s="3"/>
      <c r="E171" s="3"/>
      <c r="F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2:30">
      <c r="B172" s="3"/>
      <c r="C172" s="3"/>
      <c r="D172" s="3"/>
      <c r="E172" s="3"/>
      <c r="F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2:30">
      <c r="B173" s="3"/>
      <c r="C173" s="3"/>
      <c r="D173" s="3"/>
      <c r="E173" s="3"/>
      <c r="F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2:30">
      <c r="B174" s="3"/>
      <c r="C174" s="3"/>
      <c r="D174" s="3"/>
      <c r="E174" s="3"/>
      <c r="F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2:30">
      <c r="B175" s="3"/>
      <c r="C175" s="3"/>
      <c r="D175" s="3"/>
      <c r="E175" s="3"/>
      <c r="F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</row>
    <row r="176" spans="2:30">
      <c r="B176" s="3"/>
      <c r="C176" s="3"/>
      <c r="D176" s="3"/>
      <c r="E176" s="3"/>
      <c r="F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2:30">
      <c r="B177" s="3"/>
      <c r="C177" s="3"/>
      <c r="D177" s="3"/>
      <c r="E177" s="3"/>
      <c r="F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2:30">
      <c r="B178" s="3"/>
      <c r="C178" s="3"/>
      <c r="D178" s="3"/>
      <c r="E178" s="3"/>
      <c r="F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2:30">
      <c r="B179" s="3"/>
      <c r="C179" s="3"/>
      <c r="D179" s="3"/>
      <c r="E179" s="3"/>
      <c r="F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2:30">
      <c r="B180" s="3"/>
      <c r="C180" s="3"/>
      <c r="D180" s="3"/>
      <c r="E180" s="3"/>
      <c r="F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 spans="2:30">
      <c r="B181" s="3"/>
      <c r="C181" s="3"/>
      <c r="D181" s="3"/>
      <c r="E181" s="3"/>
      <c r="F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2:30">
      <c r="B182" s="3"/>
      <c r="C182" s="3"/>
      <c r="D182" s="3"/>
      <c r="E182" s="3"/>
      <c r="F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 spans="2:30">
      <c r="B183" s="3"/>
      <c r="C183" s="3"/>
      <c r="D183" s="3"/>
      <c r="E183" s="3"/>
      <c r="F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2:30">
      <c r="B184" s="3"/>
      <c r="C184" s="3"/>
      <c r="D184" s="3"/>
      <c r="E184" s="3"/>
      <c r="F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 spans="2:30">
      <c r="B185" s="3"/>
      <c r="C185" s="3"/>
      <c r="D185" s="3"/>
      <c r="E185" s="3"/>
      <c r="F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2:30">
      <c r="B186" s="3"/>
      <c r="C186" s="3"/>
      <c r="D186" s="3"/>
      <c r="E186" s="3"/>
      <c r="F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 spans="2:30">
      <c r="B187" s="3"/>
      <c r="C187" s="3"/>
      <c r="D187" s="3"/>
      <c r="E187" s="3"/>
      <c r="F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2:30">
      <c r="B188" s="3"/>
      <c r="C188" s="3"/>
      <c r="D188" s="3"/>
      <c r="E188" s="3"/>
      <c r="F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 spans="2:30">
      <c r="B189" s="3"/>
      <c r="C189" s="3"/>
      <c r="D189" s="3"/>
      <c r="E189" s="3"/>
      <c r="F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2:30">
      <c r="B190" s="3"/>
      <c r="C190" s="3"/>
      <c r="D190" s="3"/>
      <c r="E190" s="3"/>
      <c r="F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2:30">
      <c r="B191" s="3"/>
      <c r="C191" s="3"/>
      <c r="D191" s="3"/>
      <c r="E191" s="3"/>
      <c r="F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2:30">
      <c r="B192" s="3"/>
      <c r="C192" s="3"/>
      <c r="D192" s="3"/>
      <c r="E192" s="3"/>
      <c r="F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 spans="2:30">
      <c r="B193" s="3"/>
      <c r="C193" s="3"/>
      <c r="D193" s="3"/>
      <c r="E193" s="3"/>
      <c r="F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2:30">
      <c r="B194" s="3"/>
      <c r="C194" s="3"/>
      <c r="D194" s="3"/>
      <c r="E194" s="3"/>
      <c r="F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 spans="2:30">
      <c r="B195" s="3"/>
      <c r="C195" s="3"/>
      <c r="D195" s="3"/>
      <c r="E195" s="3"/>
      <c r="F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2:30">
      <c r="B196" s="3"/>
      <c r="C196" s="3"/>
      <c r="D196" s="3"/>
      <c r="E196" s="3"/>
      <c r="F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 spans="2:30">
      <c r="B197" s="3"/>
      <c r="C197" s="3"/>
      <c r="D197" s="3"/>
      <c r="E197" s="3"/>
      <c r="F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2:30">
      <c r="B198" s="3"/>
      <c r="C198" s="3"/>
      <c r="D198" s="3"/>
      <c r="E198" s="3"/>
      <c r="F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 spans="2:30">
      <c r="B199" s="3"/>
      <c r="C199" s="3"/>
      <c r="D199" s="3"/>
      <c r="E199" s="3"/>
      <c r="F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2:30">
      <c r="B200" s="3"/>
      <c r="C200" s="3"/>
      <c r="D200" s="3"/>
      <c r="E200" s="3"/>
      <c r="F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2:30">
      <c r="B201" s="3"/>
      <c r="C201" s="3"/>
      <c r="D201" s="3"/>
      <c r="E201" s="3"/>
      <c r="F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2:30">
      <c r="B202" s="3"/>
      <c r="C202" s="3"/>
      <c r="D202" s="3"/>
      <c r="E202" s="3"/>
      <c r="F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 spans="2:30">
      <c r="B203" s="3"/>
      <c r="C203" s="3"/>
      <c r="D203" s="3"/>
      <c r="E203" s="3"/>
      <c r="F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2:30">
      <c r="B204" s="3"/>
      <c r="C204" s="3"/>
      <c r="D204" s="3"/>
      <c r="E204" s="3"/>
      <c r="F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 spans="2:30">
      <c r="B205" s="3"/>
      <c r="C205" s="3"/>
      <c r="D205" s="3"/>
      <c r="E205" s="3"/>
      <c r="F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2:30">
      <c r="B206" s="3"/>
      <c r="C206" s="3"/>
      <c r="D206" s="3"/>
      <c r="E206" s="3"/>
      <c r="F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 spans="2:30">
      <c r="B207" s="3"/>
      <c r="C207" s="3"/>
      <c r="D207" s="3"/>
      <c r="E207" s="3"/>
      <c r="F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2:30">
      <c r="B208" s="3"/>
      <c r="C208" s="3"/>
      <c r="D208" s="3"/>
      <c r="E208" s="3"/>
      <c r="F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 spans="2:30">
      <c r="B209" s="3"/>
      <c r="C209" s="3"/>
      <c r="D209" s="3"/>
      <c r="E209" s="3"/>
      <c r="F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</row>
    <row r="210" spans="2:30">
      <c r="B210" s="3"/>
      <c r="C210" s="3"/>
      <c r="D210" s="3"/>
      <c r="E210" s="3"/>
      <c r="F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 spans="2:30">
      <c r="B211" s="3"/>
      <c r="C211" s="3"/>
      <c r="D211" s="3"/>
      <c r="E211" s="3"/>
      <c r="F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2:30">
      <c r="B212" s="3"/>
      <c r="C212" s="3"/>
      <c r="D212" s="3"/>
      <c r="E212" s="3"/>
      <c r="F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 spans="2:30">
      <c r="B213" s="3"/>
      <c r="C213" s="3"/>
      <c r="D213" s="3"/>
      <c r="E213" s="3"/>
      <c r="F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</row>
    <row r="214" spans="2:30">
      <c r="B214" s="3"/>
      <c r="C214" s="3"/>
      <c r="D214" s="3"/>
      <c r="E214" s="3"/>
      <c r="F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 spans="2:30">
      <c r="B215" s="3"/>
      <c r="C215" s="3"/>
      <c r="D215" s="3"/>
      <c r="E215" s="3"/>
      <c r="F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2:30">
      <c r="B216" s="3"/>
      <c r="C216" s="3"/>
      <c r="D216" s="3"/>
      <c r="E216" s="3"/>
      <c r="F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 spans="2:30">
      <c r="B217" s="3"/>
      <c r="C217" s="3"/>
      <c r="D217" s="3"/>
      <c r="E217" s="3"/>
      <c r="F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2:30">
      <c r="B218" s="3"/>
      <c r="C218" s="3"/>
      <c r="D218" s="3"/>
      <c r="E218" s="3"/>
      <c r="F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 spans="2:30">
      <c r="B219" s="3"/>
      <c r="C219" s="3"/>
      <c r="D219" s="3"/>
      <c r="E219" s="3"/>
      <c r="F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2:30"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</sheetData>
  <mergeCells count="5">
    <mergeCell ref="Q1:T1"/>
    <mergeCell ref="U1:X1"/>
    <mergeCell ref="M2:P2"/>
    <mergeCell ref="Q2:T2"/>
    <mergeCell ref="U2:X2"/>
  </mergeCells>
  <phoneticPr fontId="14" type="noConversion"/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Y244"/>
  <sheetViews>
    <sheetView workbookViewId="0">
      <pane xSplit="1" ySplit="6" topLeftCell="D7" activePane="bottomRight" state="frozen"/>
      <selection pane="topRight" activeCell="B1" sqref="B1"/>
      <selection pane="bottomLeft" activeCell="A7" sqref="A7"/>
      <selection pane="bottomRight" activeCell="J1" sqref="J1"/>
    </sheetView>
  </sheetViews>
  <sheetFormatPr defaultRowHeight="15"/>
  <cols>
    <col min="4" max="4" width="8.7109375" customWidth="1"/>
  </cols>
  <sheetData>
    <row r="1" spans="1:25">
      <c r="A1" t="s">
        <v>218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8"/>
      <c r="O1" s="18"/>
      <c r="P1" s="18"/>
      <c r="Q1" s="18"/>
      <c r="R1" s="215" t="s">
        <v>18</v>
      </c>
      <c r="S1" s="217"/>
      <c r="T1" s="217"/>
      <c r="U1" s="217"/>
      <c r="V1" s="215" t="s">
        <v>15</v>
      </c>
      <c r="W1" s="217"/>
      <c r="X1" s="217"/>
      <c r="Y1" s="217"/>
    </row>
    <row r="2" spans="1:25"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215" t="s">
        <v>11</v>
      </c>
      <c r="O2" s="217"/>
      <c r="P2" s="217"/>
      <c r="Q2" s="217"/>
      <c r="R2" s="215" t="s">
        <v>11</v>
      </c>
      <c r="S2" s="217"/>
      <c r="T2" s="217"/>
      <c r="U2" s="217"/>
      <c r="V2" s="215" t="s">
        <v>11</v>
      </c>
      <c r="W2" s="217"/>
      <c r="X2" s="217"/>
      <c r="Y2" s="217"/>
    </row>
    <row r="3" spans="1:25">
      <c r="B3" s="9" t="s">
        <v>12</v>
      </c>
      <c r="C3" s="9" t="s">
        <v>0</v>
      </c>
      <c r="D3" s="9" t="s">
        <v>0</v>
      </c>
      <c r="E3" s="9" t="s">
        <v>0</v>
      </c>
      <c r="F3" s="9" t="s">
        <v>2</v>
      </c>
      <c r="G3" s="9" t="s">
        <v>2</v>
      </c>
      <c r="H3" s="9" t="s">
        <v>4</v>
      </c>
      <c r="I3" s="9" t="s">
        <v>4</v>
      </c>
      <c r="J3" s="9" t="s">
        <v>11</v>
      </c>
      <c r="K3" s="9" t="s">
        <v>12</v>
      </c>
      <c r="L3" s="9" t="s">
        <v>2</v>
      </c>
      <c r="M3" s="9" t="s">
        <v>15</v>
      </c>
      <c r="N3" s="19" t="s">
        <v>19</v>
      </c>
      <c r="O3" s="19" t="s">
        <v>20</v>
      </c>
      <c r="P3" s="19" t="s">
        <v>21</v>
      </c>
      <c r="Q3" s="19" t="s">
        <v>22</v>
      </c>
      <c r="R3" s="19" t="s">
        <v>19</v>
      </c>
      <c r="S3" s="19" t="s">
        <v>20</v>
      </c>
      <c r="T3" s="19" t="s">
        <v>21</v>
      </c>
      <c r="U3" s="19" t="s">
        <v>22</v>
      </c>
      <c r="V3" s="19" t="s">
        <v>19</v>
      </c>
      <c r="W3" s="19" t="s">
        <v>20</v>
      </c>
      <c r="X3" s="19" t="s">
        <v>21</v>
      </c>
      <c r="Y3" s="19" t="s">
        <v>22</v>
      </c>
    </row>
    <row r="4" spans="1:25">
      <c r="B4" s="3" t="s">
        <v>14</v>
      </c>
      <c r="C4" s="9" t="s">
        <v>1</v>
      </c>
      <c r="D4" s="9" t="s">
        <v>1</v>
      </c>
      <c r="E4" s="9" t="s">
        <v>1</v>
      </c>
      <c r="F4" s="9" t="s">
        <v>1</v>
      </c>
      <c r="G4" s="9" t="s">
        <v>1</v>
      </c>
      <c r="H4" s="9" t="s">
        <v>220</v>
      </c>
      <c r="I4" s="9" t="s">
        <v>30</v>
      </c>
      <c r="J4" s="9"/>
      <c r="K4" s="9" t="s">
        <v>17</v>
      </c>
      <c r="L4" s="9" t="s">
        <v>1</v>
      </c>
      <c r="M4" s="3" t="s">
        <v>14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</row>
    <row r="5" spans="1:25">
      <c r="B5" s="9" t="s">
        <v>3</v>
      </c>
      <c r="C5" s="9" t="s">
        <v>3</v>
      </c>
      <c r="D5" s="9" t="s">
        <v>3</v>
      </c>
      <c r="E5" s="9" t="s">
        <v>3</v>
      </c>
      <c r="F5" s="9" t="s">
        <v>3</v>
      </c>
      <c r="G5" s="9" t="s">
        <v>3</v>
      </c>
      <c r="H5" s="9" t="s">
        <v>7</v>
      </c>
      <c r="I5" s="9" t="s">
        <v>7</v>
      </c>
      <c r="J5" s="9"/>
      <c r="K5" s="9"/>
      <c r="L5" s="9" t="s">
        <v>13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</row>
    <row r="6" spans="1:25">
      <c r="B6" s="3" t="s">
        <v>184</v>
      </c>
      <c r="C6" s="3" t="s">
        <v>184</v>
      </c>
      <c r="D6" s="9" t="s">
        <v>219</v>
      </c>
      <c r="E6" s="9" t="s">
        <v>9</v>
      </c>
      <c r="F6" s="9">
        <v>1910</v>
      </c>
      <c r="G6" s="9" t="s">
        <v>29</v>
      </c>
      <c r="H6" s="9"/>
      <c r="I6" s="9"/>
      <c r="J6" s="9"/>
      <c r="K6" s="9"/>
      <c r="L6" s="9" t="s">
        <v>14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</row>
    <row r="7" spans="1:25">
      <c r="A7" s="4">
        <v>1830</v>
      </c>
      <c r="B7" s="118">
        <v>0.61973381193309851</v>
      </c>
      <c r="C7" s="118"/>
    </row>
    <row r="8" spans="1:25">
      <c r="A8" s="4">
        <f t="shared" ref="A8:A41" si="0">A7+1</f>
        <v>1831</v>
      </c>
      <c r="B8" s="118">
        <v>1.7848333783673236</v>
      </c>
      <c r="C8" s="118"/>
    </row>
    <row r="9" spans="1:25">
      <c r="A9" s="4">
        <f t="shared" si="0"/>
        <v>1832</v>
      </c>
      <c r="B9" s="118">
        <v>3.0738797071881687</v>
      </c>
      <c r="C9" s="118"/>
    </row>
    <row r="10" spans="1:25">
      <c r="A10" s="4">
        <f t="shared" si="0"/>
        <v>1833</v>
      </c>
      <c r="B10" s="118">
        <v>3.2969838794840838</v>
      </c>
      <c r="C10" s="118"/>
    </row>
    <row r="11" spans="1:25">
      <c r="A11" s="4">
        <f t="shared" si="0"/>
        <v>1834</v>
      </c>
      <c r="B11" s="118">
        <v>3.2721945270067598</v>
      </c>
      <c r="C11" s="118"/>
    </row>
    <row r="12" spans="1:25">
      <c r="A12" s="4">
        <f t="shared" si="0"/>
        <v>1835</v>
      </c>
      <c r="B12" s="118">
        <v>3.4952986993026753</v>
      </c>
      <c r="C12" s="118">
        <f>D12/40.3399</f>
        <v>37.098028860129325</v>
      </c>
      <c r="D12" s="117">
        <v>1496.530774414731</v>
      </c>
      <c r="F12" s="117">
        <v>1524.9080768342333</v>
      </c>
      <c r="H12" s="24">
        <f>100*D12/F12</f>
        <v>98.139081112455344</v>
      </c>
      <c r="J12" s="24">
        <f>100*B12/C12</f>
        <v>9.4217908786501781</v>
      </c>
      <c r="N12" s="18">
        <f>IF(AND(J12&gt;0,J12&lt;30),1,0)</f>
        <v>1</v>
      </c>
      <c r="O12" s="18">
        <f t="shared" ref="O12:O61" si="1">IF(AND($J12&gt;30,$J12&lt;60),1,0)</f>
        <v>0</v>
      </c>
      <c r="P12" s="18">
        <f t="shared" ref="P12:P61" si="2">IF(AND($J12&gt;60,$J12&lt;90),1,0)</f>
        <v>0</v>
      </c>
      <c r="Q12" s="18">
        <f t="shared" ref="Q12:Q61" si="3">IF($J12&gt;90,1,0)</f>
        <v>0</v>
      </c>
    </row>
    <row r="13" spans="1:25">
      <c r="A13" s="4">
        <f t="shared" si="0"/>
        <v>1836</v>
      </c>
      <c r="B13" s="118">
        <v>4.0158751013264782</v>
      </c>
      <c r="C13" s="119">
        <f t="shared" ref="C13:C76" si="4">D13/40.3399</f>
        <v>41.278055490918163</v>
      </c>
      <c r="D13" s="117">
        <v>1665.1526306980895</v>
      </c>
      <c r="F13" s="117">
        <v>1560.2160197747403</v>
      </c>
      <c r="H13" s="24">
        <f t="shared" ref="H13:H76" si="5">100*D13/F13</f>
        <v>106.72577448208099</v>
      </c>
      <c r="J13" s="24">
        <f t="shared" ref="J13:J76" si="6">100*B13/C13</f>
        <v>9.7288378862953842</v>
      </c>
      <c r="L13" s="7">
        <f t="shared" ref="L13:L62" si="7">100*(F13/F12-1)</f>
        <v>2.3154145142838756</v>
      </c>
      <c r="M13" s="7">
        <f t="shared" ref="M13:M62" si="8">100*(H13/H12-1)</f>
        <v>8.7495147420285626</v>
      </c>
      <c r="N13" s="18">
        <f t="shared" ref="N13:N61" si="9">IF(AND(J13&gt;0,J13&lt;30),1,0)</f>
        <v>1</v>
      </c>
      <c r="O13" s="18">
        <f t="shared" si="1"/>
        <v>0</v>
      </c>
      <c r="P13" s="18">
        <f t="shared" si="2"/>
        <v>0</v>
      </c>
      <c r="Q13" s="18">
        <f t="shared" si="3"/>
        <v>0</v>
      </c>
      <c r="R13" s="47">
        <f t="shared" ref="R13:R61" si="10">IF(N13=1,$L13,"n.a.")</f>
        <v>2.3154145142838756</v>
      </c>
      <c r="S13" s="47" t="str">
        <f t="shared" ref="S13:S61" si="11">IF(O13=1,$L13,"n.a.")</f>
        <v>n.a.</v>
      </c>
      <c r="T13" s="47" t="str">
        <f t="shared" ref="T13:T61" si="12">IF(P13=1,$L13,"n.a.")</f>
        <v>n.a.</v>
      </c>
      <c r="U13" s="47" t="str">
        <f t="shared" ref="U13:U61" si="13">IF(Q13=1,$L13,"n.a.")</f>
        <v>n.a.</v>
      </c>
      <c r="V13" s="47">
        <f t="shared" ref="V13:V61" si="14">IF(N13=1,$M13,"n.a.")</f>
        <v>8.7495147420285626</v>
      </c>
      <c r="W13" s="47" t="str">
        <f t="shared" ref="W13:W61" si="15">IF(O13=1,$M13,"n.a.")</f>
        <v>n.a.</v>
      </c>
      <c r="X13" s="47" t="str">
        <f t="shared" ref="X13:X61" si="16">IF(P13=1,$M13,"n.a.")</f>
        <v>n.a.</v>
      </c>
      <c r="Y13" s="47" t="str">
        <f t="shared" ref="Y13:Y61" si="17">IF(Q13=1,$M13,"n.a.")</f>
        <v>n.a.</v>
      </c>
    </row>
    <row r="14" spans="1:25">
      <c r="A14" s="4">
        <f t="shared" si="0"/>
        <v>1837</v>
      </c>
      <c r="B14" s="118">
        <v>3.9662963963718303</v>
      </c>
      <c r="C14" s="119">
        <f t="shared" si="4"/>
        <v>43.249706150070075</v>
      </c>
      <c r="D14" s="117">
        <v>1744.6888211232117</v>
      </c>
      <c r="F14" s="117">
        <v>1618.2979085612783</v>
      </c>
      <c r="H14" s="24">
        <f t="shared" si="5"/>
        <v>107.81011406449257</v>
      </c>
      <c r="J14" s="24">
        <f t="shared" si="6"/>
        <v>9.1706898137281421</v>
      </c>
      <c r="L14" s="7">
        <f t="shared" si="7"/>
        <v>3.7226825036012379</v>
      </c>
      <c r="M14" s="7">
        <f t="shared" si="8"/>
        <v>1.0160053536024005</v>
      </c>
      <c r="N14" s="18">
        <f t="shared" si="9"/>
        <v>1</v>
      </c>
      <c r="O14" s="18">
        <f t="shared" si="1"/>
        <v>0</v>
      </c>
      <c r="P14" s="18">
        <f t="shared" si="2"/>
        <v>0</v>
      </c>
      <c r="Q14" s="18">
        <f t="shared" si="3"/>
        <v>0</v>
      </c>
      <c r="R14" s="47">
        <f t="shared" si="10"/>
        <v>3.7226825036012379</v>
      </c>
      <c r="S14" s="47" t="str">
        <f t="shared" si="11"/>
        <v>n.a.</v>
      </c>
      <c r="T14" s="47" t="str">
        <f t="shared" si="12"/>
        <v>n.a.</v>
      </c>
      <c r="U14" s="47" t="str">
        <f t="shared" si="13"/>
        <v>n.a.</v>
      </c>
      <c r="V14" s="47">
        <f t="shared" si="14"/>
        <v>1.0160053536024005</v>
      </c>
      <c r="W14" s="47" t="str">
        <f t="shared" si="15"/>
        <v>n.a.</v>
      </c>
      <c r="X14" s="47" t="str">
        <f t="shared" si="16"/>
        <v>n.a.</v>
      </c>
      <c r="Y14" s="47" t="str">
        <f t="shared" si="17"/>
        <v>n.a.</v>
      </c>
    </row>
    <row r="15" spans="1:25">
      <c r="A15" s="4">
        <f t="shared" si="0"/>
        <v>1838</v>
      </c>
      <c r="B15" s="118">
        <v>5.1066066103287318</v>
      </c>
      <c r="C15" s="119">
        <f t="shared" si="4"/>
        <v>43.886891933770357</v>
      </c>
      <c r="D15" s="117">
        <v>1770.3928319191027</v>
      </c>
      <c r="F15" s="117">
        <v>1616.9037723740512</v>
      </c>
      <c r="H15" s="24">
        <f t="shared" si="5"/>
        <v>109.49277638951193</v>
      </c>
      <c r="J15" s="24">
        <f t="shared" si="6"/>
        <v>11.635835634100278</v>
      </c>
      <c r="K15" s="15">
        <f t="shared" ref="K15:K64" si="18">J15-J12</f>
        <v>2.2140447554501002</v>
      </c>
      <c r="L15" s="7">
        <f t="shared" si="7"/>
        <v>-8.6148303093747103E-2</v>
      </c>
      <c r="M15" s="7">
        <f t="shared" si="8"/>
        <v>1.5607648128567853</v>
      </c>
      <c r="N15" s="18">
        <f t="shared" si="9"/>
        <v>1</v>
      </c>
      <c r="O15" s="18">
        <f t="shared" si="1"/>
        <v>0</v>
      </c>
      <c r="P15" s="18">
        <f t="shared" si="2"/>
        <v>0</v>
      </c>
      <c r="Q15" s="18">
        <f t="shared" si="3"/>
        <v>0</v>
      </c>
      <c r="R15" s="47">
        <f t="shared" si="10"/>
        <v>-8.6148303093747103E-2</v>
      </c>
      <c r="S15" s="47" t="str">
        <f t="shared" si="11"/>
        <v>n.a.</v>
      </c>
      <c r="T15" s="47" t="str">
        <f t="shared" si="12"/>
        <v>n.a.</v>
      </c>
      <c r="U15" s="47" t="str">
        <f t="shared" si="13"/>
        <v>n.a.</v>
      </c>
      <c r="V15" s="47">
        <f t="shared" si="14"/>
        <v>1.5607648128567853</v>
      </c>
      <c r="W15" s="47" t="str">
        <f t="shared" si="15"/>
        <v>n.a.</v>
      </c>
      <c r="X15" s="47" t="str">
        <f t="shared" si="16"/>
        <v>n.a.</v>
      </c>
      <c r="Y15" s="47" t="str">
        <f t="shared" si="17"/>
        <v>n.a.</v>
      </c>
    </row>
    <row r="16" spans="1:25">
      <c r="A16" s="4">
        <f t="shared" si="0"/>
        <v>1839</v>
      </c>
      <c r="B16" s="118">
        <v>5.3049214301473233</v>
      </c>
      <c r="C16" s="119">
        <f t="shared" si="4"/>
        <v>45.90972022307129</v>
      </c>
      <c r="D16" s="117">
        <v>1851.9935228266736</v>
      </c>
      <c r="F16" s="117">
        <v>1640.5484627826213</v>
      </c>
      <c r="H16" s="24">
        <f t="shared" si="5"/>
        <v>112.88868112347069</v>
      </c>
      <c r="J16" s="24">
        <f t="shared" si="6"/>
        <v>11.555116006743619</v>
      </c>
      <c r="K16" s="15">
        <f t="shared" si="18"/>
        <v>1.8262781204482348</v>
      </c>
      <c r="L16" s="7">
        <f t="shared" si="7"/>
        <v>1.4623436974145587</v>
      </c>
      <c r="M16" s="7">
        <f t="shared" si="8"/>
        <v>3.1014874642306012</v>
      </c>
      <c r="N16" s="18">
        <f t="shared" si="9"/>
        <v>1</v>
      </c>
      <c r="O16" s="18">
        <f t="shared" si="1"/>
        <v>0</v>
      </c>
      <c r="P16" s="18">
        <f t="shared" si="2"/>
        <v>0</v>
      </c>
      <c r="Q16" s="18">
        <f t="shared" si="3"/>
        <v>0</v>
      </c>
      <c r="R16" s="47">
        <f t="shared" si="10"/>
        <v>1.4623436974145587</v>
      </c>
      <c r="S16" s="47" t="str">
        <f t="shared" si="11"/>
        <v>n.a.</v>
      </c>
      <c r="T16" s="47" t="str">
        <f t="shared" si="12"/>
        <v>n.a.</v>
      </c>
      <c r="U16" s="47" t="str">
        <f t="shared" si="13"/>
        <v>n.a.</v>
      </c>
      <c r="V16" s="47">
        <f t="shared" si="14"/>
        <v>3.1014874642306012</v>
      </c>
      <c r="W16" s="47" t="str">
        <f t="shared" si="15"/>
        <v>n.a.</v>
      </c>
      <c r="X16" s="47" t="str">
        <f t="shared" si="16"/>
        <v>n.a.</v>
      </c>
      <c r="Y16" s="47" t="str">
        <f t="shared" si="17"/>
        <v>n.a.</v>
      </c>
    </row>
    <row r="17" spans="1:25">
      <c r="A17" s="4">
        <f t="shared" si="0"/>
        <v>1840</v>
      </c>
      <c r="B17" s="118">
        <v>7.5359631531064775</v>
      </c>
      <c r="C17" s="119">
        <f t="shared" si="4"/>
        <v>45.686116172586154</v>
      </c>
      <c r="D17" s="117">
        <v>1842.9733577905083</v>
      </c>
      <c r="F17" s="117">
        <v>1662.8894804195525</v>
      </c>
      <c r="H17" s="24">
        <f t="shared" si="5"/>
        <v>110.82957583720598</v>
      </c>
      <c r="J17" s="24">
        <f t="shared" si="6"/>
        <v>16.495083811979654</v>
      </c>
      <c r="K17" s="15">
        <f t="shared" si="18"/>
        <v>7.3243939982515123</v>
      </c>
      <c r="L17" s="7">
        <f t="shared" si="7"/>
        <v>1.3618017476324518</v>
      </c>
      <c r="M17" s="7">
        <f t="shared" si="8"/>
        <v>-1.8240139452179283</v>
      </c>
      <c r="N17" s="18">
        <f t="shared" si="9"/>
        <v>1</v>
      </c>
      <c r="O17" s="18">
        <f t="shared" si="1"/>
        <v>0</v>
      </c>
      <c r="P17" s="18">
        <f t="shared" si="2"/>
        <v>0</v>
      </c>
      <c r="Q17" s="18">
        <f t="shared" si="3"/>
        <v>0</v>
      </c>
      <c r="R17" s="47">
        <f t="shared" si="10"/>
        <v>1.3618017476324518</v>
      </c>
      <c r="S17" s="47" t="str">
        <f t="shared" si="11"/>
        <v>n.a.</v>
      </c>
      <c r="T17" s="47" t="str">
        <f t="shared" si="12"/>
        <v>n.a.</v>
      </c>
      <c r="U17" s="47" t="str">
        <f t="shared" si="13"/>
        <v>n.a.</v>
      </c>
      <c r="V17" s="47">
        <f t="shared" si="14"/>
        <v>-1.8240139452179283</v>
      </c>
      <c r="W17" s="47" t="str">
        <f t="shared" si="15"/>
        <v>n.a.</v>
      </c>
      <c r="X17" s="47" t="str">
        <f t="shared" si="16"/>
        <v>n.a.</v>
      </c>
      <c r="Y17" s="47" t="str">
        <f t="shared" si="17"/>
        <v>n.a.</v>
      </c>
    </row>
    <row r="18" spans="1:25">
      <c r="A18" s="4">
        <f t="shared" si="0"/>
        <v>1841</v>
      </c>
      <c r="B18" s="118">
        <v>6.9658080461280267</v>
      </c>
      <c r="C18" s="119">
        <f t="shared" si="4"/>
        <v>46.187128329968715</v>
      </c>
      <c r="D18" s="117">
        <v>1863.184138118105</v>
      </c>
      <c r="F18" s="117">
        <v>1714.3866818191541</v>
      </c>
      <c r="H18" s="24">
        <f t="shared" si="5"/>
        <v>108.67934042400867</v>
      </c>
      <c r="J18" s="24">
        <f t="shared" si="6"/>
        <v>15.081708471596475</v>
      </c>
      <c r="K18" s="15">
        <f t="shared" si="18"/>
        <v>3.4458728374961964</v>
      </c>
      <c r="L18" s="7">
        <f t="shared" si="7"/>
        <v>3.0968505126756085</v>
      </c>
      <c r="M18" s="7">
        <f t="shared" si="8"/>
        <v>-1.9401278015858558</v>
      </c>
      <c r="N18" s="18">
        <f t="shared" si="9"/>
        <v>1</v>
      </c>
      <c r="O18" s="18">
        <f t="shared" si="1"/>
        <v>0</v>
      </c>
      <c r="P18" s="18">
        <f t="shared" si="2"/>
        <v>0</v>
      </c>
      <c r="Q18" s="18">
        <f t="shared" si="3"/>
        <v>0</v>
      </c>
      <c r="R18" s="47">
        <f t="shared" si="10"/>
        <v>3.0968505126756085</v>
      </c>
      <c r="S18" s="47" t="str">
        <f t="shared" si="11"/>
        <v>n.a.</v>
      </c>
      <c r="T18" s="47" t="str">
        <f t="shared" si="12"/>
        <v>n.a.</v>
      </c>
      <c r="U18" s="47" t="str">
        <f t="shared" si="13"/>
        <v>n.a.</v>
      </c>
      <c r="V18" s="47">
        <f t="shared" si="14"/>
        <v>-1.9401278015858558</v>
      </c>
      <c r="W18" s="47" t="str">
        <f t="shared" si="15"/>
        <v>n.a.</v>
      </c>
      <c r="X18" s="47" t="str">
        <f t="shared" si="16"/>
        <v>n.a.</v>
      </c>
      <c r="Y18" s="47" t="str">
        <f t="shared" si="17"/>
        <v>n.a.</v>
      </c>
    </row>
    <row r="19" spans="1:25">
      <c r="A19" s="4">
        <f t="shared" si="0"/>
        <v>1842</v>
      </c>
      <c r="B19" s="118">
        <v>16.856759684580279</v>
      </c>
      <c r="C19" s="119">
        <f t="shared" si="4"/>
        <v>44.400428908263748</v>
      </c>
      <c r="D19" s="117">
        <v>1791.1088621164688</v>
      </c>
      <c r="F19" s="117">
        <v>1746.8494915144092</v>
      </c>
      <c r="H19" s="24">
        <f t="shared" si="5"/>
        <v>102.53366823055198</v>
      </c>
      <c r="J19" s="24">
        <f t="shared" si="6"/>
        <v>37.965308216747701</v>
      </c>
      <c r="K19" s="15">
        <f t="shared" si="18"/>
        <v>26.410192210004084</v>
      </c>
      <c r="L19" s="7">
        <f t="shared" si="7"/>
        <v>1.8935523729575632</v>
      </c>
      <c r="M19" s="7">
        <f t="shared" si="8"/>
        <v>-5.6548670331265978</v>
      </c>
      <c r="N19" s="18">
        <f t="shared" si="9"/>
        <v>0</v>
      </c>
      <c r="O19" s="18">
        <f t="shared" si="1"/>
        <v>1</v>
      </c>
      <c r="P19" s="18">
        <f t="shared" si="2"/>
        <v>0</v>
      </c>
      <c r="Q19" s="18">
        <f t="shared" si="3"/>
        <v>0</v>
      </c>
      <c r="R19" s="47" t="str">
        <f t="shared" si="10"/>
        <v>n.a.</v>
      </c>
      <c r="S19" s="47">
        <f t="shared" si="11"/>
        <v>1.8935523729575632</v>
      </c>
      <c r="T19" s="47" t="str">
        <f t="shared" si="12"/>
        <v>n.a.</v>
      </c>
      <c r="U19" s="47" t="str">
        <f t="shared" si="13"/>
        <v>n.a.</v>
      </c>
      <c r="V19" s="47" t="str">
        <f t="shared" si="14"/>
        <v>n.a.</v>
      </c>
      <c r="W19" s="47">
        <f t="shared" si="15"/>
        <v>-5.6548670331265978</v>
      </c>
      <c r="X19" s="47" t="str">
        <f t="shared" si="16"/>
        <v>n.a.</v>
      </c>
      <c r="Y19" s="47" t="str">
        <f t="shared" si="17"/>
        <v>n.a.</v>
      </c>
    </row>
    <row r="20" spans="1:25">
      <c r="A20" s="4">
        <f t="shared" si="0"/>
        <v>1843</v>
      </c>
      <c r="B20" s="118">
        <v>16.708023569716335</v>
      </c>
      <c r="C20" s="119">
        <f t="shared" si="4"/>
        <v>43.239668713984663</v>
      </c>
      <c r="D20" s="117">
        <v>1744.2839119552698</v>
      </c>
      <c r="F20" s="117">
        <v>1718.6246835955742</v>
      </c>
      <c r="H20" s="24">
        <f t="shared" si="5"/>
        <v>101.49300941646045</v>
      </c>
      <c r="J20" s="24">
        <f t="shared" si="6"/>
        <v>38.640498566800055</v>
      </c>
      <c r="K20" s="15">
        <f t="shared" si="18"/>
        <v>22.145414754820401</v>
      </c>
      <c r="L20" s="7">
        <f t="shared" si="7"/>
        <v>-1.6157549952609762</v>
      </c>
      <c r="M20" s="7">
        <f t="shared" si="8"/>
        <v>-1.0149435127509099</v>
      </c>
      <c r="N20" s="18">
        <f t="shared" si="9"/>
        <v>0</v>
      </c>
      <c r="O20" s="18">
        <f t="shared" si="1"/>
        <v>1</v>
      </c>
      <c r="P20" s="18">
        <f t="shared" si="2"/>
        <v>0</v>
      </c>
      <c r="Q20" s="18">
        <f t="shared" si="3"/>
        <v>0</v>
      </c>
      <c r="R20" s="47" t="str">
        <f t="shared" si="10"/>
        <v>n.a.</v>
      </c>
      <c r="S20" s="47">
        <f t="shared" si="11"/>
        <v>-1.6157549952609762</v>
      </c>
      <c r="T20" s="47" t="str">
        <f t="shared" si="12"/>
        <v>n.a.</v>
      </c>
      <c r="U20" s="47" t="str">
        <f t="shared" si="13"/>
        <v>n.a.</v>
      </c>
      <c r="V20" s="47" t="str">
        <f t="shared" si="14"/>
        <v>n.a.</v>
      </c>
      <c r="W20" s="47">
        <f t="shared" si="15"/>
        <v>-1.0149435127509099</v>
      </c>
      <c r="X20" s="47" t="str">
        <f t="shared" si="16"/>
        <v>n.a.</v>
      </c>
      <c r="Y20" s="47" t="str">
        <f t="shared" si="17"/>
        <v>n.a.</v>
      </c>
    </row>
    <row r="21" spans="1:25">
      <c r="A21" s="4">
        <f t="shared" si="0"/>
        <v>1844</v>
      </c>
      <c r="B21" s="118">
        <v>14.848822133917039</v>
      </c>
      <c r="C21" s="119">
        <f t="shared" si="4"/>
        <v>42.801604641231393</v>
      </c>
      <c r="D21" s="117">
        <v>1726.6124510668103</v>
      </c>
      <c r="F21" s="117">
        <v>1789.158403513899</v>
      </c>
      <c r="H21" s="24">
        <f t="shared" si="5"/>
        <v>96.504169092895921</v>
      </c>
      <c r="J21" s="24">
        <f t="shared" si="6"/>
        <v>34.69220899165299</v>
      </c>
      <c r="K21" s="15">
        <f t="shared" si="18"/>
        <v>19.610500520056515</v>
      </c>
      <c r="L21" s="7">
        <f t="shared" si="7"/>
        <v>4.1040793019892829</v>
      </c>
      <c r="M21" s="7">
        <f t="shared" si="8"/>
        <v>-4.9154521599548033</v>
      </c>
      <c r="N21" s="18">
        <f t="shared" si="9"/>
        <v>0</v>
      </c>
      <c r="O21" s="18">
        <f t="shared" si="1"/>
        <v>1</v>
      </c>
      <c r="P21" s="18">
        <f t="shared" si="2"/>
        <v>0</v>
      </c>
      <c r="Q21" s="18">
        <f t="shared" si="3"/>
        <v>0</v>
      </c>
      <c r="R21" s="47" t="str">
        <f t="shared" si="10"/>
        <v>n.a.</v>
      </c>
      <c r="S21" s="47">
        <f t="shared" si="11"/>
        <v>4.1040793019892829</v>
      </c>
      <c r="T21" s="47" t="str">
        <f t="shared" si="12"/>
        <v>n.a.</v>
      </c>
      <c r="U21" s="47" t="str">
        <f t="shared" si="13"/>
        <v>n.a.</v>
      </c>
      <c r="V21" s="47" t="str">
        <f t="shared" si="14"/>
        <v>n.a.</v>
      </c>
      <c r="W21" s="47">
        <f t="shared" si="15"/>
        <v>-4.9154521599548033</v>
      </c>
      <c r="X21" s="47" t="str">
        <f t="shared" si="16"/>
        <v>n.a.</v>
      </c>
      <c r="Y21" s="47" t="str">
        <f t="shared" si="17"/>
        <v>n.a.</v>
      </c>
    </row>
    <row r="22" spans="1:25">
      <c r="A22" s="4">
        <f t="shared" si="0"/>
        <v>1845</v>
      </c>
      <c r="B22" s="118">
        <v>14.700086019053096</v>
      </c>
      <c r="C22" s="119">
        <f t="shared" si="4"/>
        <v>44.513572448888937</v>
      </c>
      <c r="D22" s="117">
        <v>1795.6730612309348</v>
      </c>
      <c r="F22" s="117">
        <v>1864.9306005495764</v>
      </c>
      <c r="H22" s="24">
        <f t="shared" si="5"/>
        <v>96.286320826188799</v>
      </c>
      <c r="J22" s="24">
        <f t="shared" si="6"/>
        <v>33.02382893651577</v>
      </c>
      <c r="K22" s="15">
        <f t="shared" si="18"/>
        <v>-4.9414792802319312</v>
      </c>
      <c r="L22" s="7">
        <f t="shared" si="7"/>
        <v>4.2350748199187604</v>
      </c>
      <c r="M22" s="7">
        <f t="shared" si="8"/>
        <v>-0.22573974653614659</v>
      </c>
      <c r="N22" s="18">
        <f t="shared" si="9"/>
        <v>0</v>
      </c>
      <c r="O22" s="18">
        <f t="shared" si="1"/>
        <v>1</v>
      </c>
      <c r="P22" s="18">
        <f t="shared" si="2"/>
        <v>0</v>
      </c>
      <c r="Q22" s="18">
        <f t="shared" si="3"/>
        <v>0</v>
      </c>
      <c r="R22" s="47" t="str">
        <f t="shared" si="10"/>
        <v>n.a.</v>
      </c>
      <c r="S22" s="47">
        <f t="shared" si="11"/>
        <v>4.2350748199187604</v>
      </c>
      <c r="T22" s="47" t="str">
        <f t="shared" si="12"/>
        <v>n.a.</v>
      </c>
      <c r="U22" s="47" t="str">
        <f t="shared" si="13"/>
        <v>n.a.</v>
      </c>
      <c r="V22" s="47" t="str">
        <f t="shared" si="14"/>
        <v>n.a.</v>
      </c>
      <c r="W22" s="47">
        <f t="shared" si="15"/>
        <v>-0.22573974653614659</v>
      </c>
      <c r="X22" s="47" t="str">
        <f t="shared" si="16"/>
        <v>n.a.</v>
      </c>
      <c r="Y22" s="47" t="str">
        <f t="shared" si="17"/>
        <v>n.a.</v>
      </c>
    </row>
    <row r="23" spans="1:25">
      <c r="A23" s="4">
        <f t="shared" si="0"/>
        <v>1846</v>
      </c>
      <c r="B23" s="118">
        <v>14.650507314098448</v>
      </c>
      <c r="C23" s="119">
        <f t="shared" si="4"/>
        <v>47.652342585912066</v>
      </c>
      <c r="D23" s="117">
        <v>1922.2907346814343</v>
      </c>
      <c r="F23" s="117">
        <v>1851.701599684053</v>
      </c>
      <c r="H23" s="24">
        <f t="shared" si="5"/>
        <v>103.81212259088753</v>
      </c>
      <c r="J23" s="24">
        <f t="shared" si="6"/>
        <v>30.744568932125745</v>
      </c>
      <c r="K23" s="15">
        <f t="shared" si="18"/>
        <v>-7.8959296346743102</v>
      </c>
      <c r="L23" s="7">
        <f t="shared" si="7"/>
        <v>-0.70935620133130151</v>
      </c>
      <c r="M23" s="7">
        <f t="shared" si="8"/>
        <v>7.8160653560373605</v>
      </c>
      <c r="N23" s="18">
        <f t="shared" si="9"/>
        <v>0</v>
      </c>
      <c r="O23" s="18">
        <f t="shared" si="1"/>
        <v>1</v>
      </c>
      <c r="P23" s="18">
        <f t="shared" si="2"/>
        <v>0</v>
      </c>
      <c r="Q23" s="18">
        <f t="shared" si="3"/>
        <v>0</v>
      </c>
      <c r="R23" s="47" t="str">
        <f t="shared" si="10"/>
        <v>n.a.</v>
      </c>
      <c r="S23" s="47">
        <f t="shared" si="11"/>
        <v>-0.70935620133130151</v>
      </c>
      <c r="T23" s="47" t="str">
        <f t="shared" si="12"/>
        <v>n.a.</v>
      </c>
      <c r="U23" s="47" t="str">
        <f t="shared" si="13"/>
        <v>n.a.</v>
      </c>
      <c r="V23" s="47" t="str">
        <f t="shared" si="14"/>
        <v>n.a.</v>
      </c>
      <c r="W23" s="47">
        <f t="shared" si="15"/>
        <v>7.8160653560373605</v>
      </c>
      <c r="X23" s="47" t="str">
        <f t="shared" si="16"/>
        <v>n.a.</v>
      </c>
      <c r="Y23" s="47" t="str">
        <f t="shared" si="17"/>
        <v>n.a.</v>
      </c>
    </row>
    <row r="24" spans="1:25">
      <c r="A24" s="4">
        <f t="shared" si="0"/>
        <v>1847</v>
      </c>
      <c r="B24" s="118">
        <v>15.171083716122251</v>
      </c>
      <c r="C24" s="119">
        <f t="shared" si="4"/>
        <v>54.094933142284923</v>
      </c>
      <c r="D24" s="117">
        <v>2182.1841934664594</v>
      </c>
      <c r="F24" s="117">
        <v>2003.8641636294549</v>
      </c>
      <c r="H24" s="24">
        <f t="shared" si="5"/>
        <v>108.89880826622631</v>
      </c>
      <c r="J24" s="24">
        <f t="shared" si="6"/>
        <v>28.045295251993423</v>
      </c>
      <c r="K24" s="15">
        <f t="shared" si="18"/>
        <v>-6.646913739659567</v>
      </c>
      <c r="L24" s="7">
        <f t="shared" si="7"/>
        <v>8.2174451850862251</v>
      </c>
      <c r="M24" s="7">
        <f t="shared" si="8"/>
        <v>4.8998956464697985</v>
      </c>
      <c r="N24" s="18">
        <f t="shared" si="9"/>
        <v>1</v>
      </c>
      <c r="O24" s="18">
        <f t="shared" si="1"/>
        <v>0</v>
      </c>
      <c r="P24" s="18">
        <f t="shared" si="2"/>
        <v>0</v>
      </c>
      <c r="Q24" s="18">
        <f t="shared" si="3"/>
        <v>0</v>
      </c>
      <c r="R24" s="47">
        <f t="shared" si="10"/>
        <v>8.2174451850862251</v>
      </c>
      <c r="S24" s="47" t="str">
        <f t="shared" si="11"/>
        <v>n.a.</v>
      </c>
      <c r="T24" s="47" t="str">
        <f t="shared" si="12"/>
        <v>n.a.</v>
      </c>
      <c r="U24" s="47" t="str">
        <f t="shared" si="13"/>
        <v>n.a.</v>
      </c>
      <c r="V24" s="47">
        <f t="shared" si="14"/>
        <v>4.8998956464697985</v>
      </c>
      <c r="W24" s="47" t="str">
        <f t="shared" si="15"/>
        <v>n.a.</v>
      </c>
      <c r="X24" s="47" t="str">
        <f t="shared" si="16"/>
        <v>n.a.</v>
      </c>
      <c r="Y24" s="47" t="str">
        <f t="shared" si="17"/>
        <v>n.a.</v>
      </c>
    </row>
    <row r="25" spans="1:25">
      <c r="A25" s="4">
        <f t="shared" si="0"/>
        <v>1848</v>
      </c>
      <c r="B25" s="118">
        <v>15.691660118146054</v>
      </c>
      <c r="C25" s="119">
        <f t="shared" si="4"/>
        <v>45.680702911534652</v>
      </c>
      <c r="D25" s="117">
        <v>1842.7549873810167</v>
      </c>
      <c r="F25" s="117">
        <v>1903.6692504826785</v>
      </c>
      <c r="H25" s="24">
        <f t="shared" si="5"/>
        <v>96.800165622982206</v>
      </c>
      <c r="J25" s="24">
        <f t="shared" si="6"/>
        <v>34.350741380960265</v>
      </c>
      <c r="K25" s="15">
        <f t="shared" si="18"/>
        <v>1.3269124444444955</v>
      </c>
      <c r="L25" s="7">
        <f t="shared" si="7"/>
        <v>-5.0000850838761712</v>
      </c>
      <c r="M25" s="7">
        <f t="shared" si="8"/>
        <v>-11.109986266944627</v>
      </c>
      <c r="N25" s="18">
        <f t="shared" si="9"/>
        <v>0</v>
      </c>
      <c r="O25" s="18">
        <f t="shared" si="1"/>
        <v>1</v>
      </c>
      <c r="P25" s="18">
        <f t="shared" si="2"/>
        <v>0</v>
      </c>
      <c r="Q25" s="18">
        <f t="shared" si="3"/>
        <v>0</v>
      </c>
      <c r="R25" s="47" t="str">
        <f t="shared" si="10"/>
        <v>n.a.</v>
      </c>
      <c r="S25" s="47">
        <f t="shared" si="11"/>
        <v>-5.0000850838761712</v>
      </c>
      <c r="T25" s="47" t="str">
        <f t="shared" si="12"/>
        <v>n.a.</v>
      </c>
      <c r="U25" s="47" t="str">
        <f t="shared" si="13"/>
        <v>n.a.</v>
      </c>
      <c r="V25" s="47" t="str">
        <f t="shared" si="14"/>
        <v>n.a.</v>
      </c>
      <c r="W25" s="47">
        <f t="shared" si="15"/>
        <v>-11.109986266944627</v>
      </c>
      <c r="X25" s="47" t="str">
        <f t="shared" si="16"/>
        <v>n.a.</v>
      </c>
      <c r="Y25" s="47" t="str">
        <f t="shared" si="17"/>
        <v>n.a.</v>
      </c>
    </row>
    <row r="26" spans="1:25">
      <c r="A26" s="4">
        <f t="shared" si="0"/>
        <v>1849</v>
      </c>
      <c r="B26" s="118">
        <v>15.865185585487321</v>
      </c>
      <c r="C26" s="119">
        <f t="shared" si="4"/>
        <v>45.981334347920154</v>
      </c>
      <c r="D26" s="117">
        <v>1854.8824294616643</v>
      </c>
      <c r="F26" s="117">
        <v>2000.1002055173633</v>
      </c>
      <c r="H26" s="24">
        <f t="shared" si="5"/>
        <v>92.739474969548553</v>
      </c>
      <c r="J26" s="24">
        <f t="shared" si="6"/>
        <v>34.503534554788189</v>
      </c>
      <c r="K26" s="15">
        <f t="shared" si="18"/>
        <v>3.7589656226624442</v>
      </c>
      <c r="L26" s="7">
        <f t="shared" si="7"/>
        <v>5.0655309482061872</v>
      </c>
      <c r="M26" s="7">
        <f t="shared" si="8"/>
        <v>-4.1949211835538129</v>
      </c>
      <c r="N26" s="18">
        <f t="shared" si="9"/>
        <v>0</v>
      </c>
      <c r="O26" s="18">
        <f t="shared" si="1"/>
        <v>1</v>
      </c>
      <c r="P26" s="18">
        <f t="shared" si="2"/>
        <v>0</v>
      </c>
      <c r="Q26" s="18">
        <f t="shared" si="3"/>
        <v>0</v>
      </c>
      <c r="R26" s="47" t="str">
        <f t="shared" si="10"/>
        <v>n.a.</v>
      </c>
      <c r="S26" s="47">
        <f t="shared" si="11"/>
        <v>5.0655309482061872</v>
      </c>
      <c r="T26" s="47" t="str">
        <f t="shared" si="12"/>
        <v>n.a.</v>
      </c>
      <c r="U26" s="47" t="str">
        <f t="shared" si="13"/>
        <v>n.a.</v>
      </c>
      <c r="V26" s="47" t="str">
        <f t="shared" si="14"/>
        <v>n.a.</v>
      </c>
      <c r="W26" s="47">
        <f t="shared" si="15"/>
        <v>-4.1949211835538129</v>
      </c>
      <c r="X26" s="47" t="str">
        <f t="shared" si="16"/>
        <v>n.a.</v>
      </c>
      <c r="Y26" s="47" t="str">
        <f t="shared" si="17"/>
        <v>n.a.</v>
      </c>
    </row>
    <row r="27" spans="1:25">
      <c r="A27" s="4">
        <f t="shared" si="0"/>
        <v>1850</v>
      </c>
      <c r="B27" s="118">
        <v>15.691660118146054</v>
      </c>
      <c r="C27" s="119">
        <f t="shared" si="4"/>
        <v>46.53725311215689</v>
      </c>
      <c r="D27" s="117">
        <v>1877.3081368190979</v>
      </c>
      <c r="F27" s="117">
        <v>2009.7050794176162</v>
      </c>
      <c r="H27" s="24">
        <f t="shared" si="5"/>
        <v>93.412120815414113</v>
      </c>
      <c r="J27" s="24">
        <f t="shared" si="6"/>
        <v>33.718492323404739</v>
      </c>
      <c r="K27" s="15">
        <f t="shared" si="18"/>
        <v>5.673197071411316</v>
      </c>
      <c r="L27" s="7">
        <f t="shared" si="7"/>
        <v>0.48021963468416473</v>
      </c>
      <c r="M27" s="7">
        <f t="shared" si="8"/>
        <v>0.72530693761898579</v>
      </c>
      <c r="N27" s="18">
        <f t="shared" si="9"/>
        <v>0</v>
      </c>
      <c r="O27" s="18">
        <f t="shared" si="1"/>
        <v>1</v>
      </c>
      <c r="P27" s="18">
        <f t="shared" si="2"/>
        <v>0</v>
      </c>
      <c r="Q27" s="18">
        <f t="shared" si="3"/>
        <v>0</v>
      </c>
      <c r="R27" s="47" t="str">
        <f t="shared" si="10"/>
        <v>n.a.</v>
      </c>
      <c r="S27" s="47">
        <f t="shared" si="11"/>
        <v>0.48021963468416473</v>
      </c>
      <c r="T27" s="47" t="str">
        <f t="shared" si="12"/>
        <v>n.a.</v>
      </c>
      <c r="U27" s="47" t="str">
        <f t="shared" si="13"/>
        <v>n.a.</v>
      </c>
      <c r="V27" s="47" t="str">
        <f t="shared" si="14"/>
        <v>n.a.</v>
      </c>
      <c r="W27" s="47">
        <f t="shared" si="15"/>
        <v>0.72530693761898579</v>
      </c>
      <c r="X27" s="47" t="str">
        <f t="shared" si="16"/>
        <v>n.a.</v>
      </c>
      <c r="Y27" s="47" t="str">
        <f t="shared" si="17"/>
        <v>n.a.</v>
      </c>
    </row>
    <row r="28" spans="1:25">
      <c r="A28" s="4">
        <f t="shared" si="0"/>
        <v>1851</v>
      </c>
      <c r="B28" s="118">
        <v>15.914764290441969</v>
      </c>
      <c r="C28" s="119">
        <f t="shared" si="4"/>
        <v>47.720375926643563</v>
      </c>
      <c r="D28" s="117">
        <v>1925.0351928432087</v>
      </c>
      <c r="F28" s="117">
        <v>2066.36381435556</v>
      </c>
      <c r="H28" s="24">
        <f t="shared" si="5"/>
        <v>93.160516046085164</v>
      </c>
      <c r="J28" s="24">
        <f t="shared" si="6"/>
        <v>33.350039645342214</v>
      </c>
      <c r="K28" s="15">
        <f t="shared" si="18"/>
        <v>-1.0007017356180512</v>
      </c>
      <c r="L28" s="7">
        <f t="shared" si="7"/>
        <v>2.8192561942652183</v>
      </c>
      <c r="M28" s="7">
        <f t="shared" si="8"/>
        <v>-0.26934916703811318</v>
      </c>
      <c r="N28" s="18">
        <f t="shared" si="9"/>
        <v>0</v>
      </c>
      <c r="O28" s="18">
        <f t="shared" si="1"/>
        <v>1</v>
      </c>
      <c r="P28" s="18">
        <f t="shared" si="2"/>
        <v>0</v>
      </c>
      <c r="Q28" s="18">
        <f t="shared" si="3"/>
        <v>0</v>
      </c>
      <c r="R28" s="47" t="str">
        <f t="shared" si="10"/>
        <v>n.a.</v>
      </c>
      <c r="S28" s="47">
        <f t="shared" si="11"/>
        <v>2.8192561942652183</v>
      </c>
      <c r="T28" s="47" t="str">
        <f t="shared" si="12"/>
        <v>n.a.</v>
      </c>
      <c r="U28" s="47" t="str">
        <f t="shared" si="13"/>
        <v>n.a.</v>
      </c>
      <c r="V28" s="47" t="str">
        <f t="shared" si="14"/>
        <v>n.a.</v>
      </c>
      <c r="W28" s="47">
        <f t="shared" si="15"/>
        <v>-0.26934916703811318</v>
      </c>
      <c r="X28" s="47" t="str">
        <f t="shared" si="16"/>
        <v>n.a.</v>
      </c>
      <c r="Y28" s="47" t="str">
        <f t="shared" si="17"/>
        <v>n.a.</v>
      </c>
    </row>
    <row r="29" spans="1:25">
      <c r="A29" s="4">
        <f t="shared" si="0"/>
        <v>1852</v>
      </c>
      <c r="B29" s="118">
        <v>15.691660118146054</v>
      </c>
      <c r="C29" s="119">
        <f t="shared" si="4"/>
        <v>51.025228334738571</v>
      </c>
      <c r="D29" s="117">
        <v>2058.3526085005205</v>
      </c>
      <c r="F29" s="117">
        <v>2091.7939512351131</v>
      </c>
      <c r="H29" s="24">
        <f t="shared" si="5"/>
        <v>98.401307991408672</v>
      </c>
      <c r="J29" s="24">
        <f t="shared" si="6"/>
        <v>30.752748454558091</v>
      </c>
      <c r="K29" s="15">
        <f t="shared" si="18"/>
        <v>-3.7507861002300977</v>
      </c>
      <c r="L29" s="7">
        <f t="shared" si="7"/>
        <v>1.23067083844981</v>
      </c>
      <c r="M29" s="7">
        <f t="shared" si="8"/>
        <v>5.625550574162741</v>
      </c>
      <c r="N29" s="18">
        <f t="shared" si="9"/>
        <v>0</v>
      </c>
      <c r="O29" s="18">
        <f t="shared" si="1"/>
        <v>1</v>
      </c>
      <c r="P29" s="18">
        <f t="shared" si="2"/>
        <v>0</v>
      </c>
      <c r="Q29" s="18">
        <f t="shared" si="3"/>
        <v>0</v>
      </c>
      <c r="R29" s="47" t="str">
        <f t="shared" si="10"/>
        <v>n.a.</v>
      </c>
      <c r="S29" s="47">
        <f t="shared" si="11"/>
        <v>1.23067083844981</v>
      </c>
      <c r="T29" s="47" t="str">
        <f t="shared" si="12"/>
        <v>n.a.</v>
      </c>
      <c r="U29" s="47" t="str">
        <f t="shared" si="13"/>
        <v>n.a.</v>
      </c>
      <c r="V29" s="47" t="str">
        <f t="shared" si="14"/>
        <v>n.a.</v>
      </c>
      <c r="W29" s="47">
        <f t="shared" si="15"/>
        <v>5.625550574162741</v>
      </c>
      <c r="X29" s="47" t="str">
        <f t="shared" si="16"/>
        <v>n.a.</v>
      </c>
      <c r="Y29" s="47" t="str">
        <f t="shared" si="17"/>
        <v>n.a.</v>
      </c>
    </row>
    <row r="30" spans="1:25">
      <c r="A30" s="4">
        <f t="shared" si="0"/>
        <v>1853</v>
      </c>
      <c r="B30" s="118">
        <v>16.013921700351265</v>
      </c>
      <c r="C30" s="119">
        <f t="shared" si="4"/>
        <v>57.973118918797773</v>
      </c>
      <c r="D30" s="117">
        <v>2338.6298198724103</v>
      </c>
      <c r="F30" s="117">
        <v>2170.3701854743099</v>
      </c>
      <c r="H30" s="24">
        <f t="shared" si="5"/>
        <v>107.75257767196655</v>
      </c>
      <c r="J30" s="24">
        <f t="shared" si="6"/>
        <v>27.623012180493113</v>
      </c>
      <c r="K30" s="15">
        <f t="shared" si="18"/>
        <v>-6.0954801429116259</v>
      </c>
      <c r="L30" s="7">
        <f t="shared" si="7"/>
        <v>3.7564041234941392</v>
      </c>
      <c r="M30" s="7">
        <f t="shared" si="8"/>
        <v>9.5031965239469542</v>
      </c>
      <c r="N30" s="18">
        <f t="shared" si="9"/>
        <v>1</v>
      </c>
      <c r="O30" s="18">
        <f t="shared" si="1"/>
        <v>0</v>
      </c>
      <c r="P30" s="18">
        <f t="shared" si="2"/>
        <v>0</v>
      </c>
      <c r="Q30" s="18">
        <f t="shared" si="3"/>
        <v>0</v>
      </c>
      <c r="R30" s="47">
        <f t="shared" si="10"/>
        <v>3.7564041234941392</v>
      </c>
      <c r="S30" s="47" t="str">
        <f t="shared" si="11"/>
        <v>n.a.</v>
      </c>
      <c r="T30" s="47" t="str">
        <f t="shared" si="12"/>
        <v>n.a.</v>
      </c>
      <c r="U30" s="47" t="str">
        <f t="shared" si="13"/>
        <v>n.a.</v>
      </c>
      <c r="V30" s="47">
        <f t="shared" si="14"/>
        <v>9.5031965239469542</v>
      </c>
      <c r="W30" s="47" t="str">
        <f t="shared" si="15"/>
        <v>n.a.</v>
      </c>
      <c r="X30" s="47" t="str">
        <f t="shared" si="16"/>
        <v>n.a.</v>
      </c>
      <c r="Y30" s="47" t="str">
        <f t="shared" si="17"/>
        <v>n.a.</v>
      </c>
    </row>
    <row r="31" spans="1:25">
      <c r="A31" s="4">
        <f t="shared" si="0"/>
        <v>1854</v>
      </c>
      <c r="B31" s="118">
        <v>15.790817528055349</v>
      </c>
      <c r="C31" s="119">
        <f t="shared" si="4"/>
        <v>68.379500941829107</v>
      </c>
      <c r="D31" s="117">
        <v>2758.4222300432921</v>
      </c>
      <c r="F31" s="117">
        <v>2280.1170859721319</v>
      </c>
      <c r="H31" s="24">
        <f t="shared" si="5"/>
        <v>120.97721853907488</v>
      </c>
      <c r="J31" s="24">
        <f t="shared" si="6"/>
        <v>23.092911341205461</v>
      </c>
      <c r="K31" s="15">
        <f t="shared" si="18"/>
        <v>-10.257128304136753</v>
      </c>
      <c r="L31" s="7">
        <f t="shared" si="7"/>
        <v>5.0565982352839045</v>
      </c>
      <c r="M31" s="7">
        <f t="shared" si="8"/>
        <v>12.273154993440972</v>
      </c>
      <c r="N31" s="18">
        <f t="shared" si="9"/>
        <v>1</v>
      </c>
      <c r="O31" s="18">
        <f t="shared" si="1"/>
        <v>0</v>
      </c>
      <c r="P31" s="18">
        <f t="shared" si="2"/>
        <v>0</v>
      </c>
      <c r="Q31" s="18">
        <f t="shared" si="3"/>
        <v>0</v>
      </c>
      <c r="R31" s="47">
        <f t="shared" si="10"/>
        <v>5.0565982352839045</v>
      </c>
      <c r="S31" s="47" t="str">
        <f t="shared" si="11"/>
        <v>n.a.</v>
      </c>
      <c r="T31" s="47" t="str">
        <f t="shared" si="12"/>
        <v>n.a.</v>
      </c>
      <c r="U31" s="47" t="str">
        <f t="shared" si="13"/>
        <v>n.a.</v>
      </c>
      <c r="V31" s="47">
        <f t="shared" si="14"/>
        <v>12.273154993440972</v>
      </c>
      <c r="W31" s="47" t="str">
        <f t="shared" si="15"/>
        <v>n.a.</v>
      </c>
      <c r="X31" s="47" t="str">
        <f t="shared" si="16"/>
        <v>n.a.</v>
      </c>
      <c r="Y31" s="47" t="str">
        <f t="shared" si="17"/>
        <v>n.a.</v>
      </c>
    </row>
    <row r="32" spans="1:25">
      <c r="A32" s="4">
        <f t="shared" si="0"/>
        <v>1855</v>
      </c>
      <c r="B32" s="118">
        <v>15.567713355759434</v>
      </c>
      <c r="C32" s="119">
        <f t="shared" si="4"/>
        <v>70.682901405714432</v>
      </c>
      <c r="D32" s="117">
        <v>2851.3411744163795</v>
      </c>
      <c r="F32" s="117">
        <v>2276.6600982352566</v>
      </c>
      <c r="H32" s="24">
        <f t="shared" si="5"/>
        <v>125.24228700747138</v>
      </c>
      <c r="J32" s="24">
        <f t="shared" si="6"/>
        <v>22.024723159568609</v>
      </c>
      <c r="K32" s="15">
        <f t="shared" si="18"/>
        <v>-8.7280252949894823</v>
      </c>
      <c r="L32" s="7">
        <f t="shared" si="7"/>
        <v>-0.15161448322735804</v>
      </c>
      <c r="M32" s="7">
        <f t="shared" si="8"/>
        <v>3.5255137453990226</v>
      </c>
      <c r="N32" s="18">
        <f t="shared" si="9"/>
        <v>1</v>
      </c>
      <c r="O32" s="18">
        <f t="shared" si="1"/>
        <v>0</v>
      </c>
      <c r="P32" s="18">
        <f t="shared" si="2"/>
        <v>0</v>
      </c>
      <c r="Q32" s="18">
        <f t="shared" si="3"/>
        <v>0</v>
      </c>
      <c r="R32" s="47">
        <f t="shared" si="10"/>
        <v>-0.15161448322735804</v>
      </c>
      <c r="S32" s="47" t="str">
        <f t="shared" si="11"/>
        <v>n.a.</v>
      </c>
      <c r="T32" s="47" t="str">
        <f t="shared" si="12"/>
        <v>n.a.</v>
      </c>
      <c r="U32" s="47" t="str">
        <f t="shared" si="13"/>
        <v>n.a.</v>
      </c>
      <c r="V32" s="47">
        <f t="shared" si="14"/>
        <v>3.5255137453990226</v>
      </c>
      <c r="W32" s="47" t="str">
        <f t="shared" si="15"/>
        <v>n.a.</v>
      </c>
      <c r="X32" s="47" t="str">
        <f t="shared" si="16"/>
        <v>n.a.</v>
      </c>
      <c r="Y32" s="47" t="str">
        <f t="shared" si="17"/>
        <v>n.a.</v>
      </c>
    </row>
    <row r="33" spans="1:25">
      <c r="A33" s="4">
        <f t="shared" si="0"/>
        <v>1856</v>
      </c>
      <c r="B33" s="118">
        <v>15.468555945850138</v>
      </c>
      <c r="C33" s="119">
        <f t="shared" si="4"/>
        <v>75.800547995999196</v>
      </c>
      <c r="D33" s="117">
        <v>3057.7865261038082</v>
      </c>
      <c r="F33" s="117">
        <v>2464.9657383888198</v>
      </c>
      <c r="H33" s="24">
        <f t="shared" si="5"/>
        <v>124.04985913120542</v>
      </c>
      <c r="J33" s="24">
        <f t="shared" si="6"/>
        <v>20.406918359833728</v>
      </c>
      <c r="K33" s="15">
        <f t="shared" si="18"/>
        <v>-7.2160938206593848</v>
      </c>
      <c r="L33" s="7">
        <f t="shared" si="7"/>
        <v>8.2711354364899403</v>
      </c>
      <c r="M33" s="7">
        <f t="shared" si="8"/>
        <v>-0.95209685542936295</v>
      </c>
      <c r="N33" s="18">
        <f t="shared" si="9"/>
        <v>1</v>
      </c>
      <c r="O33" s="18">
        <f t="shared" si="1"/>
        <v>0</v>
      </c>
      <c r="P33" s="18">
        <f t="shared" si="2"/>
        <v>0</v>
      </c>
      <c r="Q33" s="18">
        <f t="shared" si="3"/>
        <v>0</v>
      </c>
      <c r="R33" s="47">
        <f t="shared" si="10"/>
        <v>8.2711354364899403</v>
      </c>
      <c r="S33" s="47" t="str">
        <f t="shared" si="11"/>
        <v>n.a.</v>
      </c>
      <c r="T33" s="47" t="str">
        <f t="shared" si="12"/>
        <v>n.a.</v>
      </c>
      <c r="U33" s="47" t="str">
        <f t="shared" si="13"/>
        <v>n.a.</v>
      </c>
      <c r="V33" s="47">
        <f t="shared" si="14"/>
        <v>-0.95209685542936295</v>
      </c>
      <c r="W33" s="47" t="str">
        <f t="shared" si="15"/>
        <v>n.a.</v>
      </c>
      <c r="X33" s="47" t="str">
        <f t="shared" si="16"/>
        <v>n.a.</v>
      </c>
      <c r="Y33" s="47" t="str">
        <f t="shared" si="17"/>
        <v>n.a.</v>
      </c>
    </row>
    <row r="34" spans="1:25">
      <c r="A34" s="4">
        <f t="shared" si="0"/>
        <v>1857</v>
      </c>
      <c r="B34" s="118">
        <v>15.41897724089549</v>
      </c>
      <c r="C34" s="119">
        <f t="shared" si="4"/>
        <v>74.031622040555845</v>
      </c>
      <c r="D34" s="117">
        <v>2986.428229953819</v>
      </c>
      <c r="F34" s="117">
        <v>2542.510622592989</v>
      </c>
      <c r="H34" s="24">
        <f t="shared" si="5"/>
        <v>117.45981328125579</v>
      </c>
      <c r="J34" s="24">
        <f t="shared" si="6"/>
        <v>20.827555598401855</v>
      </c>
      <c r="K34" s="15">
        <f t="shared" si="18"/>
        <v>-2.2653557428036066</v>
      </c>
      <c r="L34" s="7">
        <f t="shared" si="7"/>
        <v>3.1458808127229787</v>
      </c>
      <c r="M34" s="7">
        <f t="shared" si="8"/>
        <v>-5.3124170362655931</v>
      </c>
      <c r="N34" s="18">
        <f t="shared" si="9"/>
        <v>1</v>
      </c>
      <c r="O34" s="18">
        <f t="shared" si="1"/>
        <v>0</v>
      </c>
      <c r="P34" s="18">
        <f t="shared" si="2"/>
        <v>0</v>
      </c>
      <c r="Q34" s="18">
        <f t="shared" si="3"/>
        <v>0</v>
      </c>
      <c r="R34" s="47">
        <f t="shared" si="10"/>
        <v>3.1458808127229787</v>
      </c>
      <c r="S34" s="47" t="str">
        <f t="shared" si="11"/>
        <v>n.a.</v>
      </c>
      <c r="T34" s="47" t="str">
        <f t="shared" si="12"/>
        <v>n.a.</v>
      </c>
      <c r="U34" s="47" t="str">
        <f t="shared" si="13"/>
        <v>n.a.</v>
      </c>
      <c r="V34" s="47">
        <f t="shared" si="14"/>
        <v>-5.3124170362655931</v>
      </c>
      <c r="W34" s="47" t="str">
        <f t="shared" si="15"/>
        <v>n.a.</v>
      </c>
      <c r="X34" s="47" t="str">
        <f t="shared" si="16"/>
        <v>n.a.</v>
      </c>
      <c r="Y34" s="47" t="str">
        <f t="shared" si="17"/>
        <v>n.a.</v>
      </c>
    </row>
    <row r="35" spans="1:25">
      <c r="A35" s="4">
        <f t="shared" si="0"/>
        <v>1858</v>
      </c>
      <c r="B35" s="118">
        <v>15.195873068599575</v>
      </c>
      <c r="C35" s="119">
        <f t="shared" si="4"/>
        <v>70.976687885064734</v>
      </c>
      <c r="D35" s="117">
        <v>2863.1924916147227</v>
      </c>
      <c r="F35" s="117">
        <v>2523.9465845675318</v>
      </c>
      <c r="H35" s="24">
        <f t="shared" si="5"/>
        <v>113.44108901200535</v>
      </c>
      <c r="J35" s="24">
        <f t="shared" si="6"/>
        <v>21.409667767544793</v>
      </c>
      <c r="K35" s="15">
        <f t="shared" si="18"/>
        <v>-0.61505539202381598</v>
      </c>
      <c r="L35" s="7">
        <f t="shared" si="7"/>
        <v>-0.73014593766080882</v>
      </c>
      <c r="M35" s="7">
        <f t="shared" si="8"/>
        <v>-3.4213610229633762</v>
      </c>
      <c r="N35" s="18">
        <f t="shared" si="9"/>
        <v>1</v>
      </c>
      <c r="O35" s="18">
        <f t="shared" si="1"/>
        <v>0</v>
      </c>
      <c r="P35" s="18">
        <f t="shared" si="2"/>
        <v>0</v>
      </c>
      <c r="Q35" s="18">
        <f t="shared" si="3"/>
        <v>0</v>
      </c>
      <c r="R35" s="47">
        <f t="shared" si="10"/>
        <v>-0.73014593766080882</v>
      </c>
      <c r="S35" s="47" t="str">
        <f t="shared" si="11"/>
        <v>n.a.</v>
      </c>
      <c r="T35" s="47" t="str">
        <f t="shared" si="12"/>
        <v>n.a.</v>
      </c>
      <c r="U35" s="47" t="str">
        <f t="shared" si="13"/>
        <v>n.a.</v>
      </c>
      <c r="V35" s="47">
        <f t="shared" si="14"/>
        <v>-3.4213610229633762</v>
      </c>
      <c r="W35" s="47" t="str">
        <f t="shared" si="15"/>
        <v>n.a.</v>
      </c>
      <c r="X35" s="47" t="str">
        <f t="shared" si="16"/>
        <v>n.a.</v>
      </c>
      <c r="Y35" s="47" t="str">
        <f t="shared" si="17"/>
        <v>n.a.</v>
      </c>
    </row>
    <row r="36" spans="1:25">
      <c r="A36" s="4">
        <f t="shared" si="0"/>
        <v>1859</v>
      </c>
      <c r="B36" s="118">
        <v>14.972768896303659</v>
      </c>
      <c r="C36" s="119">
        <f t="shared" si="4"/>
        <v>71.225164397953606</v>
      </c>
      <c r="D36" s="117">
        <v>2873.2160092970084</v>
      </c>
      <c r="F36" s="117">
        <v>2518.4201665892688</v>
      </c>
      <c r="H36" s="24">
        <f t="shared" si="5"/>
        <v>114.08803214867217</v>
      </c>
      <c r="J36" s="24">
        <f t="shared" si="6"/>
        <v>21.021740030878536</v>
      </c>
      <c r="K36" s="15">
        <f t="shared" si="18"/>
        <v>0.61482167104480823</v>
      </c>
      <c r="L36" s="7">
        <f t="shared" si="7"/>
        <v>-0.21895938733623721</v>
      </c>
      <c r="M36" s="7">
        <f t="shared" si="8"/>
        <v>0.5702899560478869</v>
      </c>
      <c r="N36" s="18">
        <f t="shared" si="9"/>
        <v>1</v>
      </c>
      <c r="O36" s="18">
        <f t="shared" si="1"/>
        <v>0</v>
      </c>
      <c r="P36" s="18">
        <f t="shared" si="2"/>
        <v>0</v>
      </c>
      <c r="Q36" s="18">
        <f t="shared" si="3"/>
        <v>0</v>
      </c>
      <c r="R36" s="47">
        <f t="shared" si="10"/>
        <v>-0.21895938733623721</v>
      </c>
      <c r="S36" s="47" t="str">
        <f t="shared" si="11"/>
        <v>n.a.</v>
      </c>
      <c r="T36" s="47" t="str">
        <f t="shared" si="12"/>
        <v>n.a.</v>
      </c>
      <c r="U36" s="47" t="str">
        <f t="shared" si="13"/>
        <v>n.a.</v>
      </c>
      <c r="V36" s="47">
        <f t="shared" si="14"/>
        <v>0.5702899560478869</v>
      </c>
      <c r="W36" s="47" t="str">
        <f t="shared" si="15"/>
        <v>n.a.</v>
      </c>
      <c r="X36" s="47" t="str">
        <f t="shared" si="16"/>
        <v>n.a.</v>
      </c>
      <c r="Y36" s="47" t="str">
        <f t="shared" si="17"/>
        <v>n.a.</v>
      </c>
    </row>
    <row r="37" spans="1:25">
      <c r="A37" s="4">
        <f t="shared" si="0"/>
        <v>1860</v>
      </c>
      <c r="B37" s="118">
        <v>15.66687076566873</v>
      </c>
      <c r="C37" s="119">
        <f t="shared" si="4"/>
        <v>78.199143782605262</v>
      </c>
      <c r="D37" s="117">
        <v>3154.5456402759182</v>
      </c>
      <c r="F37" s="117">
        <v>2696.841623325296</v>
      </c>
      <c r="H37" s="24">
        <f t="shared" si="5"/>
        <v>116.97185377857889</v>
      </c>
      <c r="J37" s="24">
        <f t="shared" si="6"/>
        <v>20.034580952986971</v>
      </c>
      <c r="K37" s="15">
        <f t="shared" si="18"/>
        <v>-0.79297464541488338</v>
      </c>
      <c r="L37" s="7">
        <f t="shared" si="7"/>
        <v>7.0846580369337664</v>
      </c>
      <c r="M37" s="7">
        <f t="shared" si="8"/>
        <v>2.5277161640834489</v>
      </c>
      <c r="N37" s="18">
        <f t="shared" si="9"/>
        <v>1</v>
      </c>
      <c r="O37" s="18">
        <f t="shared" si="1"/>
        <v>0</v>
      </c>
      <c r="P37" s="18">
        <f t="shared" si="2"/>
        <v>0</v>
      </c>
      <c r="Q37" s="18">
        <f t="shared" si="3"/>
        <v>0</v>
      </c>
      <c r="R37" s="47">
        <f t="shared" si="10"/>
        <v>7.0846580369337664</v>
      </c>
      <c r="S37" s="47" t="str">
        <f t="shared" si="11"/>
        <v>n.a.</v>
      </c>
      <c r="T37" s="47" t="str">
        <f t="shared" si="12"/>
        <v>n.a.</v>
      </c>
      <c r="U37" s="47" t="str">
        <f t="shared" si="13"/>
        <v>n.a.</v>
      </c>
      <c r="V37" s="47">
        <f t="shared" si="14"/>
        <v>2.5277161640834489</v>
      </c>
      <c r="W37" s="47" t="str">
        <f t="shared" si="15"/>
        <v>n.a.</v>
      </c>
      <c r="X37" s="47" t="str">
        <f t="shared" si="16"/>
        <v>n.a.</v>
      </c>
      <c r="Y37" s="47" t="str">
        <f t="shared" si="17"/>
        <v>n.a.</v>
      </c>
    </row>
    <row r="38" spans="1:25">
      <c r="A38" s="4">
        <f t="shared" si="0"/>
        <v>1861</v>
      </c>
      <c r="B38" s="118">
        <v>15.493345298327462</v>
      </c>
      <c r="C38" s="119">
        <f t="shared" si="4"/>
        <v>79.629675702242494</v>
      </c>
      <c r="D38" s="117">
        <v>3212.2531548608922</v>
      </c>
      <c r="F38" s="117">
        <v>2719.8457678212571</v>
      </c>
      <c r="H38" s="24">
        <f t="shared" si="5"/>
        <v>118.10423932361722</v>
      </c>
      <c r="J38" s="24">
        <f t="shared" si="6"/>
        <v>19.456747954445262</v>
      </c>
      <c r="K38" s="15">
        <f t="shared" si="18"/>
        <v>-1.9529198130995304</v>
      </c>
      <c r="L38" s="7">
        <f t="shared" si="7"/>
        <v>0.85300316848404556</v>
      </c>
      <c r="M38" s="7">
        <f t="shared" si="8"/>
        <v>0.96808378123327543</v>
      </c>
      <c r="N38" s="18">
        <f t="shared" si="9"/>
        <v>1</v>
      </c>
      <c r="O38" s="18">
        <f t="shared" si="1"/>
        <v>0</v>
      </c>
      <c r="P38" s="18">
        <f t="shared" si="2"/>
        <v>0</v>
      </c>
      <c r="Q38" s="18">
        <f t="shared" si="3"/>
        <v>0</v>
      </c>
      <c r="R38" s="47">
        <f t="shared" si="10"/>
        <v>0.85300316848404556</v>
      </c>
      <c r="S38" s="47" t="str">
        <f t="shared" si="11"/>
        <v>n.a.</v>
      </c>
      <c r="T38" s="47" t="str">
        <f t="shared" si="12"/>
        <v>n.a.</v>
      </c>
      <c r="U38" s="47" t="str">
        <f t="shared" si="13"/>
        <v>n.a.</v>
      </c>
      <c r="V38" s="47">
        <f t="shared" si="14"/>
        <v>0.96808378123327543</v>
      </c>
      <c r="W38" s="47" t="str">
        <f t="shared" si="15"/>
        <v>n.a.</v>
      </c>
      <c r="X38" s="47" t="str">
        <f t="shared" si="16"/>
        <v>n.a.</v>
      </c>
      <c r="Y38" s="47" t="str">
        <f t="shared" si="17"/>
        <v>n.a.</v>
      </c>
    </row>
    <row r="39" spans="1:25">
      <c r="A39" s="4">
        <f t="shared" si="0"/>
        <v>1862</v>
      </c>
      <c r="B39" s="118">
        <v>15.319819830986194</v>
      </c>
      <c r="C39" s="119">
        <f t="shared" si="4"/>
        <v>81.18402416689905</v>
      </c>
      <c r="D39" s="117">
        <v>3274.9554164902911</v>
      </c>
      <c r="F39" s="117">
        <v>2884.2864259433677</v>
      </c>
      <c r="H39" s="24">
        <f t="shared" si="5"/>
        <v>113.54473630056165</v>
      </c>
      <c r="J39" s="24">
        <f t="shared" si="6"/>
        <v>18.870485896943876</v>
      </c>
      <c r="K39" s="15">
        <f t="shared" si="18"/>
        <v>-2.1512541339346605</v>
      </c>
      <c r="L39" s="7">
        <f t="shared" si="7"/>
        <v>6.0459552548024265</v>
      </c>
      <c r="M39" s="7">
        <f t="shared" si="8"/>
        <v>-3.8605752419793138</v>
      </c>
      <c r="N39" s="18">
        <f t="shared" si="9"/>
        <v>1</v>
      </c>
      <c r="O39" s="18">
        <f t="shared" si="1"/>
        <v>0</v>
      </c>
      <c r="P39" s="18">
        <f t="shared" si="2"/>
        <v>0</v>
      </c>
      <c r="Q39" s="18">
        <f t="shared" si="3"/>
        <v>0</v>
      </c>
      <c r="R39" s="47">
        <f t="shared" si="10"/>
        <v>6.0459552548024265</v>
      </c>
      <c r="S39" s="47" t="str">
        <f t="shared" si="11"/>
        <v>n.a.</v>
      </c>
      <c r="T39" s="47" t="str">
        <f t="shared" si="12"/>
        <v>n.a.</v>
      </c>
      <c r="U39" s="47" t="str">
        <f t="shared" si="13"/>
        <v>n.a.</v>
      </c>
      <c r="V39" s="47">
        <f t="shared" si="14"/>
        <v>-3.8605752419793138</v>
      </c>
      <c r="W39" s="47" t="str">
        <f t="shared" si="15"/>
        <v>n.a.</v>
      </c>
      <c r="X39" s="47" t="str">
        <f t="shared" si="16"/>
        <v>n.a.</v>
      </c>
      <c r="Y39" s="47" t="str">
        <f t="shared" si="17"/>
        <v>n.a.</v>
      </c>
    </row>
    <row r="40" spans="1:25">
      <c r="A40" s="4">
        <f t="shared" si="0"/>
        <v>1863</v>
      </c>
      <c r="B40" s="118">
        <v>15.121505011167603</v>
      </c>
      <c r="C40" s="119">
        <f t="shared" si="4"/>
        <v>82.47374183723575</v>
      </c>
      <c r="D40" s="117">
        <v>3326.9824983399062</v>
      </c>
      <c r="F40" s="117">
        <v>3032.944102286413</v>
      </c>
      <c r="H40" s="24">
        <f t="shared" si="5"/>
        <v>109.69481751516059</v>
      </c>
      <c r="J40" s="24">
        <f t="shared" si="6"/>
        <v>18.334932639542799</v>
      </c>
      <c r="K40" s="15">
        <f t="shared" si="18"/>
        <v>-1.6996483134441718</v>
      </c>
      <c r="L40" s="7">
        <f t="shared" si="7"/>
        <v>5.1540538764080379</v>
      </c>
      <c r="M40" s="7">
        <f t="shared" si="8"/>
        <v>-3.390662492015506</v>
      </c>
      <c r="N40" s="18">
        <f t="shared" si="9"/>
        <v>1</v>
      </c>
      <c r="O40" s="18">
        <f t="shared" si="1"/>
        <v>0</v>
      </c>
      <c r="P40" s="18">
        <f t="shared" si="2"/>
        <v>0</v>
      </c>
      <c r="Q40" s="18">
        <f t="shared" si="3"/>
        <v>0</v>
      </c>
      <c r="R40" s="47">
        <f t="shared" si="10"/>
        <v>5.1540538764080379</v>
      </c>
      <c r="S40" s="47" t="str">
        <f t="shared" si="11"/>
        <v>n.a.</v>
      </c>
      <c r="T40" s="47" t="str">
        <f t="shared" si="12"/>
        <v>n.a.</v>
      </c>
      <c r="U40" s="47" t="str">
        <f t="shared" si="13"/>
        <v>n.a.</v>
      </c>
      <c r="V40" s="47">
        <f t="shared" si="14"/>
        <v>-3.390662492015506</v>
      </c>
      <c r="W40" s="47" t="str">
        <f t="shared" si="15"/>
        <v>n.a.</v>
      </c>
      <c r="X40" s="47" t="str">
        <f t="shared" si="16"/>
        <v>n.a.</v>
      </c>
      <c r="Y40" s="47" t="str">
        <f t="shared" si="17"/>
        <v>n.a.</v>
      </c>
    </row>
    <row r="41" spans="1:25">
      <c r="A41" s="4">
        <f t="shared" si="0"/>
        <v>1864</v>
      </c>
      <c r="B41" s="118">
        <v>15.195873068599575</v>
      </c>
      <c r="C41" s="119">
        <f t="shared" si="4"/>
        <v>88.083410329814171</v>
      </c>
      <c r="D41" s="117">
        <v>3553.2759643636709</v>
      </c>
      <c r="F41" s="117">
        <v>3155.4710940759396</v>
      </c>
      <c r="H41" s="24">
        <f t="shared" si="5"/>
        <v>112.6068298021987</v>
      </c>
      <c r="J41" s="24">
        <f t="shared" si="6"/>
        <v>17.251685659877459</v>
      </c>
      <c r="K41" s="15">
        <f t="shared" si="18"/>
        <v>-2.2050622945678029</v>
      </c>
      <c r="L41" s="7">
        <f t="shared" si="7"/>
        <v>4.0398697653925897</v>
      </c>
      <c r="M41" s="7">
        <f t="shared" si="8"/>
        <v>2.6546489187017963</v>
      </c>
      <c r="N41" s="18">
        <f t="shared" si="9"/>
        <v>1</v>
      </c>
      <c r="O41" s="18">
        <f t="shared" si="1"/>
        <v>0</v>
      </c>
      <c r="P41" s="18">
        <f t="shared" si="2"/>
        <v>0</v>
      </c>
      <c r="Q41" s="18">
        <f t="shared" si="3"/>
        <v>0</v>
      </c>
      <c r="R41" s="47">
        <f t="shared" si="10"/>
        <v>4.0398697653925897</v>
      </c>
      <c r="S41" s="47" t="str">
        <f t="shared" si="11"/>
        <v>n.a.</v>
      </c>
      <c r="T41" s="47" t="str">
        <f t="shared" si="12"/>
        <v>n.a.</v>
      </c>
      <c r="U41" s="47" t="str">
        <f t="shared" si="13"/>
        <v>n.a.</v>
      </c>
      <c r="V41" s="47">
        <f t="shared" si="14"/>
        <v>2.6546489187017963</v>
      </c>
      <c r="W41" s="47" t="str">
        <f t="shared" si="15"/>
        <v>n.a.</v>
      </c>
      <c r="X41" s="47" t="str">
        <f t="shared" si="16"/>
        <v>n.a.</v>
      </c>
      <c r="Y41" s="47" t="str">
        <f t="shared" si="17"/>
        <v>n.a.</v>
      </c>
    </row>
    <row r="42" spans="1:25">
      <c r="A42" s="4">
        <f t="shared" ref="A42:A89" si="19">A41+1</f>
        <v>1865</v>
      </c>
      <c r="B42" s="118">
        <v>16.187447167692532</v>
      </c>
      <c r="C42" s="119">
        <f t="shared" si="4"/>
        <v>89.524652391696549</v>
      </c>
      <c r="D42" s="117">
        <v>3611.4155250157996</v>
      </c>
      <c r="F42" s="117">
        <v>3206.3950086285076</v>
      </c>
      <c r="H42" s="24">
        <f t="shared" si="5"/>
        <v>112.63164754490228</v>
      </c>
      <c r="J42" s="24">
        <f t="shared" si="6"/>
        <v>18.081552662017291</v>
      </c>
      <c r="K42" s="15">
        <f t="shared" si="18"/>
        <v>-0.78893323492658496</v>
      </c>
      <c r="L42" s="7">
        <f t="shared" si="7"/>
        <v>1.6138292202445559</v>
      </c>
      <c r="M42" s="7">
        <f t="shared" si="8"/>
        <v>2.2039287268071917E-2</v>
      </c>
      <c r="N42" s="18">
        <f t="shared" si="9"/>
        <v>1</v>
      </c>
      <c r="O42" s="18">
        <f t="shared" si="1"/>
        <v>0</v>
      </c>
      <c r="P42" s="18">
        <f t="shared" si="2"/>
        <v>0</v>
      </c>
      <c r="Q42" s="18">
        <f t="shared" si="3"/>
        <v>0</v>
      </c>
      <c r="R42" s="47">
        <f t="shared" si="10"/>
        <v>1.6138292202445559</v>
      </c>
      <c r="S42" s="47" t="str">
        <f t="shared" si="11"/>
        <v>n.a.</v>
      </c>
      <c r="T42" s="47" t="str">
        <f t="shared" si="12"/>
        <v>n.a.</v>
      </c>
      <c r="U42" s="47" t="str">
        <f t="shared" si="13"/>
        <v>n.a.</v>
      </c>
      <c r="V42" s="47">
        <f t="shared" si="14"/>
        <v>2.2039287268071917E-2</v>
      </c>
      <c r="W42" s="47" t="str">
        <f t="shared" si="15"/>
        <v>n.a.</v>
      </c>
      <c r="X42" s="47" t="str">
        <f t="shared" si="16"/>
        <v>n.a.</v>
      </c>
      <c r="Y42" s="47" t="str">
        <f t="shared" si="17"/>
        <v>n.a.</v>
      </c>
    </row>
    <row r="43" spans="1:25">
      <c r="A43" s="4">
        <f t="shared" si="19"/>
        <v>1866</v>
      </c>
      <c r="B43" s="118">
        <v>16.113079110260561</v>
      </c>
      <c r="C43" s="119">
        <f t="shared" si="4"/>
        <v>96.597632143978245</v>
      </c>
      <c r="D43" s="117">
        <v>3896.7388209248679</v>
      </c>
      <c r="F43" s="117">
        <v>3324.5681228049134</v>
      </c>
      <c r="H43" s="24">
        <f t="shared" si="5"/>
        <v>117.21037671615579</v>
      </c>
      <c r="J43" s="24">
        <f t="shared" si="6"/>
        <v>16.680614992968049</v>
      </c>
      <c r="K43" s="15">
        <f t="shared" si="18"/>
        <v>-1.65431764657475</v>
      </c>
      <c r="L43" s="7">
        <f t="shared" si="7"/>
        <v>3.6855444777826207</v>
      </c>
      <c r="M43" s="7">
        <f t="shared" si="8"/>
        <v>4.065224358391939</v>
      </c>
      <c r="N43" s="18">
        <f t="shared" si="9"/>
        <v>1</v>
      </c>
      <c r="O43" s="18">
        <f t="shared" si="1"/>
        <v>0</v>
      </c>
      <c r="P43" s="18">
        <f t="shared" si="2"/>
        <v>0</v>
      </c>
      <c r="Q43" s="18">
        <f t="shared" si="3"/>
        <v>0</v>
      </c>
      <c r="R43" s="47">
        <f t="shared" si="10"/>
        <v>3.6855444777826207</v>
      </c>
      <c r="S43" s="47" t="str">
        <f t="shared" si="11"/>
        <v>n.a.</v>
      </c>
      <c r="T43" s="47" t="str">
        <f t="shared" si="12"/>
        <v>n.a.</v>
      </c>
      <c r="U43" s="47" t="str">
        <f t="shared" si="13"/>
        <v>n.a.</v>
      </c>
      <c r="V43" s="47">
        <f t="shared" si="14"/>
        <v>4.065224358391939</v>
      </c>
      <c r="W43" s="47" t="str">
        <f t="shared" si="15"/>
        <v>n.a.</v>
      </c>
      <c r="X43" s="47" t="str">
        <f t="shared" si="16"/>
        <v>n.a.</v>
      </c>
      <c r="Y43" s="47" t="str">
        <f t="shared" si="17"/>
        <v>n.a.</v>
      </c>
    </row>
    <row r="44" spans="1:25">
      <c r="A44" s="4">
        <f t="shared" si="19"/>
        <v>1867</v>
      </c>
      <c r="B44" s="118">
        <v>16.633655512284363</v>
      </c>
      <c r="C44" s="119">
        <f t="shared" si="4"/>
        <v>96.550564243013511</v>
      </c>
      <c r="D44" s="117">
        <v>3894.840106506741</v>
      </c>
      <c r="F44" s="117">
        <v>3322.2682482230139</v>
      </c>
      <c r="H44" s="24">
        <f t="shared" si="5"/>
        <v>117.23436566538477</v>
      </c>
      <c r="J44" s="24">
        <f t="shared" si="6"/>
        <v>17.227921600145375</v>
      </c>
      <c r="K44" s="15">
        <f t="shared" si="18"/>
        <v>-2.3764059732084064E-2</v>
      </c>
      <c r="L44" s="7">
        <f t="shared" si="7"/>
        <v>-6.9178145760451226E-2</v>
      </c>
      <c r="M44" s="7">
        <f t="shared" si="8"/>
        <v>2.0466574633637435E-2</v>
      </c>
      <c r="N44" s="18">
        <f t="shared" si="9"/>
        <v>1</v>
      </c>
      <c r="O44" s="18">
        <f t="shared" si="1"/>
        <v>0</v>
      </c>
      <c r="P44" s="18">
        <f t="shared" si="2"/>
        <v>0</v>
      </c>
      <c r="Q44" s="18">
        <f t="shared" si="3"/>
        <v>0</v>
      </c>
      <c r="R44" s="47">
        <f t="shared" si="10"/>
        <v>-6.9178145760451226E-2</v>
      </c>
      <c r="S44" s="47" t="str">
        <f t="shared" si="11"/>
        <v>n.a.</v>
      </c>
      <c r="T44" s="47" t="str">
        <f t="shared" si="12"/>
        <v>n.a.</v>
      </c>
      <c r="U44" s="47" t="str">
        <f t="shared" si="13"/>
        <v>n.a.</v>
      </c>
      <c r="V44" s="47">
        <f t="shared" si="14"/>
        <v>2.0466574633637435E-2</v>
      </c>
      <c r="W44" s="47" t="str">
        <f t="shared" si="15"/>
        <v>n.a.</v>
      </c>
      <c r="X44" s="47" t="str">
        <f t="shared" si="16"/>
        <v>n.a.</v>
      </c>
      <c r="Y44" s="47" t="str">
        <f t="shared" si="17"/>
        <v>n.a.</v>
      </c>
    </row>
    <row r="45" spans="1:25">
      <c r="A45" s="4">
        <f t="shared" si="19"/>
        <v>1868</v>
      </c>
      <c r="B45" s="118">
        <v>17.327757381649434</v>
      </c>
      <c r="C45" s="119">
        <f t="shared" si="4"/>
        <v>100.45833241141874</v>
      </c>
      <c r="D45" s="117">
        <v>4052.4790836433908</v>
      </c>
      <c r="F45" s="117">
        <v>3535.4810695761066</v>
      </c>
      <c r="H45" s="24">
        <f t="shared" si="5"/>
        <v>114.62313059787563</v>
      </c>
      <c r="J45" s="24">
        <f t="shared" si="6"/>
        <v>17.248700994443197</v>
      </c>
      <c r="K45" s="15">
        <f t="shared" si="18"/>
        <v>-0.83285166757409357</v>
      </c>
      <c r="L45" s="7">
        <f t="shared" si="7"/>
        <v>6.4176883208372448</v>
      </c>
      <c r="M45" s="7">
        <f t="shared" si="8"/>
        <v>-2.2273631564333596</v>
      </c>
      <c r="N45" s="18">
        <f t="shared" si="9"/>
        <v>1</v>
      </c>
      <c r="O45" s="18">
        <f t="shared" si="1"/>
        <v>0</v>
      </c>
      <c r="P45" s="18">
        <f t="shared" si="2"/>
        <v>0</v>
      </c>
      <c r="Q45" s="18">
        <f t="shared" si="3"/>
        <v>0</v>
      </c>
      <c r="R45" s="47">
        <f t="shared" si="10"/>
        <v>6.4176883208372448</v>
      </c>
      <c r="S45" s="47" t="str">
        <f t="shared" si="11"/>
        <v>n.a.</v>
      </c>
      <c r="T45" s="47" t="str">
        <f t="shared" si="12"/>
        <v>n.a.</v>
      </c>
      <c r="U45" s="47" t="str">
        <f t="shared" si="13"/>
        <v>n.a.</v>
      </c>
      <c r="V45" s="47">
        <f t="shared" si="14"/>
        <v>-2.2273631564333596</v>
      </c>
      <c r="W45" s="47" t="str">
        <f t="shared" si="15"/>
        <v>n.a.</v>
      </c>
      <c r="X45" s="47" t="str">
        <f t="shared" si="16"/>
        <v>n.a.</v>
      </c>
      <c r="Y45" s="47" t="str">
        <f t="shared" si="17"/>
        <v>n.a.</v>
      </c>
    </row>
    <row r="46" spans="1:25">
      <c r="A46" s="4">
        <f t="shared" si="19"/>
        <v>1869</v>
      </c>
      <c r="B46" s="118">
        <v>16.980706446966899</v>
      </c>
      <c r="C46" s="119">
        <f t="shared" si="4"/>
        <v>105.48062380203294</v>
      </c>
      <c r="D46" s="117">
        <v>4255.0778161116286</v>
      </c>
      <c r="F46" s="117">
        <v>3874.8075518310202</v>
      </c>
      <c r="H46" s="24">
        <f t="shared" si="5"/>
        <v>109.81391357361512</v>
      </c>
      <c r="J46" s="24">
        <f t="shared" si="6"/>
        <v>16.098412992737373</v>
      </c>
      <c r="K46" s="15">
        <f t="shared" si="18"/>
        <v>-0.58220200023067648</v>
      </c>
      <c r="L46" s="7">
        <f t="shared" si="7"/>
        <v>9.5977456978888043</v>
      </c>
      <c r="M46" s="7">
        <f t="shared" si="8"/>
        <v>-4.1956776081542806</v>
      </c>
      <c r="N46" s="18">
        <f t="shared" si="9"/>
        <v>1</v>
      </c>
      <c r="O46" s="18">
        <f t="shared" si="1"/>
        <v>0</v>
      </c>
      <c r="P46" s="18">
        <f t="shared" si="2"/>
        <v>0</v>
      </c>
      <c r="Q46" s="18">
        <f t="shared" si="3"/>
        <v>0</v>
      </c>
      <c r="R46" s="47">
        <f t="shared" si="10"/>
        <v>9.5977456978888043</v>
      </c>
      <c r="S46" s="47" t="str">
        <f t="shared" si="11"/>
        <v>n.a.</v>
      </c>
      <c r="T46" s="47" t="str">
        <f t="shared" si="12"/>
        <v>n.a.</v>
      </c>
      <c r="U46" s="47" t="str">
        <f t="shared" si="13"/>
        <v>n.a.</v>
      </c>
      <c r="V46" s="47">
        <f t="shared" si="14"/>
        <v>-4.1956776081542806</v>
      </c>
      <c r="W46" s="47" t="str">
        <f t="shared" si="15"/>
        <v>n.a.</v>
      </c>
      <c r="X46" s="47" t="str">
        <f t="shared" si="16"/>
        <v>n.a.</v>
      </c>
      <c r="Y46" s="47" t="str">
        <f t="shared" si="17"/>
        <v>n.a.</v>
      </c>
    </row>
    <row r="47" spans="1:25">
      <c r="A47" s="4">
        <f t="shared" si="19"/>
        <v>1870</v>
      </c>
      <c r="B47" s="118">
        <v>16.931127742012251</v>
      </c>
      <c r="C47" s="119">
        <f t="shared" si="4"/>
        <v>112.02260076930241</v>
      </c>
      <c r="D47" s="117">
        <v>4518.9805127735826</v>
      </c>
      <c r="F47" s="117">
        <v>3981.9520183983577</v>
      </c>
      <c r="H47" s="24">
        <f t="shared" si="5"/>
        <v>113.48656367263891</v>
      </c>
      <c r="J47" s="24">
        <f t="shared" si="6"/>
        <v>15.114028442242605</v>
      </c>
      <c r="K47" s="15">
        <f t="shared" si="18"/>
        <v>-2.1138931579027709</v>
      </c>
      <c r="L47" s="7">
        <f t="shared" si="7"/>
        <v>2.7651558208795946</v>
      </c>
      <c r="M47" s="7">
        <f t="shared" si="8"/>
        <v>3.3444305730546464</v>
      </c>
      <c r="N47" s="18">
        <f t="shared" si="9"/>
        <v>1</v>
      </c>
      <c r="O47" s="18">
        <f t="shared" si="1"/>
        <v>0</v>
      </c>
      <c r="P47" s="18">
        <f t="shared" si="2"/>
        <v>0</v>
      </c>
      <c r="Q47" s="18">
        <f t="shared" si="3"/>
        <v>0</v>
      </c>
      <c r="R47" s="47">
        <f t="shared" si="10"/>
        <v>2.7651558208795946</v>
      </c>
      <c r="S47" s="47" t="str">
        <f t="shared" si="11"/>
        <v>n.a.</v>
      </c>
      <c r="T47" s="47" t="str">
        <f t="shared" si="12"/>
        <v>n.a.</v>
      </c>
      <c r="U47" s="47" t="str">
        <f t="shared" si="13"/>
        <v>n.a.</v>
      </c>
      <c r="V47" s="47">
        <f t="shared" si="14"/>
        <v>3.3444305730546464</v>
      </c>
      <c r="W47" s="47" t="str">
        <f t="shared" si="15"/>
        <v>n.a.</v>
      </c>
      <c r="X47" s="47" t="str">
        <f t="shared" si="16"/>
        <v>n.a.</v>
      </c>
      <c r="Y47" s="47" t="str">
        <f t="shared" si="17"/>
        <v>n.a.</v>
      </c>
    </row>
    <row r="48" spans="1:25">
      <c r="A48" s="4">
        <f t="shared" si="19"/>
        <v>1871</v>
      </c>
      <c r="B48" s="118">
        <v>18.517646300560983</v>
      </c>
      <c r="C48" s="119">
        <f t="shared" si="4"/>
        <v>115.62066059668058</v>
      </c>
      <c r="D48" s="117">
        <v>4664.1258864040346</v>
      </c>
      <c r="F48" s="117">
        <v>3928.4315255853826</v>
      </c>
      <c r="H48" s="24">
        <f t="shared" si="5"/>
        <v>118.72743246324053</v>
      </c>
      <c r="J48" s="24">
        <f t="shared" si="6"/>
        <v>16.015862740272752</v>
      </c>
      <c r="K48" s="15">
        <f t="shared" si="18"/>
        <v>-1.2328382541704457</v>
      </c>
      <c r="L48" s="7">
        <f t="shared" si="7"/>
        <v>-1.3440767886123917</v>
      </c>
      <c r="M48" s="7">
        <f t="shared" si="8"/>
        <v>4.6180522354340781</v>
      </c>
      <c r="N48" s="18">
        <f t="shared" si="9"/>
        <v>1</v>
      </c>
      <c r="O48" s="18">
        <f t="shared" si="1"/>
        <v>0</v>
      </c>
      <c r="P48" s="18">
        <f t="shared" si="2"/>
        <v>0</v>
      </c>
      <c r="Q48" s="18">
        <f t="shared" si="3"/>
        <v>0</v>
      </c>
      <c r="R48" s="47">
        <f t="shared" si="10"/>
        <v>-1.3440767886123917</v>
      </c>
      <c r="S48" s="47" t="str">
        <f t="shared" si="11"/>
        <v>n.a.</v>
      </c>
      <c r="T48" s="47" t="str">
        <f t="shared" si="12"/>
        <v>n.a.</v>
      </c>
      <c r="U48" s="47" t="str">
        <f t="shared" si="13"/>
        <v>n.a.</v>
      </c>
      <c r="V48" s="47">
        <f t="shared" si="14"/>
        <v>4.6180522354340781</v>
      </c>
      <c r="W48" s="47" t="str">
        <f t="shared" si="15"/>
        <v>n.a.</v>
      </c>
      <c r="X48" s="47" t="str">
        <f t="shared" si="16"/>
        <v>n.a.</v>
      </c>
      <c r="Y48" s="47" t="str">
        <f t="shared" si="17"/>
        <v>n.a.</v>
      </c>
    </row>
    <row r="49" spans="1:25">
      <c r="A49" s="4">
        <f t="shared" si="19"/>
        <v>1872</v>
      </c>
      <c r="B49" s="118">
        <v>18.269752775787744</v>
      </c>
      <c r="C49" s="119">
        <f t="shared" si="4"/>
        <v>138.4656690835009</v>
      </c>
      <c r="D49" s="117">
        <v>5585.6912442615176</v>
      </c>
      <c r="F49" s="117">
        <v>4212.2180808202838</v>
      </c>
      <c r="H49" s="24">
        <f t="shared" si="5"/>
        <v>132.60688637407313</v>
      </c>
      <c r="J49" s="24">
        <f t="shared" si="6"/>
        <v>13.194427829450113</v>
      </c>
      <c r="K49" s="15">
        <f t="shared" si="18"/>
        <v>-2.9039851632872598</v>
      </c>
      <c r="L49" s="7">
        <f t="shared" si="7"/>
        <v>7.2239150252876971</v>
      </c>
      <c r="M49" s="7">
        <f t="shared" si="8"/>
        <v>11.690182818642047</v>
      </c>
      <c r="N49" s="18">
        <f t="shared" si="9"/>
        <v>1</v>
      </c>
      <c r="O49" s="18">
        <f t="shared" si="1"/>
        <v>0</v>
      </c>
      <c r="P49" s="18">
        <f t="shared" si="2"/>
        <v>0</v>
      </c>
      <c r="Q49" s="18">
        <f t="shared" si="3"/>
        <v>0</v>
      </c>
      <c r="R49" s="47">
        <f t="shared" si="10"/>
        <v>7.2239150252876971</v>
      </c>
      <c r="S49" s="47" t="str">
        <f t="shared" si="11"/>
        <v>n.a.</v>
      </c>
      <c r="T49" s="47" t="str">
        <f t="shared" si="12"/>
        <v>n.a.</v>
      </c>
      <c r="U49" s="47" t="str">
        <f t="shared" si="13"/>
        <v>n.a.</v>
      </c>
      <c r="V49" s="47">
        <f t="shared" si="14"/>
        <v>11.690182818642047</v>
      </c>
      <c r="W49" s="47" t="str">
        <f t="shared" si="15"/>
        <v>n.a.</v>
      </c>
      <c r="X49" s="47" t="str">
        <f t="shared" si="16"/>
        <v>n.a.</v>
      </c>
      <c r="Y49" s="47" t="str">
        <f t="shared" si="17"/>
        <v>n.a.</v>
      </c>
    </row>
    <row r="50" spans="1:25">
      <c r="A50" s="4">
        <f t="shared" si="19"/>
        <v>1873</v>
      </c>
      <c r="B50" s="118">
        <v>23.971303845572251</v>
      </c>
      <c r="C50" s="119">
        <f t="shared" si="4"/>
        <v>148.11113033530938</v>
      </c>
      <c r="D50" s="117">
        <v>5974.7881866133466</v>
      </c>
      <c r="F50" s="117">
        <v>4044.1954641020047</v>
      </c>
      <c r="H50" s="24">
        <f t="shared" si="5"/>
        <v>147.73737421072011</v>
      </c>
      <c r="J50" s="24">
        <f t="shared" si="6"/>
        <v>16.184674164124953</v>
      </c>
      <c r="K50" s="15">
        <f t="shared" si="18"/>
        <v>1.0706457218823484</v>
      </c>
      <c r="L50" s="7">
        <f t="shared" si="7"/>
        <v>-3.9889344163671292</v>
      </c>
      <c r="M50" s="7">
        <f t="shared" si="8"/>
        <v>11.410031749003679</v>
      </c>
      <c r="N50" s="18">
        <f t="shared" si="9"/>
        <v>1</v>
      </c>
      <c r="O50" s="18">
        <f t="shared" si="1"/>
        <v>0</v>
      </c>
      <c r="P50" s="18">
        <f t="shared" si="2"/>
        <v>0</v>
      </c>
      <c r="Q50" s="18">
        <f t="shared" si="3"/>
        <v>0</v>
      </c>
      <c r="R50" s="47">
        <f t="shared" si="10"/>
        <v>-3.9889344163671292</v>
      </c>
      <c r="S50" s="47" t="str">
        <f t="shared" si="11"/>
        <v>n.a.</v>
      </c>
      <c r="T50" s="47" t="str">
        <f t="shared" si="12"/>
        <v>n.a.</v>
      </c>
      <c r="U50" s="47" t="str">
        <f t="shared" si="13"/>
        <v>n.a.</v>
      </c>
      <c r="V50" s="47">
        <f t="shared" si="14"/>
        <v>11.410031749003679</v>
      </c>
      <c r="W50" s="47" t="str">
        <f t="shared" si="15"/>
        <v>n.a.</v>
      </c>
      <c r="X50" s="47" t="str">
        <f t="shared" si="16"/>
        <v>n.a.</v>
      </c>
      <c r="Y50" s="47" t="str">
        <f t="shared" si="17"/>
        <v>n.a.</v>
      </c>
    </row>
    <row r="51" spans="1:25">
      <c r="A51" s="4">
        <f t="shared" si="19"/>
        <v>1874</v>
      </c>
      <c r="B51" s="118">
        <v>24.665405714937322</v>
      </c>
      <c r="C51" s="119">
        <f t="shared" si="4"/>
        <v>143.55888952811952</v>
      </c>
      <c r="D51" s="117">
        <v>5791.1512476753887</v>
      </c>
      <c r="F51" s="117">
        <v>4383.3084262391412</v>
      </c>
      <c r="H51" s="24">
        <f t="shared" si="5"/>
        <v>132.11826968434823</v>
      </c>
      <c r="J51" s="24">
        <f t="shared" si="6"/>
        <v>17.181385141674561</v>
      </c>
      <c r="K51" s="15">
        <f t="shared" si="18"/>
        <v>1.1655224014018088</v>
      </c>
      <c r="L51" s="7">
        <f t="shared" si="7"/>
        <v>8.3851773522631845</v>
      </c>
      <c r="M51" s="7">
        <f t="shared" si="8"/>
        <v>-10.572209374788333</v>
      </c>
      <c r="N51" s="18">
        <f t="shared" si="9"/>
        <v>1</v>
      </c>
      <c r="O51" s="18">
        <f t="shared" si="1"/>
        <v>0</v>
      </c>
      <c r="P51" s="18">
        <f t="shared" si="2"/>
        <v>0</v>
      </c>
      <c r="Q51" s="18">
        <f t="shared" si="3"/>
        <v>0</v>
      </c>
      <c r="R51" s="47">
        <f t="shared" si="10"/>
        <v>8.3851773522631845</v>
      </c>
      <c r="S51" s="47" t="str">
        <f t="shared" si="11"/>
        <v>n.a.</v>
      </c>
      <c r="T51" s="47" t="str">
        <f t="shared" si="12"/>
        <v>n.a.</v>
      </c>
      <c r="U51" s="47" t="str">
        <f t="shared" si="13"/>
        <v>n.a.</v>
      </c>
      <c r="V51" s="47">
        <f t="shared" si="14"/>
        <v>-10.572209374788333</v>
      </c>
      <c r="W51" s="47" t="str">
        <f t="shared" si="15"/>
        <v>n.a.</v>
      </c>
      <c r="X51" s="47" t="str">
        <f t="shared" si="16"/>
        <v>n.a.</v>
      </c>
      <c r="Y51" s="47" t="str">
        <f t="shared" si="17"/>
        <v>n.a.</v>
      </c>
    </row>
    <row r="52" spans="1:25">
      <c r="A52" s="4">
        <f t="shared" si="19"/>
        <v>1875</v>
      </c>
      <c r="B52" s="118">
        <v>24.938088592187885</v>
      </c>
      <c r="C52" s="119">
        <f t="shared" si="4"/>
        <v>129.02810950930052</v>
      </c>
      <c r="D52" s="117">
        <v>5204.9810347942321</v>
      </c>
      <c r="F52" s="117">
        <v>4290.5563087840637</v>
      </c>
      <c r="H52" s="24">
        <f t="shared" si="5"/>
        <v>121.31249796531198</v>
      </c>
      <c r="J52" s="24">
        <f t="shared" si="6"/>
        <v>19.327640067756178</v>
      </c>
      <c r="K52" s="15">
        <f t="shared" si="18"/>
        <v>6.133212238306065</v>
      </c>
      <c r="L52" s="7">
        <f t="shared" si="7"/>
        <v>-2.1160299124708959</v>
      </c>
      <c r="M52" s="7">
        <f t="shared" si="8"/>
        <v>-8.1788625788492215</v>
      </c>
      <c r="N52" s="18">
        <f t="shared" si="9"/>
        <v>1</v>
      </c>
      <c r="O52" s="18">
        <f t="shared" si="1"/>
        <v>0</v>
      </c>
      <c r="P52" s="18">
        <f t="shared" si="2"/>
        <v>0</v>
      </c>
      <c r="Q52" s="18">
        <f t="shared" si="3"/>
        <v>0</v>
      </c>
      <c r="R52" s="47">
        <f t="shared" si="10"/>
        <v>-2.1160299124708959</v>
      </c>
      <c r="S52" s="47" t="str">
        <f t="shared" si="11"/>
        <v>n.a.</v>
      </c>
      <c r="T52" s="47" t="str">
        <f t="shared" si="12"/>
        <v>n.a.</v>
      </c>
      <c r="U52" s="47" t="str">
        <f t="shared" si="13"/>
        <v>n.a.</v>
      </c>
      <c r="V52" s="47">
        <f t="shared" si="14"/>
        <v>-8.1788625788492215</v>
      </c>
      <c r="W52" s="47" t="str">
        <f t="shared" si="15"/>
        <v>n.a.</v>
      </c>
      <c r="X52" s="47" t="str">
        <f t="shared" si="16"/>
        <v>n.a.</v>
      </c>
      <c r="Y52" s="47" t="str">
        <f t="shared" si="17"/>
        <v>n.a.</v>
      </c>
    </row>
    <row r="53" spans="1:25">
      <c r="A53" s="4">
        <f t="shared" si="19"/>
        <v>1876</v>
      </c>
      <c r="B53" s="118">
        <v>26.574185855691262</v>
      </c>
      <c r="C53" s="119">
        <f t="shared" si="4"/>
        <v>125.77664400562894</v>
      </c>
      <c r="D53" s="117">
        <v>5073.8172415226709</v>
      </c>
      <c r="F53" s="117">
        <v>4341.4227031027303</v>
      </c>
      <c r="H53" s="24">
        <f t="shared" si="5"/>
        <v>116.86992003557987</v>
      </c>
      <c r="J53" s="24">
        <f t="shared" si="6"/>
        <v>21.12807673140172</v>
      </c>
      <c r="K53" s="15">
        <f t="shared" si="18"/>
        <v>4.9434025672767667</v>
      </c>
      <c r="L53" s="7">
        <f t="shared" si="7"/>
        <v>1.1855431011248418</v>
      </c>
      <c r="M53" s="7">
        <f t="shared" si="8"/>
        <v>-3.6620941817572805</v>
      </c>
      <c r="N53" s="18">
        <f t="shared" si="9"/>
        <v>1</v>
      </c>
      <c r="O53" s="18">
        <f t="shared" si="1"/>
        <v>0</v>
      </c>
      <c r="P53" s="18">
        <f t="shared" si="2"/>
        <v>0</v>
      </c>
      <c r="Q53" s="18">
        <f t="shared" si="3"/>
        <v>0</v>
      </c>
      <c r="R53" s="47">
        <f t="shared" si="10"/>
        <v>1.1855431011248418</v>
      </c>
      <c r="S53" s="47" t="str">
        <f t="shared" si="11"/>
        <v>n.a.</v>
      </c>
      <c r="T53" s="47" t="str">
        <f t="shared" si="12"/>
        <v>n.a.</v>
      </c>
      <c r="U53" s="47" t="str">
        <f t="shared" si="13"/>
        <v>n.a.</v>
      </c>
      <c r="V53" s="47">
        <f t="shared" si="14"/>
        <v>-3.6620941817572805</v>
      </c>
      <c r="W53" s="47" t="str">
        <f t="shared" si="15"/>
        <v>n.a.</v>
      </c>
      <c r="X53" s="47" t="str">
        <f t="shared" si="16"/>
        <v>n.a.</v>
      </c>
      <c r="Y53" s="47" t="str">
        <f t="shared" si="17"/>
        <v>n.a.</v>
      </c>
    </row>
    <row r="54" spans="1:25">
      <c r="A54" s="4">
        <f t="shared" si="19"/>
        <v>1877</v>
      </c>
      <c r="B54" s="118">
        <v>29.003542398469008</v>
      </c>
      <c r="C54" s="119">
        <f t="shared" si="4"/>
        <v>126.01461459905589</v>
      </c>
      <c r="D54" s="117">
        <v>5083.4169514644545</v>
      </c>
      <c r="F54" s="117">
        <v>4380.2282388149169</v>
      </c>
      <c r="H54" s="24">
        <f t="shared" si="5"/>
        <v>116.05370027110249</v>
      </c>
      <c r="J54" s="24">
        <f t="shared" si="6"/>
        <v>23.016014841413725</v>
      </c>
      <c r="K54" s="15">
        <f t="shared" si="18"/>
        <v>5.834629699739164</v>
      </c>
      <c r="L54" s="7">
        <f t="shared" si="7"/>
        <v>0.8938437550541467</v>
      </c>
      <c r="M54" s="7">
        <f t="shared" si="8"/>
        <v>-0.69840020787974577</v>
      </c>
      <c r="N54" s="18">
        <f t="shared" si="9"/>
        <v>1</v>
      </c>
      <c r="O54" s="18">
        <f t="shared" si="1"/>
        <v>0</v>
      </c>
      <c r="P54" s="18">
        <f t="shared" si="2"/>
        <v>0</v>
      </c>
      <c r="Q54" s="18">
        <f t="shared" si="3"/>
        <v>0</v>
      </c>
      <c r="R54" s="47">
        <f t="shared" si="10"/>
        <v>0.8938437550541467</v>
      </c>
      <c r="S54" s="47" t="str">
        <f t="shared" si="11"/>
        <v>n.a.</v>
      </c>
      <c r="T54" s="47" t="str">
        <f t="shared" si="12"/>
        <v>n.a.</v>
      </c>
      <c r="U54" s="47" t="str">
        <f t="shared" si="13"/>
        <v>n.a.</v>
      </c>
      <c r="V54" s="47">
        <f t="shared" si="14"/>
        <v>-0.69840020787974577</v>
      </c>
      <c r="W54" s="47" t="str">
        <f t="shared" si="15"/>
        <v>n.a.</v>
      </c>
      <c r="X54" s="47" t="str">
        <f t="shared" si="16"/>
        <v>n.a.</v>
      </c>
      <c r="Y54" s="47" t="str">
        <f t="shared" si="17"/>
        <v>n.a.</v>
      </c>
    </row>
    <row r="55" spans="1:25">
      <c r="A55" s="4">
        <f t="shared" si="19"/>
        <v>1878</v>
      </c>
      <c r="B55" s="118">
        <v>31.209794768950839</v>
      </c>
      <c r="C55" s="119">
        <f t="shared" si="4"/>
        <v>123.91455932062863</v>
      </c>
      <c r="D55" s="117">
        <v>4998.7009315382265</v>
      </c>
      <c r="F55" s="117">
        <v>4487.8048346711566</v>
      </c>
      <c r="H55" s="24">
        <f t="shared" si="5"/>
        <v>111.38409792065981</v>
      </c>
      <c r="J55" s="24">
        <f t="shared" si="6"/>
        <v>25.186543808944652</v>
      </c>
      <c r="K55" s="15">
        <f t="shared" si="18"/>
        <v>5.8589037411884739</v>
      </c>
      <c r="L55" s="7">
        <f t="shared" si="7"/>
        <v>2.4559586850511961</v>
      </c>
      <c r="M55" s="7">
        <f t="shared" si="8"/>
        <v>-4.0236565827151072</v>
      </c>
      <c r="N55" s="18">
        <f t="shared" si="9"/>
        <v>1</v>
      </c>
      <c r="O55" s="18">
        <f t="shared" si="1"/>
        <v>0</v>
      </c>
      <c r="P55" s="18">
        <f t="shared" si="2"/>
        <v>0</v>
      </c>
      <c r="Q55" s="18">
        <f t="shared" si="3"/>
        <v>0</v>
      </c>
      <c r="R55" s="47">
        <f t="shared" si="10"/>
        <v>2.4559586850511961</v>
      </c>
      <c r="S55" s="47" t="str">
        <f t="shared" si="11"/>
        <v>n.a.</v>
      </c>
      <c r="T55" s="47" t="str">
        <f t="shared" si="12"/>
        <v>n.a.</v>
      </c>
      <c r="U55" s="47" t="str">
        <f t="shared" si="13"/>
        <v>n.a.</v>
      </c>
      <c r="V55" s="47">
        <f t="shared" si="14"/>
        <v>-4.0236565827151072</v>
      </c>
      <c r="W55" s="47" t="str">
        <f t="shared" si="15"/>
        <v>n.a.</v>
      </c>
      <c r="X55" s="47" t="str">
        <f t="shared" si="16"/>
        <v>n.a.</v>
      </c>
      <c r="Y55" s="47" t="str">
        <f t="shared" si="17"/>
        <v>n.a.</v>
      </c>
    </row>
    <row r="56" spans="1:25">
      <c r="A56" s="4">
        <f t="shared" si="19"/>
        <v>1879</v>
      </c>
      <c r="B56" s="118">
        <v>31.879107285838586</v>
      </c>
      <c r="C56" s="119">
        <f t="shared" si="4"/>
        <v>121.3717616085645</v>
      </c>
      <c r="D56" s="117">
        <v>4896.1247261133312</v>
      </c>
      <c r="F56" s="117">
        <v>4491.4748366843032</v>
      </c>
      <c r="H56" s="24">
        <f t="shared" si="5"/>
        <v>109.00928768706514</v>
      </c>
      <c r="J56" s="24">
        <f t="shared" si="6"/>
        <v>26.265670748564848</v>
      </c>
      <c r="K56" s="15">
        <f t="shared" si="18"/>
        <v>5.1375940171631278</v>
      </c>
      <c r="L56" s="7">
        <f t="shared" si="7"/>
        <v>8.1777219561640635E-2</v>
      </c>
      <c r="M56" s="7">
        <f t="shared" si="8"/>
        <v>-2.1320909159638579</v>
      </c>
      <c r="N56" s="18">
        <f t="shared" si="9"/>
        <v>1</v>
      </c>
      <c r="O56" s="18">
        <f t="shared" si="1"/>
        <v>0</v>
      </c>
      <c r="P56" s="18">
        <f t="shared" si="2"/>
        <v>0</v>
      </c>
      <c r="Q56" s="18">
        <f t="shared" si="3"/>
        <v>0</v>
      </c>
      <c r="R56" s="47">
        <f t="shared" si="10"/>
        <v>8.1777219561640635E-2</v>
      </c>
      <c r="S56" s="47" t="str">
        <f t="shared" si="11"/>
        <v>n.a.</v>
      </c>
      <c r="T56" s="47" t="str">
        <f t="shared" si="12"/>
        <v>n.a.</v>
      </c>
      <c r="U56" s="47" t="str">
        <f t="shared" si="13"/>
        <v>n.a.</v>
      </c>
      <c r="V56" s="47">
        <f t="shared" si="14"/>
        <v>-2.1320909159638579</v>
      </c>
      <c r="W56" s="47" t="str">
        <f t="shared" si="15"/>
        <v>n.a.</v>
      </c>
      <c r="X56" s="47" t="str">
        <f t="shared" si="16"/>
        <v>n.a.</v>
      </c>
      <c r="Y56" s="47" t="str">
        <f t="shared" si="17"/>
        <v>n.a.</v>
      </c>
    </row>
    <row r="57" spans="1:25">
      <c r="A57" s="4">
        <f t="shared" si="19"/>
        <v>1880</v>
      </c>
      <c r="B57" s="118">
        <v>35.399195337618586</v>
      </c>
      <c r="C57" s="119">
        <f t="shared" si="4"/>
        <v>135.14338430568651</v>
      </c>
      <c r="D57" s="117">
        <v>5451.6706085529631</v>
      </c>
      <c r="F57" s="117">
        <v>4702.9242581529697</v>
      </c>
      <c r="H57" s="24">
        <f t="shared" si="5"/>
        <v>115.92086772611678</v>
      </c>
      <c r="J57" s="24">
        <f t="shared" si="6"/>
        <v>26.193805578782648</v>
      </c>
      <c r="K57" s="15">
        <f t="shared" si="18"/>
        <v>3.1777907373689231</v>
      </c>
      <c r="L57" s="7">
        <f t="shared" si="7"/>
        <v>4.7077948593108987</v>
      </c>
      <c r="M57" s="7">
        <f t="shared" si="8"/>
        <v>6.3403588682212408</v>
      </c>
      <c r="N57" s="18">
        <f t="shared" si="9"/>
        <v>1</v>
      </c>
      <c r="O57" s="18">
        <f t="shared" si="1"/>
        <v>0</v>
      </c>
      <c r="P57" s="18">
        <f t="shared" si="2"/>
        <v>0</v>
      </c>
      <c r="Q57" s="18">
        <f t="shared" si="3"/>
        <v>0</v>
      </c>
      <c r="R57" s="47">
        <f t="shared" si="10"/>
        <v>4.7077948593108987</v>
      </c>
      <c r="S57" s="47" t="str">
        <f t="shared" si="11"/>
        <v>n.a.</v>
      </c>
      <c r="T57" s="47" t="str">
        <f t="shared" si="12"/>
        <v>n.a.</v>
      </c>
      <c r="U57" s="47" t="str">
        <f t="shared" si="13"/>
        <v>n.a.</v>
      </c>
      <c r="V57" s="47">
        <f t="shared" si="14"/>
        <v>6.3403588682212408</v>
      </c>
      <c r="W57" s="47" t="str">
        <f t="shared" si="15"/>
        <v>n.a.</v>
      </c>
      <c r="X57" s="47" t="str">
        <f t="shared" si="16"/>
        <v>n.a.</v>
      </c>
      <c r="Y57" s="47" t="str">
        <f t="shared" si="17"/>
        <v>n.a.</v>
      </c>
    </row>
    <row r="58" spans="1:25">
      <c r="A58" s="4">
        <f t="shared" si="19"/>
        <v>1881</v>
      </c>
      <c r="B58" s="118">
        <v>36.539505551575488</v>
      </c>
      <c r="C58" s="119">
        <f t="shared" si="4"/>
        <v>136.65747186461968</v>
      </c>
      <c r="D58" s="117">
        <v>5512.7487492715709</v>
      </c>
      <c r="F58" s="117">
        <v>4752.6990003531255</v>
      </c>
      <c r="H58" s="24">
        <f t="shared" si="5"/>
        <v>115.99196054414499</v>
      </c>
      <c r="J58" s="24">
        <f t="shared" si="6"/>
        <v>26.738022482790775</v>
      </c>
      <c r="K58" s="15">
        <f t="shared" si="18"/>
        <v>1.5514786738461233</v>
      </c>
      <c r="L58" s="7">
        <f t="shared" si="7"/>
        <v>1.0583785633771603</v>
      </c>
      <c r="M58" s="7">
        <f t="shared" si="8"/>
        <v>6.1328749018829676E-2</v>
      </c>
      <c r="N58" s="18">
        <f t="shared" si="9"/>
        <v>1</v>
      </c>
      <c r="O58" s="18">
        <f t="shared" si="1"/>
        <v>0</v>
      </c>
      <c r="P58" s="18">
        <f t="shared" si="2"/>
        <v>0</v>
      </c>
      <c r="Q58" s="18">
        <f t="shared" si="3"/>
        <v>0</v>
      </c>
      <c r="R58" s="47">
        <f t="shared" si="10"/>
        <v>1.0583785633771603</v>
      </c>
      <c r="S58" s="47" t="str">
        <f t="shared" si="11"/>
        <v>n.a.</v>
      </c>
      <c r="T58" s="47" t="str">
        <f t="shared" si="12"/>
        <v>n.a.</v>
      </c>
      <c r="U58" s="47" t="str">
        <f t="shared" si="13"/>
        <v>n.a.</v>
      </c>
      <c r="V58" s="47">
        <f t="shared" si="14"/>
        <v>6.1328749018829676E-2</v>
      </c>
      <c r="W58" s="47" t="str">
        <f t="shared" si="15"/>
        <v>n.a.</v>
      </c>
      <c r="X58" s="47" t="str">
        <f t="shared" si="16"/>
        <v>n.a.</v>
      </c>
      <c r="Y58" s="47" t="str">
        <f t="shared" si="17"/>
        <v>n.a.</v>
      </c>
    </row>
    <row r="59" spans="1:25">
      <c r="A59" s="4">
        <f t="shared" si="19"/>
        <v>1882</v>
      </c>
      <c r="B59" s="118">
        <v>40.381855185560696</v>
      </c>
      <c r="C59" s="119">
        <f t="shared" si="4"/>
        <v>138.02778695447873</v>
      </c>
      <c r="D59" s="117">
        <v>5568.0271229649761</v>
      </c>
      <c r="F59" s="117">
        <v>4963.307292436818</v>
      </c>
      <c r="H59" s="24">
        <f t="shared" si="5"/>
        <v>112.18380799128924</v>
      </c>
      <c r="J59" s="24">
        <f t="shared" si="6"/>
        <v>29.256323003192499</v>
      </c>
      <c r="K59" s="15">
        <f t="shared" si="18"/>
        <v>2.9906522546276513</v>
      </c>
      <c r="L59" s="7">
        <f t="shared" si="7"/>
        <v>4.4313408458655612</v>
      </c>
      <c r="M59" s="7">
        <f t="shared" si="8"/>
        <v>-3.2831176703892462</v>
      </c>
      <c r="N59" s="18">
        <f t="shared" si="9"/>
        <v>1</v>
      </c>
      <c r="O59" s="18">
        <f t="shared" si="1"/>
        <v>0</v>
      </c>
      <c r="P59" s="18">
        <f t="shared" si="2"/>
        <v>0</v>
      </c>
      <c r="Q59" s="18">
        <f t="shared" si="3"/>
        <v>0</v>
      </c>
      <c r="R59" s="47">
        <f t="shared" si="10"/>
        <v>4.4313408458655612</v>
      </c>
      <c r="S59" s="47" t="str">
        <f t="shared" si="11"/>
        <v>n.a.</v>
      </c>
      <c r="T59" s="47" t="str">
        <f t="shared" si="12"/>
        <v>n.a.</v>
      </c>
      <c r="U59" s="47" t="str">
        <f t="shared" si="13"/>
        <v>n.a.</v>
      </c>
      <c r="V59" s="47">
        <f t="shared" si="14"/>
        <v>-3.2831176703892462</v>
      </c>
      <c r="W59" s="47" t="str">
        <f t="shared" si="15"/>
        <v>n.a.</v>
      </c>
      <c r="X59" s="47" t="str">
        <f t="shared" si="16"/>
        <v>n.a.</v>
      </c>
      <c r="Y59" s="47" t="str">
        <f t="shared" si="17"/>
        <v>n.a.</v>
      </c>
    </row>
    <row r="60" spans="1:25">
      <c r="A60" s="4">
        <f t="shared" si="19"/>
        <v>1883</v>
      </c>
      <c r="B60" s="118">
        <v>43.753207122476752</v>
      </c>
      <c r="C60" s="119">
        <f t="shared" si="4"/>
        <v>136.34329496349369</v>
      </c>
      <c r="D60" s="117">
        <v>5500.0748844978389</v>
      </c>
      <c r="F60" s="117">
        <v>5026.5968825307955</v>
      </c>
      <c r="H60" s="24">
        <f t="shared" si="5"/>
        <v>109.41945441482581</v>
      </c>
      <c r="J60" s="24">
        <f t="shared" si="6"/>
        <v>32.090472167473877</v>
      </c>
      <c r="K60" s="15">
        <f t="shared" si="18"/>
        <v>5.8966665886912288</v>
      </c>
      <c r="L60" s="7">
        <f t="shared" si="7"/>
        <v>1.2751495397115509</v>
      </c>
      <c r="M60" s="7">
        <f t="shared" si="8"/>
        <v>-2.4641288488603252</v>
      </c>
      <c r="N60" s="18">
        <f t="shared" si="9"/>
        <v>0</v>
      </c>
      <c r="O60" s="18">
        <f t="shared" si="1"/>
        <v>1</v>
      </c>
      <c r="P60" s="18">
        <f t="shared" si="2"/>
        <v>0</v>
      </c>
      <c r="Q60" s="18">
        <f t="shared" si="3"/>
        <v>0</v>
      </c>
      <c r="R60" s="47" t="str">
        <f t="shared" si="10"/>
        <v>n.a.</v>
      </c>
      <c r="S60" s="47">
        <f t="shared" si="11"/>
        <v>1.2751495397115509</v>
      </c>
      <c r="T60" s="47" t="str">
        <f t="shared" si="12"/>
        <v>n.a.</v>
      </c>
      <c r="U60" s="47" t="str">
        <f t="shared" si="13"/>
        <v>n.a.</v>
      </c>
      <c r="V60" s="47" t="str">
        <f t="shared" si="14"/>
        <v>n.a.</v>
      </c>
      <c r="W60" s="47">
        <f t="shared" si="15"/>
        <v>-2.4641288488603252</v>
      </c>
      <c r="X60" s="47" t="str">
        <f t="shared" si="16"/>
        <v>n.a.</v>
      </c>
      <c r="Y60" s="47" t="str">
        <f t="shared" si="17"/>
        <v>n.a.</v>
      </c>
    </row>
    <row r="61" spans="1:25">
      <c r="A61" s="4">
        <f t="shared" si="19"/>
        <v>1884</v>
      </c>
      <c r="B61" s="118">
        <v>43.827575179908727</v>
      </c>
      <c r="C61" s="119">
        <f t="shared" si="4"/>
        <v>125.17215732963597</v>
      </c>
      <c r="D61" s="117">
        <v>5049.4323094617821</v>
      </c>
      <c r="F61" s="117">
        <v>4899.6384882254761</v>
      </c>
      <c r="H61" s="24">
        <f t="shared" si="5"/>
        <v>103.05724231688281</v>
      </c>
      <c r="J61" s="24">
        <f t="shared" si="6"/>
        <v>35.013837034453701</v>
      </c>
      <c r="K61" s="15">
        <f t="shared" si="18"/>
        <v>8.2758145516629256</v>
      </c>
      <c r="L61" s="7">
        <f t="shared" si="7"/>
        <v>-2.5257325636464878</v>
      </c>
      <c r="M61" s="7">
        <f t="shared" si="8"/>
        <v>-5.8145163782510672</v>
      </c>
      <c r="N61" s="18">
        <f t="shared" si="9"/>
        <v>0</v>
      </c>
      <c r="O61" s="18">
        <f t="shared" si="1"/>
        <v>1</v>
      </c>
      <c r="P61" s="18">
        <f t="shared" si="2"/>
        <v>0</v>
      </c>
      <c r="Q61" s="18">
        <f t="shared" si="3"/>
        <v>0</v>
      </c>
      <c r="R61" s="47" t="str">
        <f t="shared" si="10"/>
        <v>n.a.</v>
      </c>
      <c r="S61" s="47">
        <f t="shared" si="11"/>
        <v>-2.5257325636464878</v>
      </c>
      <c r="T61" s="47" t="str">
        <f t="shared" si="12"/>
        <v>n.a.</v>
      </c>
      <c r="U61" s="47" t="str">
        <f t="shared" si="13"/>
        <v>n.a.</v>
      </c>
      <c r="V61" s="47" t="str">
        <f t="shared" si="14"/>
        <v>n.a.</v>
      </c>
      <c r="W61" s="47">
        <f t="shared" si="15"/>
        <v>-5.8145163782510672</v>
      </c>
      <c r="X61" s="47" t="str">
        <f t="shared" si="16"/>
        <v>n.a.</v>
      </c>
      <c r="Y61" s="47" t="str">
        <f t="shared" si="17"/>
        <v>n.a.</v>
      </c>
    </row>
    <row r="62" spans="1:25">
      <c r="A62" s="4">
        <f t="shared" si="19"/>
        <v>1885</v>
      </c>
      <c r="B62" s="118">
        <v>43.926732589818023</v>
      </c>
      <c r="C62" s="119">
        <f t="shared" si="4"/>
        <v>122.10630684987436</v>
      </c>
      <c r="D62" s="117">
        <v>4925.7562076932463</v>
      </c>
      <c r="F62" s="117">
        <v>4986.4964347766172</v>
      </c>
      <c r="H62" s="24">
        <f t="shared" si="5"/>
        <v>98.781905735262157</v>
      </c>
      <c r="J62" s="24">
        <f t="shared" si="6"/>
        <v>35.974171787723037</v>
      </c>
      <c r="K62" s="15">
        <f t="shared" si="18"/>
        <v>6.7178487845305384</v>
      </c>
      <c r="L62" s="7">
        <f t="shared" si="7"/>
        <v>1.7727419433060776</v>
      </c>
      <c r="M62" s="7">
        <f t="shared" si="8"/>
        <v>-4.1485066798845116</v>
      </c>
      <c r="N62" s="18">
        <f t="shared" ref="N62:N116" si="20">IF(AND(J62&gt;0,J62&lt;30),1,0)</f>
        <v>0</v>
      </c>
      <c r="O62" s="18">
        <f t="shared" ref="O62:O116" si="21">IF(AND($J62&gt;30,$J62&lt;60),1,0)</f>
        <v>1</v>
      </c>
      <c r="P62" s="18">
        <f t="shared" ref="P62:P116" si="22">IF(AND($J62&gt;60,$J62&lt;90),1,0)</f>
        <v>0</v>
      </c>
      <c r="Q62" s="18">
        <f t="shared" ref="Q62:Q116" si="23">IF($J62&gt;90,1,0)</f>
        <v>0</v>
      </c>
      <c r="R62" s="47" t="str">
        <f t="shared" ref="R62:U116" si="24">IF(N62=1,$L62,"n.a.")</f>
        <v>n.a.</v>
      </c>
      <c r="S62" s="47">
        <f t="shared" si="24"/>
        <v>1.7727419433060776</v>
      </c>
      <c r="T62" s="47" t="str">
        <f t="shared" si="24"/>
        <v>n.a.</v>
      </c>
      <c r="U62" s="47" t="str">
        <f t="shared" si="24"/>
        <v>n.a.</v>
      </c>
      <c r="V62" s="47" t="str">
        <f t="shared" ref="V62:Y116" si="25">IF(N62=1,$M62,"n.a.")</f>
        <v>n.a.</v>
      </c>
      <c r="W62" s="47">
        <f t="shared" si="25"/>
        <v>-4.1485066798845116</v>
      </c>
      <c r="X62" s="47" t="str">
        <f t="shared" si="25"/>
        <v>n.a.</v>
      </c>
      <c r="Y62" s="47" t="str">
        <f t="shared" si="25"/>
        <v>n.a.</v>
      </c>
    </row>
    <row r="63" spans="1:25">
      <c r="A63" s="4">
        <f t="shared" si="19"/>
        <v>1886</v>
      </c>
      <c r="B63" s="118">
        <v>47.372452584166048</v>
      </c>
      <c r="C63" s="119">
        <f t="shared" si="4"/>
        <v>118.15053076362869</v>
      </c>
      <c r="D63" s="117">
        <v>4766.1805959517051</v>
      </c>
      <c r="F63" s="117">
        <v>4947.7379482029601</v>
      </c>
      <c r="H63" s="24">
        <f t="shared" si="5"/>
        <v>96.330497812294254</v>
      </c>
      <c r="J63" s="24">
        <f t="shared" si="6"/>
        <v>40.094997693187786</v>
      </c>
      <c r="K63" s="15">
        <f t="shared" si="18"/>
        <v>8.004525525713909</v>
      </c>
      <c r="L63" s="7">
        <f t="shared" ref="L63:L116" si="26">100*(F63/F62-1)</f>
        <v>-0.77726891176236323</v>
      </c>
      <c r="M63" s="7">
        <f t="shared" ref="M63:M116" si="27">100*(H63/H62-1)</f>
        <v>-2.4816365960156017</v>
      </c>
      <c r="N63" s="18">
        <f t="shared" si="20"/>
        <v>0</v>
      </c>
      <c r="O63" s="18">
        <f t="shared" si="21"/>
        <v>1</v>
      </c>
      <c r="P63" s="18">
        <f t="shared" si="22"/>
        <v>0</v>
      </c>
      <c r="Q63" s="18">
        <f t="shared" si="23"/>
        <v>0</v>
      </c>
      <c r="R63" s="47" t="str">
        <f t="shared" si="24"/>
        <v>n.a.</v>
      </c>
      <c r="S63" s="47">
        <f t="shared" si="24"/>
        <v>-0.77726891176236323</v>
      </c>
      <c r="T63" s="47" t="str">
        <f t="shared" si="24"/>
        <v>n.a.</v>
      </c>
      <c r="U63" s="47" t="str">
        <f t="shared" si="24"/>
        <v>n.a.</v>
      </c>
      <c r="V63" s="47" t="str">
        <f t="shared" si="25"/>
        <v>n.a.</v>
      </c>
      <c r="W63" s="47">
        <f t="shared" si="25"/>
        <v>-2.4816365960156017</v>
      </c>
      <c r="X63" s="47" t="str">
        <f t="shared" si="25"/>
        <v>n.a.</v>
      </c>
      <c r="Y63" s="47" t="str">
        <f t="shared" si="25"/>
        <v>n.a.</v>
      </c>
    </row>
    <row r="64" spans="1:25">
      <c r="A64" s="4">
        <f t="shared" si="19"/>
        <v>1887</v>
      </c>
      <c r="B64" s="118">
        <v>47.99218639609915</v>
      </c>
      <c r="C64" s="119">
        <f t="shared" si="4"/>
        <v>124.98143248738073</v>
      </c>
      <c r="D64" s="117">
        <v>5041.7384883976902</v>
      </c>
      <c r="F64" s="117">
        <v>5188.8013355740295</v>
      </c>
      <c r="H64" s="24">
        <f t="shared" si="5"/>
        <v>97.165764544344995</v>
      </c>
      <c r="J64" s="24">
        <f t="shared" si="6"/>
        <v>38.399452975500886</v>
      </c>
      <c r="K64" s="15">
        <f t="shared" si="18"/>
        <v>3.3856159410471847</v>
      </c>
      <c r="L64" s="7">
        <f t="shared" si="26"/>
        <v>4.8721939175987439</v>
      </c>
      <c r="M64" s="7">
        <f t="shared" si="27"/>
        <v>0.86708441357616906</v>
      </c>
      <c r="N64" s="18">
        <f t="shared" si="20"/>
        <v>0</v>
      </c>
      <c r="O64" s="18">
        <f t="shared" si="21"/>
        <v>1</v>
      </c>
      <c r="P64" s="18">
        <f t="shared" si="22"/>
        <v>0</v>
      </c>
      <c r="Q64" s="18">
        <f t="shared" si="23"/>
        <v>0</v>
      </c>
      <c r="R64" s="47" t="str">
        <f t="shared" si="24"/>
        <v>n.a.</v>
      </c>
      <c r="S64" s="47">
        <f t="shared" si="24"/>
        <v>4.8721939175987439</v>
      </c>
      <c r="T64" s="47" t="str">
        <f t="shared" si="24"/>
        <v>n.a.</v>
      </c>
      <c r="U64" s="47" t="str">
        <f t="shared" si="24"/>
        <v>n.a.</v>
      </c>
      <c r="V64" s="47" t="str">
        <f t="shared" si="25"/>
        <v>n.a.</v>
      </c>
      <c r="W64" s="47">
        <f t="shared" si="25"/>
        <v>0.86708441357616906</v>
      </c>
      <c r="X64" s="47" t="str">
        <f t="shared" si="25"/>
        <v>n.a.</v>
      </c>
      <c r="Y64" s="47" t="str">
        <f t="shared" si="25"/>
        <v>n.a.</v>
      </c>
    </row>
    <row r="65" spans="1:25">
      <c r="A65" s="4">
        <f t="shared" si="19"/>
        <v>1888</v>
      </c>
      <c r="B65" s="118">
        <v>48.289658625827037</v>
      </c>
      <c r="C65" s="119">
        <f t="shared" si="4"/>
        <v>127.56939898370963</v>
      </c>
      <c r="D65" s="117">
        <v>5146.1367980629484</v>
      </c>
      <c r="F65" s="117">
        <v>5176.5291010025421</v>
      </c>
      <c r="H65" s="24">
        <f t="shared" si="5"/>
        <v>99.412882602481503</v>
      </c>
      <c r="J65" s="24">
        <f t="shared" si="6"/>
        <v>37.853638106418877</v>
      </c>
      <c r="K65" s="15">
        <f t="shared" ref="K65:K116" si="28">J65-J62</f>
        <v>1.8794663186958402</v>
      </c>
      <c r="L65" s="7">
        <f t="shared" si="26"/>
        <v>-0.23651386472151037</v>
      </c>
      <c r="M65" s="7">
        <f t="shared" si="27"/>
        <v>2.3126644128971474</v>
      </c>
      <c r="N65" s="18">
        <f t="shared" si="20"/>
        <v>0</v>
      </c>
      <c r="O65" s="18">
        <f t="shared" si="21"/>
        <v>1</v>
      </c>
      <c r="P65" s="18">
        <f t="shared" si="22"/>
        <v>0</v>
      </c>
      <c r="Q65" s="18">
        <f t="shared" si="23"/>
        <v>0</v>
      </c>
      <c r="R65" s="47" t="str">
        <f t="shared" si="24"/>
        <v>n.a.</v>
      </c>
      <c r="S65" s="47">
        <f t="shared" si="24"/>
        <v>-0.23651386472151037</v>
      </c>
      <c r="T65" s="47" t="str">
        <f t="shared" si="24"/>
        <v>n.a.</v>
      </c>
      <c r="U65" s="47" t="str">
        <f t="shared" si="24"/>
        <v>n.a.</v>
      </c>
      <c r="V65" s="47" t="str">
        <f t="shared" si="25"/>
        <v>n.a.</v>
      </c>
      <c r="W65" s="47">
        <f t="shared" si="25"/>
        <v>2.3126644128971474</v>
      </c>
      <c r="X65" s="47" t="str">
        <f t="shared" si="25"/>
        <v>n.a.</v>
      </c>
      <c r="Y65" s="47" t="str">
        <f t="shared" si="25"/>
        <v>n.a.</v>
      </c>
    </row>
    <row r="66" spans="1:25">
      <c r="A66" s="4">
        <f t="shared" si="19"/>
        <v>1889</v>
      </c>
      <c r="B66" s="118">
        <v>49.405179487306611</v>
      </c>
      <c r="C66" s="119">
        <f t="shared" si="4"/>
        <v>133.57538686604121</v>
      </c>
      <c r="D66" s="117">
        <v>5388.4177486374156</v>
      </c>
      <c r="F66" s="117">
        <v>5471.3604694640489</v>
      </c>
      <c r="H66" s="24">
        <f t="shared" si="5"/>
        <v>98.484056729774238</v>
      </c>
      <c r="J66" s="24">
        <f t="shared" si="6"/>
        <v>36.986738834493217</v>
      </c>
      <c r="K66" s="15">
        <f t="shared" si="28"/>
        <v>-3.108258858694569</v>
      </c>
      <c r="L66" s="7">
        <f t="shared" si="26"/>
        <v>5.6955416015029625</v>
      </c>
      <c r="M66" s="7">
        <f t="shared" si="27"/>
        <v>-0.93431137735068281</v>
      </c>
      <c r="N66" s="18">
        <f t="shared" si="20"/>
        <v>0</v>
      </c>
      <c r="O66" s="18">
        <f t="shared" si="21"/>
        <v>1</v>
      </c>
      <c r="P66" s="18">
        <f t="shared" si="22"/>
        <v>0</v>
      </c>
      <c r="Q66" s="18">
        <f t="shared" si="23"/>
        <v>0</v>
      </c>
      <c r="R66" s="47" t="str">
        <f t="shared" si="24"/>
        <v>n.a.</v>
      </c>
      <c r="S66" s="47">
        <f t="shared" si="24"/>
        <v>5.6955416015029625</v>
      </c>
      <c r="T66" s="47" t="str">
        <f t="shared" si="24"/>
        <v>n.a.</v>
      </c>
      <c r="U66" s="47" t="str">
        <f t="shared" si="24"/>
        <v>n.a.</v>
      </c>
      <c r="V66" s="47" t="str">
        <f t="shared" si="25"/>
        <v>n.a.</v>
      </c>
      <c r="W66" s="47">
        <f t="shared" si="25"/>
        <v>-0.93431137735068281</v>
      </c>
      <c r="X66" s="47" t="str">
        <f t="shared" si="25"/>
        <v>n.a.</v>
      </c>
      <c r="Y66" s="47" t="str">
        <f t="shared" si="25"/>
        <v>n.a.</v>
      </c>
    </row>
    <row r="67" spans="1:25">
      <c r="A67" s="4">
        <f t="shared" si="19"/>
        <v>1890</v>
      </c>
      <c r="B67" s="118">
        <v>50.248017471535626</v>
      </c>
      <c r="C67" s="119">
        <f t="shared" si="4"/>
        <v>138.49936828166682</v>
      </c>
      <c r="D67" s="117">
        <v>5587.0506665456114</v>
      </c>
      <c r="F67" s="117">
        <v>5423.128851780988</v>
      </c>
      <c r="H67" s="24">
        <f t="shared" si="5"/>
        <v>103.02264281828359</v>
      </c>
      <c r="J67" s="24">
        <f t="shared" si="6"/>
        <v>36.280322498905548</v>
      </c>
      <c r="K67" s="15">
        <f t="shared" si="28"/>
        <v>-2.1191304765953376</v>
      </c>
      <c r="L67" s="7">
        <f t="shared" si="26"/>
        <v>-0.88152878890440656</v>
      </c>
      <c r="M67" s="7">
        <f t="shared" si="27"/>
        <v>4.6084475388362245</v>
      </c>
      <c r="N67" s="18">
        <f t="shared" si="20"/>
        <v>0</v>
      </c>
      <c r="O67" s="18">
        <f t="shared" si="21"/>
        <v>1</v>
      </c>
      <c r="P67" s="18">
        <f t="shared" si="22"/>
        <v>0</v>
      </c>
      <c r="Q67" s="18">
        <f t="shared" si="23"/>
        <v>0</v>
      </c>
      <c r="R67" s="47" t="str">
        <f t="shared" si="24"/>
        <v>n.a.</v>
      </c>
      <c r="S67" s="47">
        <f t="shared" si="24"/>
        <v>-0.88152878890440656</v>
      </c>
      <c r="T67" s="47" t="str">
        <f t="shared" si="24"/>
        <v>n.a.</v>
      </c>
      <c r="U67" s="47" t="str">
        <f t="shared" si="24"/>
        <v>n.a.</v>
      </c>
      <c r="V67" s="47" t="str">
        <f t="shared" si="25"/>
        <v>n.a.</v>
      </c>
      <c r="W67" s="47">
        <f t="shared" si="25"/>
        <v>4.6084475388362245</v>
      </c>
      <c r="X67" s="47" t="str">
        <f t="shared" si="25"/>
        <v>n.a.</v>
      </c>
      <c r="Y67" s="47" t="str">
        <f t="shared" si="25"/>
        <v>n.a.</v>
      </c>
    </row>
    <row r="68" spans="1:25">
      <c r="A68" s="4">
        <f t="shared" si="19"/>
        <v>1891</v>
      </c>
      <c r="B68" s="118">
        <v>51.363538333015207</v>
      </c>
      <c r="C68" s="119">
        <f t="shared" si="4"/>
        <v>137.34301081714608</v>
      </c>
      <c r="D68" s="117">
        <v>5540.4033220625906</v>
      </c>
      <c r="F68" s="117">
        <v>5452.4762747899276</v>
      </c>
      <c r="H68" s="24">
        <f t="shared" si="5"/>
        <v>101.61260760875204</v>
      </c>
      <c r="J68" s="24">
        <f t="shared" si="6"/>
        <v>37.397999379377893</v>
      </c>
      <c r="K68" s="15">
        <f t="shared" si="28"/>
        <v>-0.45563872704098429</v>
      </c>
      <c r="L68" s="7">
        <f t="shared" si="26"/>
        <v>0.54115297296137843</v>
      </c>
      <c r="M68" s="7">
        <f t="shared" si="27"/>
        <v>-1.3686653447811836</v>
      </c>
      <c r="N68" s="18">
        <f t="shared" si="20"/>
        <v>0</v>
      </c>
      <c r="O68" s="18">
        <f t="shared" si="21"/>
        <v>1</v>
      </c>
      <c r="P68" s="18">
        <f t="shared" si="22"/>
        <v>0</v>
      </c>
      <c r="Q68" s="18">
        <f t="shared" si="23"/>
        <v>0</v>
      </c>
      <c r="R68" s="47" t="str">
        <f t="shared" si="24"/>
        <v>n.a.</v>
      </c>
      <c r="S68" s="47">
        <f t="shared" si="24"/>
        <v>0.54115297296137843</v>
      </c>
      <c r="T68" s="47" t="str">
        <f t="shared" si="24"/>
        <v>n.a.</v>
      </c>
      <c r="U68" s="47" t="str">
        <f t="shared" si="24"/>
        <v>n.a.</v>
      </c>
      <c r="V68" s="47" t="str">
        <f t="shared" si="25"/>
        <v>n.a.</v>
      </c>
      <c r="W68" s="47">
        <f t="shared" si="25"/>
        <v>-1.3686653447811836</v>
      </c>
      <c r="X68" s="47" t="str">
        <f t="shared" si="25"/>
        <v>n.a.</v>
      </c>
      <c r="Y68" s="47" t="str">
        <f t="shared" si="25"/>
        <v>n.a.</v>
      </c>
    </row>
    <row r="69" spans="1:25">
      <c r="A69" s="4">
        <f t="shared" si="19"/>
        <v>1892</v>
      </c>
      <c r="B69" s="118">
        <v>53.222739768814499</v>
      </c>
      <c r="C69" s="119">
        <f t="shared" si="4"/>
        <v>133.0226162809183</v>
      </c>
      <c r="D69" s="117">
        <v>5366.1190385106165</v>
      </c>
      <c r="F69" s="117">
        <v>5489.2620309897293</v>
      </c>
      <c r="H69" s="24">
        <f t="shared" si="5"/>
        <v>97.75665669111973</v>
      </c>
      <c r="J69" s="24">
        <f t="shared" si="6"/>
        <v>40.010293931084817</v>
      </c>
      <c r="K69" s="15">
        <f t="shared" si="28"/>
        <v>3.0235550965916005</v>
      </c>
      <c r="L69" s="7">
        <f t="shared" si="26"/>
        <v>0.67466146290051654</v>
      </c>
      <c r="M69" s="7">
        <f t="shared" si="27"/>
        <v>-3.7947563873955703</v>
      </c>
      <c r="N69" s="18">
        <f t="shared" si="20"/>
        <v>0</v>
      </c>
      <c r="O69" s="18">
        <f t="shared" si="21"/>
        <v>1</v>
      </c>
      <c r="P69" s="18">
        <f t="shared" si="22"/>
        <v>0</v>
      </c>
      <c r="Q69" s="18">
        <f t="shared" si="23"/>
        <v>0</v>
      </c>
      <c r="R69" s="47" t="str">
        <f t="shared" si="24"/>
        <v>n.a.</v>
      </c>
      <c r="S69" s="47">
        <f t="shared" si="24"/>
        <v>0.67466146290051654</v>
      </c>
      <c r="T69" s="47" t="str">
        <f t="shared" si="24"/>
        <v>n.a.</v>
      </c>
      <c r="U69" s="47" t="str">
        <f t="shared" si="24"/>
        <v>n.a.</v>
      </c>
      <c r="V69" s="47" t="str">
        <f t="shared" si="25"/>
        <v>n.a.</v>
      </c>
      <c r="W69" s="47">
        <f t="shared" si="25"/>
        <v>-3.7947563873955703</v>
      </c>
      <c r="X69" s="47" t="str">
        <f t="shared" si="25"/>
        <v>n.a.</v>
      </c>
      <c r="Y69" s="47" t="str">
        <f t="shared" si="25"/>
        <v>n.a.</v>
      </c>
    </row>
    <row r="70" spans="1:25">
      <c r="A70" s="4">
        <f t="shared" si="19"/>
        <v>1893</v>
      </c>
      <c r="B70" s="118">
        <v>54.288681925339425</v>
      </c>
      <c r="C70" s="119">
        <f t="shared" si="4"/>
        <v>132.61464527230515</v>
      </c>
      <c r="D70" s="117">
        <v>5349.6615288202629</v>
      </c>
      <c r="F70" s="117">
        <v>5694.8181138311347</v>
      </c>
      <c r="H70" s="24">
        <f t="shared" si="5"/>
        <v>93.939111344529465</v>
      </c>
      <c r="J70" s="24">
        <f t="shared" si="6"/>
        <v>40.937169355515302</v>
      </c>
      <c r="K70" s="15">
        <f t="shared" si="28"/>
        <v>4.6568468566097536</v>
      </c>
      <c r="L70" s="7">
        <f t="shared" si="26"/>
        <v>3.7446943082865225</v>
      </c>
      <c r="M70" s="7">
        <f t="shared" si="27"/>
        <v>-3.905151296911169</v>
      </c>
      <c r="N70" s="18">
        <f t="shared" si="20"/>
        <v>0</v>
      </c>
      <c r="O70" s="18">
        <f t="shared" si="21"/>
        <v>1</v>
      </c>
      <c r="P70" s="18">
        <f t="shared" si="22"/>
        <v>0</v>
      </c>
      <c r="Q70" s="18">
        <f t="shared" si="23"/>
        <v>0</v>
      </c>
      <c r="R70" s="47" t="str">
        <f t="shared" si="24"/>
        <v>n.a.</v>
      </c>
      <c r="S70" s="47">
        <f t="shared" si="24"/>
        <v>3.7446943082865225</v>
      </c>
      <c r="T70" s="47" t="str">
        <f t="shared" si="24"/>
        <v>n.a.</v>
      </c>
      <c r="U70" s="47" t="str">
        <f t="shared" si="24"/>
        <v>n.a.</v>
      </c>
      <c r="V70" s="47" t="str">
        <f t="shared" si="25"/>
        <v>n.a.</v>
      </c>
      <c r="W70" s="47">
        <f t="shared" si="25"/>
        <v>-3.905151296911169</v>
      </c>
      <c r="X70" s="47" t="str">
        <f t="shared" si="25"/>
        <v>n.a.</v>
      </c>
      <c r="Y70" s="47" t="str">
        <f t="shared" si="25"/>
        <v>n.a.</v>
      </c>
    </row>
    <row r="71" spans="1:25">
      <c r="A71" s="4">
        <f t="shared" si="19"/>
        <v>1894</v>
      </c>
      <c r="B71" s="118">
        <v>55.156309262045767</v>
      </c>
      <c r="C71" s="119">
        <f t="shared" si="4"/>
        <v>129.15400674075252</v>
      </c>
      <c r="D71" s="117">
        <v>5210.0597165212821</v>
      </c>
      <c r="F71" s="117">
        <v>5756.1442168879021</v>
      </c>
      <c r="H71" s="24">
        <f t="shared" si="5"/>
        <v>90.5130156613438</v>
      </c>
      <c r="J71" s="24">
        <f t="shared" si="6"/>
        <v>42.705844482827075</v>
      </c>
      <c r="K71" s="15">
        <f t="shared" si="28"/>
        <v>5.307845103449182</v>
      </c>
      <c r="L71" s="7">
        <f t="shared" si="26"/>
        <v>1.0768755354595649</v>
      </c>
      <c r="M71" s="7">
        <f t="shared" si="27"/>
        <v>-3.6471450859484666</v>
      </c>
      <c r="N71" s="18">
        <f t="shared" si="20"/>
        <v>0</v>
      </c>
      <c r="O71" s="18">
        <f t="shared" si="21"/>
        <v>1</v>
      </c>
      <c r="P71" s="18">
        <f t="shared" si="22"/>
        <v>0</v>
      </c>
      <c r="Q71" s="18">
        <f t="shared" si="23"/>
        <v>0</v>
      </c>
      <c r="R71" s="47" t="str">
        <f t="shared" si="24"/>
        <v>n.a.</v>
      </c>
      <c r="S71" s="47">
        <f t="shared" si="24"/>
        <v>1.0768755354595649</v>
      </c>
      <c r="T71" s="47" t="str">
        <f t="shared" si="24"/>
        <v>n.a.</v>
      </c>
      <c r="U71" s="47" t="str">
        <f t="shared" si="24"/>
        <v>n.a.</v>
      </c>
      <c r="V71" s="47" t="str">
        <f t="shared" si="25"/>
        <v>n.a.</v>
      </c>
      <c r="W71" s="47">
        <f t="shared" si="25"/>
        <v>-3.6471450859484666</v>
      </c>
      <c r="X71" s="47" t="str">
        <f t="shared" si="25"/>
        <v>n.a.</v>
      </c>
      <c r="Y71" s="47" t="str">
        <f t="shared" si="25"/>
        <v>n.a.</v>
      </c>
    </row>
    <row r="72" spans="1:25">
      <c r="A72" s="4">
        <f t="shared" si="19"/>
        <v>1895</v>
      </c>
      <c r="B72" s="118">
        <v>55.701675016546893</v>
      </c>
      <c r="C72" s="119">
        <f t="shared" si="4"/>
        <v>132.23414447660676</v>
      </c>
      <c r="D72" s="117">
        <v>5334.312164771869</v>
      </c>
      <c r="F72" s="117">
        <v>5826.1688360822145</v>
      </c>
      <c r="H72" s="24">
        <f t="shared" si="5"/>
        <v>91.557802646153789</v>
      </c>
      <c r="J72" s="24">
        <f t="shared" si="6"/>
        <v>42.123519032862916</v>
      </c>
      <c r="K72" s="15">
        <f t="shared" si="28"/>
        <v>2.1132251017780987</v>
      </c>
      <c r="L72" s="7">
        <f t="shared" si="26"/>
        <v>1.2165195407868312</v>
      </c>
      <c r="M72" s="7">
        <f t="shared" si="27"/>
        <v>1.1542947466462561</v>
      </c>
      <c r="N72" s="18">
        <f t="shared" si="20"/>
        <v>0</v>
      </c>
      <c r="O72" s="18">
        <f t="shared" si="21"/>
        <v>1</v>
      </c>
      <c r="P72" s="18">
        <f t="shared" si="22"/>
        <v>0</v>
      </c>
      <c r="Q72" s="18">
        <f t="shared" si="23"/>
        <v>0</v>
      </c>
      <c r="R72" s="47" t="str">
        <f t="shared" si="24"/>
        <v>n.a.</v>
      </c>
      <c r="S72" s="47">
        <f t="shared" si="24"/>
        <v>1.2165195407868312</v>
      </c>
      <c r="T72" s="47" t="str">
        <f t="shared" si="24"/>
        <v>n.a.</v>
      </c>
      <c r="U72" s="47" t="str">
        <f t="shared" si="24"/>
        <v>n.a.</v>
      </c>
      <c r="V72" s="47" t="str">
        <f t="shared" si="25"/>
        <v>n.a.</v>
      </c>
      <c r="W72" s="47">
        <f t="shared" si="25"/>
        <v>1.1542947466462561</v>
      </c>
      <c r="X72" s="47" t="str">
        <f t="shared" si="25"/>
        <v>n.a.</v>
      </c>
      <c r="Y72" s="47" t="str">
        <f t="shared" si="25"/>
        <v>n.a.</v>
      </c>
    </row>
    <row r="73" spans="1:25">
      <c r="A73" s="4">
        <f t="shared" si="19"/>
        <v>1896</v>
      </c>
      <c r="B73" s="118">
        <v>57.213825517663651</v>
      </c>
      <c r="C73" s="119">
        <f t="shared" si="4"/>
        <v>134.73100014649384</v>
      </c>
      <c r="D73" s="117">
        <v>5435.0350728095473</v>
      </c>
      <c r="F73" s="117">
        <v>6052.8768563079821</v>
      </c>
      <c r="H73" s="24">
        <f t="shared" si="5"/>
        <v>89.792592874997069</v>
      </c>
      <c r="J73" s="24">
        <f t="shared" si="6"/>
        <v>42.465227345937244</v>
      </c>
      <c r="K73" s="15">
        <f t="shared" si="28"/>
        <v>1.5280579904219422</v>
      </c>
      <c r="L73" s="7">
        <f t="shared" si="26"/>
        <v>3.8912023767958104</v>
      </c>
      <c r="M73" s="7">
        <f t="shared" si="27"/>
        <v>-1.9279730619778834</v>
      </c>
      <c r="N73" s="18">
        <f t="shared" si="20"/>
        <v>0</v>
      </c>
      <c r="O73" s="18">
        <f t="shared" si="21"/>
        <v>1</v>
      </c>
      <c r="P73" s="18">
        <f t="shared" si="22"/>
        <v>0</v>
      </c>
      <c r="Q73" s="18">
        <f t="shared" si="23"/>
        <v>0</v>
      </c>
      <c r="R73" s="47" t="str">
        <f t="shared" si="24"/>
        <v>n.a.</v>
      </c>
      <c r="S73" s="47">
        <f t="shared" si="24"/>
        <v>3.8912023767958104</v>
      </c>
      <c r="T73" s="47" t="str">
        <f t="shared" si="24"/>
        <v>n.a.</v>
      </c>
      <c r="U73" s="47" t="str">
        <f t="shared" si="24"/>
        <v>n.a.</v>
      </c>
      <c r="V73" s="47" t="str">
        <f t="shared" si="25"/>
        <v>n.a.</v>
      </c>
      <c r="W73" s="47">
        <f t="shared" si="25"/>
        <v>-1.9279730619778834</v>
      </c>
      <c r="X73" s="47" t="str">
        <f t="shared" si="25"/>
        <v>n.a.</v>
      </c>
      <c r="Y73" s="47" t="str">
        <f t="shared" si="25"/>
        <v>n.a.</v>
      </c>
    </row>
    <row r="74" spans="1:25">
      <c r="A74" s="4">
        <f t="shared" si="19"/>
        <v>1897</v>
      </c>
      <c r="B74" s="118">
        <v>58.750765371257735</v>
      </c>
      <c r="C74" s="119">
        <f t="shared" si="4"/>
        <v>142.06085809385635</v>
      </c>
      <c r="D74" s="117">
        <v>5730.7208094203561</v>
      </c>
      <c r="F74" s="117">
        <v>6217.1534148175706</v>
      </c>
      <c r="H74" s="24">
        <f t="shared" si="5"/>
        <v>92.175959431242575</v>
      </c>
      <c r="J74" s="24">
        <f t="shared" si="6"/>
        <v>41.356054130295661</v>
      </c>
      <c r="K74" s="15">
        <f t="shared" si="28"/>
        <v>-1.3497903525314143</v>
      </c>
      <c r="L74" s="7">
        <f t="shared" si="26"/>
        <v>2.7140244615812437</v>
      </c>
      <c r="M74" s="7">
        <f t="shared" si="27"/>
        <v>2.6543019640422383</v>
      </c>
      <c r="N74" s="18">
        <f t="shared" si="20"/>
        <v>0</v>
      </c>
      <c r="O74" s="18">
        <f t="shared" si="21"/>
        <v>1</v>
      </c>
      <c r="P74" s="18">
        <f t="shared" si="22"/>
        <v>0</v>
      </c>
      <c r="Q74" s="18">
        <f t="shared" si="23"/>
        <v>0</v>
      </c>
      <c r="R74" s="47" t="str">
        <f t="shared" si="24"/>
        <v>n.a.</v>
      </c>
      <c r="S74" s="47">
        <f t="shared" si="24"/>
        <v>2.7140244615812437</v>
      </c>
      <c r="T74" s="47" t="str">
        <f t="shared" si="24"/>
        <v>n.a.</v>
      </c>
      <c r="U74" s="47" t="str">
        <f t="shared" si="24"/>
        <v>n.a.</v>
      </c>
      <c r="V74" s="47" t="str">
        <f t="shared" si="25"/>
        <v>n.a.</v>
      </c>
      <c r="W74" s="47">
        <f t="shared" si="25"/>
        <v>2.6543019640422383</v>
      </c>
      <c r="X74" s="47" t="str">
        <f t="shared" si="25"/>
        <v>n.a.</v>
      </c>
      <c r="Y74" s="47" t="str">
        <f t="shared" si="25"/>
        <v>n.a.</v>
      </c>
    </row>
    <row r="75" spans="1:25">
      <c r="A75" s="4">
        <f t="shared" si="19"/>
        <v>1898</v>
      </c>
      <c r="B75" s="118">
        <v>64.799367375724785</v>
      </c>
      <c r="C75" s="119">
        <f t="shared" si="4"/>
        <v>143.23946693821836</v>
      </c>
      <c r="D75" s="117">
        <v>5778.2657723410348</v>
      </c>
      <c r="F75" s="117">
        <v>6294.2110918084454</v>
      </c>
      <c r="H75" s="24">
        <f t="shared" si="5"/>
        <v>91.802859612718038</v>
      </c>
      <c r="J75" s="24">
        <f t="shared" si="6"/>
        <v>45.23848682268126</v>
      </c>
      <c r="K75" s="15">
        <f t="shared" si="28"/>
        <v>3.1149677898183441</v>
      </c>
      <c r="L75" s="7">
        <f t="shared" si="26"/>
        <v>1.2394366336082374</v>
      </c>
      <c r="M75" s="7">
        <f t="shared" si="27"/>
        <v>-0.40476911857135756</v>
      </c>
      <c r="N75" s="18">
        <f t="shared" si="20"/>
        <v>0</v>
      </c>
      <c r="O75" s="18">
        <f t="shared" si="21"/>
        <v>1</v>
      </c>
      <c r="P75" s="18">
        <f t="shared" si="22"/>
        <v>0</v>
      </c>
      <c r="Q75" s="18">
        <f t="shared" si="23"/>
        <v>0</v>
      </c>
      <c r="R75" s="47" t="str">
        <f t="shared" si="24"/>
        <v>n.a.</v>
      </c>
      <c r="S75" s="47">
        <f t="shared" si="24"/>
        <v>1.2394366336082374</v>
      </c>
      <c r="T75" s="47" t="str">
        <f t="shared" si="24"/>
        <v>n.a.</v>
      </c>
      <c r="U75" s="47" t="str">
        <f t="shared" si="24"/>
        <v>n.a.</v>
      </c>
      <c r="V75" s="47" t="str">
        <f t="shared" si="25"/>
        <v>n.a.</v>
      </c>
      <c r="W75" s="47">
        <f t="shared" si="25"/>
        <v>-0.40476911857135756</v>
      </c>
      <c r="X75" s="47" t="str">
        <f t="shared" si="25"/>
        <v>n.a.</v>
      </c>
      <c r="Y75" s="47" t="str">
        <f t="shared" si="25"/>
        <v>n.a.</v>
      </c>
    </row>
    <row r="76" spans="1:25">
      <c r="A76" s="4">
        <f t="shared" si="19"/>
        <v>1899</v>
      </c>
      <c r="B76" s="118">
        <v>65.964466942159007</v>
      </c>
      <c r="C76" s="119">
        <f t="shared" si="4"/>
        <v>151.00276930566508</v>
      </c>
      <c r="D76" s="117">
        <v>6091.4366135135988</v>
      </c>
      <c r="F76" s="117">
        <v>6353.7261665060878</v>
      </c>
      <c r="H76" s="24">
        <f t="shared" si="5"/>
        <v>95.87187823146742</v>
      </c>
      <c r="J76" s="24">
        <f t="shared" si="6"/>
        <v>43.684276285444426</v>
      </c>
      <c r="K76" s="15">
        <f t="shared" si="28"/>
        <v>1.2190489395071822</v>
      </c>
      <c r="L76" s="7">
        <f t="shared" si="26"/>
        <v>0.9455525693299105</v>
      </c>
      <c r="M76" s="7">
        <f t="shared" si="27"/>
        <v>4.4323440859195928</v>
      </c>
      <c r="N76" s="18">
        <f t="shared" si="20"/>
        <v>0</v>
      </c>
      <c r="O76" s="18">
        <f t="shared" si="21"/>
        <v>1</v>
      </c>
      <c r="P76" s="18">
        <f t="shared" si="22"/>
        <v>0</v>
      </c>
      <c r="Q76" s="18">
        <f t="shared" si="23"/>
        <v>0</v>
      </c>
      <c r="R76" s="47" t="str">
        <f t="shared" si="24"/>
        <v>n.a.</v>
      </c>
      <c r="S76" s="47">
        <f t="shared" si="24"/>
        <v>0.9455525693299105</v>
      </c>
      <c r="T76" s="47" t="str">
        <f t="shared" si="24"/>
        <v>n.a.</v>
      </c>
      <c r="U76" s="47" t="str">
        <f t="shared" si="24"/>
        <v>n.a.</v>
      </c>
      <c r="V76" s="47" t="str">
        <f t="shared" si="25"/>
        <v>n.a.</v>
      </c>
      <c r="W76" s="47">
        <f t="shared" si="25"/>
        <v>4.4323440859195928</v>
      </c>
      <c r="X76" s="47" t="str">
        <f t="shared" si="25"/>
        <v>n.a.</v>
      </c>
      <c r="Y76" s="47" t="str">
        <f t="shared" si="25"/>
        <v>n.a.</v>
      </c>
    </row>
    <row r="77" spans="1:25">
      <c r="A77" s="4">
        <f t="shared" si="19"/>
        <v>1900</v>
      </c>
      <c r="B77" s="118">
        <v>67.154355861070556</v>
      </c>
      <c r="C77" s="119">
        <f t="shared" ref="C77:C140" si="29">D77/40.3399</f>
        <v>156.89107576270229</v>
      </c>
      <c r="D77" s="117">
        <v>6328.9703071598342</v>
      </c>
      <c r="F77" s="117">
        <v>6305.1680584469404</v>
      </c>
      <c r="H77" s="24">
        <f t="shared" ref="H77:H90" si="30">100*D77/F77</f>
        <v>100.37750379517649</v>
      </c>
      <c r="J77" s="24">
        <f t="shared" ref="J77:J140" si="31">100*B77/C77</f>
        <v>42.803171266823043</v>
      </c>
      <c r="K77" s="15">
        <f t="shared" si="28"/>
        <v>1.4471171365273818</v>
      </c>
      <c r="L77" s="7">
        <f t="shared" si="26"/>
        <v>-0.76424615708374777</v>
      </c>
      <c r="M77" s="7">
        <f t="shared" si="27"/>
        <v>4.699632099447304</v>
      </c>
      <c r="N77" s="18">
        <f t="shared" si="20"/>
        <v>0</v>
      </c>
      <c r="O77" s="18">
        <f t="shared" si="21"/>
        <v>1</v>
      </c>
      <c r="P77" s="18">
        <f t="shared" si="22"/>
        <v>0</v>
      </c>
      <c r="Q77" s="18">
        <f t="shared" si="23"/>
        <v>0</v>
      </c>
      <c r="R77" s="47" t="str">
        <f t="shared" si="24"/>
        <v>n.a.</v>
      </c>
      <c r="S77" s="47">
        <f t="shared" si="24"/>
        <v>-0.76424615708374777</v>
      </c>
      <c r="T77" s="47" t="str">
        <f t="shared" si="24"/>
        <v>n.a.</v>
      </c>
      <c r="U77" s="47" t="str">
        <f t="shared" si="24"/>
        <v>n.a.</v>
      </c>
      <c r="V77" s="47" t="str">
        <f t="shared" si="25"/>
        <v>n.a.</v>
      </c>
      <c r="W77" s="47">
        <f t="shared" si="25"/>
        <v>4.699632099447304</v>
      </c>
      <c r="X77" s="47" t="str">
        <f t="shared" si="25"/>
        <v>n.a.</v>
      </c>
      <c r="Y77" s="47" t="str">
        <f t="shared" si="25"/>
        <v>n.a.</v>
      </c>
    </row>
    <row r="78" spans="1:25">
      <c r="A78" s="4">
        <f t="shared" si="19"/>
        <v>1901</v>
      </c>
      <c r="B78" s="118">
        <v>69.881184633576183</v>
      </c>
      <c r="C78" s="119">
        <f t="shared" si="29"/>
        <v>151.89061198362228</v>
      </c>
      <c r="D78" s="117">
        <v>6127.2520983581244</v>
      </c>
      <c r="F78" s="117">
        <v>6332.0333235111721</v>
      </c>
      <c r="H78" s="24">
        <f t="shared" si="30"/>
        <v>96.765948397765314</v>
      </c>
      <c r="J78" s="24">
        <f t="shared" si="31"/>
        <v>46.007573293016407</v>
      </c>
      <c r="K78" s="15">
        <f t="shared" si="28"/>
        <v>0.76908647033514654</v>
      </c>
      <c r="L78" s="7">
        <f t="shared" si="26"/>
        <v>0.42608325131383573</v>
      </c>
      <c r="M78" s="7">
        <f t="shared" si="27"/>
        <v>-3.5979729131147553</v>
      </c>
      <c r="N78" s="18">
        <f t="shared" si="20"/>
        <v>0</v>
      </c>
      <c r="O78" s="18">
        <f t="shared" si="21"/>
        <v>1</v>
      </c>
      <c r="P78" s="18">
        <f t="shared" si="22"/>
        <v>0</v>
      </c>
      <c r="Q78" s="18">
        <f t="shared" si="23"/>
        <v>0</v>
      </c>
      <c r="R78" s="47" t="str">
        <f t="shared" si="24"/>
        <v>n.a.</v>
      </c>
      <c r="S78" s="47">
        <f t="shared" si="24"/>
        <v>0.42608325131383573</v>
      </c>
      <c r="T78" s="47" t="str">
        <f t="shared" si="24"/>
        <v>n.a.</v>
      </c>
      <c r="U78" s="47" t="str">
        <f t="shared" si="24"/>
        <v>n.a.</v>
      </c>
      <c r="V78" s="47" t="str">
        <f t="shared" si="25"/>
        <v>n.a.</v>
      </c>
      <c r="W78" s="47">
        <f t="shared" si="25"/>
        <v>-3.5979729131147553</v>
      </c>
      <c r="X78" s="47" t="str">
        <f t="shared" si="25"/>
        <v>n.a.</v>
      </c>
      <c r="Y78" s="47" t="str">
        <f t="shared" si="25"/>
        <v>n.a.</v>
      </c>
    </row>
    <row r="79" spans="1:25">
      <c r="A79" s="4">
        <f t="shared" si="19"/>
        <v>1902</v>
      </c>
      <c r="B79" s="118">
        <v>71.740386069375475</v>
      </c>
      <c r="C79" s="119">
        <f t="shared" si="29"/>
        <v>155.15180438844368</v>
      </c>
      <c r="D79" s="117">
        <v>6258.8082738493795</v>
      </c>
      <c r="F79" s="117">
        <v>6638.1138929817344</v>
      </c>
      <c r="H79" s="24">
        <f t="shared" si="30"/>
        <v>94.285942886075176</v>
      </c>
      <c r="J79" s="24">
        <f t="shared" si="31"/>
        <v>46.238834509306535</v>
      </c>
      <c r="K79" s="15">
        <f t="shared" si="28"/>
        <v>2.5545582238621094</v>
      </c>
      <c r="L79" s="7">
        <f t="shared" si="26"/>
        <v>4.8338433143437332</v>
      </c>
      <c r="M79" s="7">
        <f t="shared" si="27"/>
        <v>-2.5628907200866191</v>
      </c>
      <c r="N79" s="18">
        <f t="shared" si="20"/>
        <v>0</v>
      </c>
      <c r="O79" s="18">
        <f t="shared" si="21"/>
        <v>1</v>
      </c>
      <c r="P79" s="18">
        <f t="shared" si="22"/>
        <v>0</v>
      </c>
      <c r="Q79" s="18">
        <f t="shared" si="23"/>
        <v>0</v>
      </c>
      <c r="R79" s="47" t="str">
        <f t="shared" si="24"/>
        <v>n.a.</v>
      </c>
      <c r="S79" s="47">
        <f t="shared" si="24"/>
        <v>4.8338433143437332</v>
      </c>
      <c r="T79" s="47" t="str">
        <f t="shared" si="24"/>
        <v>n.a.</v>
      </c>
      <c r="U79" s="47" t="str">
        <f t="shared" si="24"/>
        <v>n.a.</v>
      </c>
      <c r="V79" s="47" t="str">
        <f t="shared" si="25"/>
        <v>n.a.</v>
      </c>
      <c r="W79" s="47">
        <f t="shared" si="25"/>
        <v>-2.5628907200866191</v>
      </c>
      <c r="X79" s="47" t="str">
        <f t="shared" si="25"/>
        <v>n.a.</v>
      </c>
      <c r="Y79" s="47" t="str">
        <f t="shared" si="25"/>
        <v>n.a.</v>
      </c>
    </row>
    <row r="80" spans="1:25">
      <c r="A80" s="4">
        <f t="shared" si="19"/>
        <v>1903</v>
      </c>
      <c r="B80" s="118">
        <v>74.64074030922238</v>
      </c>
      <c r="C80" s="119">
        <f t="shared" si="29"/>
        <v>159.70480515372137</v>
      </c>
      <c r="D80" s="117">
        <v>6442.4758694206048</v>
      </c>
      <c r="F80" s="117">
        <v>6837.3144185670772</v>
      </c>
      <c r="H80" s="24">
        <f t="shared" si="30"/>
        <v>94.225239253671475</v>
      </c>
      <c r="J80" s="24">
        <f t="shared" si="31"/>
        <v>46.736690381593782</v>
      </c>
      <c r="K80" s="15">
        <f t="shared" si="28"/>
        <v>3.9335191147707391</v>
      </c>
      <c r="L80" s="7">
        <f t="shared" si="26"/>
        <v>3.0008603166021386</v>
      </c>
      <c r="M80" s="7">
        <f t="shared" si="27"/>
        <v>-6.4382484329661427E-2</v>
      </c>
      <c r="N80" s="18">
        <f t="shared" si="20"/>
        <v>0</v>
      </c>
      <c r="O80" s="18">
        <f t="shared" si="21"/>
        <v>1</v>
      </c>
      <c r="P80" s="18">
        <f t="shared" si="22"/>
        <v>0</v>
      </c>
      <c r="Q80" s="18">
        <f t="shared" si="23"/>
        <v>0</v>
      </c>
      <c r="R80" s="47" t="str">
        <f t="shared" si="24"/>
        <v>n.a.</v>
      </c>
      <c r="S80" s="47">
        <f t="shared" si="24"/>
        <v>3.0008603166021386</v>
      </c>
      <c r="T80" s="47" t="str">
        <f t="shared" si="24"/>
        <v>n.a.</v>
      </c>
      <c r="U80" s="47" t="str">
        <f t="shared" si="24"/>
        <v>n.a.</v>
      </c>
      <c r="V80" s="47" t="str">
        <f t="shared" si="25"/>
        <v>n.a.</v>
      </c>
      <c r="W80" s="47">
        <f t="shared" si="25"/>
        <v>-6.4382484329661427E-2</v>
      </c>
      <c r="X80" s="47" t="str">
        <f t="shared" si="25"/>
        <v>n.a.</v>
      </c>
      <c r="Y80" s="47" t="str">
        <f t="shared" si="25"/>
        <v>n.a.</v>
      </c>
    </row>
    <row r="81" spans="1:25">
      <c r="A81" s="4">
        <f t="shared" si="19"/>
        <v>1904</v>
      </c>
      <c r="B81" s="118">
        <v>78.210407065957028</v>
      </c>
      <c r="C81" s="119">
        <f t="shared" si="29"/>
        <v>165.01857474961002</v>
      </c>
      <c r="D81" s="117">
        <v>6656.8328035417935</v>
      </c>
      <c r="F81" s="117">
        <v>7120.0160566681916</v>
      </c>
      <c r="H81" s="24">
        <f t="shared" si="30"/>
        <v>93.494631901951848</v>
      </c>
      <c r="J81" s="24">
        <f t="shared" si="31"/>
        <v>47.394911260522719</v>
      </c>
      <c r="K81" s="15">
        <f t="shared" si="28"/>
        <v>1.387337967506312</v>
      </c>
      <c r="L81" s="7">
        <f t="shared" si="26"/>
        <v>4.1346882824844666</v>
      </c>
      <c r="M81" s="7">
        <f t="shared" si="27"/>
        <v>-0.77538391784042204</v>
      </c>
      <c r="N81" s="18">
        <f t="shared" si="20"/>
        <v>0</v>
      </c>
      <c r="O81" s="18">
        <f t="shared" si="21"/>
        <v>1</v>
      </c>
      <c r="P81" s="18">
        <f t="shared" si="22"/>
        <v>0</v>
      </c>
      <c r="Q81" s="18">
        <f t="shared" si="23"/>
        <v>0</v>
      </c>
      <c r="R81" s="47" t="str">
        <f t="shared" si="24"/>
        <v>n.a.</v>
      </c>
      <c r="S81" s="47">
        <f t="shared" si="24"/>
        <v>4.1346882824844666</v>
      </c>
      <c r="T81" s="47" t="str">
        <f t="shared" si="24"/>
        <v>n.a.</v>
      </c>
      <c r="U81" s="47" t="str">
        <f t="shared" si="24"/>
        <v>n.a.</v>
      </c>
      <c r="V81" s="47" t="str">
        <f t="shared" si="25"/>
        <v>n.a.</v>
      </c>
      <c r="W81" s="47">
        <f t="shared" si="25"/>
        <v>-0.77538391784042204</v>
      </c>
      <c r="X81" s="47" t="str">
        <f t="shared" si="25"/>
        <v>n.a.</v>
      </c>
      <c r="Y81" s="47" t="str">
        <f t="shared" si="25"/>
        <v>n.a.</v>
      </c>
    </row>
    <row r="82" spans="1:25">
      <c r="A82" s="4">
        <f t="shared" si="19"/>
        <v>1905</v>
      </c>
      <c r="B82" s="118">
        <v>80.466238141393504</v>
      </c>
      <c r="C82" s="119">
        <f t="shared" si="29"/>
        <v>170.64205963607915</v>
      </c>
      <c r="D82" s="117">
        <v>6883.6836215134699</v>
      </c>
      <c r="F82" s="117">
        <v>7326.2198295972821</v>
      </c>
      <c r="H82" s="24">
        <f t="shared" si="30"/>
        <v>93.9595559732455</v>
      </c>
      <c r="J82" s="24">
        <f t="shared" si="31"/>
        <v>47.154985302568619</v>
      </c>
      <c r="K82" s="15">
        <f t="shared" si="28"/>
        <v>0.9161507932620836</v>
      </c>
      <c r="L82" s="7">
        <f t="shared" si="26"/>
        <v>2.8961138751361748</v>
      </c>
      <c r="M82" s="7">
        <f t="shared" si="27"/>
        <v>0.49727354590927142</v>
      </c>
      <c r="N82" s="18">
        <f t="shared" si="20"/>
        <v>0</v>
      </c>
      <c r="O82" s="18">
        <f t="shared" si="21"/>
        <v>1</v>
      </c>
      <c r="P82" s="18">
        <f t="shared" si="22"/>
        <v>0</v>
      </c>
      <c r="Q82" s="18">
        <f t="shared" si="23"/>
        <v>0</v>
      </c>
      <c r="R82" s="47" t="str">
        <f t="shared" si="24"/>
        <v>n.a.</v>
      </c>
      <c r="S82" s="47">
        <f t="shared" si="24"/>
        <v>2.8961138751361748</v>
      </c>
      <c r="T82" s="47" t="str">
        <f t="shared" si="24"/>
        <v>n.a.</v>
      </c>
      <c r="U82" s="47" t="str">
        <f t="shared" si="24"/>
        <v>n.a.</v>
      </c>
      <c r="V82" s="47" t="str">
        <f t="shared" si="25"/>
        <v>n.a.</v>
      </c>
      <c r="W82" s="47">
        <f t="shared" si="25"/>
        <v>0.49727354590927142</v>
      </c>
      <c r="X82" s="47" t="str">
        <f t="shared" si="25"/>
        <v>n.a.</v>
      </c>
      <c r="Y82" s="47" t="str">
        <f t="shared" si="25"/>
        <v>n.a.</v>
      </c>
    </row>
    <row r="83" spans="1:25">
      <c r="A83" s="4">
        <f t="shared" si="19"/>
        <v>1906</v>
      </c>
      <c r="B83" s="118">
        <v>82.523754397011402</v>
      </c>
      <c r="C83" s="119">
        <f t="shared" si="29"/>
        <v>181.69166205497919</v>
      </c>
      <c r="D83" s="117">
        <v>7329.4234781316545</v>
      </c>
      <c r="F83" s="117">
        <v>7432.2413659228514</v>
      </c>
      <c r="H83" s="24">
        <f t="shared" si="30"/>
        <v>98.616596491838621</v>
      </c>
      <c r="J83" s="24">
        <f t="shared" si="31"/>
        <v>45.419670591179923</v>
      </c>
      <c r="K83" s="15">
        <f t="shared" si="28"/>
        <v>-1.317019790413859</v>
      </c>
      <c r="L83" s="7">
        <f t="shared" si="26"/>
        <v>1.4471519936823496</v>
      </c>
      <c r="M83" s="7">
        <f t="shared" si="27"/>
        <v>4.9564309562288633</v>
      </c>
      <c r="N83" s="18">
        <f t="shared" si="20"/>
        <v>0</v>
      </c>
      <c r="O83" s="18">
        <f t="shared" si="21"/>
        <v>1</v>
      </c>
      <c r="P83" s="18">
        <f t="shared" si="22"/>
        <v>0</v>
      </c>
      <c r="Q83" s="18">
        <f t="shared" si="23"/>
        <v>0</v>
      </c>
      <c r="R83" s="47" t="str">
        <f t="shared" si="24"/>
        <v>n.a.</v>
      </c>
      <c r="S83" s="47">
        <f t="shared" si="24"/>
        <v>1.4471519936823496</v>
      </c>
      <c r="T83" s="47" t="str">
        <f t="shared" si="24"/>
        <v>n.a.</v>
      </c>
      <c r="U83" s="47" t="str">
        <f t="shared" si="24"/>
        <v>n.a.</v>
      </c>
      <c r="V83" s="47" t="str">
        <f t="shared" si="25"/>
        <v>n.a.</v>
      </c>
      <c r="W83" s="47">
        <f t="shared" si="25"/>
        <v>4.9564309562288633</v>
      </c>
      <c r="X83" s="47" t="str">
        <f t="shared" si="25"/>
        <v>n.a.</v>
      </c>
      <c r="Y83" s="47" t="str">
        <f t="shared" si="25"/>
        <v>n.a.</v>
      </c>
    </row>
    <row r="84" spans="1:25">
      <c r="A84" s="4">
        <f t="shared" si="19"/>
        <v>1907</v>
      </c>
      <c r="B84" s="118">
        <v>84.680428062538581</v>
      </c>
      <c r="C84" s="119">
        <f t="shared" si="29"/>
        <v>189.76250730856466</v>
      </c>
      <c r="D84" s="117">
        <v>7655.0005685767674</v>
      </c>
      <c r="F84" s="117">
        <v>7512.0618598297087</v>
      </c>
      <c r="H84" s="24">
        <f t="shared" si="30"/>
        <v>101.90278929292921</v>
      </c>
      <c r="J84" s="24">
        <f t="shared" si="31"/>
        <v>44.624425163630121</v>
      </c>
      <c r="K84" s="15">
        <f t="shared" si="28"/>
        <v>-2.7704860968925971</v>
      </c>
      <c r="L84" s="7">
        <f t="shared" si="26"/>
        <v>1.0739760723170066</v>
      </c>
      <c r="M84" s="7">
        <f t="shared" si="27"/>
        <v>3.3322918433537296</v>
      </c>
      <c r="N84" s="18">
        <f t="shared" si="20"/>
        <v>0</v>
      </c>
      <c r="O84" s="18">
        <f t="shared" si="21"/>
        <v>1</v>
      </c>
      <c r="P84" s="18">
        <f t="shared" si="22"/>
        <v>0</v>
      </c>
      <c r="Q84" s="18">
        <f t="shared" si="23"/>
        <v>0</v>
      </c>
      <c r="R84" s="47" t="str">
        <f t="shared" si="24"/>
        <v>n.a.</v>
      </c>
      <c r="S84" s="47">
        <f t="shared" si="24"/>
        <v>1.0739760723170066</v>
      </c>
      <c r="T84" s="47" t="str">
        <f t="shared" si="24"/>
        <v>n.a.</v>
      </c>
      <c r="U84" s="47" t="str">
        <f t="shared" si="24"/>
        <v>n.a.</v>
      </c>
      <c r="V84" s="47" t="str">
        <f t="shared" si="25"/>
        <v>n.a.</v>
      </c>
      <c r="W84" s="47">
        <f t="shared" si="25"/>
        <v>3.3322918433537296</v>
      </c>
      <c r="X84" s="47" t="str">
        <f t="shared" si="25"/>
        <v>n.a.</v>
      </c>
      <c r="Y84" s="47" t="str">
        <f t="shared" si="25"/>
        <v>n.a.</v>
      </c>
    </row>
    <row r="85" spans="1:25">
      <c r="A85" s="4">
        <f t="shared" si="19"/>
        <v>1908</v>
      </c>
      <c r="B85" s="118">
        <v>89.390405033230124</v>
      </c>
      <c r="C85" s="119">
        <f t="shared" si="29"/>
        <v>180.71878565851728</v>
      </c>
      <c r="D85" s="117">
        <v>7290.1777415860215</v>
      </c>
      <c r="F85" s="117">
        <v>7619.8515797753271</v>
      </c>
      <c r="H85" s="24">
        <f t="shared" si="30"/>
        <v>95.673487406705803</v>
      </c>
      <c r="J85" s="24">
        <f t="shared" si="31"/>
        <v>49.463814571076469</v>
      </c>
      <c r="K85" s="15">
        <f t="shared" si="28"/>
        <v>2.30882926850785</v>
      </c>
      <c r="L85" s="7">
        <f t="shared" si="26"/>
        <v>1.4348886092381274</v>
      </c>
      <c r="M85" s="7">
        <f t="shared" si="27"/>
        <v>-6.112984668473298</v>
      </c>
      <c r="N85" s="18">
        <f t="shared" si="20"/>
        <v>0</v>
      </c>
      <c r="O85" s="18">
        <f t="shared" si="21"/>
        <v>1</v>
      </c>
      <c r="P85" s="18">
        <f t="shared" si="22"/>
        <v>0</v>
      </c>
      <c r="Q85" s="18">
        <f t="shared" si="23"/>
        <v>0</v>
      </c>
      <c r="R85" s="47" t="str">
        <f t="shared" si="24"/>
        <v>n.a.</v>
      </c>
      <c r="S85" s="47">
        <f t="shared" si="24"/>
        <v>1.4348886092381274</v>
      </c>
      <c r="T85" s="47" t="str">
        <f t="shared" si="24"/>
        <v>n.a.</v>
      </c>
      <c r="U85" s="47" t="str">
        <f t="shared" si="24"/>
        <v>n.a.</v>
      </c>
      <c r="V85" s="47" t="str">
        <f t="shared" si="25"/>
        <v>n.a.</v>
      </c>
      <c r="W85" s="47">
        <f t="shared" si="25"/>
        <v>-6.112984668473298</v>
      </c>
      <c r="X85" s="47" t="str">
        <f t="shared" si="25"/>
        <v>n.a.</v>
      </c>
      <c r="Y85" s="47" t="str">
        <f t="shared" si="25"/>
        <v>n.a.</v>
      </c>
    </row>
    <row r="86" spans="1:25">
      <c r="A86" s="4">
        <f t="shared" si="19"/>
        <v>1909</v>
      </c>
      <c r="B86" s="118">
        <v>92.414706035463652</v>
      </c>
      <c r="C86" s="119">
        <f t="shared" si="29"/>
        <v>181.27267756610891</v>
      </c>
      <c r="D86" s="117">
        <v>7312.5216857490768</v>
      </c>
      <c r="F86" s="117">
        <v>7739.5097777027304</v>
      </c>
      <c r="H86" s="24">
        <f t="shared" si="30"/>
        <v>94.483008559743766</v>
      </c>
      <c r="J86" s="24">
        <f t="shared" si="31"/>
        <v>50.981045393209158</v>
      </c>
      <c r="K86" s="15">
        <f t="shared" si="28"/>
        <v>5.5613748020292348</v>
      </c>
      <c r="L86" s="7">
        <f t="shared" si="26"/>
        <v>1.5703481449035106</v>
      </c>
      <c r="M86" s="7">
        <f t="shared" si="27"/>
        <v>-1.2443142601265667</v>
      </c>
      <c r="N86" s="18">
        <f t="shared" si="20"/>
        <v>0</v>
      </c>
      <c r="O86" s="18">
        <f t="shared" si="21"/>
        <v>1</v>
      </c>
      <c r="P86" s="18">
        <f t="shared" si="22"/>
        <v>0</v>
      </c>
      <c r="Q86" s="18">
        <f t="shared" si="23"/>
        <v>0</v>
      </c>
      <c r="R86" s="47" t="str">
        <f t="shared" si="24"/>
        <v>n.a.</v>
      </c>
      <c r="S86" s="47">
        <f t="shared" si="24"/>
        <v>1.5703481449035106</v>
      </c>
      <c r="T86" s="47" t="str">
        <f t="shared" si="24"/>
        <v>n.a.</v>
      </c>
      <c r="U86" s="47" t="str">
        <f t="shared" si="24"/>
        <v>n.a.</v>
      </c>
      <c r="V86" s="47" t="str">
        <f t="shared" si="25"/>
        <v>n.a.</v>
      </c>
      <c r="W86" s="47">
        <f t="shared" si="25"/>
        <v>-1.2443142601265667</v>
      </c>
      <c r="X86" s="47" t="str">
        <f t="shared" si="25"/>
        <v>n.a.</v>
      </c>
      <c r="Y86" s="47" t="str">
        <f t="shared" si="25"/>
        <v>n.a.</v>
      </c>
    </row>
    <row r="87" spans="1:25">
      <c r="A87" s="4">
        <f t="shared" si="19"/>
        <v>1910</v>
      </c>
      <c r="B87" s="118">
        <v>95.191113512923934</v>
      </c>
      <c r="C87" s="119">
        <f t="shared" si="29"/>
        <v>191.74832301365714</v>
      </c>
      <c r="D87" s="117">
        <v>7735.1081755386276</v>
      </c>
      <c r="F87" s="117">
        <v>8108.2152376911081</v>
      </c>
      <c r="H87" s="24">
        <f t="shared" si="30"/>
        <v>95.39840703268348</v>
      </c>
      <c r="J87" s="24">
        <f t="shared" si="31"/>
        <v>49.643778895601613</v>
      </c>
      <c r="K87" s="15">
        <f t="shared" si="28"/>
        <v>5.019353731971492</v>
      </c>
      <c r="L87" s="7">
        <f t="shared" si="26"/>
        <v>4.7639381637659461</v>
      </c>
      <c r="M87" s="7">
        <f t="shared" si="27"/>
        <v>0.96884983542928627</v>
      </c>
      <c r="N87" s="18">
        <f t="shared" si="20"/>
        <v>0</v>
      </c>
      <c r="O87" s="18">
        <f t="shared" si="21"/>
        <v>1</v>
      </c>
      <c r="P87" s="18">
        <f t="shared" si="22"/>
        <v>0</v>
      </c>
      <c r="Q87" s="18">
        <f t="shared" si="23"/>
        <v>0</v>
      </c>
      <c r="R87" s="47" t="str">
        <f t="shared" si="24"/>
        <v>n.a.</v>
      </c>
      <c r="S87" s="47">
        <f t="shared" si="24"/>
        <v>4.7639381637659461</v>
      </c>
      <c r="T87" s="47" t="str">
        <f t="shared" si="24"/>
        <v>n.a.</v>
      </c>
      <c r="U87" s="47" t="str">
        <f t="shared" si="24"/>
        <v>n.a.</v>
      </c>
      <c r="V87" s="47" t="str">
        <f t="shared" si="25"/>
        <v>n.a.</v>
      </c>
      <c r="W87" s="47">
        <f t="shared" si="25"/>
        <v>0.96884983542928627</v>
      </c>
      <c r="X87" s="47" t="str">
        <f t="shared" si="25"/>
        <v>n.a.</v>
      </c>
      <c r="Y87" s="47" t="str">
        <f t="shared" si="25"/>
        <v>n.a.</v>
      </c>
    </row>
    <row r="88" spans="1:25">
      <c r="A88" s="4">
        <f t="shared" si="19"/>
        <v>1911</v>
      </c>
      <c r="B88" s="118">
        <v>97.570891350747033</v>
      </c>
      <c r="C88" s="119">
        <f t="shared" si="29"/>
        <v>197.94286121184854</v>
      </c>
      <c r="D88" s="117">
        <v>7984.9952269998494</v>
      </c>
      <c r="F88" s="117">
        <v>8350.9269226396009</v>
      </c>
      <c r="H88" s="24">
        <f t="shared" si="30"/>
        <v>95.618070915604591</v>
      </c>
      <c r="J88" s="24">
        <f t="shared" si="31"/>
        <v>49.292452758031864</v>
      </c>
      <c r="K88" s="15">
        <f t="shared" si="28"/>
        <v>-0.17136181304460507</v>
      </c>
      <c r="L88" s="7">
        <f t="shared" si="26"/>
        <v>2.9934045635622075</v>
      </c>
      <c r="M88" s="7">
        <f t="shared" si="27"/>
        <v>0.23025948729507029</v>
      </c>
      <c r="N88" s="18">
        <f t="shared" si="20"/>
        <v>0</v>
      </c>
      <c r="O88" s="18">
        <f t="shared" si="21"/>
        <v>1</v>
      </c>
      <c r="P88" s="18">
        <f t="shared" si="22"/>
        <v>0</v>
      </c>
      <c r="Q88" s="18">
        <f t="shared" si="23"/>
        <v>0</v>
      </c>
      <c r="R88" s="47" t="str">
        <f t="shared" si="24"/>
        <v>n.a.</v>
      </c>
      <c r="S88" s="47">
        <f t="shared" si="24"/>
        <v>2.9934045635622075</v>
      </c>
      <c r="T88" s="47" t="str">
        <f t="shared" si="24"/>
        <v>n.a.</v>
      </c>
      <c r="U88" s="47" t="str">
        <f t="shared" si="24"/>
        <v>n.a.</v>
      </c>
      <c r="V88" s="47" t="str">
        <f t="shared" si="25"/>
        <v>n.a.</v>
      </c>
      <c r="W88" s="47">
        <f t="shared" si="25"/>
        <v>0.23025948729507029</v>
      </c>
      <c r="X88" s="47" t="str">
        <f t="shared" si="25"/>
        <v>n.a.</v>
      </c>
      <c r="Y88" s="47" t="str">
        <f t="shared" si="25"/>
        <v>n.a.</v>
      </c>
    </row>
    <row r="89" spans="1:25">
      <c r="A89" s="4">
        <f t="shared" si="19"/>
        <v>1912</v>
      </c>
      <c r="B89" s="118">
        <v>101.43803033720957</v>
      </c>
      <c r="C89" s="119">
        <f t="shared" si="29"/>
        <v>208.29637162354541</v>
      </c>
      <c r="D89" s="117">
        <v>8402.6548016566594</v>
      </c>
      <c r="F89" s="117">
        <v>8618.4558174526574</v>
      </c>
      <c r="H89" s="24">
        <f t="shared" si="30"/>
        <v>97.496059382714549</v>
      </c>
      <c r="J89" s="24">
        <f t="shared" si="31"/>
        <v>48.69889453501321</v>
      </c>
      <c r="K89" s="15">
        <f t="shared" si="28"/>
        <v>-2.2821508581959478</v>
      </c>
      <c r="L89" s="7">
        <f t="shared" si="26"/>
        <v>3.2035832344284865</v>
      </c>
      <c r="M89" s="7">
        <f t="shared" si="27"/>
        <v>1.96405182527426</v>
      </c>
      <c r="N89" s="18">
        <f t="shared" si="20"/>
        <v>0</v>
      </c>
      <c r="O89" s="18">
        <f t="shared" si="21"/>
        <v>1</v>
      </c>
      <c r="P89" s="18">
        <f t="shared" si="22"/>
        <v>0</v>
      </c>
      <c r="Q89" s="18">
        <f t="shared" si="23"/>
        <v>0</v>
      </c>
      <c r="R89" s="47" t="str">
        <f t="shared" si="24"/>
        <v>n.a.</v>
      </c>
      <c r="S89" s="47">
        <f t="shared" si="24"/>
        <v>3.2035832344284865</v>
      </c>
      <c r="T89" s="47" t="str">
        <f t="shared" si="24"/>
        <v>n.a.</v>
      </c>
      <c r="U89" s="47" t="str">
        <f t="shared" si="24"/>
        <v>n.a.</v>
      </c>
      <c r="V89" s="47" t="str">
        <f t="shared" si="25"/>
        <v>n.a.</v>
      </c>
      <c r="W89" s="47">
        <f t="shared" si="25"/>
        <v>1.96405182527426</v>
      </c>
      <c r="X89" s="47" t="str">
        <f t="shared" si="25"/>
        <v>n.a.</v>
      </c>
      <c r="Y89" s="47" t="str">
        <f t="shared" si="25"/>
        <v>n.a.</v>
      </c>
    </row>
    <row r="90" spans="1:25">
      <c r="A90" s="4">
        <v>1913</v>
      </c>
      <c r="B90" s="118">
        <v>106.04884989799181</v>
      </c>
      <c r="C90" s="119">
        <f t="shared" si="29"/>
        <v>214.3645885880542</v>
      </c>
      <c r="D90" s="117">
        <v>8647.4460671832476</v>
      </c>
      <c r="F90" s="117">
        <v>8781.3982564889375</v>
      </c>
      <c r="H90" s="24">
        <f t="shared" si="30"/>
        <v>98.474591569665947</v>
      </c>
      <c r="J90" s="24">
        <f t="shared" si="31"/>
        <v>49.471253902754704</v>
      </c>
      <c r="K90" s="15">
        <f t="shared" si="28"/>
        <v>-0.1725249928469097</v>
      </c>
      <c r="L90" s="7">
        <f t="shared" si="26"/>
        <v>1.8906222006303874</v>
      </c>
      <c r="M90" s="7">
        <f t="shared" si="27"/>
        <v>1.0036633204940415</v>
      </c>
      <c r="N90" s="18">
        <f t="shared" si="20"/>
        <v>0</v>
      </c>
      <c r="O90" s="18">
        <f t="shared" si="21"/>
        <v>1</v>
      </c>
      <c r="P90" s="18">
        <f t="shared" si="22"/>
        <v>0</v>
      </c>
      <c r="Q90" s="18">
        <f t="shared" si="23"/>
        <v>0</v>
      </c>
      <c r="R90" s="47" t="str">
        <f t="shared" si="24"/>
        <v>n.a.</v>
      </c>
      <c r="S90" s="47">
        <f t="shared" si="24"/>
        <v>1.8906222006303874</v>
      </c>
      <c r="T90" s="47" t="str">
        <f t="shared" si="24"/>
        <v>n.a.</v>
      </c>
      <c r="U90" s="47" t="str">
        <f t="shared" si="24"/>
        <v>n.a.</v>
      </c>
      <c r="V90" s="47" t="str">
        <f t="shared" si="25"/>
        <v>n.a.</v>
      </c>
      <c r="W90" s="47">
        <f t="shared" si="25"/>
        <v>1.0036633204940415</v>
      </c>
      <c r="X90" s="47" t="str">
        <f t="shared" si="25"/>
        <v>n.a.</v>
      </c>
      <c r="Y90" s="47" t="str">
        <f t="shared" si="25"/>
        <v>n.a.</v>
      </c>
    </row>
    <row r="91" spans="1:25">
      <c r="A91" s="4">
        <v>1914</v>
      </c>
      <c r="B91" s="120">
        <v>123.50055404202787</v>
      </c>
      <c r="D91" s="117" t="s">
        <v>182</v>
      </c>
      <c r="F91" s="117" t="s">
        <v>182</v>
      </c>
    </row>
    <row r="92" spans="1:25">
      <c r="A92" s="4">
        <v>1915</v>
      </c>
      <c r="B92" s="118"/>
      <c r="D92" s="117" t="s">
        <v>182</v>
      </c>
      <c r="F92" s="117" t="s">
        <v>182</v>
      </c>
    </row>
    <row r="93" spans="1:25">
      <c r="A93" s="4">
        <v>1916</v>
      </c>
      <c r="B93" s="118"/>
      <c r="D93" s="117" t="s">
        <v>182</v>
      </c>
      <c r="F93" s="117" t="s">
        <v>182</v>
      </c>
    </row>
    <row r="94" spans="1:25">
      <c r="A94" s="4">
        <v>1917</v>
      </c>
      <c r="B94" s="118"/>
      <c r="D94" s="117" t="s">
        <v>182</v>
      </c>
      <c r="F94" s="117" t="s">
        <v>182</v>
      </c>
    </row>
    <row r="95" spans="1:25">
      <c r="A95" s="4">
        <v>1918</v>
      </c>
      <c r="B95" s="118"/>
      <c r="D95" s="117" t="s">
        <v>182</v>
      </c>
      <c r="F95" s="117" t="s">
        <v>182</v>
      </c>
    </row>
    <row r="96" spans="1:25">
      <c r="A96" s="4">
        <v>1919</v>
      </c>
      <c r="B96" s="119">
        <v>547.32411334683525</v>
      </c>
      <c r="D96" s="117" t="s">
        <v>182</v>
      </c>
      <c r="F96" s="117" t="s">
        <v>182</v>
      </c>
    </row>
    <row r="97" spans="1:25">
      <c r="A97" s="4">
        <v>1920</v>
      </c>
      <c r="B97" s="119">
        <v>725.78266183109031</v>
      </c>
      <c r="C97" s="119">
        <f t="shared" si="29"/>
        <v>706.96405327671675</v>
      </c>
      <c r="D97" s="117">
        <v>28518.859212777428</v>
      </c>
      <c r="F97" s="117">
        <v>6209.5223127131885</v>
      </c>
      <c r="H97" s="24">
        <f t="shared" ref="H97:H116" si="32">100*D97/F97</f>
        <v>459.27621766313291</v>
      </c>
      <c r="J97" s="24">
        <f t="shared" si="31"/>
        <v>102.66189044084364</v>
      </c>
    </row>
    <row r="98" spans="1:25">
      <c r="A98" s="4">
        <v>1921</v>
      </c>
      <c r="B98" s="119">
        <v>827.2702708732545</v>
      </c>
      <c r="C98" s="119">
        <f t="shared" si="29"/>
        <v>706.01643584930878</v>
      </c>
      <c r="D98" s="117">
        <v>28480.632420517533</v>
      </c>
      <c r="F98" s="117">
        <v>6657.1488324557604</v>
      </c>
      <c r="H98" s="24">
        <f t="shared" si="32"/>
        <v>427.82027467472574</v>
      </c>
      <c r="J98" s="24">
        <f t="shared" si="31"/>
        <v>117.1743643443771</v>
      </c>
      <c r="L98" s="7">
        <f t="shared" si="26"/>
        <v>7.2087110279983158</v>
      </c>
      <c r="M98" s="7">
        <f t="shared" si="27"/>
        <v>-6.8490250047040906</v>
      </c>
      <c r="N98" s="18">
        <f t="shared" si="20"/>
        <v>0</v>
      </c>
      <c r="O98" s="18">
        <f t="shared" si="21"/>
        <v>0</v>
      </c>
      <c r="P98" s="18">
        <f t="shared" si="22"/>
        <v>0</v>
      </c>
      <c r="Q98" s="18">
        <f t="shared" si="23"/>
        <v>1</v>
      </c>
      <c r="R98" s="47" t="str">
        <f t="shared" si="24"/>
        <v>n.a.</v>
      </c>
      <c r="S98" s="47" t="str">
        <f t="shared" si="24"/>
        <v>n.a.</v>
      </c>
      <c r="T98" s="47" t="str">
        <f t="shared" si="24"/>
        <v>n.a.</v>
      </c>
      <c r="U98" s="47">
        <f t="shared" si="24"/>
        <v>7.2087110279983158</v>
      </c>
      <c r="V98" s="47" t="str">
        <f t="shared" si="25"/>
        <v>n.a.</v>
      </c>
      <c r="W98" s="47" t="str">
        <f t="shared" si="25"/>
        <v>n.a.</v>
      </c>
      <c r="X98" s="47" t="str">
        <f t="shared" si="25"/>
        <v>n.a.</v>
      </c>
      <c r="Y98" s="47">
        <f t="shared" si="25"/>
        <v>-6.8490250047040906</v>
      </c>
    </row>
    <row r="99" spans="1:25">
      <c r="A99" s="4">
        <v>1922</v>
      </c>
      <c r="B99" s="119">
        <v>932.27796796719872</v>
      </c>
      <c r="C99" s="119">
        <f t="shared" si="29"/>
        <v>722.03204797827198</v>
      </c>
      <c r="D99" s="117">
        <v>29126.700612238696</v>
      </c>
      <c r="F99" s="117">
        <v>7354.0035775959223</v>
      </c>
      <c r="H99" s="24">
        <f t="shared" si="32"/>
        <v>396.06590212946878</v>
      </c>
      <c r="J99" s="24">
        <f t="shared" si="31"/>
        <v>129.11864100459621</v>
      </c>
      <c r="L99" s="7">
        <f t="shared" si="26"/>
        <v>10.467765745941705</v>
      </c>
      <c r="M99" s="7">
        <f t="shared" si="27"/>
        <v>-7.4223627128003677</v>
      </c>
      <c r="N99" s="18">
        <f t="shared" si="20"/>
        <v>0</v>
      </c>
      <c r="O99" s="18">
        <f t="shared" si="21"/>
        <v>0</v>
      </c>
      <c r="P99" s="18">
        <f t="shared" si="22"/>
        <v>0</v>
      </c>
      <c r="Q99" s="18">
        <f t="shared" si="23"/>
        <v>1</v>
      </c>
      <c r="R99" s="47" t="str">
        <f t="shared" si="24"/>
        <v>n.a.</v>
      </c>
      <c r="S99" s="47" t="str">
        <f t="shared" si="24"/>
        <v>n.a.</v>
      </c>
      <c r="T99" s="47" t="str">
        <f t="shared" si="24"/>
        <v>n.a.</v>
      </c>
      <c r="U99" s="47">
        <f t="shared" si="24"/>
        <v>10.467765745941705</v>
      </c>
      <c r="V99" s="47" t="str">
        <f t="shared" si="25"/>
        <v>n.a.</v>
      </c>
      <c r="W99" s="47" t="str">
        <f t="shared" si="25"/>
        <v>n.a.</v>
      </c>
      <c r="X99" s="47" t="str">
        <f t="shared" si="25"/>
        <v>n.a.</v>
      </c>
      <c r="Y99" s="47">
        <f t="shared" si="25"/>
        <v>-7.4223627128003677</v>
      </c>
    </row>
    <row r="100" spans="1:25">
      <c r="A100" s="4">
        <v>1923</v>
      </c>
      <c r="B100" s="119">
        <v>1031.7328501062225</v>
      </c>
      <c r="C100" s="119">
        <f t="shared" si="29"/>
        <v>873.12740389594887</v>
      </c>
      <c r="D100" s="117">
        <v>35221.872160422186</v>
      </c>
      <c r="F100" s="117">
        <v>7683.3200014726526</v>
      </c>
      <c r="H100" s="24">
        <f t="shared" si="32"/>
        <v>458.41995587416966</v>
      </c>
      <c r="J100" s="24">
        <f t="shared" si="31"/>
        <v>118.16521225912349</v>
      </c>
      <c r="K100" s="15">
        <f t="shared" si="28"/>
        <v>15.503321818279858</v>
      </c>
      <c r="L100" s="7">
        <f t="shared" si="26"/>
        <v>4.4780563457977873</v>
      </c>
      <c r="M100" s="7">
        <f t="shared" si="27"/>
        <v>15.74335316659452</v>
      </c>
      <c r="N100" s="18">
        <f t="shared" si="20"/>
        <v>0</v>
      </c>
      <c r="O100" s="18">
        <f t="shared" si="21"/>
        <v>0</v>
      </c>
      <c r="P100" s="18">
        <f t="shared" si="22"/>
        <v>0</v>
      </c>
      <c r="Q100" s="18">
        <f t="shared" si="23"/>
        <v>1</v>
      </c>
      <c r="R100" s="47" t="str">
        <f t="shared" si="24"/>
        <v>n.a.</v>
      </c>
      <c r="S100" s="47" t="str">
        <f t="shared" si="24"/>
        <v>n.a.</v>
      </c>
      <c r="T100" s="47" t="str">
        <f t="shared" si="24"/>
        <v>n.a.</v>
      </c>
      <c r="U100" s="47">
        <f t="shared" si="24"/>
        <v>4.4780563457977873</v>
      </c>
      <c r="V100" s="47" t="str">
        <f t="shared" si="25"/>
        <v>n.a.</v>
      </c>
      <c r="W100" s="47" t="str">
        <f t="shared" si="25"/>
        <v>n.a.</v>
      </c>
      <c r="X100" s="47" t="str">
        <f t="shared" si="25"/>
        <v>n.a.</v>
      </c>
      <c r="Y100" s="47">
        <f t="shared" si="25"/>
        <v>15.74335316659452</v>
      </c>
    </row>
    <row r="101" spans="1:25">
      <c r="A101" s="4">
        <v>1924</v>
      </c>
      <c r="B101" s="119">
        <v>1022.7095258044765</v>
      </c>
      <c r="C101" s="119">
        <f t="shared" si="29"/>
        <v>1054.9814023943909</v>
      </c>
      <c r="D101" s="117">
        <v>42557.84427444949</v>
      </c>
      <c r="F101" s="117">
        <v>8231.503822430861</v>
      </c>
      <c r="H101" s="24">
        <f t="shared" si="32"/>
        <v>517.01177807242573</v>
      </c>
      <c r="J101" s="24">
        <f t="shared" si="31"/>
        <v>96.941000427432172</v>
      </c>
      <c r="K101" s="15">
        <f t="shared" si="28"/>
        <v>-20.233363916944924</v>
      </c>
      <c r="L101" s="7">
        <f t="shared" si="26"/>
        <v>7.13472588481463</v>
      </c>
      <c r="M101" s="7">
        <f t="shared" si="27"/>
        <v>12.781254709238432</v>
      </c>
      <c r="N101" s="18">
        <f t="shared" si="20"/>
        <v>0</v>
      </c>
      <c r="O101" s="18">
        <f t="shared" si="21"/>
        <v>0</v>
      </c>
      <c r="P101" s="18">
        <f t="shared" si="22"/>
        <v>0</v>
      </c>
      <c r="Q101" s="18">
        <f t="shared" si="23"/>
        <v>1</v>
      </c>
      <c r="R101" s="47" t="str">
        <f t="shared" si="24"/>
        <v>n.a.</v>
      </c>
      <c r="S101" s="47" t="str">
        <f t="shared" si="24"/>
        <v>n.a.</v>
      </c>
      <c r="T101" s="47" t="str">
        <f t="shared" si="24"/>
        <v>n.a.</v>
      </c>
      <c r="U101" s="47">
        <f t="shared" si="24"/>
        <v>7.13472588481463</v>
      </c>
      <c r="V101" s="47" t="str">
        <f t="shared" si="25"/>
        <v>n.a.</v>
      </c>
      <c r="W101" s="47" t="str">
        <f t="shared" si="25"/>
        <v>n.a.</v>
      </c>
      <c r="X101" s="47" t="str">
        <f t="shared" si="25"/>
        <v>n.a.</v>
      </c>
      <c r="Y101" s="47">
        <f t="shared" si="25"/>
        <v>12.781254709238432</v>
      </c>
    </row>
    <row r="102" spans="1:25">
      <c r="A102" s="4">
        <v>1925</v>
      </c>
      <c r="B102" s="119">
        <v>1190.8804930106421</v>
      </c>
      <c r="C102" s="119">
        <f t="shared" si="29"/>
        <v>1108.4944733816483</v>
      </c>
      <c r="D102" s="117">
        <v>44716.556206768357</v>
      </c>
      <c r="F102" s="117">
        <v>8456.2631326172341</v>
      </c>
      <c r="H102" s="24">
        <f t="shared" si="32"/>
        <v>528.79806961409531</v>
      </c>
      <c r="J102" s="24">
        <f t="shared" si="31"/>
        <v>107.43224450886629</v>
      </c>
      <c r="K102" s="15">
        <f t="shared" si="28"/>
        <v>-21.686396495729923</v>
      </c>
      <c r="L102" s="7">
        <f t="shared" si="26"/>
        <v>2.7304768974765414</v>
      </c>
      <c r="M102" s="7">
        <f t="shared" si="27"/>
        <v>2.2796949782483589</v>
      </c>
      <c r="N102" s="18">
        <f t="shared" si="20"/>
        <v>0</v>
      </c>
      <c r="O102" s="18">
        <f t="shared" si="21"/>
        <v>0</v>
      </c>
      <c r="P102" s="18">
        <f t="shared" si="22"/>
        <v>0</v>
      </c>
      <c r="Q102" s="18">
        <f t="shared" si="23"/>
        <v>1</v>
      </c>
      <c r="R102" s="47" t="str">
        <f t="shared" si="24"/>
        <v>n.a.</v>
      </c>
      <c r="S102" s="47" t="str">
        <f t="shared" si="24"/>
        <v>n.a.</v>
      </c>
      <c r="T102" s="47" t="str">
        <f t="shared" si="24"/>
        <v>n.a.</v>
      </c>
      <c r="U102" s="47">
        <f t="shared" si="24"/>
        <v>2.7304768974765414</v>
      </c>
      <c r="V102" s="47" t="str">
        <f t="shared" si="25"/>
        <v>n.a.</v>
      </c>
      <c r="W102" s="47" t="str">
        <f t="shared" si="25"/>
        <v>n.a.</v>
      </c>
      <c r="X102" s="47" t="str">
        <f t="shared" si="25"/>
        <v>n.a.</v>
      </c>
      <c r="Y102" s="47">
        <f t="shared" si="25"/>
        <v>2.2796949782483589</v>
      </c>
    </row>
    <row r="103" spans="1:25">
      <c r="A103" s="4">
        <v>1926</v>
      </c>
      <c r="B103" s="119">
        <v>1436.0967677163305</v>
      </c>
      <c r="C103" s="119">
        <f t="shared" si="29"/>
        <v>1369.2452113639329</v>
      </c>
      <c r="D103" s="117">
        <v>55235.214901899919</v>
      </c>
      <c r="F103" s="117">
        <v>8873.8012894234707</v>
      </c>
      <c r="H103" s="24">
        <f t="shared" si="32"/>
        <v>622.45269079592538</v>
      </c>
      <c r="J103" s="24">
        <f t="shared" si="31"/>
        <v>104.88236553961036</v>
      </c>
      <c r="K103" s="15">
        <f t="shared" si="28"/>
        <v>-13.282846719513131</v>
      </c>
      <c r="L103" s="7">
        <f t="shared" si="26"/>
        <v>4.9376202024239424</v>
      </c>
      <c r="M103" s="7">
        <f t="shared" si="27"/>
        <v>17.710847781682904</v>
      </c>
      <c r="N103" s="18">
        <f t="shared" si="20"/>
        <v>0</v>
      </c>
      <c r="O103" s="18">
        <f t="shared" si="21"/>
        <v>0</v>
      </c>
      <c r="P103" s="18">
        <f t="shared" si="22"/>
        <v>0</v>
      </c>
      <c r="Q103" s="18">
        <f t="shared" si="23"/>
        <v>1</v>
      </c>
      <c r="R103" s="47" t="str">
        <f t="shared" si="24"/>
        <v>n.a.</v>
      </c>
      <c r="S103" s="47" t="str">
        <f t="shared" si="24"/>
        <v>n.a.</v>
      </c>
      <c r="T103" s="47" t="str">
        <f t="shared" si="24"/>
        <v>n.a.</v>
      </c>
      <c r="U103" s="47">
        <f t="shared" si="24"/>
        <v>4.9376202024239424</v>
      </c>
      <c r="V103" s="47" t="str">
        <f t="shared" si="25"/>
        <v>n.a.</v>
      </c>
      <c r="W103" s="47" t="str">
        <f t="shared" si="25"/>
        <v>n.a.</v>
      </c>
      <c r="X103" s="47" t="str">
        <f t="shared" si="25"/>
        <v>n.a.</v>
      </c>
      <c r="Y103" s="47">
        <f t="shared" si="25"/>
        <v>17.710847781682904</v>
      </c>
    </row>
    <row r="104" spans="1:25">
      <c r="A104" s="4">
        <v>1927</v>
      </c>
      <c r="B104" s="119">
        <v>1392.9632944057869</v>
      </c>
      <c r="C104" s="119">
        <f t="shared" si="29"/>
        <v>1737.9877657199399</v>
      </c>
      <c r="D104" s="117">
        <v>70110.252670365808</v>
      </c>
      <c r="F104" s="117">
        <v>9221.0905556909129</v>
      </c>
      <c r="H104" s="24">
        <f t="shared" si="32"/>
        <v>760.3249555671739</v>
      </c>
      <c r="J104" s="24">
        <f t="shared" si="31"/>
        <v>80.148049478862077</v>
      </c>
      <c r="K104" s="15">
        <f t="shared" si="28"/>
        <v>-16.792950948570095</v>
      </c>
      <c r="L104" s="7">
        <f t="shared" si="26"/>
        <v>3.9136470937361389</v>
      </c>
      <c r="M104" s="7">
        <f t="shared" si="27"/>
        <v>22.149838342726479</v>
      </c>
      <c r="N104" s="18">
        <f t="shared" si="20"/>
        <v>0</v>
      </c>
      <c r="O104" s="18">
        <f t="shared" si="21"/>
        <v>0</v>
      </c>
      <c r="P104" s="18">
        <f t="shared" si="22"/>
        <v>1</v>
      </c>
      <c r="Q104" s="18">
        <f t="shared" si="23"/>
        <v>0</v>
      </c>
      <c r="R104" s="47" t="str">
        <f t="shared" si="24"/>
        <v>n.a.</v>
      </c>
      <c r="S104" s="47" t="str">
        <f t="shared" si="24"/>
        <v>n.a.</v>
      </c>
      <c r="T104" s="47">
        <f t="shared" si="24"/>
        <v>3.9136470937361389</v>
      </c>
      <c r="U104" s="47" t="str">
        <f t="shared" si="24"/>
        <v>n.a.</v>
      </c>
      <c r="V104" s="47" t="str">
        <f t="shared" si="25"/>
        <v>n.a.</v>
      </c>
      <c r="W104" s="47" t="str">
        <f t="shared" si="25"/>
        <v>n.a.</v>
      </c>
      <c r="X104" s="47">
        <f t="shared" si="25"/>
        <v>22.149838342726479</v>
      </c>
      <c r="Y104" s="47" t="str">
        <f t="shared" si="25"/>
        <v>n.a.</v>
      </c>
    </row>
    <row r="105" spans="1:25">
      <c r="A105" s="4">
        <v>1928</v>
      </c>
      <c r="B105" s="119">
        <v>1372.2889744396987</v>
      </c>
      <c r="C105" s="119">
        <f t="shared" si="29"/>
        <v>1976.2432922744651</v>
      </c>
      <c r="D105" s="117">
        <v>79721.456786022696</v>
      </c>
      <c r="F105" s="117">
        <v>9707.2947855550756</v>
      </c>
      <c r="H105" s="24">
        <f t="shared" si="32"/>
        <v>821.25307356125711</v>
      </c>
      <c r="J105" s="24">
        <f t="shared" si="31"/>
        <v>69.439272978395621</v>
      </c>
      <c r="K105" s="15">
        <f t="shared" si="28"/>
        <v>-37.992971530470669</v>
      </c>
      <c r="L105" s="7">
        <f t="shared" si="26"/>
        <v>5.2727410811955977</v>
      </c>
      <c r="M105" s="7">
        <f t="shared" si="27"/>
        <v>8.0134313030187254</v>
      </c>
      <c r="N105" s="18">
        <f t="shared" si="20"/>
        <v>0</v>
      </c>
      <c r="O105" s="18">
        <f t="shared" si="21"/>
        <v>0</v>
      </c>
      <c r="P105" s="18">
        <f t="shared" si="22"/>
        <v>1</v>
      </c>
      <c r="Q105" s="18">
        <f t="shared" si="23"/>
        <v>0</v>
      </c>
      <c r="R105" s="47" t="str">
        <f t="shared" si="24"/>
        <v>n.a.</v>
      </c>
      <c r="S105" s="47" t="str">
        <f t="shared" si="24"/>
        <v>n.a.</v>
      </c>
      <c r="T105" s="47">
        <f t="shared" si="24"/>
        <v>5.2727410811955977</v>
      </c>
      <c r="U105" s="47" t="str">
        <f t="shared" si="24"/>
        <v>n.a.</v>
      </c>
      <c r="V105" s="47" t="str">
        <f t="shared" si="25"/>
        <v>n.a.</v>
      </c>
      <c r="W105" s="47" t="str">
        <f t="shared" si="25"/>
        <v>n.a.</v>
      </c>
      <c r="X105" s="47">
        <f t="shared" si="25"/>
        <v>8.0134313030187254</v>
      </c>
      <c r="Y105" s="47" t="str">
        <f t="shared" si="25"/>
        <v>n.a.</v>
      </c>
    </row>
    <row r="106" spans="1:25">
      <c r="A106" s="4">
        <v>1929</v>
      </c>
      <c r="B106" s="119">
        <v>1312.1500053297107</v>
      </c>
      <c r="C106" s="119">
        <f t="shared" si="29"/>
        <v>2218.2666174498304</v>
      </c>
      <c r="D106" s="117">
        <v>89484.653521264408</v>
      </c>
      <c r="F106" s="117">
        <v>9922.0518295945985</v>
      </c>
      <c r="H106" s="24">
        <f t="shared" si="32"/>
        <v>901.87649750384969</v>
      </c>
      <c r="J106" s="24">
        <f t="shared" si="31"/>
        <v>59.152042185000646</v>
      </c>
      <c r="K106" s="15">
        <f t="shared" si="28"/>
        <v>-45.730323354609716</v>
      </c>
      <c r="L106" s="7">
        <f t="shared" si="26"/>
        <v>2.2123263873586207</v>
      </c>
      <c r="M106" s="7">
        <f t="shared" si="27"/>
        <v>9.817122947617051</v>
      </c>
      <c r="N106" s="18">
        <f t="shared" si="20"/>
        <v>0</v>
      </c>
      <c r="O106" s="18">
        <f t="shared" si="21"/>
        <v>1</v>
      </c>
      <c r="P106" s="18">
        <f t="shared" si="22"/>
        <v>0</v>
      </c>
      <c r="Q106" s="18">
        <f t="shared" si="23"/>
        <v>0</v>
      </c>
      <c r="R106" s="47" t="str">
        <f t="shared" si="24"/>
        <v>n.a.</v>
      </c>
      <c r="S106" s="47">
        <f t="shared" si="24"/>
        <v>2.2123263873586207</v>
      </c>
      <c r="T106" s="47" t="str">
        <f t="shared" si="24"/>
        <v>n.a.</v>
      </c>
      <c r="U106" s="47" t="str">
        <f t="shared" si="24"/>
        <v>n.a.</v>
      </c>
      <c r="V106" s="47" t="str">
        <f t="shared" si="25"/>
        <v>n.a.</v>
      </c>
      <c r="W106" s="47">
        <f t="shared" si="25"/>
        <v>9.817122947617051</v>
      </c>
      <c r="X106" s="47" t="str">
        <f t="shared" si="25"/>
        <v>n.a.</v>
      </c>
      <c r="Y106" s="47" t="str">
        <f t="shared" si="25"/>
        <v>n.a.</v>
      </c>
    </row>
    <row r="107" spans="1:25">
      <c r="A107" s="4">
        <v>1930</v>
      </c>
      <c r="B107" s="119">
        <v>1293.0869932746486</v>
      </c>
      <c r="C107" s="119">
        <f t="shared" si="29"/>
        <v>2247.0367404712351</v>
      </c>
      <c r="D107" s="117">
        <v>90645.237406935572</v>
      </c>
      <c r="F107" s="117">
        <v>9722.1923340386711</v>
      </c>
      <c r="H107" s="24">
        <f t="shared" si="32"/>
        <v>932.35387958305159</v>
      </c>
      <c r="J107" s="24">
        <f t="shared" si="31"/>
        <v>57.546321783927318</v>
      </c>
      <c r="K107" s="15">
        <f t="shared" si="28"/>
        <v>-22.601727694934759</v>
      </c>
      <c r="L107" s="7">
        <f t="shared" si="26"/>
        <v>-2.014296024536022</v>
      </c>
      <c r="M107" s="7">
        <f t="shared" si="27"/>
        <v>3.379329893123395</v>
      </c>
      <c r="N107" s="18">
        <f t="shared" si="20"/>
        <v>0</v>
      </c>
      <c r="O107" s="18">
        <f t="shared" si="21"/>
        <v>1</v>
      </c>
      <c r="P107" s="18">
        <f t="shared" si="22"/>
        <v>0</v>
      </c>
      <c r="Q107" s="18">
        <f t="shared" si="23"/>
        <v>0</v>
      </c>
      <c r="R107" s="47" t="str">
        <f t="shared" si="24"/>
        <v>n.a.</v>
      </c>
      <c r="S107" s="47">
        <f t="shared" si="24"/>
        <v>-2.014296024536022</v>
      </c>
      <c r="T107" s="47" t="str">
        <f t="shared" si="24"/>
        <v>n.a.</v>
      </c>
      <c r="U107" s="47" t="str">
        <f t="shared" si="24"/>
        <v>n.a.</v>
      </c>
      <c r="V107" s="47" t="str">
        <f t="shared" si="25"/>
        <v>n.a.</v>
      </c>
      <c r="W107" s="47">
        <f t="shared" si="25"/>
        <v>3.379329893123395</v>
      </c>
      <c r="X107" s="47" t="str">
        <f t="shared" si="25"/>
        <v>n.a.</v>
      </c>
      <c r="Y107" s="47" t="str">
        <f t="shared" si="25"/>
        <v>n.a.</v>
      </c>
    </row>
    <row r="108" spans="1:25">
      <c r="A108" s="4">
        <v>1931</v>
      </c>
      <c r="B108" s="119">
        <v>1283.4439351609697</v>
      </c>
      <c r="C108" s="119">
        <f t="shared" si="29"/>
        <v>2041.0755412897013</v>
      </c>
      <c r="D108" s="117">
        <v>82336.783228072425</v>
      </c>
      <c r="F108" s="117">
        <v>9212.8482861631201</v>
      </c>
      <c r="H108" s="24">
        <f t="shared" si="32"/>
        <v>893.71691219245361</v>
      </c>
      <c r="J108" s="24">
        <f t="shared" si="31"/>
        <v>62.880766007807615</v>
      </c>
      <c r="K108" s="15">
        <f t="shared" si="28"/>
        <v>-6.5585069705880059</v>
      </c>
      <c r="L108" s="7">
        <f t="shared" si="26"/>
        <v>-5.2389834553290049</v>
      </c>
      <c r="M108" s="7">
        <f t="shared" si="27"/>
        <v>-4.1440238772724847</v>
      </c>
      <c r="N108" s="18">
        <f t="shared" si="20"/>
        <v>0</v>
      </c>
      <c r="O108" s="18">
        <f t="shared" si="21"/>
        <v>0</v>
      </c>
      <c r="P108" s="18">
        <f t="shared" si="22"/>
        <v>1</v>
      </c>
      <c r="Q108" s="18">
        <f t="shared" si="23"/>
        <v>0</v>
      </c>
      <c r="R108" s="47" t="str">
        <f t="shared" si="24"/>
        <v>n.a.</v>
      </c>
      <c r="S108" s="47" t="str">
        <f t="shared" si="24"/>
        <v>n.a.</v>
      </c>
      <c r="T108" s="47">
        <f t="shared" si="24"/>
        <v>-5.2389834553290049</v>
      </c>
      <c r="U108" s="47" t="str">
        <f t="shared" si="24"/>
        <v>n.a.</v>
      </c>
      <c r="V108" s="47" t="str">
        <f t="shared" si="25"/>
        <v>n.a.</v>
      </c>
      <c r="W108" s="47" t="str">
        <f t="shared" si="25"/>
        <v>n.a.</v>
      </c>
      <c r="X108" s="47">
        <f t="shared" si="25"/>
        <v>-4.1440238772724847</v>
      </c>
      <c r="Y108" s="47" t="str">
        <f t="shared" si="25"/>
        <v>n.a.</v>
      </c>
    </row>
    <row r="109" spans="1:25">
      <c r="A109" s="4">
        <v>1932</v>
      </c>
      <c r="B109" s="119">
        <v>1357.5640990681682</v>
      </c>
      <c r="C109" s="119">
        <f t="shared" si="29"/>
        <v>1753.202457643717</v>
      </c>
      <c r="D109" s="117">
        <v>70724.011821101783</v>
      </c>
      <c r="F109" s="117">
        <v>8491.7512028114452</v>
      </c>
      <c r="H109" s="24">
        <f t="shared" si="32"/>
        <v>832.85543973175413</v>
      </c>
      <c r="J109" s="24">
        <f t="shared" si="31"/>
        <v>77.433390145523632</v>
      </c>
      <c r="K109" s="15">
        <f t="shared" si="28"/>
        <v>18.281347960522986</v>
      </c>
      <c r="L109" s="7">
        <f t="shared" si="26"/>
        <v>-7.8270808435508377</v>
      </c>
      <c r="M109" s="7">
        <f t="shared" si="27"/>
        <v>-6.8099273528789972</v>
      </c>
      <c r="N109" s="18">
        <f t="shared" si="20"/>
        <v>0</v>
      </c>
      <c r="O109" s="18">
        <f t="shared" si="21"/>
        <v>0</v>
      </c>
      <c r="P109" s="18">
        <f t="shared" si="22"/>
        <v>1</v>
      </c>
      <c r="Q109" s="18">
        <f t="shared" si="23"/>
        <v>0</v>
      </c>
      <c r="R109" s="47" t="str">
        <f t="shared" si="24"/>
        <v>n.a.</v>
      </c>
      <c r="S109" s="47" t="str">
        <f t="shared" si="24"/>
        <v>n.a.</v>
      </c>
      <c r="T109" s="47">
        <f t="shared" si="24"/>
        <v>-7.8270808435508377</v>
      </c>
      <c r="U109" s="47" t="str">
        <f t="shared" si="24"/>
        <v>n.a.</v>
      </c>
      <c r="V109" s="47" t="str">
        <f t="shared" si="25"/>
        <v>n.a.</v>
      </c>
      <c r="W109" s="47" t="str">
        <f t="shared" si="25"/>
        <v>n.a.</v>
      </c>
      <c r="X109" s="47">
        <f t="shared" si="25"/>
        <v>-6.8099273528789972</v>
      </c>
      <c r="Y109" s="47" t="str">
        <f t="shared" si="25"/>
        <v>n.a.</v>
      </c>
    </row>
    <row r="110" spans="1:25">
      <c r="A110" s="4">
        <v>1933</v>
      </c>
      <c r="B110" s="119">
        <v>1224.6683804372346</v>
      </c>
      <c r="C110" s="119">
        <f t="shared" si="29"/>
        <v>1708.866744787269</v>
      </c>
      <c r="D110" s="117">
        <v>68935.513598043952</v>
      </c>
      <c r="F110" s="117">
        <v>8444.0039220049766</v>
      </c>
      <c r="H110" s="24">
        <f t="shared" si="32"/>
        <v>816.38419681922221</v>
      </c>
      <c r="J110" s="24">
        <f t="shared" si="31"/>
        <v>71.665528290779008</v>
      </c>
      <c r="K110" s="15">
        <f t="shared" si="28"/>
        <v>14.11920650685169</v>
      </c>
      <c r="L110" s="7">
        <f t="shared" si="26"/>
        <v>-0.56227837658103796</v>
      </c>
      <c r="M110" s="7">
        <f t="shared" si="27"/>
        <v>-1.977683296135635</v>
      </c>
      <c r="N110" s="18">
        <f t="shared" si="20"/>
        <v>0</v>
      </c>
      <c r="O110" s="18">
        <f t="shared" si="21"/>
        <v>0</v>
      </c>
      <c r="P110" s="18">
        <f t="shared" si="22"/>
        <v>1</v>
      </c>
      <c r="Q110" s="18">
        <f t="shared" si="23"/>
        <v>0</v>
      </c>
      <c r="R110" s="47" t="str">
        <f t="shared" si="24"/>
        <v>n.a.</v>
      </c>
      <c r="S110" s="47" t="str">
        <f t="shared" si="24"/>
        <v>n.a.</v>
      </c>
      <c r="T110" s="47">
        <f t="shared" si="24"/>
        <v>-0.56227837658103796</v>
      </c>
      <c r="U110" s="47" t="str">
        <f t="shared" si="24"/>
        <v>n.a.</v>
      </c>
      <c r="V110" s="47" t="str">
        <f t="shared" si="25"/>
        <v>n.a.</v>
      </c>
      <c r="W110" s="47" t="str">
        <f t="shared" si="25"/>
        <v>n.a.</v>
      </c>
      <c r="X110" s="47">
        <f t="shared" si="25"/>
        <v>-1.977683296135635</v>
      </c>
      <c r="Y110" s="47" t="str">
        <f t="shared" si="25"/>
        <v>n.a.</v>
      </c>
    </row>
    <row r="111" spans="1:25">
      <c r="A111" s="4">
        <v>1934</v>
      </c>
      <c r="B111" s="119">
        <v>1178.783289001708</v>
      </c>
      <c r="C111" s="119">
        <f t="shared" si="29"/>
        <v>1652.8416678963331</v>
      </c>
      <c r="D111" s="117">
        <v>66675.467598771284</v>
      </c>
      <c r="F111" s="117">
        <v>8352.8537231349765</v>
      </c>
      <c r="H111" s="24">
        <f t="shared" si="32"/>
        <v>798.23578634089597</v>
      </c>
      <c r="J111" s="24">
        <f t="shared" si="31"/>
        <v>71.318584949640908</v>
      </c>
      <c r="K111" s="15">
        <f t="shared" si="28"/>
        <v>8.4378189418332923</v>
      </c>
      <c r="L111" s="7">
        <f t="shared" si="26"/>
        <v>-1.0794665624498823</v>
      </c>
      <c r="M111" s="7">
        <f t="shared" si="27"/>
        <v>-2.2230232467795985</v>
      </c>
      <c r="N111" s="18">
        <f t="shared" si="20"/>
        <v>0</v>
      </c>
      <c r="O111" s="18">
        <f t="shared" si="21"/>
        <v>0</v>
      </c>
      <c r="P111" s="18">
        <f t="shared" si="22"/>
        <v>1</v>
      </c>
      <c r="Q111" s="18">
        <f t="shared" si="23"/>
        <v>0</v>
      </c>
      <c r="R111" s="47" t="str">
        <f t="shared" si="24"/>
        <v>n.a.</v>
      </c>
      <c r="S111" s="47" t="str">
        <f t="shared" si="24"/>
        <v>n.a.</v>
      </c>
      <c r="T111" s="47">
        <f t="shared" si="24"/>
        <v>-1.0794665624498823</v>
      </c>
      <c r="U111" s="47" t="str">
        <f t="shared" si="24"/>
        <v>n.a.</v>
      </c>
      <c r="V111" s="47" t="str">
        <f t="shared" si="25"/>
        <v>n.a.</v>
      </c>
      <c r="W111" s="47" t="str">
        <f t="shared" si="25"/>
        <v>n.a.</v>
      </c>
      <c r="X111" s="47">
        <f t="shared" si="25"/>
        <v>-2.2230232467795985</v>
      </c>
      <c r="Y111" s="47" t="str">
        <f t="shared" si="25"/>
        <v>n.a.</v>
      </c>
    </row>
    <row r="112" spans="1:25">
      <c r="A112" s="4">
        <v>1935</v>
      </c>
      <c r="B112" s="119">
        <v>1374.5943842200898</v>
      </c>
      <c r="C112" s="119">
        <f t="shared" si="29"/>
        <v>1620.2828629501078</v>
      </c>
      <c r="D112" s="117">
        <v>65362.048663121052</v>
      </c>
      <c r="F112" s="117">
        <v>8271.1006318412801</v>
      </c>
      <c r="H112" s="24">
        <f t="shared" si="32"/>
        <v>790.24608177896641</v>
      </c>
      <c r="J112" s="24">
        <f t="shared" si="31"/>
        <v>84.836692138884686</v>
      </c>
      <c r="K112" s="15">
        <f t="shared" si="28"/>
        <v>7.4033019933610547</v>
      </c>
      <c r="L112" s="7">
        <f t="shared" si="26"/>
        <v>-0.97874443876904138</v>
      </c>
      <c r="M112" s="7">
        <f t="shared" si="27"/>
        <v>-1.0009203669700484</v>
      </c>
      <c r="N112" s="18">
        <f t="shared" si="20"/>
        <v>0</v>
      </c>
      <c r="O112" s="18">
        <f t="shared" si="21"/>
        <v>0</v>
      </c>
      <c r="P112" s="18">
        <f t="shared" si="22"/>
        <v>1</v>
      </c>
      <c r="Q112" s="18">
        <f t="shared" si="23"/>
        <v>0</v>
      </c>
      <c r="R112" s="47" t="str">
        <f t="shared" si="24"/>
        <v>n.a.</v>
      </c>
      <c r="S112" s="47" t="str">
        <f t="shared" si="24"/>
        <v>n.a.</v>
      </c>
      <c r="T112" s="47">
        <f t="shared" si="24"/>
        <v>-0.97874443876904138</v>
      </c>
      <c r="U112" s="47" t="str">
        <f t="shared" si="24"/>
        <v>n.a.</v>
      </c>
      <c r="V112" s="47" t="str">
        <f t="shared" si="25"/>
        <v>n.a.</v>
      </c>
      <c r="W112" s="47" t="str">
        <f t="shared" si="25"/>
        <v>n.a.</v>
      </c>
      <c r="X112" s="47">
        <f t="shared" si="25"/>
        <v>-1.0009203669700484</v>
      </c>
      <c r="Y112" s="47" t="str">
        <f t="shared" si="25"/>
        <v>n.a.</v>
      </c>
    </row>
    <row r="113" spans="1:25">
      <c r="A113" s="4">
        <v>1936</v>
      </c>
      <c r="B113" s="119">
        <v>1390.3604123956677</v>
      </c>
      <c r="C113" s="119">
        <f t="shared" si="29"/>
        <v>1772.3512608917911</v>
      </c>
      <c r="D113" s="117">
        <v>71496.472629248761</v>
      </c>
      <c r="F113" s="117">
        <v>8776.4460028048106</v>
      </c>
      <c r="H113" s="24">
        <f t="shared" si="32"/>
        <v>814.64037500372751</v>
      </c>
      <c r="J113" s="24">
        <f t="shared" si="31"/>
        <v>78.447226747596432</v>
      </c>
      <c r="K113" s="15">
        <f t="shared" si="28"/>
        <v>6.7816984568174234</v>
      </c>
      <c r="L113" s="7">
        <f t="shared" si="26"/>
        <v>6.1097717638460391</v>
      </c>
      <c r="M113" s="7">
        <f t="shared" si="27"/>
        <v>3.0869236541920975</v>
      </c>
      <c r="N113" s="18">
        <f t="shared" si="20"/>
        <v>0</v>
      </c>
      <c r="O113" s="18">
        <f t="shared" si="21"/>
        <v>0</v>
      </c>
      <c r="P113" s="18">
        <f t="shared" si="22"/>
        <v>1</v>
      </c>
      <c r="Q113" s="18">
        <f t="shared" si="23"/>
        <v>0</v>
      </c>
      <c r="R113" s="47" t="str">
        <f t="shared" si="24"/>
        <v>n.a.</v>
      </c>
      <c r="S113" s="47" t="str">
        <f t="shared" si="24"/>
        <v>n.a.</v>
      </c>
      <c r="T113" s="47">
        <f t="shared" si="24"/>
        <v>6.1097717638460391</v>
      </c>
      <c r="U113" s="47" t="str">
        <f t="shared" si="24"/>
        <v>n.a.</v>
      </c>
      <c r="V113" s="47" t="str">
        <f t="shared" si="25"/>
        <v>n.a.</v>
      </c>
      <c r="W113" s="47" t="str">
        <f t="shared" si="25"/>
        <v>n.a.</v>
      </c>
      <c r="X113" s="47">
        <f t="shared" si="25"/>
        <v>3.0869236541920975</v>
      </c>
      <c r="Y113" s="47" t="str">
        <f t="shared" si="25"/>
        <v>n.a.</v>
      </c>
    </row>
    <row r="114" spans="1:25">
      <c r="A114" s="4">
        <v>1937</v>
      </c>
      <c r="B114" s="119">
        <v>1426.5776563650381</v>
      </c>
      <c r="C114" s="119">
        <f t="shared" si="29"/>
        <v>2122.9106371921557</v>
      </c>
      <c r="D114" s="117">
        <v>85638.002813267842</v>
      </c>
      <c r="F114" s="117">
        <v>9915.3627928325459</v>
      </c>
      <c r="H114" s="24">
        <f t="shared" si="32"/>
        <v>863.6900595828165</v>
      </c>
      <c r="J114" s="24">
        <f t="shared" si="31"/>
        <v>67.199138360900832</v>
      </c>
      <c r="K114" s="15">
        <f t="shared" si="28"/>
        <v>-4.1194465887400753</v>
      </c>
      <c r="L114" s="7">
        <f t="shared" si="26"/>
        <v>12.976970286876433</v>
      </c>
      <c r="M114" s="7">
        <f t="shared" si="27"/>
        <v>6.0210230285804966</v>
      </c>
      <c r="N114" s="18">
        <f t="shared" si="20"/>
        <v>0</v>
      </c>
      <c r="O114" s="18">
        <f t="shared" si="21"/>
        <v>0</v>
      </c>
      <c r="P114" s="18">
        <f t="shared" si="22"/>
        <v>1</v>
      </c>
      <c r="Q114" s="18">
        <f t="shared" si="23"/>
        <v>0</v>
      </c>
      <c r="R114" s="47" t="str">
        <f t="shared" si="24"/>
        <v>n.a.</v>
      </c>
      <c r="S114" s="47" t="str">
        <f t="shared" si="24"/>
        <v>n.a.</v>
      </c>
      <c r="T114" s="47">
        <f t="shared" si="24"/>
        <v>12.976970286876433</v>
      </c>
      <c r="U114" s="47" t="str">
        <f t="shared" si="24"/>
        <v>n.a.</v>
      </c>
      <c r="V114" s="47" t="str">
        <f t="shared" si="25"/>
        <v>n.a.</v>
      </c>
      <c r="W114" s="47" t="str">
        <f t="shared" si="25"/>
        <v>n.a.</v>
      </c>
      <c r="X114" s="47">
        <f t="shared" si="25"/>
        <v>6.0210230285804966</v>
      </c>
      <c r="Y114" s="47" t="str">
        <f t="shared" si="25"/>
        <v>n.a.</v>
      </c>
    </row>
    <row r="115" spans="1:25">
      <c r="A115" s="4">
        <v>1938</v>
      </c>
      <c r="B115" s="119">
        <v>1401.6395677728501</v>
      </c>
      <c r="C115" s="119">
        <f t="shared" si="29"/>
        <v>2057.9648103209756</v>
      </c>
      <c r="D115" s="117">
        <v>83018.094651867126</v>
      </c>
      <c r="F115" s="117">
        <v>9263.5009137321467</v>
      </c>
      <c r="H115" s="24">
        <f t="shared" si="32"/>
        <v>896.18488112633202</v>
      </c>
      <c r="J115" s="24">
        <f t="shared" si="31"/>
        <v>68.10804347787851</v>
      </c>
      <c r="K115" s="15">
        <f t="shared" si="28"/>
        <v>-16.728648661006176</v>
      </c>
      <c r="L115" s="7">
        <f t="shared" si="26"/>
        <v>-6.5742615042951975</v>
      </c>
      <c r="M115" s="7">
        <f t="shared" si="27"/>
        <v>3.7623243642761484</v>
      </c>
      <c r="N115" s="18">
        <f t="shared" si="20"/>
        <v>0</v>
      </c>
      <c r="O115" s="18">
        <f t="shared" si="21"/>
        <v>0</v>
      </c>
      <c r="P115" s="18">
        <f t="shared" si="22"/>
        <v>1</v>
      </c>
      <c r="Q115" s="18">
        <f t="shared" si="23"/>
        <v>0</v>
      </c>
      <c r="R115" s="47" t="str">
        <f t="shared" si="24"/>
        <v>n.a.</v>
      </c>
      <c r="S115" s="47" t="str">
        <f t="shared" si="24"/>
        <v>n.a.</v>
      </c>
      <c r="T115" s="47">
        <f t="shared" si="24"/>
        <v>-6.5742615042951975</v>
      </c>
      <c r="U115" s="47" t="str">
        <f t="shared" si="24"/>
        <v>n.a.</v>
      </c>
      <c r="V115" s="47" t="str">
        <f t="shared" si="25"/>
        <v>n.a.</v>
      </c>
      <c r="W115" s="47" t="str">
        <f t="shared" si="25"/>
        <v>n.a.</v>
      </c>
      <c r="X115" s="47">
        <f t="shared" si="25"/>
        <v>3.7623243642761484</v>
      </c>
      <c r="Y115" s="47" t="str">
        <f t="shared" si="25"/>
        <v>n.a.</v>
      </c>
    </row>
    <row r="116" spans="1:25">
      <c r="A116" s="4">
        <v>1939</v>
      </c>
      <c r="B116" s="119">
        <v>1430.791846286183</v>
      </c>
      <c r="C116" s="119">
        <f t="shared" si="29"/>
        <v>2031.6744895432264</v>
      </c>
      <c r="D116" s="117">
        <v>81957.545740724803</v>
      </c>
      <c r="F116" s="117">
        <v>8933.1736854459486</v>
      </c>
      <c r="H116" s="24">
        <f t="shared" si="32"/>
        <v>917.45160932280066</v>
      </c>
      <c r="J116" s="24">
        <f t="shared" si="31"/>
        <v>70.42426597618315</v>
      </c>
      <c r="K116" s="15">
        <f t="shared" si="28"/>
        <v>-8.0229607714132811</v>
      </c>
      <c r="L116" s="7">
        <f t="shared" si="26"/>
        <v>-3.565900531153654</v>
      </c>
      <c r="M116" s="7">
        <f t="shared" si="27"/>
        <v>2.3730291198106768</v>
      </c>
      <c r="N116" s="18">
        <f t="shared" si="20"/>
        <v>0</v>
      </c>
      <c r="O116" s="18">
        <f t="shared" si="21"/>
        <v>0</v>
      </c>
      <c r="P116" s="18">
        <f t="shared" si="22"/>
        <v>1</v>
      </c>
      <c r="Q116" s="18">
        <f t="shared" si="23"/>
        <v>0</v>
      </c>
      <c r="R116" s="47" t="str">
        <f t="shared" si="24"/>
        <v>n.a.</v>
      </c>
      <c r="S116" s="47" t="str">
        <f t="shared" si="24"/>
        <v>n.a.</v>
      </c>
      <c r="T116" s="47">
        <f t="shared" si="24"/>
        <v>-3.565900531153654</v>
      </c>
      <c r="U116" s="47" t="str">
        <f t="shared" si="24"/>
        <v>n.a.</v>
      </c>
      <c r="V116" s="47" t="str">
        <f t="shared" si="25"/>
        <v>n.a.</v>
      </c>
      <c r="W116" s="47" t="str">
        <f t="shared" si="25"/>
        <v>n.a.</v>
      </c>
      <c r="X116" s="47">
        <f t="shared" si="25"/>
        <v>2.3730291198106768</v>
      </c>
      <c r="Y116" s="47" t="str">
        <f t="shared" si="25"/>
        <v>n.a.</v>
      </c>
    </row>
    <row r="117" spans="1:25">
      <c r="A117" s="4">
        <v>1940</v>
      </c>
      <c r="B117" s="119">
        <v>1551.8134650804786</v>
      </c>
      <c r="D117" s="117" t="s">
        <v>182</v>
      </c>
      <c r="F117" s="117" t="s">
        <v>182</v>
      </c>
    </row>
    <row r="118" spans="1:25">
      <c r="A118" s="4">
        <v>1941</v>
      </c>
      <c r="B118" s="119">
        <v>2027.7690326450984</v>
      </c>
      <c r="D118" s="117" t="s">
        <v>182</v>
      </c>
      <c r="F118" s="117" t="s">
        <v>182</v>
      </c>
      <c r="R118" s="48"/>
      <c r="S118" s="48"/>
      <c r="T118" s="48"/>
      <c r="U118" s="48"/>
      <c r="V118" s="48"/>
      <c r="W118" s="48"/>
      <c r="X118" s="48"/>
      <c r="Y118" s="48"/>
    </row>
    <row r="119" spans="1:25">
      <c r="A119" s="4">
        <v>1942</v>
      </c>
      <c r="B119" s="119">
        <v>2555.782240412098</v>
      </c>
      <c r="D119" s="117" t="s">
        <v>182</v>
      </c>
      <c r="F119" s="117" t="s">
        <v>182</v>
      </c>
      <c r="R119" s="48"/>
      <c r="S119" s="48"/>
      <c r="T119" s="48"/>
      <c r="U119" s="48"/>
      <c r="V119" s="48"/>
      <c r="W119" s="48"/>
      <c r="X119" s="48"/>
      <c r="Y119" s="48"/>
    </row>
    <row r="120" spans="1:25">
      <c r="A120" s="4">
        <v>1943</v>
      </c>
      <c r="B120" s="119">
        <v>3170.5581818497321</v>
      </c>
      <c r="D120" s="117" t="s">
        <v>182</v>
      </c>
      <c r="F120" s="117" t="s">
        <v>182</v>
      </c>
      <c r="R120" s="48"/>
      <c r="S120" s="48"/>
      <c r="T120" s="48"/>
      <c r="U120" s="48"/>
      <c r="V120" s="48"/>
      <c r="W120" s="48"/>
      <c r="X120" s="48"/>
      <c r="Y120" s="48"/>
    </row>
    <row r="121" spans="1:25">
      <c r="A121" s="4">
        <v>1944</v>
      </c>
      <c r="B121" s="119">
        <v>4278.6422375861121</v>
      </c>
      <c r="D121" s="117" t="s">
        <v>182</v>
      </c>
      <c r="F121" s="117" t="s">
        <v>182</v>
      </c>
      <c r="R121" s="48"/>
      <c r="S121" s="48"/>
      <c r="T121" s="48"/>
      <c r="U121" s="48"/>
      <c r="V121" s="48"/>
      <c r="W121" s="48"/>
      <c r="X121" s="48"/>
      <c r="Y121" s="48"/>
    </row>
    <row r="122" spans="1:25">
      <c r="A122" s="4">
        <v>1945</v>
      </c>
      <c r="B122" s="119">
        <v>5099.1698045855337</v>
      </c>
      <c r="D122" s="117" t="s">
        <v>182</v>
      </c>
      <c r="F122" s="117" t="s">
        <v>182</v>
      </c>
      <c r="R122" s="48"/>
      <c r="S122" s="48"/>
      <c r="T122" s="48"/>
      <c r="U122" s="48"/>
      <c r="V122" s="48"/>
      <c r="W122" s="48"/>
      <c r="X122" s="48"/>
      <c r="Y122" s="48"/>
    </row>
    <row r="123" spans="1:25">
      <c r="A123" s="4">
        <v>1946</v>
      </c>
      <c r="B123" s="119">
        <v>6308.8902054789432</v>
      </c>
      <c r="C123" s="119">
        <f t="shared" si="29"/>
        <v>5334.6364454680161</v>
      </c>
      <c r="D123" s="117">
        <v>215198.70074653521</v>
      </c>
      <c r="F123" s="117">
        <v>8470.5600954221027</v>
      </c>
      <c r="H123" s="24">
        <f t="shared" ref="H123:H140" si="33">100*D123/F123</f>
        <v>2540.5486570225612</v>
      </c>
      <c r="J123" s="24">
        <f t="shared" si="31"/>
        <v>118.26279578692929</v>
      </c>
      <c r="R123" s="48"/>
      <c r="S123" s="48"/>
      <c r="T123" s="48"/>
      <c r="U123" s="48"/>
      <c r="V123" s="48"/>
      <c r="W123" s="48"/>
      <c r="X123" s="48"/>
      <c r="Y123" s="48"/>
    </row>
    <row r="124" spans="1:25">
      <c r="A124" s="4">
        <v>1947</v>
      </c>
      <c r="B124" s="119">
        <v>6400.6108096450407</v>
      </c>
      <c r="C124" s="119">
        <f t="shared" si="29"/>
        <v>6488.7236924563504</v>
      </c>
      <c r="D124" s="117">
        <v>261754.46488131993</v>
      </c>
      <c r="F124" s="117">
        <v>9759.4662575518541</v>
      </c>
      <c r="H124" s="24">
        <f t="shared" si="33"/>
        <v>2682.0571737596292</v>
      </c>
      <c r="J124" s="24">
        <f t="shared" si="31"/>
        <v>98.642061413190575</v>
      </c>
      <c r="L124" s="7">
        <f t="shared" ref="L124:L132" si="34">100*(F124/F123-1)</f>
        <v>15.216303852520197</v>
      </c>
      <c r="M124" s="7">
        <f t="shared" ref="M124:M132" si="35">100*(H124/H123-1)</f>
        <v>5.5699982893817612</v>
      </c>
      <c r="N124" s="18">
        <f t="shared" ref="N124:N131" si="36">IF(AND(J124&gt;0,J124&lt;30),1,0)</f>
        <v>0</v>
      </c>
      <c r="O124" s="18">
        <f t="shared" ref="O124:O131" si="37">IF(AND($J124&gt;30,$J124&lt;60),1,0)</f>
        <v>0</v>
      </c>
      <c r="P124" s="18">
        <f t="shared" ref="P124:P131" si="38">IF(AND($J124&gt;60,$J124&lt;90),1,0)</f>
        <v>0</v>
      </c>
      <c r="Q124" s="18">
        <f t="shared" ref="Q124:Q131" si="39">IF($J124&gt;90,1,0)</f>
        <v>1</v>
      </c>
      <c r="R124" s="47" t="str">
        <f t="shared" ref="R124:R131" si="40">IF(N124=1,$L124,"n.a.")</f>
        <v>n.a.</v>
      </c>
      <c r="S124" s="47" t="str">
        <f t="shared" ref="S124:S131" si="41">IF(O124=1,$L124,"n.a.")</f>
        <v>n.a.</v>
      </c>
      <c r="T124" s="47" t="str">
        <f t="shared" ref="T124:T131" si="42">IF(P124=1,$L124,"n.a.")</f>
        <v>n.a.</v>
      </c>
      <c r="U124" s="47">
        <f t="shared" ref="U124:U131" si="43">IF(Q124=1,$L124,"n.a.")</f>
        <v>15.216303852520197</v>
      </c>
      <c r="V124" s="47" t="str">
        <f t="shared" ref="V124:V131" si="44">IF(N124=1,$M124,"n.a.")</f>
        <v>n.a.</v>
      </c>
      <c r="W124" s="47" t="str">
        <f t="shared" ref="W124:W131" si="45">IF(O124=1,$M124,"n.a.")</f>
        <v>n.a.</v>
      </c>
      <c r="X124" s="47" t="str">
        <f t="shared" ref="X124:X131" si="46">IF(P124=1,$M124,"n.a.")</f>
        <v>n.a.</v>
      </c>
      <c r="Y124" s="47">
        <f t="shared" ref="Y124:Y131" si="47">IF(Q124=1,$M124,"n.a.")</f>
        <v>5.5699982893817612</v>
      </c>
    </row>
    <row r="125" spans="1:25">
      <c r="A125" s="4">
        <f t="shared" ref="A125:A185" si="48">A124+1</f>
        <v>1948</v>
      </c>
      <c r="B125" s="119">
        <v>6095.7017741739573</v>
      </c>
      <c r="C125" s="119">
        <f t="shared" si="29"/>
        <v>8210.7490928656898</v>
      </c>
      <c r="D125" s="117">
        <v>331220.79733129265</v>
      </c>
      <c r="F125" s="117">
        <v>10876.003336313026</v>
      </c>
      <c r="H125" s="24">
        <f t="shared" si="33"/>
        <v>3045.4275075974438</v>
      </c>
      <c r="J125" s="24">
        <f t="shared" si="31"/>
        <v>74.240507233018548</v>
      </c>
      <c r="L125" s="7">
        <f t="shared" si="34"/>
        <v>11.440554732152464</v>
      </c>
      <c r="M125" s="7">
        <f t="shared" si="35"/>
        <v>13.548194922647848</v>
      </c>
      <c r="N125" s="18">
        <f t="shared" si="36"/>
        <v>0</v>
      </c>
      <c r="O125" s="18">
        <f t="shared" si="37"/>
        <v>0</v>
      </c>
      <c r="P125" s="18">
        <f t="shared" si="38"/>
        <v>1</v>
      </c>
      <c r="Q125" s="18">
        <f t="shared" si="39"/>
        <v>0</v>
      </c>
      <c r="R125" s="47" t="str">
        <f t="shared" si="40"/>
        <v>n.a.</v>
      </c>
      <c r="S125" s="47" t="str">
        <f t="shared" si="41"/>
        <v>n.a.</v>
      </c>
      <c r="T125" s="47">
        <f t="shared" si="42"/>
        <v>11.440554732152464</v>
      </c>
      <c r="U125" s="47" t="str">
        <f t="shared" si="43"/>
        <v>n.a.</v>
      </c>
      <c r="V125" s="47" t="str">
        <f t="shared" si="44"/>
        <v>n.a.</v>
      </c>
      <c r="W125" s="47" t="str">
        <f t="shared" si="45"/>
        <v>n.a.</v>
      </c>
      <c r="X125" s="47">
        <f t="shared" si="46"/>
        <v>13.548194922647848</v>
      </c>
      <c r="Y125" s="47" t="str">
        <f t="shared" si="47"/>
        <v>n.a.</v>
      </c>
    </row>
    <row r="126" spans="1:25">
      <c r="A126" s="4">
        <f t="shared" si="48"/>
        <v>1949</v>
      </c>
      <c r="B126" s="119">
        <v>6256.8325652765625</v>
      </c>
      <c r="C126" s="119">
        <f t="shared" si="29"/>
        <v>7995.5374363841474</v>
      </c>
      <c r="D126" s="117">
        <v>322539.18062999286</v>
      </c>
      <c r="F126" s="117">
        <v>10733.893735297237</v>
      </c>
      <c r="H126" s="24">
        <f t="shared" si="33"/>
        <v>3004.8665338409119</v>
      </c>
      <c r="J126" s="24">
        <f t="shared" si="31"/>
        <v>78.254058780395297</v>
      </c>
      <c r="K126" s="15">
        <f t="shared" ref="K126:K134" si="49">J126-J123</f>
        <v>-40.008737006533991</v>
      </c>
      <c r="L126" s="7">
        <f t="shared" si="34"/>
        <v>-1.3066344007206299</v>
      </c>
      <c r="M126" s="7">
        <f t="shared" si="35"/>
        <v>-1.3318646940485124</v>
      </c>
      <c r="N126" s="18">
        <f t="shared" si="36"/>
        <v>0</v>
      </c>
      <c r="O126" s="18">
        <f t="shared" si="37"/>
        <v>0</v>
      </c>
      <c r="P126" s="18">
        <f t="shared" si="38"/>
        <v>1</v>
      </c>
      <c r="Q126" s="18">
        <f t="shared" si="39"/>
        <v>0</v>
      </c>
      <c r="R126" s="47" t="str">
        <f t="shared" si="40"/>
        <v>n.a.</v>
      </c>
      <c r="S126" s="47" t="str">
        <f t="shared" si="41"/>
        <v>n.a.</v>
      </c>
      <c r="T126" s="47">
        <f t="shared" si="42"/>
        <v>-1.3066344007206299</v>
      </c>
      <c r="U126" s="47" t="str">
        <f t="shared" si="43"/>
        <v>n.a.</v>
      </c>
      <c r="V126" s="47" t="str">
        <f t="shared" si="44"/>
        <v>n.a.</v>
      </c>
      <c r="W126" s="47" t="str">
        <f t="shared" si="45"/>
        <v>n.a.</v>
      </c>
      <c r="X126" s="47">
        <f t="shared" si="46"/>
        <v>-1.3318646940485124</v>
      </c>
      <c r="Y126" s="47" t="str">
        <f t="shared" si="47"/>
        <v>n.a.</v>
      </c>
    </row>
    <row r="127" spans="1:25">
      <c r="A127" s="4">
        <f t="shared" si="48"/>
        <v>1950</v>
      </c>
      <c r="B127" s="119">
        <v>6165.1119611104641</v>
      </c>
      <c r="C127" s="119">
        <f t="shared" si="29"/>
        <v>8367.0893096420532</v>
      </c>
      <c r="D127" s="117">
        <v>337527.54604202945</v>
      </c>
      <c r="F127" s="117">
        <v>11339.426588960927</v>
      </c>
      <c r="H127" s="24">
        <f t="shared" si="33"/>
        <v>2976.5838986127987</v>
      </c>
      <c r="J127" s="24">
        <f t="shared" si="31"/>
        <v>73.682875047191402</v>
      </c>
      <c r="K127" s="15">
        <f t="shared" si="49"/>
        <v>-24.959186365999173</v>
      </c>
      <c r="L127" s="7">
        <f t="shared" si="34"/>
        <v>5.6413158970678223</v>
      </c>
      <c r="M127" s="7">
        <f t="shared" si="35"/>
        <v>-0.9412276688363086</v>
      </c>
      <c r="N127" s="18">
        <f t="shared" si="36"/>
        <v>0</v>
      </c>
      <c r="O127" s="18">
        <f t="shared" si="37"/>
        <v>0</v>
      </c>
      <c r="P127" s="18">
        <f t="shared" si="38"/>
        <v>1</v>
      </c>
      <c r="Q127" s="18">
        <f t="shared" si="39"/>
        <v>0</v>
      </c>
      <c r="R127" s="47" t="str">
        <f t="shared" si="40"/>
        <v>n.a.</v>
      </c>
      <c r="S127" s="47" t="str">
        <f t="shared" si="41"/>
        <v>n.a.</v>
      </c>
      <c r="T127" s="47">
        <f t="shared" si="42"/>
        <v>5.6413158970678223</v>
      </c>
      <c r="U127" s="47" t="str">
        <f t="shared" si="43"/>
        <v>n.a.</v>
      </c>
      <c r="V127" s="47" t="str">
        <f t="shared" si="44"/>
        <v>n.a.</v>
      </c>
      <c r="W127" s="47" t="str">
        <f t="shared" si="45"/>
        <v>n.a.</v>
      </c>
      <c r="X127" s="47">
        <f t="shared" si="46"/>
        <v>-0.9412276688363086</v>
      </c>
      <c r="Y127" s="47" t="str">
        <f t="shared" si="47"/>
        <v>n.a.</v>
      </c>
    </row>
    <row r="128" spans="1:25">
      <c r="A128" s="4">
        <f t="shared" si="48"/>
        <v>1951</v>
      </c>
      <c r="B128" s="119">
        <v>6308.8902054789432</v>
      </c>
      <c r="C128" s="119">
        <f t="shared" si="29"/>
        <v>9785.5233780307281</v>
      </c>
      <c r="D128" s="117">
        <v>394747.03451742174</v>
      </c>
      <c r="F128" s="117">
        <v>12136.935843572817</v>
      </c>
      <c r="H128" s="24">
        <f t="shared" si="33"/>
        <v>3252.4439414126277</v>
      </c>
      <c r="J128" s="24">
        <f t="shared" si="31"/>
        <v>64.471668624724757</v>
      </c>
      <c r="K128" s="15">
        <f t="shared" si="49"/>
        <v>-9.768838608293791</v>
      </c>
      <c r="L128" s="7">
        <f t="shared" si="34"/>
        <v>7.0330651056754068</v>
      </c>
      <c r="M128" s="7">
        <f t="shared" si="35"/>
        <v>9.2676723450795464</v>
      </c>
      <c r="N128" s="18">
        <f t="shared" si="36"/>
        <v>0</v>
      </c>
      <c r="O128" s="18">
        <f t="shared" si="37"/>
        <v>0</v>
      </c>
      <c r="P128" s="18">
        <f t="shared" si="38"/>
        <v>1</v>
      </c>
      <c r="Q128" s="18">
        <f t="shared" si="39"/>
        <v>0</v>
      </c>
      <c r="R128" s="47" t="str">
        <f t="shared" si="40"/>
        <v>n.a.</v>
      </c>
      <c r="S128" s="47" t="str">
        <f t="shared" si="41"/>
        <v>n.a.</v>
      </c>
      <c r="T128" s="47">
        <f t="shared" si="42"/>
        <v>7.0330651056754068</v>
      </c>
      <c r="U128" s="47" t="str">
        <f t="shared" si="43"/>
        <v>n.a.</v>
      </c>
      <c r="V128" s="47" t="str">
        <f t="shared" si="44"/>
        <v>n.a.</v>
      </c>
      <c r="W128" s="47" t="str">
        <f t="shared" si="45"/>
        <v>n.a.</v>
      </c>
      <c r="X128" s="47">
        <f t="shared" si="46"/>
        <v>9.2676723450795464</v>
      </c>
      <c r="Y128" s="47" t="str">
        <f t="shared" si="47"/>
        <v>n.a.</v>
      </c>
    </row>
    <row r="129" spans="1:25">
      <c r="A129" s="4">
        <f t="shared" si="48"/>
        <v>1952</v>
      </c>
      <c r="B129" s="119">
        <v>6603.8834999590972</v>
      </c>
      <c r="C129" s="119">
        <f t="shared" si="29"/>
        <v>9967.5444463376407</v>
      </c>
      <c r="D129" s="117">
        <v>402089.74621081579</v>
      </c>
      <c r="F129" s="117">
        <v>12084.804892126887</v>
      </c>
      <c r="H129" s="24">
        <f t="shared" si="33"/>
        <v>3327.2340745258753</v>
      </c>
      <c r="J129" s="24">
        <f t="shared" si="31"/>
        <v>66.253865588585882</v>
      </c>
      <c r="K129" s="15">
        <f t="shared" si="49"/>
        <v>-12.000193191809416</v>
      </c>
      <c r="L129" s="7">
        <f t="shared" si="34"/>
        <v>-0.4295231689268264</v>
      </c>
      <c r="M129" s="7">
        <f t="shared" si="35"/>
        <v>2.2995056782059153</v>
      </c>
      <c r="N129" s="18">
        <f t="shared" si="36"/>
        <v>0</v>
      </c>
      <c r="O129" s="18">
        <f t="shared" si="37"/>
        <v>0</v>
      </c>
      <c r="P129" s="18">
        <f t="shared" si="38"/>
        <v>1</v>
      </c>
      <c r="Q129" s="18">
        <f t="shared" si="39"/>
        <v>0</v>
      </c>
      <c r="R129" s="47" t="str">
        <f t="shared" si="40"/>
        <v>n.a.</v>
      </c>
      <c r="S129" s="47" t="str">
        <f t="shared" si="41"/>
        <v>n.a.</v>
      </c>
      <c r="T129" s="47">
        <f t="shared" si="42"/>
        <v>-0.4295231689268264</v>
      </c>
      <c r="U129" s="47" t="str">
        <f t="shared" si="43"/>
        <v>n.a.</v>
      </c>
      <c r="V129" s="47" t="str">
        <f t="shared" si="44"/>
        <v>n.a.</v>
      </c>
      <c r="W129" s="47" t="str">
        <f t="shared" si="45"/>
        <v>n.a.</v>
      </c>
      <c r="X129" s="47">
        <f t="shared" si="46"/>
        <v>2.2995056782059153</v>
      </c>
      <c r="Y129" s="47" t="str">
        <f t="shared" si="47"/>
        <v>n.a.</v>
      </c>
    </row>
    <row r="130" spans="1:25">
      <c r="A130" s="4">
        <f t="shared" si="48"/>
        <v>1953</v>
      </c>
      <c r="B130" s="119">
        <v>6998.034204348548</v>
      </c>
      <c r="C130" s="119">
        <f t="shared" si="29"/>
        <v>10222.063019491869</v>
      </c>
      <c r="D130" s="117">
        <v>412357</v>
      </c>
      <c r="F130" s="117">
        <v>12439.020160541999</v>
      </c>
      <c r="H130" s="24">
        <f t="shared" si="33"/>
        <v>3315.0279899701727</v>
      </c>
      <c r="J130" s="24">
        <f t="shared" si="31"/>
        <v>68.460096469806501</v>
      </c>
      <c r="K130" s="15">
        <f t="shared" si="49"/>
        <v>-5.2227785773849007</v>
      </c>
      <c r="L130" s="7">
        <f t="shared" si="34"/>
        <v>2.93107974499347</v>
      </c>
      <c r="M130" s="7">
        <f t="shared" si="35"/>
        <v>-0.36685379754779479</v>
      </c>
      <c r="N130" s="18">
        <f t="shared" si="36"/>
        <v>0</v>
      </c>
      <c r="O130" s="18">
        <f t="shared" si="37"/>
        <v>0</v>
      </c>
      <c r="P130" s="18">
        <f t="shared" si="38"/>
        <v>1</v>
      </c>
      <c r="Q130" s="18">
        <f t="shared" si="39"/>
        <v>0</v>
      </c>
      <c r="R130" s="47" t="str">
        <f t="shared" si="40"/>
        <v>n.a.</v>
      </c>
      <c r="S130" s="47" t="str">
        <f t="shared" si="41"/>
        <v>n.a.</v>
      </c>
      <c r="T130" s="47">
        <f t="shared" si="42"/>
        <v>2.93107974499347</v>
      </c>
      <c r="U130" s="47" t="str">
        <f t="shared" si="43"/>
        <v>n.a.</v>
      </c>
      <c r="V130" s="47" t="str">
        <f t="shared" si="44"/>
        <v>n.a.</v>
      </c>
      <c r="W130" s="47" t="str">
        <f t="shared" si="45"/>
        <v>n.a.</v>
      </c>
      <c r="X130" s="47">
        <f t="shared" si="46"/>
        <v>-0.36685379754779479</v>
      </c>
      <c r="Y130" s="47" t="str">
        <f t="shared" si="47"/>
        <v>n.a.</v>
      </c>
    </row>
    <row r="131" spans="1:25">
      <c r="A131" s="4">
        <f t="shared" si="48"/>
        <v>1954</v>
      </c>
      <c r="B131" s="119">
        <v>7392.1849087379987</v>
      </c>
      <c r="C131" s="119">
        <f t="shared" si="29"/>
        <v>10581.21305433132</v>
      </c>
      <c r="D131" s="117">
        <v>426845.07649042003</v>
      </c>
      <c r="F131" s="117">
        <v>12281.202600937868</v>
      </c>
      <c r="H131" s="24">
        <f t="shared" si="33"/>
        <v>3475.5967339698764</v>
      </c>
      <c r="J131" s="24">
        <f t="shared" si="31"/>
        <v>69.861412588342858</v>
      </c>
      <c r="K131" s="15">
        <f t="shared" si="49"/>
        <v>5.3897439636181019</v>
      </c>
      <c r="L131" s="7">
        <f t="shared" si="34"/>
        <v>-1.2687298321514606</v>
      </c>
      <c r="M131" s="7">
        <f t="shared" si="35"/>
        <v>4.8436617876384425</v>
      </c>
      <c r="N131" s="18">
        <f t="shared" si="36"/>
        <v>0</v>
      </c>
      <c r="O131" s="18">
        <f t="shared" si="37"/>
        <v>0</v>
      </c>
      <c r="P131" s="18">
        <f t="shared" si="38"/>
        <v>1</v>
      </c>
      <c r="Q131" s="18">
        <f t="shared" si="39"/>
        <v>0</v>
      </c>
      <c r="R131" s="47" t="str">
        <f t="shared" si="40"/>
        <v>n.a.</v>
      </c>
      <c r="S131" s="47" t="str">
        <f t="shared" si="41"/>
        <v>n.a.</v>
      </c>
      <c r="T131" s="47">
        <f t="shared" si="42"/>
        <v>-1.2687298321514606</v>
      </c>
      <c r="U131" s="47" t="str">
        <f t="shared" si="43"/>
        <v>n.a.</v>
      </c>
      <c r="V131" s="47" t="str">
        <f t="shared" si="44"/>
        <v>n.a.</v>
      </c>
      <c r="W131" s="47" t="str">
        <f t="shared" si="45"/>
        <v>n.a.</v>
      </c>
      <c r="X131" s="47">
        <f t="shared" si="46"/>
        <v>4.8436617876384425</v>
      </c>
      <c r="Y131" s="47" t="str">
        <f t="shared" si="47"/>
        <v>n.a.</v>
      </c>
    </row>
    <row r="132" spans="1:25">
      <c r="A132" s="4">
        <f t="shared" si="48"/>
        <v>1955</v>
      </c>
      <c r="B132" s="119">
        <v>7724.3622319341403</v>
      </c>
      <c r="C132" s="119">
        <f t="shared" si="29"/>
        <v>11256.010447510502</v>
      </c>
      <c r="D132" s="117">
        <v>454066.33585152886</v>
      </c>
      <c r="F132" s="117">
        <v>12913.624710329836</v>
      </c>
      <c r="H132" s="24">
        <f t="shared" si="33"/>
        <v>3516.180360176591</v>
      </c>
      <c r="J132" s="24">
        <f t="shared" si="31"/>
        <v>68.624334243066926</v>
      </c>
      <c r="K132" s="15">
        <f t="shared" si="49"/>
        <v>2.3704686544810443</v>
      </c>
      <c r="L132" s="7">
        <f t="shared" si="34"/>
        <v>5.1495128770505882</v>
      </c>
      <c r="M132" s="7">
        <f t="shared" si="35"/>
        <v>1.167673620188947</v>
      </c>
      <c r="N132" s="18">
        <f>IF(AND(J132&gt;0,J132&lt;30),1,0)</f>
        <v>0</v>
      </c>
      <c r="O132" s="18">
        <f t="shared" ref="O132:O186" si="50">IF(AND($J132&gt;30,$J132&lt;60),1,0)</f>
        <v>0</v>
      </c>
      <c r="P132" s="18">
        <f t="shared" ref="P132:P186" si="51">IF(AND($J132&gt;60,$J132&lt;90),1,0)</f>
        <v>1</v>
      </c>
      <c r="Q132" s="18">
        <f t="shared" ref="Q132:Q186" si="52">IF($J132&gt;90,1,0)</f>
        <v>0</v>
      </c>
      <c r="R132" s="47" t="str">
        <f>IF(N132=1,$L132,"n.a.")</f>
        <v>n.a.</v>
      </c>
      <c r="S132" s="47" t="str">
        <f>IF(O132=1,$L132,"n.a.")</f>
        <v>n.a.</v>
      </c>
      <c r="T132" s="47">
        <f>IF(P132=1,$L132,"n.a.")</f>
        <v>5.1495128770505882</v>
      </c>
      <c r="U132" s="47" t="str">
        <f>IF(Q132=1,$L132,"n.a.")</f>
        <v>n.a.</v>
      </c>
      <c r="V132" s="47" t="str">
        <f>IF(N132=1,$M132,"n.a.")</f>
        <v>n.a.</v>
      </c>
      <c r="W132" s="47" t="str">
        <f>IF(O132=1,$M132,"n.a.")</f>
        <v>n.a.</v>
      </c>
      <c r="X132" s="47">
        <f>IF(P132=1,$M132,"n.a.")</f>
        <v>1.167673620188947</v>
      </c>
      <c r="Y132" s="47" t="str">
        <f>IF(Q132=1,$M132,"n.a.")</f>
        <v>n.a.</v>
      </c>
    </row>
    <row r="133" spans="1:25">
      <c r="A133" s="4">
        <f t="shared" si="48"/>
        <v>1956</v>
      </c>
      <c r="B133" s="119">
        <v>7878.0562172935488</v>
      </c>
      <c r="C133" s="119">
        <f t="shared" si="29"/>
        <v>11956.379591627841</v>
      </c>
      <c r="D133" s="117">
        <v>482319.15708830795</v>
      </c>
      <c r="F133" s="117">
        <v>13227.70479331736</v>
      </c>
      <c r="H133" s="24">
        <f t="shared" si="33"/>
        <v>3646.2800207937489</v>
      </c>
      <c r="J133" s="24">
        <f t="shared" si="31"/>
        <v>65.889980799956888</v>
      </c>
      <c r="K133" s="15">
        <f t="shared" si="49"/>
        <v>-2.5701156698496135</v>
      </c>
      <c r="L133" s="7">
        <f t="shared" ref="L133:L157" si="53">100*(F133/F132-1)</f>
        <v>2.4321605283781134</v>
      </c>
      <c r="M133" s="7">
        <f t="shared" ref="M133:M157" si="54">100*(H133/H132-1)</f>
        <v>3.7000280784977635</v>
      </c>
      <c r="N133" s="18">
        <f t="shared" ref="N133:N186" si="55">IF(AND(J133&gt;0,J133&lt;30),1,0)</f>
        <v>0</v>
      </c>
      <c r="O133" s="18">
        <f t="shared" si="50"/>
        <v>0</v>
      </c>
      <c r="P133" s="18">
        <f t="shared" si="51"/>
        <v>1</v>
      </c>
      <c r="Q133" s="18">
        <f t="shared" si="52"/>
        <v>0</v>
      </c>
      <c r="R133" s="47" t="str">
        <f t="shared" ref="R133:U186" si="56">IF(N133=1,$L133,"n.a.")</f>
        <v>n.a.</v>
      </c>
      <c r="S133" s="47" t="str">
        <f t="shared" si="56"/>
        <v>n.a.</v>
      </c>
      <c r="T133" s="47">
        <f t="shared" si="56"/>
        <v>2.4321605283781134</v>
      </c>
      <c r="U133" s="47" t="str">
        <f t="shared" si="56"/>
        <v>n.a.</v>
      </c>
      <c r="V133" s="47" t="str">
        <f t="shared" ref="V133:Y186" si="57">IF(N133=1,$M133,"n.a.")</f>
        <v>n.a.</v>
      </c>
      <c r="W133" s="47" t="str">
        <f t="shared" si="57"/>
        <v>n.a.</v>
      </c>
      <c r="X133" s="47">
        <f t="shared" si="57"/>
        <v>3.7000280784977635</v>
      </c>
      <c r="Y133" s="47" t="str">
        <f t="shared" si="57"/>
        <v>n.a.</v>
      </c>
    </row>
    <row r="134" spans="1:25">
      <c r="A134" s="4">
        <f t="shared" si="48"/>
        <v>1957</v>
      </c>
      <c r="B134" s="119">
        <v>8021.8344616620279</v>
      </c>
      <c r="C134" s="119">
        <f t="shared" si="29"/>
        <v>12765.833564205617</v>
      </c>
      <c r="D134" s="117">
        <v>514972.44939669815</v>
      </c>
      <c r="F134" s="117">
        <v>13630.639422677636</v>
      </c>
      <c r="H134" s="24">
        <f t="shared" si="33"/>
        <v>3778.050562616495</v>
      </c>
      <c r="J134" s="24">
        <f t="shared" si="31"/>
        <v>62.838313074632381</v>
      </c>
      <c r="K134" s="15">
        <f t="shared" si="49"/>
        <v>-7.023099513710477</v>
      </c>
      <c r="L134" s="7">
        <f t="shared" si="53"/>
        <v>3.046141682598158</v>
      </c>
      <c r="M134" s="7">
        <f t="shared" si="54"/>
        <v>3.6138349515477231</v>
      </c>
      <c r="N134" s="18">
        <f t="shared" si="55"/>
        <v>0</v>
      </c>
      <c r="O134" s="18">
        <f t="shared" si="50"/>
        <v>0</v>
      </c>
      <c r="P134" s="18">
        <f t="shared" si="51"/>
        <v>1</v>
      </c>
      <c r="Q134" s="18">
        <f t="shared" si="52"/>
        <v>0</v>
      </c>
      <c r="R134" s="47" t="str">
        <f t="shared" si="56"/>
        <v>n.a.</v>
      </c>
      <c r="S134" s="47" t="str">
        <f t="shared" si="56"/>
        <v>n.a.</v>
      </c>
      <c r="T134" s="47">
        <f t="shared" si="56"/>
        <v>3.046141682598158</v>
      </c>
      <c r="U134" s="47" t="str">
        <f t="shared" si="56"/>
        <v>n.a.</v>
      </c>
      <c r="V134" s="47" t="str">
        <f t="shared" si="57"/>
        <v>n.a.</v>
      </c>
      <c r="W134" s="47" t="str">
        <f t="shared" si="57"/>
        <v>n.a.</v>
      </c>
      <c r="X134" s="47">
        <f t="shared" si="57"/>
        <v>3.6138349515477231</v>
      </c>
      <c r="Y134" s="47" t="str">
        <f t="shared" si="57"/>
        <v>n.a.</v>
      </c>
    </row>
    <row r="135" spans="1:25">
      <c r="A135" s="4">
        <f t="shared" si="48"/>
        <v>1958</v>
      </c>
      <c r="B135" s="119">
        <v>8569.6791514108863</v>
      </c>
      <c r="C135" s="119">
        <f t="shared" si="29"/>
        <v>12758.460988640243</v>
      </c>
      <c r="D135" s="117">
        <v>514675.04043564852</v>
      </c>
      <c r="F135" s="117">
        <v>13426.914877717962</v>
      </c>
      <c r="H135" s="24">
        <f t="shared" si="33"/>
        <v>3833.1593305157135</v>
      </c>
      <c r="J135" s="24">
        <f t="shared" si="31"/>
        <v>67.168596267536316</v>
      </c>
      <c r="K135" s="15">
        <f t="shared" ref="K135:K186" si="58">J135-J132</f>
        <v>-1.4557379755306101</v>
      </c>
      <c r="L135" s="7">
        <f t="shared" si="53"/>
        <v>-1.4946073961925266</v>
      </c>
      <c r="M135" s="7">
        <f t="shared" si="54"/>
        <v>1.4586561769319717</v>
      </c>
      <c r="N135" s="18">
        <f t="shared" si="55"/>
        <v>0</v>
      </c>
      <c r="O135" s="18">
        <f t="shared" si="50"/>
        <v>0</v>
      </c>
      <c r="P135" s="18">
        <f t="shared" si="51"/>
        <v>1</v>
      </c>
      <c r="Q135" s="18">
        <f t="shared" si="52"/>
        <v>0</v>
      </c>
      <c r="R135" s="47" t="str">
        <f t="shared" si="56"/>
        <v>n.a.</v>
      </c>
      <c r="S135" s="47" t="str">
        <f t="shared" si="56"/>
        <v>n.a.</v>
      </c>
      <c r="T135" s="47">
        <f t="shared" si="56"/>
        <v>-1.4946073961925266</v>
      </c>
      <c r="U135" s="47" t="str">
        <f t="shared" si="56"/>
        <v>n.a.</v>
      </c>
      <c r="V135" s="47" t="str">
        <f t="shared" si="57"/>
        <v>n.a.</v>
      </c>
      <c r="W135" s="47" t="str">
        <f t="shared" si="57"/>
        <v>n.a.</v>
      </c>
      <c r="X135" s="47">
        <f t="shared" si="57"/>
        <v>1.4586561769319717</v>
      </c>
      <c r="Y135" s="47" t="str">
        <f t="shared" si="57"/>
        <v>n.a.</v>
      </c>
    </row>
    <row r="136" spans="1:25">
      <c r="A136" s="4">
        <f t="shared" si="48"/>
        <v>1959</v>
      </c>
      <c r="B136" s="119">
        <v>9258.823150280492</v>
      </c>
      <c r="C136" s="119">
        <f t="shared" si="29"/>
        <v>13174.152622698739</v>
      </c>
      <c r="D136" s="117">
        <v>531443.99938440486</v>
      </c>
      <c r="F136" s="117">
        <v>13774.326492690045</v>
      </c>
      <c r="H136" s="24">
        <f t="shared" si="33"/>
        <v>3858.2213051682716</v>
      </c>
      <c r="J136" s="24">
        <f t="shared" si="31"/>
        <v>70.280217752508563</v>
      </c>
      <c r="K136" s="15">
        <f t="shared" si="58"/>
        <v>4.3902369525516747</v>
      </c>
      <c r="L136" s="7">
        <f t="shared" si="53"/>
        <v>2.5874269564977626</v>
      </c>
      <c r="M136" s="7">
        <f t="shared" si="54"/>
        <v>0.65382032134797541</v>
      </c>
      <c r="N136" s="18">
        <f t="shared" si="55"/>
        <v>0</v>
      </c>
      <c r="O136" s="18">
        <f t="shared" si="50"/>
        <v>0</v>
      </c>
      <c r="P136" s="18">
        <f t="shared" si="51"/>
        <v>1</v>
      </c>
      <c r="Q136" s="18">
        <f t="shared" si="52"/>
        <v>0</v>
      </c>
      <c r="R136" s="47" t="str">
        <f t="shared" si="56"/>
        <v>n.a.</v>
      </c>
      <c r="S136" s="47" t="str">
        <f t="shared" si="56"/>
        <v>n.a.</v>
      </c>
      <c r="T136" s="47">
        <f t="shared" si="56"/>
        <v>2.5874269564977626</v>
      </c>
      <c r="U136" s="47" t="str">
        <f t="shared" si="56"/>
        <v>n.a.</v>
      </c>
      <c r="V136" s="47" t="str">
        <f t="shared" si="57"/>
        <v>n.a.</v>
      </c>
      <c r="W136" s="47" t="str">
        <f t="shared" si="57"/>
        <v>n.a.</v>
      </c>
      <c r="X136" s="47">
        <f t="shared" si="57"/>
        <v>0.65382032134797541</v>
      </c>
      <c r="Y136" s="47" t="str">
        <f t="shared" si="57"/>
        <v>n.a.</v>
      </c>
    </row>
    <row r="137" spans="1:25">
      <c r="A137" s="4">
        <f t="shared" si="48"/>
        <v>1960</v>
      </c>
      <c r="B137" s="119">
        <v>9819.0625162680135</v>
      </c>
      <c r="C137" s="119">
        <f t="shared" si="29"/>
        <v>14093.837561167773</v>
      </c>
      <c r="D137" s="117">
        <v>568543.99783375184</v>
      </c>
      <c r="F137" s="117">
        <v>14659.7618813931</v>
      </c>
      <c r="H137" s="24">
        <f t="shared" si="33"/>
        <v>3878.2621602836275</v>
      </c>
      <c r="J137" s="24">
        <f t="shared" si="31"/>
        <v>69.669190336932161</v>
      </c>
      <c r="K137" s="15">
        <f t="shared" si="58"/>
        <v>6.8308772622997793</v>
      </c>
      <c r="L137" s="7">
        <f t="shared" si="53"/>
        <v>6.4281574069915637</v>
      </c>
      <c r="M137" s="7">
        <f t="shared" si="54"/>
        <v>0.51943249311567907</v>
      </c>
      <c r="N137" s="18">
        <f t="shared" si="55"/>
        <v>0</v>
      </c>
      <c r="O137" s="18">
        <f t="shared" si="50"/>
        <v>0</v>
      </c>
      <c r="P137" s="18">
        <f t="shared" si="51"/>
        <v>1</v>
      </c>
      <c r="Q137" s="18">
        <f t="shared" si="52"/>
        <v>0</v>
      </c>
      <c r="R137" s="47" t="str">
        <f t="shared" si="56"/>
        <v>n.a.</v>
      </c>
      <c r="S137" s="47" t="str">
        <f t="shared" si="56"/>
        <v>n.a.</v>
      </c>
      <c r="T137" s="47">
        <f t="shared" si="56"/>
        <v>6.4281574069915637</v>
      </c>
      <c r="U137" s="47" t="str">
        <f t="shared" si="56"/>
        <v>n.a.</v>
      </c>
      <c r="V137" s="47" t="str">
        <f t="shared" si="57"/>
        <v>n.a.</v>
      </c>
      <c r="W137" s="47" t="str">
        <f t="shared" si="57"/>
        <v>n.a.</v>
      </c>
      <c r="X137" s="47">
        <f t="shared" si="57"/>
        <v>0.51943249311567907</v>
      </c>
      <c r="Y137" s="47" t="str">
        <f t="shared" si="57"/>
        <v>n.a.</v>
      </c>
    </row>
    <row r="138" spans="1:25">
      <c r="A138" s="4">
        <f t="shared" si="48"/>
        <v>1961</v>
      </c>
      <c r="B138" s="119">
        <v>10188.42386818014</v>
      </c>
      <c r="C138" s="119">
        <f t="shared" si="29"/>
        <v>14988.435767069328</v>
      </c>
      <c r="D138" s="117">
        <v>604632</v>
      </c>
      <c r="F138" s="117">
        <v>15387.411984067016</v>
      </c>
      <c r="H138" s="24">
        <f t="shared" si="33"/>
        <v>3929.3937188792352</v>
      </c>
      <c r="J138" s="24">
        <f t="shared" si="31"/>
        <v>67.975231215020045</v>
      </c>
      <c r="K138" s="15">
        <f t="shared" si="58"/>
        <v>0.80663494748372955</v>
      </c>
      <c r="L138" s="7">
        <f t="shared" si="53"/>
        <v>4.9635874617955711</v>
      </c>
      <c r="M138" s="7">
        <f t="shared" si="54"/>
        <v>1.3184141886857015</v>
      </c>
      <c r="N138" s="18">
        <f t="shared" si="55"/>
        <v>0</v>
      </c>
      <c r="O138" s="18">
        <f t="shared" si="50"/>
        <v>0</v>
      </c>
      <c r="P138" s="18">
        <f t="shared" si="51"/>
        <v>1</v>
      </c>
      <c r="Q138" s="18">
        <f t="shared" si="52"/>
        <v>0</v>
      </c>
      <c r="R138" s="47" t="str">
        <f t="shared" si="56"/>
        <v>n.a.</v>
      </c>
      <c r="S138" s="47" t="str">
        <f t="shared" si="56"/>
        <v>n.a.</v>
      </c>
      <c r="T138" s="47">
        <f t="shared" si="56"/>
        <v>4.9635874617955711</v>
      </c>
      <c r="U138" s="47" t="str">
        <f t="shared" si="56"/>
        <v>n.a.</v>
      </c>
      <c r="V138" s="47" t="str">
        <f t="shared" si="57"/>
        <v>n.a.</v>
      </c>
      <c r="W138" s="47" t="str">
        <f t="shared" si="57"/>
        <v>n.a.</v>
      </c>
      <c r="X138" s="47">
        <f t="shared" si="57"/>
        <v>1.3184141886857015</v>
      </c>
      <c r="Y138" s="47" t="str">
        <f t="shared" si="57"/>
        <v>n.a.</v>
      </c>
    </row>
    <row r="139" spans="1:25">
      <c r="A139" s="4">
        <f t="shared" si="48"/>
        <v>1962</v>
      </c>
      <c r="B139" s="119">
        <v>10490.853968403489</v>
      </c>
      <c r="C139" s="119">
        <f t="shared" si="29"/>
        <v>15977.159090627394</v>
      </c>
      <c r="D139" s="117">
        <v>644517</v>
      </c>
      <c r="F139" s="117">
        <v>16095.38089167822</v>
      </c>
      <c r="H139" s="24">
        <f t="shared" si="33"/>
        <v>4004.360035575387</v>
      </c>
      <c r="J139" s="24">
        <f t="shared" si="31"/>
        <v>65.661572929806326</v>
      </c>
      <c r="K139" s="15">
        <f t="shared" si="58"/>
        <v>-4.6186448227022368</v>
      </c>
      <c r="L139" s="7">
        <f t="shared" si="53"/>
        <v>4.6009615414487781</v>
      </c>
      <c r="M139" s="7">
        <f t="shared" si="54"/>
        <v>1.9078341866320736</v>
      </c>
      <c r="N139" s="18">
        <f t="shared" si="55"/>
        <v>0</v>
      </c>
      <c r="O139" s="18">
        <f t="shared" si="50"/>
        <v>0</v>
      </c>
      <c r="P139" s="18">
        <f t="shared" si="51"/>
        <v>1</v>
      </c>
      <c r="Q139" s="18">
        <f t="shared" si="52"/>
        <v>0</v>
      </c>
      <c r="R139" s="47" t="str">
        <f t="shared" si="56"/>
        <v>n.a.</v>
      </c>
      <c r="S139" s="47" t="str">
        <f t="shared" si="56"/>
        <v>n.a.</v>
      </c>
      <c r="T139" s="47">
        <f t="shared" si="56"/>
        <v>4.6009615414487781</v>
      </c>
      <c r="U139" s="47" t="str">
        <f t="shared" si="56"/>
        <v>n.a.</v>
      </c>
      <c r="V139" s="47" t="str">
        <f t="shared" si="57"/>
        <v>n.a.</v>
      </c>
      <c r="W139" s="47" t="str">
        <f t="shared" si="57"/>
        <v>n.a.</v>
      </c>
      <c r="X139" s="47">
        <f t="shared" si="57"/>
        <v>1.9078341866320736</v>
      </c>
      <c r="Y139" s="47" t="str">
        <f t="shared" si="57"/>
        <v>n.a.</v>
      </c>
    </row>
    <row r="140" spans="1:25">
      <c r="A140" s="4">
        <f t="shared" si="48"/>
        <v>1963</v>
      </c>
      <c r="B140" s="119">
        <v>11056.051204886478</v>
      </c>
      <c r="C140" s="119">
        <f t="shared" si="29"/>
        <v>17315.635388288021</v>
      </c>
      <c r="D140" s="117">
        <v>698511</v>
      </c>
      <c r="F140" s="117">
        <v>17090.819570169544</v>
      </c>
      <c r="H140" s="24">
        <f t="shared" si="33"/>
        <v>4087.0538544517012</v>
      </c>
      <c r="J140" s="24">
        <f t="shared" si="31"/>
        <v>63.850104006951945</v>
      </c>
      <c r="K140" s="15">
        <f t="shared" si="58"/>
        <v>-5.819086329980216</v>
      </c>
      <c r="L140" s="7">
        <f t="shared" si="53"/>
        <v>6.1846233101945147</v>
      </c>
      <c r="M140" s="7">
        <f t="shared" si="54"/>
        <v>2.0650945005356469</v>
      </c>
      <c r="N140" s="18">
        <f t="shared" si="55"/>
        <v>0</v>
      </c>
      <c r="O140" s="18">
        <f t="shared" si="50"/>
        <v>0</v>
      </c>
      <c r="P140" s="18">
        <f t="shared" si="51"/>
        <v>1</v>
      </c>
      <c r="Q140" s="18">
        <f t="shared" si="52"/>
        <v>0</v>
      </c>
      <c r="R140" s="47" t="str">
        <f t="shared" si="56"/>
        <v>n.a.</v>
      </c>
      <c r="S140" s="47" t="str">
        <f t="shared" si="56"/>
        <v>n.a.</v>
      </c>
      <c r="T140" s="47">
        <f t="shared" si="56"/>
        <v>6.1846233101945147</v>
      </c>
      <c r="U140" s="47" t="str">
        <f t="shared" si="56"/>
        <v>n.a.</v>
      </c>
      <c r="V140" s="47" t="str">
        <f t="shared" si="57"/>
        <v>n.a.</v>
      </c>
      <c r="W140" s="47" t="str">
        <f t="shared" si="57"/>
        <v>n.a.</v>
      </c>
      <c r="X140" s="47">
        <f t="shared" si="57"/>
        <v>2.0650945005356469</v>
      </c>
      <c r="Y140" s="47" t="str">
        <f t="shared" si="57"/>
        <v>n.a.</v>
      </c>
    </row>
    <row r="141" spans="1:25">
      <c r="A141" s="4">
        <f t="shared" si="48"/>
        <v>1964</v>
      </c>
      <c r="B141" s="119">
        <v>11455.159779771393</v>
      </c>
      <c r="C141" s="119">
        <f t="shared" ref="C141:C167" si="59">D141/40.3399</f>
        <v>19294.941236839953</v>
      </c>
      <c r="D141" s="117">
        <v>778356</v>
      </c>
      <c r="F141" s="117">
        <v>18312.992098748582</v>
      </c>
      <c r="H141" s="24">
        <f t="shared" ref="H141:H167" si="60">100*D141/F141</f>
        <v>4250.2939760083709</v>
      </c>
      <c r="J141" s="24">
        <f t="shared" ref="J141:J156" si="61">100*B141/C141</f>
        <v>59.368720739610154</v>
      </c>
      <c r="K141" s="15">
        <f t="shared" si="58"/>
        <v>-8.6065104754098911</v>
      </c>
      <c r="L141" s="7">
        <f t="shared" si="53"/>
        <v>7.1510469323087911</v>
      </c>
      <c r="M141" s="7">
        <f t="shared" si="54"/>
        <v>3.9940780662546249</v>
      </c>
      <c r="N141" s="18">
        <f t="shared" si="55"/>
        <v>0</v>
      </c>
      <c r="O141" s="18">
        <f t="shared" si="50"/>
        <v>1</v>
      </c>
      <c r="P141" s="18">
        <f t="shared" si="51"/>
        <v>0</v>
      </c>
      <c r="Q141" s="18">
        <f t="shared" si="52"/>
        <v>0</v>
      </c>
      <c r="R141" s="47" t="str">
        <f t="shared" si="56"/>
        <v>n.a.</v>
      </c>
      <c r="S141" s="47">
        <f t="shared" si="56"/>
        <v>7.1510469323087911</v>
      </c>
      <c r="T141" s="47" t="str">
        <f t="shared" si="56"/>
        <v>n.a.</v>
      </c>
      <c r="U141" s="47" t="str">
        <f t="shared" si="56"/>
        <v>n.a.</v>
      </c>
      <c r="V141" s="47" t="str">
        <f t="shared" si="57"/>
        <v>n.a.</v>
      </c>
      <c r="W141" s="47">
        <f t="shared" si="57"/>
        <v>3.9940780662546249</v>
      </c>
      <c r="X141" s="47" t="str">
        <f t="shared" si="57"/>
        <v>n.a.</v>
      </c>
      <c r="Y141" s="47" t="str">
        <f t="shared" si="57"/>
        <v>n.a.</v>
      </c>
    </row>
    <row r="142" spans="1:25">
      <c r="A142" s="4">
        <f t="shared" si="48"/>
        <v>1965</v>
      </c>
      <c r="B142" s="119">
        <v>12121.993361411407</v>
      </c>
      <c r="C142" s="119">
        <f t="shared" si="59"/>
        <v>21009.124960646903</v>
      </c>
      <c r="D142" s="117">
        <v>847506</v>
      </c>
      <c r="F142" s="117">
        <v>18943.411506122957</v>
      </c>
      <c r="H142" s="24">
        <f t="shared" si="60"/>
        <v>4473.8826463547293</v>
      </c>
      <c r="J142" s="24">
        <f t="shared" si="61"/>
        <v>57.698706557829681</v>
      </c>
      <c r="K142" s="15">
        <f t="shared" si="58"/>
        <v>-7.962866371976645</v>
      </c>
      <c r="L142" s="7">
        <f t="shared" si="53"/>
        <v>3.4424708096578938</v>
      </c>
      <c r="M142" s="7">
        <f t="shared" si="54"/>
        <v>5.2605460141921689</v>
      </c>
      <c r="N142" s="18">
        <f t="shared" si="55"/>
        <v>0</v>
      </c>
      <c r="O142" s="18">
        <f t="shared" si="50"/>
        <v>1</v>
      </c>
      <c r="P142" s="18">
        <f t="shared" si="51"/>
        <v>0</v>
      </c>
      <c r="Q142" s="18">
        <f t="shared" si="52"/>
        <v>0</v>
      </c>
      <c r="R142" s="47" t="str">
        <f t="shared" si="56"/>
        <v>n.a.</v>
      </c>
      <c r="S142" s="47">
        <f t="shared" si="56"/>
        <v>3.4424708096578938</v>
      </c>
      <c r="T142" s="47" t="str">
        <f t="shared" si="56"/>
        <v>n.a.</v>
      </c>
      <c r="U142" s="47" t="str">
        <f t="shared" si="56"/>
        <v>n.a.</v>
      </c>
      <c r="V142" s="47" t="str">
        <f t="shared" si="57"/>
        <v>n.a.</v>
      </c>
      <c r="W142" s="47">
        <f t="shared" si="57"/>
        <v>5.2605460141921689</v>
      </c>
      <c r="X142" s="47" t="str">
        <f t="shared" si="57"/>
        <v>n.a.</v>
      </c>
      <c r="Y142" s="47" t="str">
        <f t="shared" si="57"/>
        <v>n.a.</v>
      </c>
    </row>
    <row r="143" spans="1:25">
      <c r="A143" s="4">
        <f t="shared" si="48"/>
        <v>1966</v>
      </c>
      <c r="B143" s="119">
        <v>12578.117446994167</v>
      </c>
      <c r="C143" s="119">
        <f t="shared" si="59"/>
        <v>22731.836221706053</v>
      </c>
      <c r="D143" s="117">
        <v>917000</v>
      </c>
      <c r="F143" s="117">
        <v>19655.433290904009</v>
      </c>
      <c r="H143" s="24">
        <f t="shared" si="60"/>
        <v>4665.3766743690267</v>
      </c>
      <c r="J143" s="24">
        <f t="shared" si="61"/>
        <v>55.332606324972737</v>
      </c>
      <c r="K143" s="15">
        <f t="shared" si="58"/>
        <v>-8.5174976819792079</v>
      </c>
      <c r="L143" s="7">
        <f t="shared" si="53"/>
        <v>3.758677704651614</v>
      </c>
      <c r="M143" s="7">
        <f t="shared" si="54"/>
        <v>4.2802648873752736</v>
      </c>
      <c r="N143" s="18">
        <f t="shared" si="55"/>
        <v>0</v>
      </c>
      <c r="O143" s="18">
        <f t="shared" si="50"/>
        <v>1</v>
      </c>
      <c r="P143" s="18">
        <f t="shared" si="51"/>
        <v>0</v>
      </c>
      <c r="Q143" s="18">
        <f t="shared" si="52"/>
        <v>0</v>
      </c>
      <c r="R143" s="47" t="str">
        <f t="shared" si="56"/>
        <v>n.a.</v>
      </c>
      <c r="S143" s="47">
        <f t="shared" si="56"/>
        <v>3.758677704651614</v>
      </c>
      <c r="T143" s="47" t="str">
        <f t="shared" si="56"/>
        <v>n.a.</v>
      </c>
      <c r="U143" s="47" t="str">
        <f t="shared" si="56"/>
        <v>n.a.</v>
      </c>
      <c r="V143" s="47" t="str">
        <f t="shared" si="57"/>
        <v>n.a.</v>
      </c>
      <c r="W143" s="47">
        <f t="shared" si="57"/>
        <v>4.2802648873752736</v>
      </c>
      <c r="X143" s="47" t="str">
        <f t="shared" si="57"/>
        <v>n.a.</v>
      </c>
      <c r="Y143" s="47" t="str">
        <f t="shared" si="57"/>
        <v>n.a.</v>
      </c>
    </row>
    <row r="144" spans="1:25">
      <c r="A144" s="4">
        <f t="shared" si="48"/>
        <v>1967</v>
      </c>
      <c r="B144" s="119">
        <v>13111.088525256631</v>
      </c>
      <c r="C144" s="119">
        <f t="shared" si="59"/>
        <v>24245.325347856589</v>
      </c>
      <c r="D144" s="117">
        <v>978054</v>
      </c>
      <c r="F144" s="117">
        <v>20312.929470917014</v>
      </c>
      <c r="H144" s="24">
        <f t="shared" si="60"/>
        <v>4814.9332739048123</v>
      </c>
      <c r="J144" s="24">
        <f t="shared" si="61"/>
        <v>54.076768767368669</v>
      </c>
      <c r="K144" s="15">
        <f t="shared" si="58"/>
        <v>-5.2919519722414847</v>
      </c>
      <c r="L144" s="7">
        <f t="shared" si="53"/>
        <v>3.3451116049284746</v>
      </c>
      <c r="M144" s="7">
        <f t="shared" si="54"/>
        <v>3.2056704093675892</v>
      </c>
      <c r="N144" s="18">
        <f t="shared" si="55"/>
        <v>0</v>
      </c>
      <c r="O144" s="18">
        <f t="shared" si="50"/>
        <v>1</v>
      </c>
      <c r="P144" s="18">
        <f t="shared" si="51"/>
        <v>0</v>
      </c>
      <c r="Q144" s="18">
        <f t="shared" si="52"/>
        <v>0</v>
      </c>
      <c r="R144" s="47" t="str">
        <f t="shared" si="56"/>
        <v>n.a.</v>
      </c>
      <c r="S144" s="47">
        <f t="shared" si="56"/>
        <v>3.3451116049284746</v>
      </c>
      <c r="T144" s="47" t="str">
        <f t="shared" si="56"/>
        <v>n.a.</v>
      </c>
      <c r="U144" s="47" t="str">
        <f t="shared" si="56"/>
        <v>n.a.</v>
      </c>
      <c r="V144" s="47" t="str">
        <f t="shared" si="57"/>
        <v>n.a.</v>
      </c>
      <c r="W144" s="47">
        <f t="shared" si="57"/>
        <v>3.2056704093675892</v>
      </c>
      <c r="X144" s="47" t="str">
        <f t="shared" si="57"/>
        <v>n.a.</v>
      </c>
      <c r="Y144" s="47" t="str">
        <f t="shared" si="57"/>
        <v>n.a.</v>
      </c>
    </row>
    <row r="145" spans="1:25">
      <c r="A145" s="4">
        <f t="shared" si="48"/>
        <v>1968</v>
      </c>
      <c r="B145" s="119">
        <v>14137.367717817842</v>
      </c>
      <c r="C145" s="119">
        <f t="shared" si="59"/>
        <v>25800.931583866099</v>
      </c>
      <c r="D145" s="117">
        <v>1040807</v>
      </c>
      <c r="F145" s="117">
        <v>21370.012255266178</v>
      </c>
      <c r="H145" s="24">
        <f t="shared" si="60"/>
        <v>4870.4089991502724</v>
      </c>
      <c r="J145" s="24">
        <f t="shared" si="61"/>
        <v>54.794020409163274</v>
      </c>
      <c r="K145" s="15">
        <f t="shared" si="58"/>
        <v>-2.9046861486664071</v>
      </c>
      <c r="L145" s="7">
        <f t="shared" si="53"/>
        <v>5.2039898324987455</v>
      </c>
      <c r="M145" s="7">
        <f t="shared" si="54"/>
        <v>1.1521597930778782</v>
      </c>
      <c r="N145" s="18">
        <f t="shared" si="55"/>
        <v>0</v>
      </c>
      <c r="O145" s="18">
        <f t="shared" si="50"/>
        <v>1</v>
      </c>
      <c r="P145" s="18">
        <f t="shared" si="51"/>
        <v>0</v>
      </c>
      <c r="Q145" s="18">
        <f t="shared" si="52"/>
        <v>0</v>
      </c>
      <c r="R145" s="47" t="str">
        <f t="shared" si="56"/>
        <v>n.a.</v>
      </c>
      <c r="S145" s="47">
        <f t="shared" si="56"/>
        <v>5.2039898324987455</v>
      </c>
      <c r="T145" s="47" t="str">
        <f t="shared" si="56"/>
        <v>n.a.</v>
      </c>
      <c r="U145" s="47" t="str">
        <f t="shared" si="56"/>
        <v>n.a.</v>
      </c>
      <c r="V145" s="47" t="str">
        <f t="shared" si="57"/>
        <v>n.a.</v>
      </c>
      <c r="W145" s="47">
        <f t="shared" si="57"/>
        <v>1.1521597930778782</v>
      </c>
      <c r="X145" s="47" t="str">
        <f t="shared" si="57"/>
        <v>n.a.</v>
      </c>
      <c r="Y145" s="47" t="str">
        <f t="shared" si="57"/>
        <v>n.a.</v>
      </c>
    </row>
    <row r="146" spans="1:25">
      <c r="A146" s="4">
        <f t="shared" si="48"/>
        <v>1969</v>
      </c>
      <c r="B146" s="119">
        <v>14833.948522430646</v>
      </c>
      <c r="C146" s="119">
        <f t="shared" si="59"/>
        <v>28407.804679733959</v>
      </c>
      <c r="D146" s="117">
        <v>1145968</v>
      </c>
      <c r="F146" s="117">
        <v>22978.986455722214</v>
      </c>
      <c r="H146" s="24">
        <f t="shared" si="60"/>
        <v>4987.0258734350391</v>
      </c>
      <c r="J146" s="24">
        <f t="shared" si="61"/>
        <v>52.217862976976676</v>
      </c>
      <c r="K146" s="15">
        <f t="shared" si="58"/>
        <v>-3.1147433479960611</v>
      </c>
      <c r="L146" s="7">
        <f t="shared" si="53"/>
        <v>7.5291215617320884</v>
      </c>
      <c r="M146" s="7">
        <f t="shared" si="54"/>
        <v>2.3943959183943875</v>
      </c>
      <c r="N146" s="18">
        <f t="shared" si="55"/>
        <v>0</v>
      </c>
      <c r="O146" s="18">
        <f t="shared" si="50"/>
        <v>1</v>
      </c>
      <c r="P146" s="18">
        <f t="shared" si="51"/>
        <v>0</v>
      </c>
      <c r="Q146" s="18">
        <f t="shared" si="52"/>
        <v>0</v>
      </c>
      <c r="R146" s="47" t="str">
        <f t="shared" si="56"/>
        <v>n.a.</v>
      </c>
      <c r="S146" s="47">
        <f t="shared" si="56"/>
        <v>7.5291215617320884</v>
      </c>
      <c r="T146" s="47" t="str">
        <f t="shared" si="56"/>
        <v>n.a.</v>
      </c>
      <c r="U146" s="47" t="str">
        <f t="shared" si="56"/>
        <v>n.a.</v>
      </c>
      <c r="V146" s="47" t="str">
        <f t="shared" si="57"/>
        <v>n.a.</v>
      </c>
      <c r="W146" s="47">
        <f t="shared" si="57"/>
        <v>2.3943959183943875</v>
      </c>
      <c r="X146" s="47" t="str">
        <f t="shared" si="57"/>
        <v>n.a.</v>
      </c>
      <c r="Y146" s="47" t="str">
        <f t="shared" si="57"/>
        <v>n.a.</v>
      </c>
    </row>
    <row r="147" spans="1:25">
      <c r="A147" s="4">
        <f t="shared" si="48"/>
        <v>1970</v>
      </c>
      <c r="B147" s="119">
        <v>15414</v>
      </c>
      <c r="C147" s="119">
        <f t="shared" si="59"/>
        <v>31894.625420489392</v>
      </c>
      <c r="D147" s="117">
        <v>1286626</v>
      </c>
      <c r="F147" s="117">
        <v>24148.887472422135</v>
      </c>
      <c r="H147" s="24">
        <f t="shared" si="60"/>
        <v>5327.8893343195132</v>
      </c>
      <c r="J147" s="24">
        <f t="shared" si="61"/>
        <v>48.32789160175529</v>
      </c>
      <c r="K147" s="15">
        <f t="shared" si="58"/>
        <v>-5.7488771656133792</v>
      </c>
      <c r="L147" s="7">
        <f t="shared" si="53"/>
        <v>5.0911776241923556</v>
      </c>
      <c r="M147" s="7">
        <f t="shared" si="54"/>
        <v>6.8350048613180503</v>
      </c>
      <c r="N147" s="18">
        <f t="shared" si="55"/>
        <v>0</v>
      </c>
      <c r="O147" s="18">
        <f t="shared" si="50"/>
        <v>1</v>
      </c>
      <c r="P147" s="18">
        <f t="shared" si="51"/>
        <v>0</v>
      </c>
      <c r="Q147" s="18">
        <f t="shared" si="52"/>
        <v>0</v>
      </c>
      <c r="R147" s="47" t="str">
        <f t="shared" si="56"/>
        <v>n.a.</v>
      </c>
      <c r="S147" s="47">
        <f t="shared" si="56"/>
        <v>5.0911776241923556</v>
      </c>
      <c r="T147" s="47" t="str">
        <f t="shared" si="56"/>
        <v>n.a.</v>
      </c>
      <c r="U147" s="47" t="str">
        <f t="shared" si="56"/>
        <v>n.a.</v>
      </c>
      <c r="V147" s="47" t="str">
        <f t="shared" si="57"/>
        <v>n.a.</v>
      </c>
      <c r="W147" s="47">
        <f t="shared" si="57"/>
        <v>6.8350048613180503</v>
      </c>
      <c r="X147" s="47" t="str">
        <f t="shared" si="57"/>
        <v>n.a.</v>
      </c>
      <c r="Y147" s="47" t="str">
        <f t="shared" si="57"/>
        <v>n.a.</v>
      </c>
    </row>
    <row r="148" spans="1:25">
      <c r="A148" s="4">
        <f t="shared" si="48"/>
        <v>1971</v>
      </c>
      <c r="B148" s="119">
        <v>15981.7</v>
      </c>
      <c r="C148" s="119">
        <f t="shared" si="59"/>
        <v>35137.618090277865</v>
      </c>
      <c r="D148" s="117">
        <v>1417448</v>
      </c>
      <c r="F148" s="117">
        <v>25334.539105758136</v>
      </c>
      <c r="H148" s="24">
        <f t="shared" si="60"/>
        <v>5594.9231761545516</v>
      </c>
      <c r="J148" s="24">
        <f t="shared" si="61"/>
        <v>45.483162686038568</v>
      </c>
      <c r="K148" s="15">
        <f t="shared" si="58"/>
        <v>-9.3108577231247054</v>
      </c>
      <c r="L148" s="7">
        <f t="shared" si="53"/>
        <v>4.9097567525212327</v>
      </c>
      <c r="M148" s="7">
        <f t="shared" si="54"/>
        <v>5.0120005330242856</v>
      </c>
      <c r="N148" s="18">
        <f t="shared" si="55"/>
        <v>0</v>
      </c>
      <c r="O148" s="18">
        <f t="shared" si="50"/>
        <v>1</v>
      </c>
      <c r="P148" s="18">
        <f t="shared" si="51"/>
        <v>0</v>
      </c>
      <c r="Q148" s="18">
        <f t="shared" si="52"/>
        <v>0</v>
      </c>
      <c r="R148" s="47" t="str">
        <f t="shared" si="56"/>
        <v>n.a.</v>
      </c>
      <c r="S148" s="47">
        <f t="shared" si="56"/>
        <v>4.9097567525212327</v>
      </c>
      <c r="T148" s="47" t="str">
        <f t="shared" si="56"/>
        <v>n.a.</v>
      </c>
      <c r="U148" s="47" t="str">
        <f t="shared" si="56"/>
        <v>n.a.</v>
      </c>
      <c r="V148" s="47" t="str">
        <f t="shared" si="57"/>
        <v>n.a.</v>
      </c>
      <c r="W148" s="47">
        <f t="shared" si="57"/>
        <v>5.0120005330242856</v>
      </c>
      <c r="X148" s="47" t="str">
        <f t="shared" si="57"/>
        <v>n.a.</v>
      </c>
      <c r="Y148" s="47" t="str">
        <f t="shared" si="57"/>
        <v>n.a.</v>
      </c>
    </row>
    <row r="149" spans="1:25">
      <c r="A149" s="4">
        <f t="shared" si="48"/>
        <v>1972</v>
      </c>
      <c r="B149" s="119">
        <v>17640.099999999999</v>
      </c>
      <c r="C149" s="119">
        <f t="shared" si="59"/>
        <v>39366.607254851893</v>
      </c>
      <c r="D149" s="117">
        <v>1588045</v>
      </c>
      <c r="F149" s="117">
        <v>26937.593922710177</v>
      </c>
      <c r="H149" s="24">
        <f t="shared" si="60"/>
        <v>5895.2741085801754</v>
      </c>
      <c r="J149" s="24">
        <f t="shared" si="61"/>
        <v>44.80980513713402</v>
      </c>
      <c r="K149" s="15">
        <f t="shared" si="58"/>
        <v>-7.4080578398426553</v>
      </c>
      <c r="L149" s="7">
        <f t="shared" si="53"/>
        <v>6.3275467939643448</v>
      </c>
      <c r="M149" s="7">
        <f t="shared" si="54"/>
        <v>5.3682762563338482</v>
      </c>
      <c r="N149" s="18">
        <f t="shared" si="55"/>
        <v>0</v>
      </c>
      <c r="O149" s="18">
        <f t="shared" si="50"/>
        <v>1</v>
      </c>
      <c r="P149" s="18">
        <f t="shared" si="51"/>
        <v>0</v>
      </c>
      <c r="Q149" s="18">
        <f t="shared" si="52"/>
        <v>0</v>
      </c>
      <c r="R149" s="47" t="str">
        <f t="shared" si="56"/>
        <v>n.a.</v>
      </c>
      <c r="S149" s="47">
        <f t="shared" si="56"/>
        <v>6.3275467939643448</v>
      </c>
      <c r="T149" s="47" t="str">
        <f t="shared" si="56"/>
        <v>n.a.</v>
      </c>
      <c r="U149" s="47" t="str">
        <f t="shared" si="56"/>
        <v>n.a.</v>
      </c>
      <c r="V149" s="47" t="str">
        <f t="shared" si="57"/>
        <v>n.a.</v>
      </c>
      <c r="W149" s="47">
        <f t="shared" si="57"/>
        <v>5.3682762563338482</v>
      </c>
      <c r="X149" s="47" t="str">
        <f t="shared" si="57"/>
        <v>n.a.</v>
      </c>
      <c r="Y149" s="47" t="str">
        <f t="shared" si="57"/>
        <v>n.a.</v>
      </c>
    </row>
    <row r="150" spans="1:25">
      <c r="A150" s="4">
        <f t="shared" si="48"/>
        <v>1973</v>
      </c>
      <c r="B150" s="119">
        <v>18956.400000000001</v>
      </c>
      <c r="C150" s="119">
        <f t="shared" si="59"/>
        <v>44951.40047446821</v>
      </c>
      <c r="D150" s="117">
        <v>1813335</v>
      </c>
      <c r="F150" s="117">
        <v>28931.541446758496</v>
      </c>
      <c r="H150" s="24">
        <f t="shared" si="60"/>
        <v>6267.6750332746851</v>
      </c>
      <c r="J150" s="24">
        <f t="shared" si="61"/>
        <v>42.170877436325888</v>
      </c>
      <c r="K150" s="15">
        <f t="shared" si="58"/>
        <v>-6.1570141654294019</v>
      </c>
      <c r="L150" s="7">
        <f t="shared" si="53"/>
        <v>7.4020995704716208</v>
      </c>
      <c r="M150" s="7">
        <f t="shared" si="54"/>
        <v>6.3169399392728032</v>
      </c>
      <c r="N150" s="18">
        <f t="shared" si="55"/>
        <v>0</v>
      </c>
      <c r="O150" s="18">
        <f t="shared" si="50"/>
        <v>1</v>
      </c>
      <c r="P150" s="18">
        <f t="shared" si="51"/>
        <v>0</v>
      </c>
      <c r="Q150" s="18">
        <f t="shared" si="52"/>
        <v>0</v>
      </c>
      <c r="R150" s="47" t="str">
        <f t="shared" si="56"/>
        <v>n.a.</v>
      </c>
      <c r="S150" s="47">
        <f t="shared" si="56"/>
        <v>7.4020995704716208</v>
      </c>
      <c r="T150" s="47" t="str">
        <f t="shared" si="56"/>
        <v>n.a.</v>
      </c>
      <c r="U150" s="47" t="str">
        <f t="shared" si="56"/>
        <v>n.a.</v>
      </c>
      <c r="V150" s="47" t="str">
        <f t="shared" si="57"/>
        <v>n.a.</v>
      </c>
      <c r="W150" s="47">
        <f t="shared" si="57"/>
        <v>6.3169399392728032</v>
      </c>
      <c r="X150" s="47" t="str">
        <f t="shared" si="57"/>
        <v>n.a.</v>
      </c>
      <c r="Y150" s="47" t="str">
        <f t="shared" si="57"/>
        <v>n.a.</v>
      </c>
    </row>
    <row r="151" spans="1:25">
      <c r="A151" s="4">
        <f t="shared" si="48"/>
        <v>1974</v>
      </c>
      <c r="B151" s="119">
        <v>20361.900000000001</v>
      </c>
      <c r="C151" s="119">
        <f t="shared" si="59"/>
        <v>52638.30599480911</v>
      </c>
      <c r="D151" s="117">
        <v>2123424</v>
      </c>
      <c r="F151" s="117">
        <v>29836.719546838976</v>
      </c>
      <c r="H151" s="24">
        <f t="shared" si="60"/>
        <v>7116.8145568635882</v>
      </c>
      <c r="J151" s="24">
        <f t="shared" si="61"/>
        <v>38.682665817566352</v>
      </c>
      <c r="K151" s="15">
        <f t="shared" si="58"/>
        <v>-6.8004968684722158</v>
      </c>
      <c r="L151" s="7">
        <f t="shared" si="53"/>
        <v>3.1286895022383909</v>
      </c>
      <c r="M151" s="7">
        <f t="shared" si="54"/>
        <v>13.547918790953206</v>
      </c>
      <c r="N151" s="18">
        <f t="shared" si="55"/>
        <v>0</v>
      </c>
      <c r="O151" s="18">
        <f t="shared" si="50"/>
        <v>1</v>
      </c>
      <c r="P151" s="18">
        <f t="shared" si="51"/>
        <v>0</v>
      </c>
      <c r="Q151" s="18">
        <f t="shared" si="52"/>
        <v>0</v>
      </c>
      <c r="R151" s="47" t="str">
        <f t="shared" si="56"/>
        <v>n.a.</v>
      </c>
      <c r="S151" s="47">
        <f t="shared" si="56"/>
        <v>3.1286895022383909</v>
      </c>
      <c r="T151" s="47" t="str">
        <f t="shared" si="56"/>
        <v>n.a.</v>
      </c>
      <c r="U151" s="47" t="str">
        <f t="shared" si="56"/>
        <v>n.a.</v>
      </c>
      <c r="V151" s="47" t="str">
        <f t="shared" si="57"/>
        <v>n.a.</v>
      </c>
      <c r="W151" s="47">
        <f t="shared" si="57"/>
        <v>13.547918790953206</v>
      </c>
      <c r="X151" s="47" t="str">
        <f t="shared" si="57"/>
        <v>n.a.</v>
      </c>
      <c r="Y151" s="47" t="str">
        <f t="shared" si="57"/>
        <v>n.a.</v>
      </c>
    </row>
    <row r="152" spans="1:25">
      <c r="A152" s="4">
        <f t="shared" si="48"/>
        <v>1975</v>
      </c>
      <c r="B152" s="119">
        <v>23024.3</v>
      </c>
      <c r="C152" s="119">
        <f t="shared" si="59"/>
        <v>58092.583273632306</v>
      </c>
      <c r="D152" s="117">
        <v>2343449</v>
      </c>
      <c r="F152" s="117">
        <v>28972.438823549863</v>
      </c>
      <c r="H152" s="24">
        <f t="shared" si="60"/>
        <v>8088.5458565371391</v>
      </c>
      <c r="J152" s="24">
        <f t="shared" si="61"/>
        <v>39.633802978857233</v>
      </c>
      <c r="K152" s="15">
        <f t="shared" si="58"/>
        <v>-5.1760021582767877</v>
      </c>
      <c r="L152" s="7">
        <f t="shared" si="53"/>
        <v>-2.8967015691263476</v>
      </c>
      <c r="M152" s="7">
        <f t="shared" si="54"/>
        <v>13.654020234887177</v>
      </c>
      <c r="N152" s="18">
        <f t="shared" si="55"/>
        <v>0</v>
      </c>
      <c r="O152" s="18">
        <f t="shared" si="50"/>
        <v>1</v>
      </c>
      <c r="P152" s="18">
        <f t="shared" si="51"/>
        <v>0</v>
      </c>
      <c r="Q152" s="18">
        <f t="shared" si="52"/>
        <v>0</v>
      </c>
      <c r="R152" s="47" t="str">
        <f t="shared" si="56"/>
        <v>n.a.</v>
      </c>
      <c r="S152" s="47">
        <f t="shared" si="56"/>
        <v>-2.8967015691263476</v>
      </c>
      <c r="T152" s="47" t="str">
        <f t="shared" si="56"/>
        <v>n.a.</v>
      </c>
      <c r="U152" s="47" t="str">
        <f t="shared" si="56"/>
        <v>n.a.</v>
      </c>
      <c r="V152" s="47" t="str">
        <f t="shared" si="57"/>
        <v>n.a.</v>
      </c>
      <c r="W152" s="47">
        <f t="shared" si="57"/>
        <v>13.654020234887177</v>
      </c>
      <c r="X152" s="47" t="str">
        <f t="shared" si="57"/>
        <v>n.a.</v>
      </c>
      <c r="Y152" s="47" t="str">
        <f t="shared" si="57"/>
        <v>n.a.</v>
      </c>
    </row>
    <row r="153" spans="1:25">
      <c r="A153" s="4">
        <f t="shared" si="48"/>
        <v>1976</v>
      </c>
      <c r="B153" s="119">
        <v>26244.5</v>
      </c>
      <c r="C153" s="119">
        <f t="shared" si="59"/>
        <v>66637.076442926234</v>
      </c>
      <c r="D153" s="117">
        <v>2688133</v>
      </c>
      <c r="F153" s="117">
        <v>30628.232037276153</v>
      </c>
      <c r="H153" s="24">
        <f t="shared" si="60"/>
        <v>8776.6508910093216</v>
      </c>
      <c r="J153" s="24">
        <f t="shared" si="61"/>
        <v>39.384230823028474</v>
      </c>
      <c r="K153" s="15">
        <f t="shared" si="58"/>
        <v>-2.7866466132974139</v>
      </c>
      <c r="L153" s="7">
        <f t="shared" si="53"/>
        <v>5.7150632841457716</v>
      </c>
      <c r="M153" s="7">
        <f t="shared" si="54"/>
        <v>8.5071537786493234</v>
      </c>
      <c r="N153" s="18">
        <f t="shared" si="55"/>
        <v>0</v>
      </c>
      <c r="O153" s="18">
        <f t="shared" si="50"/>
        <v>1</v>
      </c>
      <c r="P153" s="18">
        <f t="shared" si="51"/>
        <v>0</v>
      </c>
      <c r="Q153" s="18">
        <f t="shared" si="52"/>
        <v>0</v>
      </c>
      <c r="R153" s="47" t="str">
        <f t="shared" si="56"/>
        <v>n.a.</v>
      </c>
      <c r="S153" s="47">
        <f t="shared" si="56"/>
        <v>5.7150632841457716</v>
      </c>
      <c r="T153" s="47" t="str">
        <f t="shared" si="56"/>
        <v>n.a.</v>
      </c>
      <c r="U153" s="47" t="str">
        <f t="shared" si="56"/>
        <v>n.a.</v>
      </c>
      <c r="V153" s="47" t="str">
        <f t="shared" si="57"/>
        <v>n.a.</v>
      </c>
      <c r="W153" s="47">
        <f t="shared" si="57"/>
        <v>8.5071537786493234</v>
      </c>
      <c r="X153" s="47" t="str">
        <f t="shared" si="57"/>
        <v>n.a.</v>
      </c>
      <c r="Y153" s="47" t="str">
        <f t="shared" si="57"/>
        <v>n.a.</v>
      </c>
    </row>
    <row r="154" spans="1:25">
      <c r="A154" s="4">
        <f t="shared" si="48"/>
        <v>1977</v>
      </c>
      <c r="B154" s="119">
        <v>30458.7</v>
      </c>
      <c r="C154" s="119">
        <f t="shared" si="59"/>
        <v>72161.55716796522</v>
      </c>
      <c r="D154" s="117">
        <v>2910990</v>
      </c>
      <c r="F154" s="117">
        <v>30970.23487790865</v>
      </c>
      <c r="H154" s="24">
        <f t="shared" si="60"/>
        <v>9399.3152182272788</v>
      </c>
      <c r="J154" s="24">
        <f t="shared" si="61"/>
        <v>42.209039266022899</v>
      </c>
      <c r="K154" s="15">
        <f t="shared" si="58"/>
        <v>3.5263734484565461</v>
      </c>
      <c r="L154" s="7">
        <f t="shared" si="53"/>
        <v>1.1166261252568033</v>
      </c>
      <c r="M154" s="7">
        <f t="shared" si="54"/>
        <v>7.094555029593419</v>
      </c>
      <c r="N154" s="18">
        <f t="shared" si="55"/>
        <v>0</v>
      </c>
      <c r="O154" s="18">
        <f t="shared" si="50"/>
        <v>1</v>
      </c>
      <c r="P154" s="18">
        <f t="shared" si="51"/>
        <v>0</v>
      </c>
      <c r="Q154" s="18">
        <f t="shared" si="52"/>
        <v>0</v>
      </c>
      <c r="R154" s="47" t="str">
        <f t="shared" si="56"/>
        <v>n.a.</v>
      </c>
      <c r="S154" s="47">
        <f t="shared" si="56"/>
        <v>1.1166261252568033</v>
      </c>
      <c r="T154" s="47" t="str">
        <f t="shared" si="56"/>
        <v>n.a.</v>
      </c>
      <c r="U154" s="47" t="str">
        <f t="shared" si="56"/>
        <v>n.a.</v>
      </c>
      <c r="V154" s="47" t="str">
        <f t="shared" si="57"/>
        <v>n.a.</v>
      </c>
      <c r="W154" s="47">
        <f t="shared" si="57"/>
        <v>7.094555029593419</v>
      </c>
      <c r="X154" s="47" t="str">
        <f t="shared" si="57"/>
        <v>n.a.</v>
      </c>
      <c r="Y154" s="47" t="str">
        <f t="shared" si="57"/>
        <v>n.a.</v>
      </c>
    </row>
    <row r="155" spans="1:25">
      <c r="A155" s="4">
        <f t="shared" si="48"/>
        <v>1978</v>
      </c>
      <c r="B155" s="119">
        <v>35371.9</v>
      </c>
      <c r="C155" s="119">
        <f t="shared" si="59"/>
        <v>77681.873281788008</v>
      </c>
      <c r="D155" s="117">
        <v>3133679</v>
      </c>
      <c r="F155" s="117">
        <v>31924.84878555224</v>
      </c>
      <c r="H155" s="24">
        <f t="shared" si="60"/>
        <v>9815.7990380777101</v>
      </c>
      <c r="J155" s="24">
        <f t="shared" si="61"/>
        <v>45.534303571297507</v>
      </c>
      <c r="K155" s="15">
        <f t="shared" si="58"/>
        <v>5.9005005924402738</v>
      </c>
      <c r="L155" s="7">
        <f t="shared" si="53"/>
        <v>3.0823592762756924</v>
      </c>
      <c r="M155" s="7">
        <f t="shared" si="54"/>
        <v>4.4310017291768311</v>
      </c>
      <c r="N155" s="18">
        <f t="shared" si="55"/>
        <v>0</v>
      </c>
      <c r="O155" s="18">
        <f t="shared" si="50"/>
        <v>1</v>
      </c>
      <c r="P155" s="18">
        <f t="shared" si="51"/>
        <v>0</v>
      </c>
      <c r="Q155" s="18">
        <f t="shared" si="52"/>
        <v>0</v>
      </c>
      <c r="R155" s="47" t="str">
        <f t="shared" si="56"/>
        <v>n.a.</v>
      </c>
      <c r="S155" s="47">
        <f t="shared" si="56"/>
        <v>3.0823592762756924</v>
      </c>
      <c r="T155" s="47" t="str">
        <f t="shared" si="56"/>
        <v>n.a.</v>
      </c>
      <c r="U155" s="47" t="str">
        <f t="shared" si="56"/>
        <v>n.a.</v>
      </c>
      <c r="V155" s="47" t="str">
        <f t="shared" si="57"/>
        <v>n.a.</v>
      </c>
      <c r="W155" s="47">
        <f t="shared" si="57"/>
        <v>4.4310017291768311</v>
      </c>
      <c r="X155" s="47" t="str">
        <f t="shared" si="57"/>
        <v>n.a.</v>
      </c>
      <c r="Y155" s="47" t="str">
        <f t="shared" si="57"/>
        <v>n.a.</v>
      </c>
    </row>
    <row r="156" spans="1:25">
      <c r="A156" s="4">
        <f t="shared" si="48"/>
        <v>1979</v>
      </c>
      <c r="B156" s="119">
        <v>40628</v>
      </c>
      <c r="C156" s="119">
        <f t="shared" si="59"/>
        <v>82521.74645946073</v>
      </c>
      <c r="D156" s="117">
        <v>3328919</v>
      </c>
      <c r="F156" s="117">
        <v>32864.477838270286</v>
      </c>
      <c r="H156" s="24">
        <f t="shared" si="60"/>
        <v>10129.231373709867</v>
      </c>
      <c r="J156" s="24">
        <f t="shared" si="61"/>
        <v>49.233083087933352</v>
      </c>
      <c r="K156" s="15">
        <f t="shared" si="58"/>
        <v>9.8488522649048775</v>
      </c>
      <c r="L156" s="7">
        <f t="shared" si="53"/>
        <v>2.9432529470375446</v>
      </c>
      <c r="M156" s="7">
        <f t="shared" si="54"/>
        <v>3.1931413267150432</v>
      </c>
      <c r="N156" s="18">
        <f t="shared" si="55"/>
        <v>0</v>
      </c>
      <c r="O156" s="18">
        <f t="shared" si="50"/>
        <v>1</v>
      </c>
      <c r="P156" s="18">
        <f t="shared" si="51"/>
        <v>0</v>
      </c>
      <c r="Q156" s="18">
        <f t="shared" si="52"/>
        <v>0</v>
      </c>
      <c r="R156" s="47" t="str">
        <f t="shared" si="56"/>
        <v>n.a.</v>
      </c>
      <c r="S156" s="47">
        <f t="shared" si="56"/>
        <v>2.9432529470375446</v>
      </c>
      <c r="T156" s="47" t="str">
        <f t="shared" si="56"/>
        <v>n.a.</v>
      </c>
      <c r="U156" s="47" t="str">
        <f t="shared" si="56"/>
        <v>n.a.</v>
      </c>
      <c r="V156" s="47" t="str">
        <f t="shared" si="57"/>
        <v>n.a.</v>
      </c>
      <c r="W156" s="47">
        <f t="shared" si="57"/>
        <v>3.1931413267150432</v>
      </c>
      <c r="X156" s="47" t="str">
        <f t="shared" si="57"/>
        <v>n.a.</v>
      </c>
      <c r="Y156" s="47" t="str">
        <f t="shared" si="57"/>
        <v>n.a.</v>
      </c>
    </row>
    <row r="157" spans="1:25">
      <c r="A157" s="4">
        <f t="shared" si="48"/>
        <v>1980</v>
      </c>
      <c r="B157" s="119">
        <v>48508</v>
      </c>
      <c r="C157" s="119">
        <f t="shared" si="59"/>
        <v>89566.335067761698</v>
      </c>
      <c r="D157" s="117">
        <v>3613097</v>
      </c>
      <c r="E157" s="8">
        <v>87805</v>
      </c>
      <c r="F157" s="117">
        <v>34181.634480324501</v>
      </c>
      <c r="G157">
        <v>184848</v>
      </c>
      <c r="H157" s="24">
        <f t="shared" si="60"/>
        <v>10570.287392429278</v>
      </c>
      <c r="I157" s="23">
        <f t="shared" ref="I157:I186" si="62">100*E157/G157</f>
        <v>47.501190167056173</v>
      </c>
      <c r="J157" s="24">
        <f t="shared" ref="J157:J186" si="63">100*B157/E157</f>
        <v>55.245145492853482</v>
      </c>
      <c r="K157" s="15">
        <f t="shared" si="58"/>
        <v>13.036106226830583</v>
      </c>
      <c r="L157" s="7">
        <f t="shared" si="53"/>
        <v>4.0078429011898065</v>
      </c>
      <c r="M157" s="7">
        <f t="shared" si="54"/>
        <v>4.3542891108614645</v>
      </c>
      <c r="N157" s="18">
        <f t="shared" si="55"/>
        <v>0</v>
      </c>
      <c r="O157" s="18">
        <f t="shared" si="50"/>
        <v>1</v>
      </c>
      <c r="P157" s="18">
        <f t="shared" si="51"/>
        <v>0</v>
      </c>
      <c r="Q157" s="18">
        <f t="shared" si="52"/>
        <v>0</v>
      </c>
      <c r="R157" s="47" t="str">
        <f t="shared" si="56"/>
        <v>n.a.</v>
      </c>
      <c r="S157" s="47">
        <f t="shared" si="56"/>
        <v>4.0078429011898065</v>
      </c>
      <c r="T157" s="47" t="str">
        <f t="shared" si="56"/>
        <v>n.a.</v>
      </c>
      <c r="U157" s="47" t="str">
        <f t="shared" si="56"/>
        <v>n.a.</v>
      </c>
      <c r="V157" s="47" t="str">
        <f t="shared" si="57"/>
        <v>n.a.</v>
      </c>
      <c r="W157" s="47">
        <f t="shared" si="57"/>
        <v>4.3542891108614645</v>
      </c>
      <c r="X157" s="47" t="str">
        <f t="shared" si="57"/>
        <v>n.a.</v>
      </c>
      <c r="Y157" s="47" t="str">
        <f t="shared" si="57"/>
        <v>n.a.</v>
      </c>
    </row>
    <row r="158" spans="1:25">
      <c r="A158" s="4">
        <f t="shared" si="48"/>
        <v>1981</v>
      </c>
      <c r="B158" s="119">
        <v>60465</v>
      </c>
      <c r="C158" s="119">
        <f t="shared" si="59"/>
        <v>92835.852344700907</v>
      </c>
      <c r="D158" s="117">
        <v>3744989</v>
      </c>
      <c r="E158" s="8">
        <v>92452</v>
      </c>
      <c r="F158" s="117">
        <v>33615.727383180107</v>
      </c>
      <c r="G158">
        <v>185118</v>
      </c>
      <c r="H158" s="24">
        <f t="shared" si="60"/>
        <v>11140.585944523797</v>
      </c>
      <c r="I158" s="23">
        <f t="shared" si="62"/>
        <v>49.942199029808016</v>
      </c>
      <c r="J158" s="24">
        <f t="shared" si="63"/>
        <v>65.401505646173149</v>
      </c>
      <c r="K158" s="15">
        <f t="shared" si="58"/>
        <v>19.867202074875642</v>
      </c>
      <c r="L158" s="7">
        <f t="shared" ref="L158:L186" si="64">100*(G158/G157-1)</f>
        <v>0.14606595689430346</v>
      </c>
      <c r="M158" s="7">
        <f t="shared" ref="M158:M186" si="65">100*(I158/I157-1)</f>
        <v>5.1388372673760285</v>
      </c>
      <c r="N158" s="18">
        <f t="shared" si="55"/>
        <v>0</v>
      </c>
      <c r="O158" s="18">
        <f t="shared" si="50"/>
        <v>0</v>
      </c>
      <c r="P158" s="18">
        <f t="shared" si="51"/>
        <v>1</v>
      </c>
      <c r="Q158" s="18">
        <f t="shared" si="52"/>
        <v>0</v>
      </c>
      <c r="R158" s="47" t="str">
        <f t="shared" si="56"/>
        <v>n.a.</v>
      </c>
      <c r="S158" s="47" t="str">
        <f t="shared" si="56"/>
        <v>n.a.</v>
      </c>
      <c r="T158" s="47">
        <f t="shared" si="56"/>
        <v>0.14606595689430346</v>
      </c>
      <c r="U158" s="47" t="str">
        <f t="shared" si="56"/>
        <v>n.a.</v>
      </c>
      <c r="V158" s="47" t="str">
        <f t="shared" si="57"/>
        <v>n.a.</v>
      </c>
      <c r="W158" s="47" t="str">
        <f t="shared" si="57"/>
        <v>n.a.</v>
      </c>
      <c r="X158" s="47">
        <f t="shared" si="57"/>
        <v>5.1388372673760285</v>
      </c>
      <c r="Y158" s="47" t="str">
        <f t="shared" si="57"/>
        <v>n.a.</v>
      </c>
    </row>
    <row r="159" spans="1:25">
      <c r="A159" s="4">
        <f t="shared" si="48"/>
        <v>1982</v>
      </c>
      <c r="B159" s="119">
        <v>76475</v>
      </c>
      <c r="C159" s="119">
        <f t="shared" si="59"/>
        <v>101596.11203795746</v>
      </c>
      <c r="D159" s="117">
        <v>4098377</v>
      </c>
      <c r="E159" s="8">
        <v>100037</v>
      </c>
      <c r="F159" s="117">
        <v>34451.061926797374</v>
      </c>
      <c r="G159">
        <v>186193</v>
      </c>
      <c r="H159" s="24">
        <f t="shared" si="60"/>
        <v>11896.228362157171</v>
      </c>
      <c r="I159" s="23">
        <f t="shared" si="62"/>
        <v>53.727583743749769</v>
      </c>
      <c r="J159" s="24">
        <f t="shared" si="63"/>
        <v>76.446714715555245</v>
      </c>
      <c r="K159" s="15">
        <f t="shared" si="58"/>
        <v>27.213631627621893</v>
      </c>
      <c r="L159" s="7">
        <f t="shared" si="64"/>
        <v>0.58071068183536134</v>
      </c>
      <c r="M159" s="7">
        <f t="shared" si="65"/>
        <v>7.5795315133849961</v>
      </c>
      <c r="N159" s="18">
        <f t="shared" si="55"/>
        <v>0</v>
      </c>
      <c r="O159" s="18">
        <f t="shared" si="50"/>
        <v>0</v>
      </c>
      <c r="P159" s="18">
        <f t="shared" si="51"/>
        <v>1</v>
      </c>
      <c r="Q159" s="18">
        <f t="shared" si="52"/>
        <v>0</v>
      </c>
      <c r="R159" s="47" t="str">
        <f t="shared" si="56"/>
        <v>n.a.</v>
      </c>
      <c r="S159" s="47" t="str">
        <f t="shared" si="56"/>
        <v>n.a.</v>
      </c>
      <c r="T159" s="47">
        <f t="shared" si="56"/>
        <v>0.58071068183536134</v>
      </c>
      <c r="U159" s="47" t="str">
        <f t="shared" si="56"/>
        <v>n.a.</v>
      </c>
      <c r="V159" s="47" t="str">
        <f t="shared" si="57"/>
        <v>n.a.</v>
      </c>
      <c r="W159" s="47" t="str">
        <f t="shared" si="57"/>
        <v>n.a.</v>
      </c>
      <c r="X159" s="47">
        <f t="shared" si="57"/>
        <v>7.5795315133849961</v>
      </c>
      <c r="Y159" s="47" t="str">
        <f t="shared" si="57"/>
        <v>n.a.</v>
      </c>
    </row>
    <row r="160" spans="1:25">
      <c r="A160" s="4">
        <f t="shared" si="48"/>
        <v>1983</v>
      </c>
      <c r="B160" s="119">
        <v>92116</v>
      </c>
      <c r="C160" s="119">
        <f t="shared" si="59"/>
        <v>107730.98098904558</v>
      </c>
      <c r="D160" s="117">
        <v>4345857</v>
      </c>
      <c r="E160" s="8">
        <v>106062</v>
      </c>
      <c r="F160" s="117">
        <v>34367.946843270009</v>
      </c>
      <c r="G160">
        <v>186933</v>
      </c>
      <c r="H160" s="24">
        <f t="shared" si="60"/>
        <v>12645.087644655192</v>
      </c>
      <c r="I160" s="23">
        <f t="shared" si="62"/>
        <v>56.737975638330312</v>
      </c>
      <c r="J160" s="24">
        <f t="shared" si="63"/>
        <v>86.851087099998111</v>
      </c>
      <c r="K160" s="15">
        <f t="shared" si="58"/>
        <v>31.605941607144629</v>
      </c>
      <c r="L160" s="7">
        <f t="shared" si="64"/>
        <v>0.39743706798858192</v>
      </c>
      <c r="M160" s="7">
        <f t="shared" si="65"/>
        <v>5.6030658459133686</v>
      </c>
      <c r="N160" s="18">
        <f t="shared" si="55"/>
        <v>0</v>
      </c>
      <c r="O160" s="18">
        <f t="shared" si="50"/>
        <v>0</v>
      </c>
      <c r="P160" s="18">
        <f t="shared" si="51"/>
        <v>1</v>
      </c>
      <c r="Q160" s="18">
        <f t="shared" si="52"/>
        <v>0</v>
      </c>
      <c r="R160" s="47" t="str">
        <f t="shared" si="56"/>
        <v>n.a.</v>
      </c>
      <c r="S160" s="47" t="str">
        <f t="shared" si="56"/>
        <v>n.a.</v>
      </c>
      <c r="T160" s="47">
        <f t="shared" si="56"/>
        <v>0.39743706798858192</v>
      </c>
      <c r="U160" s="47" t="str">
        <f t="shared" si="56"/>
        <v>n.a.</v>
      </c>
      <c r="V160" s="47" t="str">
        <f t="shared" si="57"/>
        <v>n.a.</v>
      </c>
      <c r="W160" s="47" t="str">
        <f t="shared" si="57"/>
        <v>n.a.</v>
      </c>
      <c r="X160" s="47">
        <f t="shared" si="57"/>
        <v>5.6030658459133686</v>
      </c>
      <c r="Y160" s="47" t="str">
        <f t="shared" si="57"/>
        <v>n.a.</v>
      </c>
    </row>
    <row r="161" spans="1:25">
      <c r="A161" s="4">
        <f t="shared" si="48"/>
        <v>1984</v>
      </c>
      <c r="B161" s="119">
        <v>105723</v>
      </c>
      <c r="C161" s="119">
        <f t="shared" si="59"/>
        <v>115331.52040535549</v>
      </c>
      <c r="D161" s="117">
        <v>4652462</v>
      </c>
      <c r="E161" s="8">
        <v>114226</v>
      </c>
      <c r="F161" s="117">
        <v>34761.909685741179</v>
      </c>
      <c r="G161">
        <v>190862</v>
      </c>
      <c r="H161" s="24">
        <f t="shared" si="60"/>
        <v>13383.792898778433</v>
      </c>
      <c r="I161" s="23">
        <f t="shared" si="62"/>
        <v>59.847429032494681</v>
      </c>
      <c r="J161" s="24">
        <f t="shared" si="63"/>
        <v>92.555985502425017</v>
      </c>
      <c r="K161" s="15">
        <f t="shared" si="58"/>
        <v>27.154479856251868</v>
      </c>
      <c r="L161" s="7">
        <f t="shared" si="64"/>
        <v>2.1018225781429756</v>
      </c>
      <c r="M161" s="7">
        <f t="shared" si="65"/>
        <v>5.4803742276340994</v>
      </c>
      <c r="N161" s="18">
        <f t="shared" si="55"/>
        <v>0</v>
      </c>
      <c r="O161" s="18">
        <f t="shared" si="50"/>
        <v>0</v>
      </c>
      <c r="P161" s="18">
        <f t="shared" si="51"/>
        <v>0</v>
      </c>
      <c r="Q161" s="18">
        <f t="shared" si="52"/>
        <v>1</v>
      </c>
      <c r="R161" s="47" t="str">
        <f t="shared" si="56"/>
        <v>n.a.</v>
      </c>
      <c r="S161" s="47" t="str">
        <f t="shared" si="56"/>
        <v>n.a.</v>
      </c>
      <c r="T161" s="47" t="str">
        <f t="shared" si="56"/>
        <v>n.a.</v>
      </c>
      <c r="U161" s="47">
        <f t="shared" si="56"/>
        <v>2.1018225781429756</v>
      </c>
      <c r="V161" s="47" t="str">
        <f t="shared" si="57"/>
        <v>n.a.</v>
      </c>
      <c r="W161" s="47" t="str">
        <f t="shared" si="57"/>
        <v>n.a.</v>
      </c>
      <c r="X161" s="47" t="str">
        <f t="shared" si="57"/>
        <v>n.a.</v>
      </c>
      <c r="Y161" s="47">
        <f t="shared" si="57"/>
        <v>5.4803742276340994</v>
      </c>
    </row>
    <row r="162" spans="1:25">
      <c r="A162" s="4">
        <f t="shared" si="48"/>
        <v>1985</v>
      </c>
      <c r="B162" s="119">
        <v>121829</v>
      </c>
      <c r="C162" s="119">
        <f t="shared" si="59"/>
        <v>124175.54332063292</v>
      </c>
      <c r="D162" s="117">
        <v>5009229</v>
      </c>
      <c r="E162" s="8">
        <v>121669</v>
      </c>
      <c r="F162" s="117">
        <v>35497.416257639248</v>
      </c>
      <c r="G162">
        <v>194388</v>
      </c>
      <c r="H162" s="24">
        <f t="shared" si="60"/>
        <v>14111.531283412733</v>
      </c>
      <c r="I162" s="23">
        <f t="shared" si="62"/>
        <v>62.590797785871558</v>
      </c>
      <c r="J162" s="24">
        <f t="shared" si="63"/>
        <v>100.13150432731427</v>
      </c>
      <c r="K162" s="15">
        <f t="shared" si="58"/>
        <v>23.68478961175903</v>
      </c>
      <c r="L162" s="7">
        <f t="shared" si="64"/>
        <v>1.8474080749441901</v>
      </c>
      <c r="M162" s="7">
        <f t="shared" si="65"/>
        <v>4.5839375186649045</v>
      </c>
      <c r="N162" s="18">
        <f t="shared" si="55"/>
        <v>0</v>
      </c>
      <c r="O162" s="18">
        <f t="shared" si="50"/>
        <v>0</v>
      </c>
      <c r="P162" s="18">
        <f t="shared" si="51"/>
        <v>0</v>
      </c>
      <c r="Q162" s="18">
        <f t="shared" si="52"/>
        <v>1</v>
      </c>
      <c r="R162" s="47" t="str">
        <f t="shared" si="56"/>
        <v>n.a.</v>
      </c>
      <c r="S162" s="47" t="str">
        <f t="shared" si="56"/>
        <v>n.a.</v>
      </c>
      <c r="T162" s="47" t="str">
        <f t="shared" si="56"/>
        <v>n.a.</v>
      </c>
      <c r="U162" s="47">
        <f t="shared" si="56"/>
        <v>1.8474080749441901</v>
      </c>
      <c r="V162" s="47" t="str">
        <f t="shared" si="57"/>
        <v>n.a.</v>
      </c>
      <c r="W162" s="47" t="str">
        <f t="shared" si="57"/>
        <v>n.a.</v>
      </c>
      <c r="X162" s="47" t="str">
        <f t="shared" si="57"/>
        <v>n.a.</v>
      </c>
      <c r="Y162" s="47">
        <f t="shared" si="57"/>
        <v>4.5839375186649045</v>
      </c>
    </row>
    <row r="163" spans="1:25">
      <c r="A163" s="4">
        <f t="shared" si="48"/>
        <v>1986</v>
      </c>
      <c r="B163" s="119">
        <v>134316</v>
      </c>
      <c r="C163" s="119">
        <f t="shared" si="59"/>
        <v>131478.56092850998</v>
      </c>
      <c r="D163" s="117">
        <v>5303832</v>
      </c>
      <c r="E163" s="8">
        <v>127385</v>
      </c>
      <c r="F163" s="117">
        <v>36236.225606613247</v>
      </c>
      <c r="G163">
        <v>197991</v>
      </c>
      <c r="H163" s="24">
        <f t="shared" si="60"/>
        <v>14636.822437246419</v>
      </c>
      <c r="I163" s="23">
        <f t="shared" si="62"/>
        <v>64.338783075998407</v>
      </c>
      <c r="J163" s="24">
        <f t="shared" si="63"/>
        <v>105.44098598736115</v>
      </c>
      <c r="K163" s="15">
        <f t="shared" si="58"/>
        <v>18.589898887363034</v>
      </c>
      <c r="L163" s="7">
        <f t="shared" si="64"/>
        <v>1.8535094758935777</v>
      </c>
      <c r="M163" s="7">
        <f t="shared" si="65"/>
        <v>2.7927193005381712</v>
      </c>
      <c r="N163" s="18">
        <f t="shared" si="55"/>
        <v>0</v>
      </c>
      <c r="O163" s="18">
        <f t="shared" si="50"/>
        <v>0</v>
      </c>
      <c r="P163" s="18">
        <f t="shared" si="51"/>
        <v>0</v>
      </c>
      <c r="Q163" s="18">
        <f t="shared" si="52"/>
        <v>1</v>
      </c>
      <c r="R163" s="47" t="str">
        <f t="shared" si="56"/>
        <v>n.a.</v>
      </c>
      <c r="S163" s="47" t="str">
        <f t="shared" si="56"/>
        <v>n.a.</v>
      </c>
      <c r="T163" s="47" t="str">
        <f t="shared" si="56"/>
        <v>n.a.</v>
      </c>
      <c r="U163" s="47">
        <f t="shared" si="56"/>
        <v>1.8535094758935777</v>
      </c>
      <c r="V163" s="47" t="str">
        <f t="shared" si="57"/>
        <v>n.a.</v>
      </c>
      <c r="W163" s="47" t="str">
        <f t="shared" si="57"/>
        <v>n.a.</v>
      </c>
      <c r="X163" s="47" t="str">
        <f t="shared" si="57"/>
        <v>n.a.</v>
      </c>
      <c r="Y163" s="47">
        <f t="shared" si="57"/>
        <v>2.7927193005381712</v>
      </c>
    </row>
    <row r="164" spans="1:25">
      <c r="A164" s="4">
        <f t="shared" si="48"/>
        <v>1987</v>
      </c>
      <c r="B164" s="119">
        <v>145576</v>
      </c>
      <c r="C164" s="119">
        <f t="shared" si="59"/>
        <v>136923.29430662942</v>
      </c>
      <c r="D164" s="117">
        <v>5523472</v>
      </c>
      <c r="E164" s="8">
        <v>132626</v>
      </c>
      <c r="F164" s="117">
        <v>36989.439364561847</v>
      </c>
      <c r="G164">
        <v>202690</v>
      </c>
      <c r="H164" s="24">
        <f t="shared" si="60"/>
        <v>14932.564793863367</v>
      </c>
      <c r="I164" s="23">
        <f t="shared" si="62"/>
        <v>65.432927130100154</v>
      </c>
      <c r="J164" s="24">
        <f t="shared" si="63"/>
        <v>109.76429960942802</v>
      </c>
      <c r="K164" s="15">
        <f t="shared" si="58"/>
        <v>17.208314107003005</v>
      </c>
      <c r="L164" s="7">
        <f t="shared" si="64"/>
        <v>2.373340202332419</v>
      </c>
      <c r="M164" s="7">
        <f t="shared" si="65"/>
        <v>1.7005979936072446</v>
      </c>
      <c r="N164" s="18">
        <f t="shared" si="55"/>
        <v>0</v>
      </c>
      <c r="O164" s="18">
        <f t="shared" si="50"/>
        <v>0</v>
      </c>
      <c r="P164" s="18">
        <f t="shared" si="51"/>
        <v>0</v>
      </c>
      <c r="Q164" s="18">
        <f t="shared" si="52"/>
        <v>1</v>
      </c>
      <c r="R164" s="47" t="str">
        <f t="shared" si="56"/>
        <v>n.a.</v>
      </c>
      <c r="S164" s="47" t="str">
        <f t="shared" si="56"/>
        <v>n.a.</v>
      </c>
      <c r="T164" s="47" t="str">
        <f t="shared" si="56"/>
        <v>n.a.</v>
      </c>
      <c r="U164" s="47">
        <f t="shared" si="56"/>
        <v>2.373340202332419</v>
      </c>
      <c r="V164" s="47" t="str">
        <f t="shared" si="57"/>
        <v>n.a.</v>
      </c>
      <c r="W164" s="47" t="str">
        <f t="shared" si="57"/>
        <v>n.a.</v>
      </c>
      <c r="X164" s="47" t="str">
        <f t="shared" si="57"/>
        <v>n.a.</v>
      </c>
      <c r="Y164" s="47">
        <f t="shared" si="57"/>
        <v>1.7005979936072446</v>
      </c>
    </row>
    <row r="165" spans="1:25">
      <c r="A165" s="4">
        <f t="shared" si="48"/>
        <v>1988</v>
      </c>
      <c r="B165" s="119">
        <v>157716</v>
      </c>
      <c r="C165" s="119">
        <f t="shared" si="59"/>
        <v>145275.79394098648</v>
      </c>
      <c r="D165" s="117">
        <v>5860411</v>
      </c>
      <c r="E165" s="8">
        <v>141707</v>
      </c>
      <c r="F165" s="117">
        <v>38729.735192997665</v>
      </c>
      <c r="G165">
        <v>211944</v>
      </c>
      <c r="H165" s="24">
        <f t="shared" si="60"/>
        <v>15131.554529863044</v>
      </c>
      <c r="I165" s="23">
        <f t="shared" si="62"/>
        <v>66.86058581512097</v>
      </c>
      <c r="J165" s="24">
        <f t="shared" si="63"/>
        <v>111.29725419351196</v>
      </c>
      <c r="K165" s="15">
        <f t="shared" si="58"/>
        <v>11.165749866197686</v>
      </c>
      <c r="L165" s="7">
        <f t="shared" si="64"/>
        <v>4.5655927771473648</v>
      </c>
      <c r="M165" s="7">
        <f t="shared" si="65"/>
        <v>2.1818658397815494</v>
      </c>
      <c r="N165" s="18">
        <f t="shared" si="55"/>
        <v>0</v>
      </c>
      <c r="O165" s="18">
        <f t="shared" si="50"/>
        <v>0</v>
      </c>
      <c r="P165" s="18">
        <f t="shared" si="51"/>
        <v>0</v>
      </c>
      <c r="Q165" s="18">
        <f t="shared" si="52"/>
        <v>1</v>
      </c>
      <c r="R165" s="47" t="str">
        <f t="shared" si="56"/>
        <v>n.a.</v>
      </c>
      <c r="S165" s="47" t="str">
        <f t="shared" si="56"/>
        <v>n.a.</v>
      </c>
      <c r="T165" s="47" t="str">
        <f t="shared" si="56"/>
        <v>n.a.</v>
      </c>
      <c r="U165" s="47">
        <f t="shared" si="56"/>
        <v>4.5655927771473648</v>
      </c>
      <c r="V165" s="47" t="str">
        <f t="shared" si="57"/>
        <v>n.a.</v>
      </c>
      <c r="W165" s="47" t="str">
        <f t="shared" si="57"/>
        <v>n.a.</v>
      </c>
      <c r="X165" s="47" t="str">
        <f t="shared" si="57"/>
        <v>n.a.</v>
      </c>
      <c r="Y165" s="47">
        <f t="shared" si="57"/>
        <v>2.1818658397815494</v>
      </c>
    </row>
    <row r="166" spans="1:25">
      <c r="A166" s="4">
        <f t="shared" si="48"/>
        <v>1989</v>
      </c>
      <c r="B166" s="119">
        <v>168275</v>
      </c>
      <c r="C166" s="119">
        <f t="shared" si="59"/>
        <v>157361.17342878887</v>
      </c>
      <c r="D166" s="117">
        <v>6347934</v>
      </c>
      <c r="E166" s="8">
        <v>153888</v>
      </c>
      <c r="F166" s="117">
        <v>40138.272328218496</v>
      </c>
      <c r="G166">
        <v>219612</v>
      </c>
      <c r="H166" s="24">
        <f t="shared" si="60"/>
        <v>15815.16500783019</v>
      </c>
      <c r="I166" s="23">
        <f t="shared" si="62"/>
        <v>70.07267362439211</v>
      </c>
      <c r="J166" s="24">
        <f t="shared" si="63"/>
        <v>109.34900707007694</v>
      </c>
      <c r="K166" s="15">
        <f t="shared" si="58"/>
        <v>3.9080210827157913</v>
      </c>
      <c r="L166" s="7">
        <f t="shared" si="64"/>
        <v>3.6179368134979129</v>
      </c>
      <c r="M166" s="7">
        <f t="shared" si="65"/>
        <v>4.8041574421035182</v>
      </c>
      <c r="N166" s="18">
        <f t="shared" si="55"/>
        <v>0</v>
      </c>
      <c r="O166" s="18">
        <f t="shared" si="50"/>
        <v>0</v>
      </c>
      <c r="P166" s="18">
        <f t="shared" si="51"/>
        <v>0</v>
      </c>
      <c r="Q166" s="18">
        <f t="shared" si="52"/>
        <v>1</v>
      </c>
      <c r="R166" s="47" t="str">
        <f t="shared" si="56"/>
        <v>n.a.</v>
      </c>
      <c r="S166" s="47" t="str">
        <f t="shared" si="56"/>
        <v>n.a.</v>
      </c>
      <c r="T166" s="47" t="str">
        <f t="shared" si="56"/>
        <v>n.a.</v>
      </c>
      <c r="U166" s="47">
        <f t="shared" si="56"/>
        <v>3.6179368134979129</v>
      </c>
      <c r="V166" s="47" t="str">
        <f t="shared" si="57"/>
        <v>n.a.</v>
      </c>
      <c r="W166" s="47" t="str">
        <f t="shared" si="57"/>
        <v>n.a.</v>
      </c>
      <c r="X166" s="47" t="str">
        <f t="shared" si="57"/>
        <v>n.a.</v>
      </c>
      <c r="Y166" s="47">
        <f t="shared" si="57"/>
        <v>4.8041574421035182</v>
      </c>
    </row>
    <row r="167" spans="1:25">
      <c r="A167" s="4">
        <f t="shared" si="48"/>
        <v>1990</v>
      </c>
      <c r="B167" s="119">
        <v>179094</v>
      </c>
      <c r="C167" s="119">
        <f t="shared" si="59"/>
        <v>167596.59790926601</v>
      </c>
      <c r="D167" s="117">
        <v>6760830</v>
      </c>
      <c r="E167" s="8">
        <v>163065</v>
      </c>
      <c r="F167" s="117">
        <v>41517.641881752839</v>
      </c>
      <c r="G167">
        <v>226398</v>
      </c>
      <c r="H167" s="24">
        <f t="shared" si="60"/>
        <v>16284.234107649092</v>
      </c>
      <c r="I167" s="23">
        <f t="shared" si="62"/>
        <v>72.025812948877643</v>
      </c>
      <c r="J167" s="24">
        <f t="shared" si="63"/>
        <v>109.82982246343482</v>
      </c>
      <c r="K167" s="15">
        <f t="shared" si="58"/>
        <v>6.5522854006800912E-2</v>
      </c>
      <c r="L167" s="7">
        <f t="shared" si="64"/>
        <v>3.0899950822359523</v>
      </c>
      <c r="M167" s="7">
        <f t="shared" si="65"/>
        <v>2.787305269604623</v>
      </c>
      <c r="N167" s="18">
        <f t="shared" si="55"/>
        <v>0</v>
      </c>
      <c r="O167" s="18">
        <f t="shared" si="50"/>
        <v>0</v>
      </c>
      <c r="P167" s="18">
        <f t="shared" si="51"/>
        <v>0</v>
      </c>
      <c r="Q167" s="18">
        <f t="shared" si="52"/>
        <v>1</v>
      </c>
      <c r="R167" s="47" t="str">
        <f t="shared" si="56"/>
        <v>n.a.</v>
      </c>
      <c r="S167" s="47" t="str">
        <f t="shared" si="56"/>
        <v>n.a.</v>
      </c>
      <c r="T167" s="47" t="str">
        <f t="shared" si="56"/>
        <v>n.a.</v>
      </c>
      <c r="U167" s="47">
        <f t="shared" si="56"/>
        <v>3.0899950822359523</v>
      </c>
      <c r="V167" s="47" t="str">
        <f t="shared" si="57"/>
        <v>n.a.</v>
      </c>
      <c r="W167" s="47" t="str">
        <f t="shared" si="57"/>
        <v>n.a.</v>
      </c>
      <c r="X167" s="47" t="str">
        <f t="shared" si="57"/>
        <v>n.a.</v>
      </c>
      <c r="Y167" s="47">
        <f t="shared" si="57"/>
        <v>2.787305269604623</v>
      </c>
    </row>
    <row r="168" spans="1:25">
      <c r="A168" s="4">
        <f t="shared" si="48"/>
        <v>1991</v>
      </c>
      <c r="B168" s="119">
        <v>192141</v>
      </c>
      <c r="C168" s="119"/>
      <c r="E168" s="8">
        <v>170762</v>
      </c>
      <c r="G168">
        <v>230474</v>
      </c>
      <c r="I168" s="23">
        <f t="shared" si="62"/>
        <v>74.091654590105605</v>
      </c>
      <c r="J168" s="24">
        <f t="shared" si="63"/>
        <v>112.5197643503824</v>
      </c>
      <c r="K168" s="15">
        <f t="shared" si="58"/>
        <v>1.2225101568704417</v>
      </c>
      <c r="L168" s="7">
        <f t="shared" si="64"/>
        <v>1.8003692612125644</v>
      </c>
      <c r="M168" s="7">
        <f t="shared" si="65"/>
        <v>2.8681962155626683</v>
      </c>
      <c r="N168" s="18">
        <f t="shared" si="55"/>
        <v>0</v>
      </c>
      <c r="O168" s="18">
        <f t="shared" si="50"/>
        <v>0</v>
      </c>
      <c r="P168" s="18">
        <f t="shared" si="51"/>
        <v>0</v>
      </c>
      <c r="Q168" s="18">
        <f t="shared" si="52"/>
        <v>1</v>
      </c>
      <c r="R168" s="47" t="str">
        <f t="shared" si="56"/>
        <v>n.a.</v>
      </c>
      <c r="S168" s="47" t="str">
        <f t="shared" si="56"/>
        <v>n.a.</v>
      </c>
      <c r="T168" s="47" t="str">
        <f t="shared" si="56"/>
        <v>n.a.</v>
      </c>
      <c r="U168" s="47">
        <f t="shared" si="56"/>
        <v>1.8003692612125644</v>
      </c>
      <c r="V168" s="47" t="str">
        <f t="shared" si="57"/>
        <v>n.a.</v>
      </c>
      <c r="W168" s="47" t="str">
        <f t="shared" si="57"/>
        <v>n.a.</v>
      </c>
      <c r="X168" s="47" t="str">
        <f t="shared" si="57"/>
        <v>n.a.</v>
      </c>
      <c r="Y168" s="47">
        <f t="shared" si="57"/>
        <v>2.8681962155626683</v>
      </c>
    </row>
    <row r="169" spans="1:25">
      <c r="A169" s="4">
        <f t="shared" si="48"/>
        <v>1992</v>
      </c>
      <c r="B169" s="119">
        <v>205472</v>
      </c>
      <c r="C169" s="119"/>
      <c r="E169" s="8">
        <v>178959</v>
      </c>
      <c r="G169">
        <v>233543</v>
      </c>
      <c r="I169" s="23">
        <f t="shared" si="62"/>
        <v>76.627858681270681</v>
      </c>
      <c r="J169" s="24">
        <f t="shared" si="63"/>
        <v>114.81512525215273</v>
      </c>
      <c r="K169" s="15">
        <f t="shared" si="58"/>
        <v>5.4661181820757889</v>
      </c>
      <c r="L169" s="7">
        <f t="shared" si="64"/>
        <v>1.3316035648272662</v>
      </c>
      <c r="M169" s="7">
        <f t="shared" si="65"/>
        <v>3.4230631036599402</v>
      </c>
      <c r="N169" s="18">
        <f t="shared" si="55"/>
        <v>0</v>
      </c>
      <c r="O169" s="18">
        <f t="shared" si="50"/>
        <v>0</v>
      </c>
      <c r="P169" s="18">
        <f t="shared" si="51"/>
        <v>0</v>
      </c>
      <c r="Q169" s="18">
        <f t="shared" si="52"/>
        <v>1</v>
      </c>
      <c r="R169" s="47" t="str">
        <f t="shared" si="56"/>
        <v>n.a.</v>
      </c>
      <c r="S169" s="47" t="str">
        <f t="shared" si="56"/>
        <v>n.a.</v>
      </c>
      <c r="T169" s="47" t="str">
        <f t="shared" si="56"/>
        <v>n.a.</v>
      </c>
      <c r="U169" s="47">
        <f t="shared" si="56"/>
        <v>1.3316035648272662</v>
      </c>
      <c r="V169" s="47" t="str">
        <f t="shared" si="57"/>
        <v>n.a.</v>
      </c>
      <c r="W169" s="47" t="str">
        <f t="shared" si="57"/>
        <v>n.a.</v>
      </c>
      <c r="X169" s="47" t="str">
        <f t="shared" si="57"/>
        <v>n.a.</v>
      </c>
      <c r="Y169" s="47">
        <f t="shared" si="57"/>
        <v>3.4230631036599402</v>
      </c>
    </row>
    <row r="170" spans="1:25">
      <c r="A170" s="4">
        <f t="shared" si="48"/>
        <v>1993</v>
      </c>
      <c r="B170" s="119">
        <v>224914</v>
      </c>
      <c r="C170" s="119"/>
      <c r="E170" s="8">
        <v>184822</v>
      </c>
      <c r="G170">
        <v>231926</v>
      </c>
      <c r="I170" s="23">
        <f t="shared" si="62"/>
        <v>79.690073557945212</v>
      </c>
      <c r="J170" s="24">
        <f t="shared" si="63"/>
        <v>121.69222278733051</v>
      </c>
      <c r="K170" s="15">
        <f t="shared" si="58"/>
        <v>11.862400323895685</v>
      </c>
      <c r="L170" s="7">
        <f t="shared" si="64"/>
        <v>-0.69237784904706556</v>
      </c>
      <c r="M170" s="7">
        <f t="shared" si="65"/>
        <v>3.9962161665141105</v>
      </c>
      <c r="N170" s="18">
        <f t="shared" si="55"/>
        <v>0</v>
      </c>
      <c r="O170" s="18">
        <f t="shared" si="50"/>
        <v>0</v>
      </c>
      <c r="P170" s="18">
        <f t="shared" si="51"/>
        <v>0</v>
      </c>
      <c r="Q170" s="18">
        <f t="shared" si="52"/>
        <v>1</v>
      </c>
      <c r="R170" s="47" t="str">
        <f t="shared" si="56"/>
        <v>n.a.</v>
      </c>
      <c r="S170" s="47" t="str">
        <f t="shared" si="56"/>
        <v>n.a.</v>
      </c>
      <c r="T170" s="47" t="str">
        <f t="shared" si="56"/>
        <v>n.a.</v>
      </c>
      <c r="U170" s="47">
        <f t="shared" si="56"/>
        <v>-0.69237784904706556</v>
      </c>
      <c r="V170" s="47" t="str">
        <f t="shared" si="57"/>
        <v>n.a.</v>
      </c>
      <c r="W170" s="47" t="str">
        <f t="shared" si="57"/>
        <v>n.a.</v>
      </c>
      <c r="X170" s="47" t="str">
        <f t="shared" si="57"/>
        <v>n.a.</v>
      </c>
      <c r="Y170" s="47">
        <f t="shared" si="57"/>
        <v>3.9962161665141105</v>
      </c>
    </row>
    <row r="171" spans="1:25">
      <c r="A171" s="4">
        <f t="shared" si="48"/>
        <v>1994</v>
      </c>
      <c r="B171" s="119">
        <v>231429</v>
      </c>
      <c r="C171" s="119"/>
      <c r="E171" s="8">
        <v>194896</v>
      </c>
      <c r="G171">
        <v>239560</v>
      </c>
      <c r="I171" s="23">
        <f t="shared" si="62"/>
        <v>81.355819001502752</v>
      </c>
      <c r="J171" s="24">
        <f t="shared" si="63"/>
        <v>118.74486905836959</v>
      </c>
      <c r="K171" s="15">
        <f t="shared" si="58"/>
        <v>6.2251047079871853</v>
      </c>
      <c r="L171" s="7">
        <f t="shared" si="64"/>
        <v>3.2915671377939493</v>
      </c>
      <c r="M171" s="7">
        <f t="shared" si="65"/>
        <v>2.0902797163894205</v>
      </c>
      <c r="N171" s="18">
        <f t="shared" si="55"/>
        <v>0</v>
      </c>
      <c r="O171" s="18">
        <f t="shared" si="50"/>
        <v>0</v>
      </c>
      <c r="P171" s="18">
        <f t="shared" si="51"/>
        <v>0</v>
      </c>
      <c r="Q171" s="18">
        <f t="shared" si="52"/>
        <v>1</v>
      </c>
      <c r="R171" s="47" t="str">
        <f t="shared" si="56"/>
        <v>n.a.</v>
      </c>
      <c r="S171" s="47" t="str">
        <f t="shared" si="56"/>
        <v>n.a.</v>
      </c>
      <c r="T171" s="47" t="str">
        <f t="shared" si="56"/>
        <v>n.a.</v>
      </c>
      <c r="U171" s="47">
        <f t="shared" si="56"/>
        <v>3.2915671377939493</v>
      </c>
      <c r="V171" s="47" t="str">
        <f t="shared" si="57"/>
        <v>n.a.</v>
      </c>
      <c r="W171" s="47" t="str">
        <f t="shared" si="57"/>
        <v>n.a.</v>
      </c>
      <c r="X171" s="47" t="str">
        <f t="shared" si="57"/>
        <v>n.a.</v>
      </c>
      <c r="Y171" s="47">
        <f t="shared" si="57"/>
        <v>2.0902797163894205</v>
      </c>
    </row>
    <row r="172" spans="1:25">
      <c r="A172" s="4">
        <f t="shared" si="48"/>
        <v>1995</v>
      </c>
      <c r="B172" s="119">
        <v>236230</v>
      </c>
      <c r="C172" s="119"/>
      <c r="E172" s="8">
        <v>201859</v>
      </c>
      <c r="G172">
        <v>249807</v>
      </c>
      <c r="I172" s="23">
        <f t="shared" si="62"/>
        <v>80.805982218272504</v>
      </c>
      <c r="J172" s="24">
        <f t="shared" si="63"/>
        <v>117.0272318796784</v>
      </c>
      <c r="K172" s="15">
        <f t="shared" si="58"/>
        <v>2.2121066275256709</v>
      </c>
      <c r="L172" s="7">
        <f t="shared" si="64"/>
        <v>4.2774252796794032</v>
      </c>
      <c r="M172" s="7">
        <f t="shared" si="65"/>
        <v>-0.67584198644732307</v>
      </c>
      <c r="N172" s="18">
        <f t="shared" si="55"/>
        <v>0</v>
      </c>
      <c r="O172" s="18">
        <f t="shared" si="50"/>
        <v>0</v>
      </c>
      <c r="P172" s="18">
        <f t="shared" si="51"/>
        <v>0</v>
      </c>
      <c r="Q172" s="18">
        <f t="shared" si="52"/>
        <v>1</v>
      </c>
      <c r="R172" s="47" t="str">
        <f t="shared" si="56"/>
        <v>n.a.</v>
      </c>
      <c r="S172" s="47" t="str">
        <f t="shared" si="56"/>
        <v>n.a.</v>
      </c>
      <c r="T172" s="47" t="str">
        <f t="shared" si="56"/>
        <v>n.a.</v>
      </c>
      <c r="U172" s="47">
        <f t="shared" si="56"/>
        <v>4.2774252796794032</v>
      </c>
      <c r="V172" s="47" t="str">
        <f t="shared" si="57"/>
        <v>n.a.</v>
      </c>
      <c r="W172" s="47" t="str">
        <f t="shared" si="57"/>
        <v>n.a.</v>
      </c>
      <c r="X172" s="47" t="str">
        <f t="shared" si="57"/>
        <v>n.a.</v>
      </c>
      <c r="Y172" s="47">
        <f t="shared" si="57"/>
        <v>-0.67584198644732307</v>
      </c>
    </row>
    <row r="173" spans="1:25">
      <c r="A173" s="4">
        <f t="shared" si="48"/>
        <v>1996</v>
      </c>
      <c r="B173" s="119">
        <v>238122</v>
      </c>
      <c r="C173" s="119"/>
      <c r="E173" s="8">
        <v>211026</v>
      </c>
      <c r="G173">
        <v>252031</v>
      </c>
      <c r="I173" s="23">
        <f t="shared" si="62"/>
        <v>83.730176049771657</v>
      </c>
      <c r="J173" s="24">
        <f t="shared" si="63"/>
        <v>112.84012396576725</v>
      </c>
      <c r="K173" s="15">
        <f t="shared" si="58"/>
        <v>-8.8520988215632599</v>
      </c>
      <c r="L173" s="7">
        <f t="shared" si="64"/>
        <v>0.89028730179698812</v>
      </c>
      <c r="M173" s="7">
        <f t="shared" si="65"/>
        <v>3.6187838464735833</v>
      </c>
      <c r="N173" s="18">
        <f t="shared" si="55"/>
        <v>0</v>
      </c>
      <c r="O173" s="18">
        <f t="shared" si="50"/>
        <v>0</v>
      </c>
      <c r="P173" s="18">
        <f t="shared" si="51"/>
        <v>0</v>
      </c>
      <c r="Q173" s="18">
        <f t="shared" si="52"/>
        <v>1</v>
      </c>
      <c r="R173" s="47" t="str">
        <f t="shared" si="56"/>
        <v>n.a.</v>
      </c>
      <c r="S173" s="47" t="str">
        <f t="shared" si="56"/>
        <v>n.a.</v>
      </c>
      <c r="T173" s="47" t="str">
        <f t="shared" si="56"/>
        <v>n.a.</v>
      </c>
      <c r="U173" s="47">
        <f t="shared" si="56"/>
        <v>0.89028730179698812</v>
      </c>
      <c r="V173" s="47" t="str">
        <f t="shared" si="57"/>
        <v>n.a.</v>
      </c>
      <c r="W173" s="47" t="str">
        <f t="shared" si="57"/>
        <v>n.a.</v>
      </c>
      <c r="X173" s="47" t="str">
        <f t="shared" si="57"/>
        <v>n.a.</v>
      </c>
      <c r="Y173" s="47">
        <f t="shared" si="57"/>
        <v>3.6187838464735833</v>
      </c>
    </row>
    <row r="174" spans="1:25">
      <c r="A174" s="4">
        <f t="shared" si="48"/>
        <v>1997</v>
      </c>
      <c r="B174" s="119">
        <v>243081</v>
      </c>
      <c r="C174" s="119"/>
      <c r="E174" s="8">
        <v>221203</v>
      </c>
      <c r="G174">
        <v>261324</v>
      </c>
      <c r="I174" s="23">
        <f t="shared" si="62"/>
        <v>84.647028210191181</v>
      </c>
      <c r="J174" s="24">
        <f t="shared" si="63"/>
        <v>109.89046260674584</v>
      </c>
      <c r="K174" s="15">
        <f t="shared" si="58"/>
        <v>-8.8544064516237455</v>
      </c>
      <c r="L174" s="7">
        <f t="shared" si="64"/>
        <v>3.6872448230574895</v>
      </c>
      <c r="M174" s="7">
        <f t="shared" si="65"/>
        <v>1.0950080409176666</v>
      </c>
      <c r="N174" s="18">
        <f t="shared" si="55"/>
        <v>0</v>
      </c>
      <c r="O174" s="18">
        <f t="shared" si="50"/>
        <v>0</v>
      </c>
      <c r="P174" s="18">
        <f t="shared" si="51"/>
        <v>0</v>
      </c>
      <c r="Q174" s="18">
        <f t="shared" si="52"/>
        <v>1</v>
      </c>
      <c r="R174" s="47" t="str">
        <f t="shared" si="56"/>
        <v>n.a.</v>
      </c>
      <c r="S174" s="47" t="str">
        <f t="shared" si="56"/>
        <v>n.a.</v>
      </c>
      <c r="T174" s="47" t="str">
        <f t="shared" si="56"/>
        <v>n.a.</v>
      </c>
      <c r="U174" s="47">
        <f t="shared" si="56"/>
        <v>3.6872448230574895</v>
      </c>
      <c r="V174" s="47" t="str">
        <f t="shared" si="57"/>
        <v>n.a.</v>
      </c>
      <c r="W174" s="47" t="str">
        <f t="shared" si="57"/>
        <v>n.a.</v>
      </c>
      <c r="X174" s="47" t="str">
        <f t="shared" si="57"/>
        <v>n.a.</v>
      </c>
      <c r="Y174" s="47">
        <f t="shared" si="57"/>
        <v>1.0950080409176666</v>
      </c>
    </row>
    <row r="175" spans="1:25">
      <c r="A175" s="4">
        <f t="shared" si="48"/>
        <v>1998</v>
      </c>
      <c r="B175" s="119">
        <v>241903</v>
      </c>
      <c r="C175" s="119"/>
      <c r="E175" s="8">
        <v>229636</v>
      </c>
      <c r="G175">
        <v>265845</v>
      </c>
      <c r="I175" s="23">
        <f t="shared" si="62"/>
        <v>86.379657319114528</v>
      </c>
      <c r="J175" s="24">
        <f t="shared" si="63"/>
        <v>105.34193244961591</v>
      </c>
      <c r="K175" s="15">
        <f t="shared" si="58"/>
        <v>-11.685299430062486</v>
      </c>
      <c r="L175" s="7">
        <f t="shared" si="64"/>
        <v>1.7300362768058131</v>
      </c>
      <c r="M175" s="7">
        <f t="shared" si="65"/>
        <v>2.0468871093985319</v>
      </c>
      <c r="N175" s="18">
        <f t="shared" si="55"/>
        <v>0</v>
      </c>
      <c r="O175" s="18">
        <f t="shared" si="50"/>
        <v>0</v>
      </c>
      <c r="P175" s="18">
        <f t="shared" si="51"/>
        <v>0</v>
      </c>
      <c r="Q175" s="18">
        <f t="shared" si="52"/>
        <v>1</v>
      </c>
      <c r="R175" s="47" t="str">
        <f t="shared" si="56"/>
        <v>n.a.</v>
      </c>
      <c r="S175" s="47" t="str">
        <f t="shared" si="56"/>
        <v>n.a.</v>
      </c>
      <c r="T175" s="47" t="str">
        <f t="shared" si="56"/>
        <v>n.a.</v>
      </c>
      <c r="U175" s="47">
        <f t="shared" si="56"/>
        <v>1.7300362768058131</v>
      </c>
      <c r="V175" s="47" t="str">
        <f t="shared" si="57"/>
        <v>n.a.</v>
      </c>
      <c r="W175" s="47" t="str">
        <f t="shared" si="57"/>
        <v>n.a.</v>
      </c>
      <c r="X175" s="47" t="str">
        <f t="shared" si="57"/>
        <v>n.a.</v>
      </c>
      <c r="Y175" s="47">
        <f t="shared" si="57"/>
        <v>2.0468871093985319</v>
      </c>
    </row>
    <row r="176" spans="1:25">
      <c r="A176" s="4">
        <f t="shared" si="48"/>
        <v>1999</v>
      </c>
      <c r="B176" s="119">
        <v>246755</v>
      </c>
      <c r="C176" s="119"/>
      <c r="E176" s="8">
        <v>238088</v>
      </c>
      <c r="G176">
        <v>274830</v>
      </c>
      <c r="I176" s="23">
        <f t="shared" si="62"/>
        <v>86.631008259651423</v>
      </c>
      <c r="J176" s="24">
        <f t="shared" si="63"/>
        <v>103.64025066362018</v>
      </c>
      <c r="K176" s="15">
        <f t="shared" si="58"/>
        <v>-9.1998733021470684</v>
      </c>
      <c r="L176" s="7">
        <f t="shared" si="64"/>
        <v>3.3797889747785304</v>
      </c>
      <c r="M176" s="7">
        <f t="shared" si="65"/>
        <v>0.29098395193711823</v>
      </c>
      <c r="N176" s="18">
        <f t="shared" si="55"/>
        <v>0</v>
      </c>
      <c r="O176" s="18">
        <f t="shared" si="50"/>
        <v>0</v>
      </c>
      <c r="P176" s="18">
        <f t="shared" si="51"/>
        <v>0</v>
      </c>
      <c r="Q176" s="18">
        <f t="shared" si="52"/>
        <v>1</v>
      </c>
      <c r="R176" s="47" t="str">
        <f t="shared" si="56"/>
        <v>n.a.</v>
      </c>
      <c r="S176" s="47" t="str">
        <f t="shared" si="56"/>
        <v>n.a.</v>
      </c>
      <c r="T176" s="47" t="str">
        <f t="shared" si="56"/>
        <v>n.a.</v>
      </c>
      <c r="U176" s="47">
        <f t="shared" si="56"/>
        <v>3.3797889747785304</v>
      </c>
      <c r="V176" s="47" t="str">
        <f t="shared" si="57"/>
        <v>n.a.</v>
      </c>
      <c r="W176" s="47" t="str">
        <f t="shared" si="57"/>
        <v>n.a.</v>
      </c>
      <c r="X176" s="47" t="str">
        <f t="shared" si="57"/>
        <v>n.a.</v>
      </c>
      <c r="Y176" s="47">
        <f t="shared" si="57"/>
        <v>0.29098395193711823</v>
      </c>
    </row>
    <row r="177" spans="1:25">
      <c r="A177" s="4">
        <f t="shared" si="48"/>
        <v>2000</v>
      </c>
      <c r="B177" s="119">
        <v>251061</v>
      </c>
      <c r="C177" s="119"/>
      <c r="E177" s="8">
        <v>251754</v>
      </c>
      <c r="G177">
        <v>285262</v>
      </c>
      <c r="I177" s="23">
        <f t="shared" si="62"/>
        <v>88.253605457439122</v>
      </c>
      <c r="J177" s="24">
        <f t="shared" si="63"/>
        <v>99.724731285302326</v>
      </c>
      <c r="K177" s="15">
        <f t="shared" si="58"/>
        <v>-10.165731321443516</v>
      </c>
      <c r="L177" s="7">
        <f t="shared" si="64"/>
        <v>3.7958010406432985</v>
      </c>
      <c r="M177" s="7">
        <f t="shared" si="65"/>
        <v>1.8729981681898877</v>
      </c>
      <c r="N177" s="18">
        <f t="shared" si="55"/>
        <v>0</v>
      </c>
      <c r="O177" s="18">
        <f t="shared" si="50"/>
        <v>0</v>
      </c>
      <c r="P177" s="18">
        <f t="shared" si="51"/>
        <v>0</v>
      </c>
      <c r="Q177" s="18">
        <f t="shared" si="52"/>
        <v>1</v>
      </c>
      <c r="R177" s="47" t="str">
        <f t="shared" si="56"/>
        <v>n.a.</v>
      </c>
      <c r="S177" s="47" t="str">
        <f t="shared" si="56"/>
        <v>n.a.</v>
      </c>
      <c r="T177" s="47" t="str">
        <f t="shared" si="56"/>
        <v>n.a.</v>
      </c>
      <c r="U177" s="47">
        <f t="shared" si="56"/>
        <v>3.7958010406432985</v>
      </c>
      <c r="V177" s="47" t="str">
        <f t="shared" si="57"/>
        <v>n.a.</v>
      </c>
      <c r="W177" s="47" t="str">
        <f t="shared" si="57"/>
        <v>n.a.</v>
      </c>
      <c r="X177" s="47" t="str">
        <f t="shared" si="57"/>
        <v>n.a.</v>
      </c>
      <c r="Y177" s="47">
        <f t="shared" si="57"/>
        <v>1.8729981681898877</v>
      </c>
    </row>
    <row r="178" spans="1:25">
      <c r="A178" s="4">
        <f t="shared" si="48"/>
        <v>2001</v>
      </c>
      <c r="B178" s="119">
        <v>257164</v>
      </c>
      <c r="C178" s="119"/>
      <c r="E178" s="8">
        <v>258893</v>
      </c>
      <c r="G178">
        <v>287445</v>
      </c>
      <c r="I178" s="23">
        <f t="shared" si="62"/>
        <v>90.066969333263756</v>
      </c>
      <c r="J178" s="24">
        <f t="shared" si="63"/>
        <v>99.33215652798647</v>
      </c>
      <c r="K178" s="15">
        <f t="shared" si="58"/>
        <v>-6.0097759216294406</v>
      </c>
      <c r="L178" s="7">
        <f t="shared" si="64"/>
        <v>0.76526140881014726</v>
      </c>
      <c r="M178" s="7">
        <f t="shared" si="65"/>
        <v>2.0547193130813657</v>
      </c>
      <c r="N178" s="18">
        <f t="shared" si="55"/>
        <v>0</v>
      </c>
      <c r="O178" s="18">
        <f t="shared" si="50"/>
        <v>0</v>
      </c>
      <c r="P178" s="18">
        <f t="shared" si="51"/>
        <v>0</v>
      </c>
      <c r="Q178" s="18">
        <f t="shared" si="52"/>
        <v>1</v>
      </c>
      <c r="R178" s="47" t="str">
        <f t="shared" si="56"/>
        <v>n.a.</v>
      </c>
      <c r="S178" s="47" t="str">
        <f t="shared" si="56"/>
        <v>n.a.</v>
      </c>
      <c r="T178" s="47" t="str">
        <f t="shared" si="56"/>
        <v>n.a.</v>
      </c>
      <c r="U178" s="47">
        <f t="shared" si="56"/>
        <v>0.76526140881014726</v>
      </c>
      <c r="V178" s="47" t="str">
        <f t="shared" si="57"/>
        <v>n.a.</v>
      </c>
      <c r="W178" s="47" t="str">
        <f t="shared" si="57"/>
        <v>n.a.</v>
      </c>
      <c r="X178" s="47" t="str">
        <f t="shared" si="57"/>
        <v>n.a.</v>
      </c>
      <c r="Y178" s="47">
        <f t="shared" si="57"/>
        <v>2.0547193130813657</v>
      </c>
    </row>
    <row r="179" spans="1:25">
      <c r="A179" s="4">
        <f t="shared" si="48"/>
        <v>2002</v>
      </c>
      <c r="B179" s="119">
        <v>262753</v>
      </c>
      <c r="C179" s="119"/>
      <c r="E179" s="8">
        <v>267606</v>
      </c>
      <c r="G179">
        <v>291742</v>
      </c>
      <c r="I179" s="23">
        <f t="shared" si="62"/>
        <v>91.726936814034318</v>
      </c>
      <c r="J179" s="24">
        <f t="shared" si="63"/>
        <v>98.186513007929562</v>
      </c>
      <c r="K179" s="15">
        <f t="shared" si="58"/>
        <v>-5.4537376556906167</v>
      </c>
      <c r="L179" s="7">
        <f t="shared" si="64"/>
        <v>1.4948946755031445</v>
      </c>
      <c r="M179" s="7">
        <f t="shared" si="65"/>
        <v>1.8430369013843428</v>
      </c>
      <c r="N179" s="18">
        <f t="shared" si="55"/>
        <v>0</v>
      </c>
      <c r="O179" s="18">
        <f t="shared" si="50"/>
        <v>0</v>
      </c>
      <c r="P179" s="18">
        <f t="shared" si="51"/>
        <v>0</v>
      </c>
      <c r="Q179" s="18">
        <f t="shared" si="52"/>
        <v>1</v>
      </c>
      <c r="R179" s="47" t="str">
        <f t="shared" si="56"/>
        <v>n.a.</v>
      </c>
      <c r="S179" s="47" t="str">
        <f t="shared" si="56"/>
        <v>n.a.</v>
      </c>
      <c r="T179" s="47" t="str">
        <f t="shared" si="56"/>
        <v>n.a.</v>
      </c>
      <c r="U179" s="47">
        <f t="shared" si="56"/>
        <v>1.4948946755031445</v>
      </c>
      <c r="V179" s="47" t="str">
        <f t="shared" si="57"/>
        <v>n.a.</v>
      </c>
      <c r="W179" s="47" t="str">
        <f t="shared" si="57"/>
        <v>n.a.</v>
      </c>
      <c r="X179" s="47" t="str">
        <f t="shared" si="57"/>
        <v>n.a.</v>
      </c>
      <c r="Y179" s="47">
        <f t="shared" si="57"/>
        <v>1.8430369013843428</v>
      </c>
    </row>
    <row r="180" spans="1:25">
      <c r="A180" s="4">
        <f t="shared" si="48"/>
        <v>2003</v>
      </c>
      <c r="B180" s="119">
        <v>263019</v>
      </c>
      <c r="C180" s="119"/>
      <c r="E180" s="8">
        <v>274738</v>
      </c>
      <c r="G180">
        <v>294698</v>
      </c>
      <c r="I180" s="23">
        <f t="shared" si="62"/>
        <v>93.226964553542956</v>
      </c>
      <c r="J180" s="24">
        <f t="shared" si="63"/>
        <v>95.734481578813273</v>
      </c>
      <c r="K180" s="15">
        <f t="shared" si="58"/>
        <v>-3.9902497064890525</v>
      </c>
      <c r="L180" s="7">
        <f t="shared" si="64"/>
        <v>1.0132240129977932</v>
      </c>
      <c r="M180" s="7">
        <f t="shared" si="65"/>
        <v>1.6353186878460546</v>
      </c>
      <c r="N180" s="18">
        <f t="shared" si="55"/>
        <v>0</v>
      </c>
      <c r="O180" s="18">
        <f t="shared" si="50"/>
        <v>0</v>
      </c>
      <c r="P180" s="18">
        <f t="shared" si="51"/>
        <v>0</v>
      </c>
      <c r="Q180" s="18">
        <f t="shared" si="52"/>
        <v>1</v>
      </c>
      <c r="R180" s="47" t="str">
        <f t="shared" si="56"/>
        <v>n.a.</v>
      </c>
      <c r="S180" s="47" t="str">
        <f t="shared" si="56"/>
        <v>n.a.</v>
      </c>
      <c r="T180" s="47" t="str">
        <f t="shared" si="56"/>
        <v>n.a.</v>
      </c>
      <c r="U180" s="47">
        <f t="shared" si="56"/>
        <v>1.0132240129977932</v>
      </c>
      <c r="V180" s="47" t="str">
        <f t="shared" si="57"/>
        <v>n.a.</v>
      </c>
      <c r="W180" s="47" t="str">
        <f t="shared" si="57"/>
        <v>n.a.</v>
      </c>
      <c r="X180" s="47" t="str">
        <f t="shared" si="57"/>
        <v>n.a.</v>
      </c>
      <c r="Y180" s="47">
        <f t="shared" si="57"/>
        <v>1.6353186878460546</v>
      </c>
    </row>
    <row r="181" spans="1:25">
      <c r="A181" s="4">
        <f t="shared" si="48"/>
        <v>2004</v>
      </c>
      <c r="B181" s="119">
        <v>269780</v>
      </c>
      <c r="C181" s="119"/>
      <c r="E181" s="8">
        <v>288999</v>
      </c>
      <c r="G181">
        <v>302898</v>
      </c>
      <c r="I181" s="23">
        <f t="shared" si="62"/>
        <v>95.411326585187098</v>
      </c>
      <c r="J181" s="24">
        <f t="shared" si="63"/>
        <v>93.349803978560473</v>
      </c>
      <c r="K181" s="15">
        <f t="shared" si="58"/>
        <v>-5.9823525494259968</v>
      </c>
      <c r="L181" s="7">
        <f t="shared" si="64"/>
        <v>2.7825095521516907</v>
      </c>
      <c r="M181" s="7">
        <f t="shared" si="65"/>
        <v>2.34305819362981</v>
      </c>
      <c r="N181" s="18">
        <f t="shared" si="55"/>
        <v>0</v>
      </c>
      <c r="O181" s="18">
        <f t="shared" si="50"/>
        <v>0</v>
      </c>
      <c r="P181" s="18">
        <f t="shared" si="51"/>
        <v>0</v>
      </c>
      <c r="Q181" s="18">
        <f t="shared" si="52"/>
        <v>1</v>
      </c>
      <c r="R181" s="47" t="str">
        <f t="shared" si="56"/>
        <v>n.a.</v>
      </c>
      <c r="S181" s="47" t="str">
        <f t="shared" si="56"/>
        <v>n.a.</v>
      </c>
      <c r="T181" s="47" t="str">
        <f t="shared" si="56"/>
        <v>n.a.</v>
      </c>
      <c r="U181" s="47">
        <f t="shared" si="56"/>
        <v>2.7825095521516907</v>
      </c>
      <c r="V181" s="47" t="str">
        <f t="shared" si="57"/>
        <v>n.a.</v>
      </c>
      <c r="W181" s="47" t="str">
        <f t="shared" si="57"/>
        <v>n.a.</v>
      </c>
      <c r="X181" s="47" t="str">
        <f t="shared" si="57"/>
        <v>n.a.</v>
      </c>
      <c r="Y181" s="47">
        <f t="shared" si="57"/>
        <v>2.34305819362981</v>
      </c>
    </row>
    <row r="182" spans="1:25">
      <c r="A182" s="4">
        <f t="shared" si="48"/>
        <v>2005</v>
      </c>
      <c r="B182" s="119">
        <v>277930</v>
      </c>
      <c r="C182" s="119"/>
      <c r="E182" s="8">
        <v>302620</v>
      </c>
      <c r="G182">
        <v>309472</v>
      </c>
      <c r="I182" s="23">
        <f t="shared" si="62"/>
        <v>97.78590631785751</v>
      </c>
      <c r="J182" s="24">
        <f t="shared" si="63"/>
        <v>91.841253056638692</v>
      </c>
      <c r="K182" s="15">
        <f t="shared" si="58"/>
        <v>-6.3452599512908705</v>
      </c>
      <c r="L182" s="7">
        <f t="shared" si="64"/>
        <v>2.170367582486521</v>
      </c>
      <c r="M182" s="7">
        <f t="shared" si="65"/>
        <v>2.4887818015508767</v>
      </c>
      <c r="N182" s="18">
        <f t="shared" si="55"/>
        <v>0</v>
      </c>
      <c r="O182" s="18">
        <f t="shared" si="50"/>
        <v>0</v>
      </c>
      <c r="P182" s="18">
        <f t="shared" si="51"/>
        <v>0</v>
      </c>
      <c r="Q182" s="18">
        <f t="shared" si="52"/>
        <v>1</v>
      </c>
      <c r="R182" s="47" t="str">
        <f t="shared" si="56"/>
        <v>n.a.</v>
      </c>
      <c r="S182" s="47" t="str">
        <f t="shared" si="56"/>
        <v>n.a.</v>
      </c>
      <c r="T182" s="47" t="str">
        <f t="shared" si="56"/>
        <v>n.a.</v>
      </c>
      <c r="U182" s="47">
        <f t="shared" si="56"/>
        <v>2.170367582486521</v>
      </c>
      <c r="V182" s="47" t="str">
        <f t="shared" si="57"/>
        <v>n.a.</v>
      </c>
      <c r="W182" s="47" t="str">
        <f t="shared" si="57"/>
        <v>n.a.</v>
      </c>
      <c r="X182" s="47" t="str">
        <f t="shared" si="57"/>
        <v>n.a.</v>
      </c>
      <c r="Y182" s="47">
        <f t="shared" si="57"/>
        <v>2.4887818015508767</v>
      </c>
    </row>
    <row r="183" spans="1:25">
      <c r="A183" s="4">
        <f t="shared" si="48"/>
        <v>2006</v>
      </c>
      <c r="B183" s="1">
        <v>278600</v>
      </c>
      <c r="C183" s="1"/>
      <c r="E183" s="8">
        <v>318803</v>
      </c>
      <c r="G183">
        <v>318803</v>
      </c>
      <c r="I183" s="23">
        <f t="shared" si="62"/>
        <v>100</v>
      </c>
      <c r="J183" s="24">
        <f t="shared" si="63"/>
        <v>87.389390940486763</v>
      </c>
      <c r="K183" s="15">
        <f t="shared" si="58"/>
        <v>-8.3450906383265107</v>
      </c>
      <c r="L183" s="7">
        <f t="shared" si="64"/>
        <v>3.0151354565195021</v>
      </c>
      <c r="M183" s="7">
        <f t="shared" si="65"/>
        <v>2.2642257616813266</v>
      </c>
      <c r="N183" s="18">
        <f t="shared" si="55"/>
        <v>0</v>
      </c>
      <c r="O183" s="18">
        <f t="shared" si="50"/>
        <v>0</v>
      </c>
      <c r="P183" s="18">
        <f t="shared" si="51"/>
        <v>1</v>
      </c>
      <c r="Q183" s="18">
        <f t="shared" si="52"/>
        <v>0</v>
      </c>
      <c r="R183" s="47" t="str">
        <f t="shared" si="56"/>
        <v>n.a.</v>
      </c>
      <c r="S183" s="47" t="str">
        <f t="shared" si="56"/>
        <v>n.a.</v>
      </c>
      <c r="T183" s="47">
        <f t="shared" si="56"/>
        <v>3.0151354565195021</v>
      </c>
      <c r="U183" s="47" t="str">
        <f t="shared" si="56"/>
        <v>n.a.</v>
      </c>
      <c r="V183" s="47" t="str">
        <f t="shared" si="57"/>
        <v>n.a.</v>
      </c>
      <c r="W183" s="47" t="str">
        <f t="shared" si="57"/>
        <v>n.a.</v>
      </c>
      <c r="X183" s="47">
        <f t="shared" si="57"/>
        <v>2.2642257616813266</v>
      </c>
      <c r="Y183" s="47" t="str">
        <f t="shared" si="57"/>
        <v>n.a.</v>
      </c>
    </row>
    <row r="184" spans="1:25">
      <c r="A184" s="4">
        <f t="shared" si="48"/>
        <v>2007</v>
      </c>
      <c r="B184" s="1">
        <v>285810</v>
      </c>
      <c r="C184" s="1"/>
      <c r="E184" s="8">
        <v>334902</v>
      </c>
      <c r="G184">
        <v>327088</v>
      </c>
      <c r="I184" s="23">
        <f t="shared" si="62"/>
        <v>102.38895954605488</v>
      </c>
      <c r="J184" s="24">
        <f t="shared" si="63"/>
        <v>85.341383449486713</v>
      </c>
      <c r="K184" s="15">
        <f t="shared" si="58"/>
        <v>-8.00842052907376</v>
      </c>
      <c r="L184" s="7">
        <f t="shared" si="64"/>
        <v>2.5987835748095156</v>
      </c>
      <c r="M184" s="7">
        <f t="shared" si="65"/>
        <v>2.3889595460548696</v>
      </c>
      <c r="N184" s="18">
        <f t="shared" si="55"/>
        <v>0</v>
      </c>
      <c r="O184" s="18">
        <f t="shared" si="50"/>
        <v>0</v>
      </c>
      <c r="P184" s="18">
        <f t="shared" si="51"/>
        <v>1</v>
      </c>
      <c r="Q184" s="18">
        <f t="shared" si="52"/>
        <v>0</v>
      </c>
      <c r="R184" s="47" t="str">
        <f t="shared" si="56"/>
        <v>n.a.</v>
      </c>
      <c r="S184" s="47" t="str">
        <f t="shared" si="56"/>
        <v>n.a.</v>
      </c>
      <c r="T184" s="47">
        <f t="shared" si="56"/>
        <v>2.5987835748095156</v>
      </c>
      <c r="U184" s="47" t="str">
        <f t="shared" si="56"/>
        <v>n.a.</v>
      </c>
      <c r="V184" s="47" t="str">
        <f t="shared" si="57"/>
        <v>n.a.</v>
      </c>
      <c r="W184" s="47" t="str">
        <f t="shared" si="57"/>
        <v>n.a.</v>
      </c>
      <c r="X184" s="47">
        <f t="shared" si="57"/>
        <v>2.3889595460548696</v>
      </c>
      <c r="Y184" s="47" t="str">
        <f t="shared" si="57"/>
        <v>n.a.</v>
      </c>
    </row>
    <row r="185" spans="1:25">
      <c r="A185" s="4">
        <f t="shared" si="48"/>
        <v>2008</v>
      </c>
      <c r="B185" s="6">
        <v>310830</v>
      </c>
      <c r="C185" s="6"/>
      <c r="E185" s="8">
        <v>343941</v>
      </c>
      <c r="G185">
        <v>330258</v>
      </c>
      <c r="I185" s="23">
        <f t="shared" si="62"/>
        <v>104.14312446632633</v>
      </c>
      <c r="J185" s="24">
        <f t="shared" si="63"/>
        <v>90.373058169860528</v>
      </c>
      <c r="K185" s="15">
        <f t="shared" si="58"/>
        <v>-1.4681948867781642</v>
      </c>
      <c r="L185" s="7">
        <f t="shared" si="64"/>
        <v>0.96915814704299219</v>
      </c>
      <c r="M185" s="7">
        <f t="shared" si="65"/>
        <v>1.7132363958463959</v>
      </c>
      <c r="N185" s="18">
        <f t="shared" si="55"/>
        <v>0</v>
      </c>
      <c r="O185" s="18">
        <f t="shared" si="50"/>
        <v>0</v>
      </c>
      <c r="P185" s="18">
        <f t="shared" si="51"/>
        <v>0</v>
      </c>
      <c r="Q185" s="18">
        <f t="shared" si="52"/>
        <v>1</v>
      </c>
      <c r="R185" s="47" t="str">
        <f t="shared" si="56"/>
        <v>n.a.</v>
      </c>
      <c r="S185" s="47" t="str">
        <f t="shared" si="56"/>
        <v>n.a.</v>
      </c>
      <c r="T185" s="47" t="str">
        <f t="shared" si="56"/>
        <v>n.a.</v>
      </c>
      <c r="U185" s="47">
        <f t="shared" si="56"/>
        <v>0.96915814704299219</v>
      </c>
      <c r="V185" s="47" t="str">
        <f t="shared" si="57"/>
        <v>n.a.</v>
      </c>
      <c r="W185" s="47" t="str">
        <f t="shared" si="57"/>
        <v>n.a.</v>
      </c>
      <c r="X185" s="47" t="str">
        <f t="shared" si="57"/>
        <v>n.a.</v>
      </c>
      <c r="Y185" s="47">
        <f t="shared" si="57"/>
        <v>1.7132363958463959</v>
      </c>
    </row>
    <row r="186" spans="1:25">
      <c r="A186" s="4">
        <v>2009</v>
      </c>
      <c r="B186" s="6">
        <v>324640</v>
      </c>
      <c r="C186" s="6"/>
      <c r="E186" s="8">
        <v>336028</v>
      </c>
      <c r="G186">
        <v>319748</v>
      </c>
      <c r="I186" s="23">
        <f t="shared" si="62"/>
        <v>105.09150956378147</v>
      </c>
      <c r="J186" s="24">
        <f t="shared" si="63"/>
        <v>96.610996702655726</v>
      </c>
      <c r="K186" s="15">
        <f t="shared" si="58"/>
        <v>9.2216057621689629</v>
      </c>
      <c r="L186" s="7">
        <f t="shared" si="64"/>
        <v>-3.1823604575816455</v>
      </c>
      <c r="M186" s="7">
        <f t="shared" si="65"/>
        <v>0.91065550636690862</v>
      </c>
      <c r="N186" s="18">
        <f t="shared" si="55"/>
        <v>0</v>
      </c>
      <c r="O186" s="18">
        <f t="shared" si="50"/>
        <v>0</v>
      </c>
      <c r="P186" s="18">
        <f t="shared" si="51"/>
        <v>0</v>
      </c>
      <c r="Q186" s="18">
        <f t="shared" si="52"/>
        <v>1</v>
      </c>
      <c r="R186" s="47" t="str">
        <f t="shared" si="56"/>
        <v>n.a.</v>
      </c>
      <c r="S186" s="47" t="str">
        <f t="shared" si="56"/>
        <v>n.a.</v>
      </c>
      <c r="T186" s="47" t="str">
        <f t="shared" si="56"/>
        <v>n.a.</v>
      </c>
      <c r="U186" s="47">
        <f t="shared" si="56"/>
        <v>-3.1823604575816455</v>
      </c>
      <c r="V186" s="47" t="str">
        <f t="shared" si="57"/>
        <v>n.a.</v>
      </c>
      <c r="W186" s="47" t="str">
        <f t="shared" si="57"/>
        <v>n.a.</v>
      </c>
      <c r="X186" s="47" t="str">
        <f t="shared" si="57"/>
        <v>n.a.</v>
      </c>
      <c r="Y186" s="47">
        <f t="shared" si="57"/>
        <v>0.91065550636690862</v>
      </c>
    </row>
    <row r="187" spans="1:25">
      <c r="A187" s="4">
        <v>2010</v>
      </c>
      <c r="B187" s="6"/>
      <c r="C187" s="6"/>
      <c r="G187" t="s">
        <v>7</v>
      </c>
      <c r="I187" s="23" t="s">
        <v>7</v>
      </c>
      <c r="R187" s="48"/>
      <c r="S187" s="48"/>
      <c r="T187" s="48"/>
      <c r="U187" s="48"/>
      <c r="V187" s="48"/>
      <c r="W187" s="48"/>
      <c r="X187" s="48"/>
      <c r="Y187" s="48"/>
    </row>
    <row r="188" spans="1:25">
      <c r="A188" s="19" t="s">
        <v>221</v>
      </c>
      <c r="B188" s="6"/>
      <c r="C188" s="6"/>
      <c r="M188" s="116">
        <f>SUM(N188:Q188)</f>
        <v>160</v>
      </c>
      <c r="N188" s="18">
        <f>SUM(N13:N186)</f>
        <v>37</v>
      </c>
      <c r="O188" s="18">
        <f>SUM(O13:O186)</f>
        <v>60</v>
      </c>
      <c r="P188" s="18">
        <f>SUM(P13:P186)</f>
        <v>32</v>
      </c>
      <c r="Q188" s="18">
        <f>SUM(Q13:Q186)</f>
        <v>31</v>
      </c>
      <c r="R188" s="47">
        <f>AVERAGE(R13:R186)</f>
        <v>2.9562892551542133</v>
      </c>
      <c r="S188" s="47">
        <f t="shared" ref="S188:X188" si="66">AVERAGE(S57:S186)</f>
        <v>2.5920024123377328</v>
      </c>
      <c r="T188" s="47">
        <f t="shared" si="66"/>
        <v>2.0976137405757997</v>
      </c>
      <c r="U188" s="47">
        <f>AVERAGE(U57:U186)</f>
        <v>3.262195667552465</v>
      </c>
      <c r="V188" s="47">
        <f t="shared" si="66"/>
        <v>1.0395233156169414</v>
      </c>
      <c r="W188" s="47">
        <f t="shared" si="66"/>
        <v>2.0045994091123629</v>
      </c>
      <c r="X188" s="47">
        <f t="shared" si="66"/>
        <v>2.9984215218000334</v>
      </c>
      <c r="Y188" s="47">
        <f>AVERAGE(Y57:Y186)</f>
        <v>3.1535516107057084</v>
      </c>
    </row>
    <row r="189" spans="1:25">
      <c r="A189" s="19" t="s">
        <v>222</v>
      </c>
      <c r="B189" s="6"/>
      <c r="C189" s="6"/>
      <c r="N189" s="3"/>
      <c r="O189" s="3"/>
      <c r="P189" s="3"/>
      <c r="Q189" s="3"/>
      <c r="R189" s="47">
        <f>MEDIAN(R13:R186)</f>
        <v>2.7651558208795946</v>
      </c>
      <c r="S189" s="47">
        <f t="shared" ref="S189:Y189" si="67">MEDIAN(S13:S186)</f>
        <v>2.766640327923231</v>
      </c>
      <c r="T189" s="47">
        <f t="shared" si="67"/>
        <v>2.5931052656536391</v>
      </c>
      <c r="U189" s="47">
        <f t="shared" si="67"/>
        <v>2.7304768974765414</v>
      </c>
      <c r="V189" s="47">
        <f t="shared" si="67"/>
        <v>6.1328749018829676E-2</v>
      </c>
      <c r="W189" s="47">
        <f t="shared" si="67"/>
        <v>1.0779115567859598</v>
      </c>
      <c r="X189" s="47">
        <f t="shared" si="67"/>
        <v>2.281865719943621</v>
      </c>
      <c r="Y189" s="47">
        <f t="shared" si="67"/>
        <v>2.2796949782483589</v>
      </c>
    </row>
    <row r="190" spans="1:25">
      <c r="A190" t="s">
        <v>223</v>
      </c>
      <c r="B190" s="6"/>
      <c r="C190" s="6"/>
      <c r="M190" s="116">
        <f>SUM(N190:Q190)</f>
        <v>63</v>
      </c>
      <c r="N190" s="18">
        <f>SUM(N124:N186)</f>
        <v>0</v>
      </c>
      <c r="O190" s="18">
        <f>SUM(O124:O186)</f>
        <v>17</v>
      </c>
      <c r="P190" s="18">
        <f>SUM(P124:P186)</f>
        <v>21</v>
      </c>
      <c r="Q190" s="18">
        <f>SUM(Q124:Q186)</f>
        <v>25</v>
      </c>
      <c r="R190" s="47" t="s">
        <v>6</v>
      </c>
      <c r="S190" s="47">
        <f>AVERAGE(S124:S186)</f>
        <v>4.1916548031732246</v>
      </c>
      <c r="T190" s="47">
        <f t="shared" ref="T190:Y190" si="68">AVERAGE(T124:T186)</f>
        <v>3.0798678659476209</v>
      </c>
      <c r="U190" s="47">
        <f t="shared" si="68"/>
        <v>2.5668283835869388</v>
      </c>
      <c r="V190" s="47" t="s">
        <v>6</v>
      </c>
      <c r="W190" s="47">
        <f t="shared" si="68"/>
        <v>5.800083334085139</v>
      </c>
      <c r="X190" s="47">
        <f t="shared" si="68"/>
        <v>3.1761189059539623</v>
      </c>
      <c r="Y190" s="47">
        <f t="shared" si="68"/>
        <v>2.5406534805446892</v>
      </c>
    </row>
    <row r="191" spans="1:25">
      <c r="A191" s="19" t="s">
        <v>224</v>
      </c>
      <c r="B191" s="6"/>
      <c r="C191" s="6"/>
      <c r="N191" s="3"/>
      <c r="O191" s="3"/>
      <c r="P191" s="3"/>
      <c r="Q191" s="3"/>
      <c r="R191" s="47" t="s">
        <v>6</v>
      </c>
      <c r="S191" s="47">
        <f>MEDIAN(S124:S186)</f>
        <v>4.0078429011898065</v>
      </c>
      <c r="T191" s="47">
        <f>MEDIAN(T124:T186)</f>
        <v>2.93107974499347</v>
      </c>
      <c r="U191" s="47">
        <f>MEDIAN(U124:U186)</f>
        <v>2.1018225781429756</v>
      </c>
      <c r="V191" s="47" t="s">
        <v>6</v>
      </c>
      <c r="W191" s="47">
        <f>MEDIAN(W124:W186)</f>
        <v>5.0120005330242856</v>
      </c>
      <c r="X191" s="47">
        <f>MEDIAN(X124:X186)</f>
        <v>2.2642257616813266</v>
      </c>
      <c r="Y191" s="47">
        <f>MEDIAN(Y124:Y186)</f>
        <v>2.1818658397815494</v>
      </c>
    </row>
    <row r="192" spans="1:25">
      <c r="B192" s="6"/>
      <c r="C192" s="6"/>
      <c r="R192" s="48"/>
      <c r="S192" s="48"/>
      <c r="T192" s="48"/>
      <c r="U192" s="48"/>
      <c r="V192" s="48"/>
      <c r="W192" s="48"/>
      <c r="X192" s="48"/>
      <c r="Y192" s="48"/>
    </row>
    <row r="193" spans="2:25">
      <c r="B193" s="6"/>
      <c r="C193" s="6"/>
      <c r="R193" s="48"/>
      <c r="S193" s="48"/>
      <c r="T193" s="48"/>
      <c r="U193" s="48"/>
      <c r="V193" s="48"/>
      <c r="W193" s="48"/>
      <c r="X193" s="48"/>
      <c r="Y193" s="48"/>
    </row>
    <row r="194" spans="2:25">
      <c r="B194" s="6"/>
      <c r="C194" s="6"/>
      <c r="R194" s="48"/>
      <c r="S194" s="48"/>
      <c r="T194" s="48"/>
      <c r="U194" s="48"/>
      <c r="V194" s="48"/>
      <c r="W194" s="48"/>
      <c r="X194" s="48"/>
      <c r="Y194" s="48"/>
    </row>
    <row r="195" spans="2:25">
      <c r="B195" s="6"/>
      <c r="C195" s="6"/>
      <c r="R195" s="48"/>
      <c r="S195" s="48"/>
      <c r="T195" s="48"/>
      <c r="U195" s="48"/>
      <c r="V195" s="48"/>
      <c r="W195" s="48"/>
      <c r="X195" s="48"/>
      <c r="Y195" s="48"/>
    </row>
    <row r="196" spans="2:25">
      <c r="B196" s="6"/>
      <c r="C196" s="6"/>
      <c r="R196" s="48"/>
      <c r="S196" s="48"/>
      <c r="T196" s="48"/>
      <c r="U196" s="48"/>
      <c r="V196" s="48"/>
      <c r="W196" s="48"/>
      <c r="X196" s="48"/>
      <c r="Y196" s="48"/>
    </row>
    <row r="197" spans="2:25">
      <c r="B197" s="6"/>
      <c r="C197" s="6"/>
      <c r="R197" s="48"/>
      <c r="S197" s="48"/>
      <c r="T197" s="48"/>
      <c r="U197" s="48"/>
      <c r="V197" s="48"/>
      <c r="W197" s="48"/>
      <c r="X197" s="48"/>
      <c r="Y197" s="48"/>
    </row>
    <row r="198" spans="2:25">
      <c r="B198" s="6"/>
      <c r="C198" s="6"/>
      <c r="R198" s="48"/>
      <c r="S198" s="48"/>
      <c r="T198" s="48"/>
      <c r="U198" s="48"/>
      <c r="V198" s="48"/>
      <c r="W198" s="48"/>
      <c r="X198" s="48"/>
      <c r="Y198" s="48"/>
    </row>
    <row r="199" spans="2:25">
      <c r="B199" s="6"/>
      <c r="C199" s="6"/>
      <c r="R199" s="48"/>
      <c r="S199" s="48"/>
      <c r="T199" s="48"/>
      <c r="U199" s="48"/>
      <c r="V199" s="48"/>
      <c r="W199" s="48"/>
      <c r="X199" s="48"/>
      <c r="Y199" s="48"/>
    </row>
    <row r="200" spans="2:25">
      <c r="B200" s="6"/>
      <c r="C200" s="6"/>
      <c r="R200" s="48"/>
      <c r="S200" s="48"/>
      <c r="T200" s="48"/>
      <c r="U200" s="48"/>
      <c r="V200" s="48"/>
      <c r="W200" s="48"/>
      <c r="X200" s="48"/>
      <c r="Y200" s="48"/>
    </row>
    <row r="201" spans="2:25">
      <c r="B201" s="6"/>
      <c r="C201" s="6"/>
      <c r="R201" s="48"/>
      <c r="S201" s="48"/>
      <c r="T201" s="48"/>
      <c r="U201" s="48"/>
      <c r="V201" s="48"/>
      <c r="W201" s="48"/>
      <c r="X201" s="48"/>
      <c r="Y201" s="48"/>
    </row>
    <row r="202" spans="2:25">
      <c r="B202" s="6"/>
      <c r="C202" s="6"/>
      <c r="R202" s="48"/>
      <c r="S202" s="48"/>
      <c r="T202" s="48"/>
      <c r="U202" s="48"/>
      <c r="V202" s="48"/>
      <c r="W202" s="48"/>
      <c r="X202" s="48"/>
      <c r="Y202" s="48"/>
    </row>
    <row r="203" spans="2:25">
      <c r="B203" s="6"/>
      <c r="C203" s="6"/>
      <c r="R203" s="48"/>
      <c r="S203" s="48"/>
      <c r="T203" s="48"/>
      <c r="U203" s="48"/>
      <c r="V203" s="48"/>
      <c r="W203" s="48"/>
      <c r="X203" s="48"/>
      <c r="Y203" s="48"/>
    </row>
    <row r="204" spans="2:25">
      <c r="B204" s="6"/>
      <c r="C204" s="6"/>
      <c r="R204" s="48"/>
      <c r="S204" s="48"/>
      <c r="T204" s="48"/>
      <c r="U204" s="48"/>
      <c r="V204" s="48"/>
      <c r="W204" s="48"/>
      <c r="X204" s="48"/>
      <c r="Y204" s="48"/>
    </row>
    <row r="205" spans="2:25">
      <c r="B205" s="1"/>
      <c r="C205" s="1"/>
      <c r="R205" s="48"/>
      <c r="S205" s="48"/>
      <c r="T205" s="48"/>
      <c r="U205" s="48"/>
      <c r="V205" s="48"/>
      <c r="W205" s="48"/>
      <c r="X205" s="48"/>
      <c r="Y205" s="48"/>
    </row>
    <row r="206" spans="2:25">
      <c r="B206" s="1"/>
      <c r="C206" s="1"/>
      <c r="R206" s="48"/>
      <c r="S206" s="48"/>
      <c r="T206" s="48"/>
      <c r="U206" s="48"/>
      <c r="V206" s="48"/>
      <c r="W206" s="48"/>
      <c r="X206" s="48"/>
      <c r="Y206" s="48"/>
    </row>
    <row r="207" spans="2:25">
      <c r="B207" s="1"/>
      <c r="C207" s="1"/>
      <c r="R207" s="48"/>
      <c r="S207" s="48"/>
      <c r="T207" s="48"/>
      <c r="U207" s="48"/>
      <c r="V207" s="48"/>
      <c r="W207" s="48"/>
      <c r="X207" s="48"/>
      <c r="Y207" s="48"/>
    </row>
    <row r="208" spans="2:25">
      <c r="B208" s="1"/>
      <c r="C208" s="1"/>
      <c r="R208" s="48"/>
      <c r="S208" s="48"/>
      <c r="T208" s="48"/>
      <c r="U208" s="48"/>
      <c r="V208" s="48"/>
      <c r="W208" s="48"/>
      <c r="X208" s="48"/>
      <c r="Y208" s="48"/>
    </row>
    <row r="209" spans="2:25">
      <c r="B209" s="1"/>
      <c r="C209" s="1"/>
      <c r="R209" s="48"/>
      <c r="S209" s="48"/>
      <c r="T209" s="48"/>
      <c r="U209" s="48"/>
      <c r="V209" s="48"/>
      <c r="W209" s="48"/>
      <c r="X209" s="48"/>
      <c r="Y209" s="48"/>
    </row>
    <row r="210" spans="2:25">
      <c r="B210" s="1"/>
      <c r="C210" s="1"/>
      <c r="R210" s="48"/>
      <c r="S210" s="48"/>
      <c r="T210" s="48"/>
      <c r="U210" s="48"/>
      <c r="V210" s="48"/>
      <c r="W210" s="48"/>
      <c r="X210" s="48"/>
      <c r="Y210" s="48"/>
    </row>
    <row r="211" spans="2:25">
      <c r="B211" s="1"/>
      <c r="C211" s="1"/>
      <c r="R211" s="48"/>
      <c r="S211" s="48"/>
      <c r="T211" s="48"/>
      <c r="U211" s="48"/>
      <c r="V211" s="48"/>
      <c r="W211" s="48"/>
      <c r="X211" s="48"/>
      <c r="Y211" s="48"/>
    </row>
    <row r="212" spans="2:25">
      <c r="B212" s="1"/>
      <c r="C212" s="1"/>
      <c r="R212" s="48"/>
      <c r="S212" s="48"/>
      <c r="T212" s="48"/>
      <c r="U212" s="48"/>
      <c r="V212" s="48"/>
      <c r="W212" s="48"/>
      <c r="X212" s="48"/>
      <c r="Y212" s="48"/>
    </row>
    <row r="213" spans="2:25">
      <c r="B213" s="1"/>
      <c r="C213" s="1"/>
      <c r="R213" s="48"/>
      <c r="S213" s="48"/>
      <c r="T213" s="48"/>
      <c r="U213" s="48"/>
      <c r="V213" s="48"/>
      <c r="W213" s="48"/>
      <c r="X213" s="48"/>
      <c r="Y213" s="48"/>
    </row>
    <row r="214" spans="2:25">
      <c r="B214" s="1"/>
      <c r="C214" s="1"/>
      <c r="R214" s="48"/>
      <c r="S214" s="48"/>
      <c r="T214" s="48"/>
      <c r="U214" s="48"/>
      <c r="V214" s="48"/>
      <c r="W214" s="48"/>
      <c r="X214" s="48"/>
      <c r="Y214" s="48"/>
    </row>
    <row r="215" spans="2:25">
      <c r="R215" s="48"/>
      <c r="S215" s="48"/>
      <c r="T215" s="48"/>
      <c r="U215" s="48"/>
      <c r="V215" s="48"/>
      <c r="W215" s="48"/>
      <c r="X215" s="48"/>
      <c r="Y215" s="48"/>
    </row>
    <row r="216" spans="2:25">
      <c r="R216" s="48"/>
      <c r="S216" s="48"/>
      <c r="T216" s="48"/>
      <c r="U216" s="48"/>
      <c r="V216" s="48"/>
      <c r="W216" s="48"/>
      <c r="X216" s="48"/>
      <c r="Y216" s="48"/>
    </row>
    <row r="217" spans="2:25">
      <c r="R217" s="48"/>
      <c r="S217" s="48"/>
      <c r="T217" s="48"/>
      <c r="U217" s="48"/>
      <c r="V217" s="48"/>
      <c r="W217" s="48"/>
      <c r="X217" s="48"/>
      <c r="Y217" s="48"/>
    </row>
    <row r="218" spans="2:25">
      <c r="R218" s="48"/>
      <c r="S218" s="48"/>
      <c r="T218" s="48"/>
      <c r="U218" s="48"/>
      <c r="V218" s="48"/>
      <c r="W218" s="48"/>
      <c r="X218" s="48"/>
      <c r="Y218" s="48"/>
    </row>
    <row r="219" spans="2:25">
      <c r="R219" s="48"/>
      <c r="S219" s="48"/>
      <c r="T219" s="48"/>
      <c r="U219" s="48"/>
      <c r="V219" s="48"/>
      <c r="W219" s="48"/>
      <c r="X219" s="48"/>
      <c r="Y219" s="48"/>
    </row>
    <row r="220" spans="2:25">
      <c r="R220" s="48"/>
      <c r="S220" s="48"/>
      <c r="T220" s="48"/>
      <c r="U220" s="48"/>
      <c r="V220" s="48"/>
      <c r="W220" s="48"/>
      <c r="X220" s="48"/>
      <c r="Y220" s="48"/>
    </row>
    <row r="221" spans="2:25">
      <c r="R221" s="48"/>
      <c r="S221" s="48"/>
      <c r="T221" s="48"/>
      <c r="U221" s="48"/>
      <c r="V221" s="48"/>
      <c r="W221" s="48"/>
      <c r="X221" s="48"/>
      <c r="Y221" s="48"/>
    </row>
    <row r="222" spans="2:25">
      <c r="R222" s="48"/>
      <c r="S222" s="48"/>
      <c r="T222" s="48"/>
      <c r="U222" s="48"/>
      <c r="V222" s="48"/>
      <c r="W222" s="48"/>
      <c r="X222" s="48"/>
      <c r="Y222" s="48"/>
    </row>
    <row r="223" spans="2:25">
      <c r="R223" s="48"/>
      <c r="S223" s="48"/>
      <c r="T223" s="48"/>
      <c r="U223" s="48"/>
      <c r="V223" s="48"/>
      <c r="W223" s="48"/>
      <c r="X223" s="48"/>
      <c r="Y223" s="48"/>
    </row>
    <row r="224" spans="2:25">
      <c r="R224" s="48"/>
      <c r="S224" s="48"/>
      <c r="T224" s="48"/>
      <c r="U224" s="48"/>
      <c r="V224" s="48"/>
      <c r="W224" s="48"/>
      <c r="X224" s="48"/>
      <c r="Y224" s="48"/>
    </row>
    <row r="225" spans="18:25">
      <c r="R225" s="48"/>
      <c r="S225" s="48"/>
      <c r="T225" s="48"/>
      <c r="U225" s="48"/>
      <c r="V225" s="48"/>
      <c r="W225" s="48"/>
      <c r="X225" s="48"/>
      <c r="Y225" s="48"/>
    </row>
    <row r="226" spans="18:25">
      <c r="R226" s="48"/>
      <c r="S226" s="48"/>
      <c r="T226" s="48"/>
      <c r="U226" s="48"/>
      <c r="V226" s="48"/>
      <c r="W226" s="48"/>
      <c r="X226" s="48"/>
      <c r="Y226" s="48"/>
    </row>
    <row r="227" spans="18:25">
      <c r="R227" s="48"/>
      <c r="S227" s="48"/>
      <c r="T227" s="48"/>
      <c r="U227" s="48"/>
      <c r="V227" s="48"/>
      <c r="W227" s="48"/>
      <c r="X227" s="48"/>
      <c r="Y227" s="48"/>
    </row>
    <row r="228" spans="18:25">
      <c r="R228" s="48"/>
      <c r="S228" s="48"/>
      <c r="T228" s="48"/>
      <c r="U228" s="48"/>
      <c r="V228" s="48"/>
      <c r="W228" s="48"/>
      <c r="X228" s="48"/>
      <c r="Y228" s="48"/>
    </row>
    <row r="229" spans="18:25">
      <c r="R229" s="48"/>
      <c r="S229" s="48"/>
      <c r="T229" s="48"/>
      <c r="U229" s="48"/>
      <c r="V229" s="48"/>
      <c r="W229" s="48"/>
      <c r="X229" s="48"/>
      <c r="Y229" s="48"/>
    </row>
    <row r="230" spans="18:25">
      <c r="R230" s="48"/>
      <c r="S230" s="48"/>
      <c r="T230" s="48"/>
      <c r="U230" s="48"/>
      <c r="V230" s="48"/>
      <c r="W230" s="48"/>
      <c r="X230" s="48"/>
      <c r="Y230" s="48"/>
    </row>
    <row r="231" spans="18:25">
      <c r="R231" s="48"/>
      <c r="S231" s="48"/>
      <c r="T231" s="48"/>
      <c r="U231" s="48"/>
      <c r="V231" s="48"/>
      <c r="W231" s="48"/>
      <c r="X231" s="48"/>
      <c r="Y231" s="48"/>
    </row>
    <row r="232" spans="18:25">
      <c r="R232" s="48"/>
      <c r="S232" s="48"/>
      <c r="T232" s="48"/>
      <c r="U232" s="48"/>
      <c r="V232" s="48"/>
      <c r="W232" s="48"/>
      <c r="X232" s="48"/>
      <c r="Y232" s="48"/>
    </row>
    <row r="233" spans="18:25">
      <c r="R233" s="48"/>
      <c r="S233" s="48"/>
      <c r="T233" s="48"/>
      <c r="U233" s="48"/>
      <c r="V233" s="48"/>
      <c r="W233" s="48"/>
      <c r="X233" s="48"/>
      <c r="Y233" s="48"/>
    </row>
    <row r="234" spans="18:25">
      <c r="R234" s="48"/>
      <c r="S234" s="48"/>
      <c r="T234" s="48"/>
      <c r="U234" s="48"/>
      <c r="V234" s="48"/>
      <c r="W234" s="48"/>
      <c r="X234" s="48"/>
      <c r="Y234" s="48"/>
    </row>
    <row r="235" spans="18:25">
      <c r="R235" s="48"/>
      <c r="S235" s="48"/>
      <c r="T235" s="48"/>
      <c r="U235" s="48"/>
      <c r="V235" s="48"/>
      <c r="W235" s="48"/>
      <c r="X235" s="48"/>
      <c r="Y235" s="48"/>
    </row>
    <row r="236" spans="18:25">
      <c r="R236" s="48"/>
      <c r="S236" s="48"/>
      <c r="T236" s="48"/>
      <c r="U236" s="48"/>
      <c r="V236" s="48"/>
      <c r="W236" s="48"/>
      <c r="X236" s="48"/>
      <c r="Y236" s="48"/>
    </row>
    <row r="237" spans="18:25">
      <c r="R237" s="48"/>
      <c r="S237" s="48"/>
      <c r="T237" s="48"/>
      <c r="U237" s="48"/>
      <c r="V237" s="48"/>
      <c r="W237" s="48"/>
      <c r="X237" s="48"/>
      <c r="Y237" s="48"/>
    </row>
    <row r="238" spans="18:25">
      <c r="R238" s="48"/>
      <c r="S238" s="48"/>
      <c r="T238" s="48"/>
      <c r="U238" s="48"/>
      <c r="V238" s="48"/>
      <c r="W238" s="48"/>
      <c r="X238" s="48"/>
      <c r="Y238" s="48"/>
    </row>
    <row r="239" spans="18:25">
      <c r="R239" s="48"/>
      <c r="S239" s="48"/>
      <c r="T239" s="48"/>
      <c r="U239" s="48"/>
      <c r="V239" s="48"/>
      <c r="W239" s="48"/>
      <c r="X239" s="48"/>
      <c r="Y239" s="48"/>
    </row>
    <row r="240" spans="18:25">
      <c r="R240" s="48"/>
      <c r="S240" s="48"/>
      <c r="T240" s="48"/>
      <c r="U240" s="48"/>
      <c r="V240" s="48"/>
      <c r="W240" s="48"/>
      <c r="X240" s="48"/>
      <c r="Y240" s="48"/>
    </row>
    <row r="241" spans="18:25">
      <c r="R241" s="48"/>
      <c r="S241" s="48"/>
      <c r="T241" s="48"/>
      <c r="U241" s="48"/>
      <c r="V241" s="48"/>
      <c r="W241" s="48"/>
      <c r="X241" s="48"/>
      <c r="Y241" s="48"/>
    </row>
    <row r="242" spans="18:25">
      <c r="R242" s="48"/>
      <c r="S242" s="48"/>
      <c r="T242" s="48"/>
      <c r="U242" s="48"/>
      <c r="V242" s="48"/>
      <c r="W242" s="48"/>
      <c r="X242" s="48"/>
      <c r="Y242" s="48"/>
    </row>
    <row r="243" spans="18:25">
      <c r="R243" s="48"/>
      <c r="S243" s="48"/>
      <c r="T243" s="48"/>
      <c r="U243" s="48"/>
      <c r="V243" s="48"/>
      <c r="W243" s="48"/>
      <c r="X243" s="48"/>
      <c r="Y243" s="48"/>
    </row>
    <row r="244" spans="18:25">
      <c r="R244" s="48"/>
      <c r="S244" s="48"/>
      <c r="T244" s="48"/>
      <c r="U244" s="48"/>
      <c r="V244" s="48"/>
      <c r="W244" s="48"/>
      <c r="X244" s="48"/>
      <c r="Y244" s="48"/>
    </row>
  </sheetData>
  <mergeCells count="5">
    <mergeCell ref="R1:U1"/>
    <mergeCell ref="V1:Y1"/>
    <mergeCell ref="N2:Q2"/>
    <mergeCell ref="R2:U2"/>
    <mergeCell ref="V2:Y2"/>
  </mergeCells>
  <phoneticPr fontId="14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B299"/>
  <sheetViews>
    <sheetView workbookViewId="0"/>
  </sheetViews>
  <sheetFormatPr defaultRowHeight="15"/>
  <sheetData>
    <row r="1" spans="1:28">
      <c r="A1" s="165" t="s">
        <v>246</v>
      </c>
      <c r="B1" s="166"/>
      <c r="C1" s="167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213" t="s">
        <v>18</v>
      </c>
      <c r="P1" s="214"/>
      <c r="Q1" s="214"/>
      <c r="R1" s="214"/>
      <c r="S1" s="213" t="s">
        <v>15</v>
      </c>
      <c r="T1" s="214"/>
      <c r="U1" s="214"/>
      <c r="V1" s="214"/>
      <c r="W1" s="96"/>
      <c r="X1" s="132"/>
      <c r="Y1" s="132"/>
      <c r="Z1" s="132"/>
      <c r="AA1" s="132"/>
      <c r="AB1" s="132"/>
    </row>
    <row r="2" spans="1:28">
      <c r="A2" s="135"/>
      <c r="B2" s="148"/>
      <c r="C2" s="148"/>
      <c r="D2" s="148"/>
      <c r="E2" s="148"/>
      <c r="F2" s="148"/>
      <c r="G2" s="148"/>
      <c r="H2" s="148"/>
      <c r="I2" s="148"/>
      <c r="J2" s="148"/>
      <c r="K2" s="213" t="s">
        <v>11</v>
      </c>
      <c r="L2" s="214"/>
      <c r="M2" s="214"/>
      <c r="N2" s="214"/>
      <c r="O2" s="213" t="s">
        <v>11</v>
      </c>
      <c r="P2" s="214"/>
      <c r="Q2" s="214"/>
      <c r="R2" s="214"/>
      <c r="S2" s="213" t="s">
        <v>11</v>
      </c>
      <c r="T2" s="214"/>
      <c r="U2" s="214"/>
      <c r="V2" s="214"/>
      <c r="W2" s="96"/>
      <c r="X2" s="132"/>
      <c r="Y2" s="132"/>
      <c r="Z2" s="132"/>
      <c r="AA2" s="132"/>
      <c r="AB2" s="132"/>
    </row>
    <row r="3" spans="1:28">
      <c r="A3" s="135"/>
      <c r="B3" s="148" t="s">
        <v>12</v>
      </c>
      <c r="C3" s="148" t="s">
        <v>12</v>
      </c>
      <c r="D3" s="148" t="s">
        <v>0</v>
      </c>
      <c r="E3" s="148" t="s">
        <v>0</v>
      </c>
      <c r="F3" s="148" t="s">
        <v>2</v>
      </c>
      <c r="G3" s="148" t="s">
        <v>11</v>
      </c>
      <c r="H3" s="148" t="s">
        <v>12</v>
      </c>
      <c r="I3" s="148" t="s">
        <v>2</v>
      </c>
      <c r="J3" s="148" t="s">
        <v>15</v>
      </c>
      <c r="K3" s="102" t="s">
        <v>19</v>
      </c>
      <c r="L3" s="102" t="s">
        <v>20</v>
      </c>
      <c r="M3" s="102" t="s">
        <v>21</v>
      </c>
      <c r="N3" s="102" t="s">
        <v>22</v>
      </c>
      <c r="O3" s="102" t="s">
        <v>19</v>
      </c>
      <c r="P3" s="102" t="s">
        <v>20</v>
      </c>
      <c r="Q3" s="102" t="s">
        <v>21</v>
      </c>
      <c r="R3" s="102" t="s">
        <v>22</v>
      </c>
      <c r="S3" s="102" t="s">
        <v>19</v>
      </c>
      <c r="T3" s="102" t="s">
        <v>20</v>
      </c>
      <c r="U3" s="102" t="s">
        <v>21</v>
      </c>
      <c r="V3" s="102" t="s">
        <v>22</v>
      </c>
      <c r="W3" s="96"/>
      <c r="X3" s="132"/>
      <c r="Y3" s="132"/>
      <c r="Z3" s="132"/>
      <c r="AA3" s="132"/>
      <c r="AB3" s="132"/>
    </row>
    <row r="4" spans="1:28">
      <c r="A4" s="135"/>
      <c r="B4" s="148" t="s">
        <v>7</v>
      </c>
      <c r="C4" s="148"/>
      <c r="D4" s="148" t="s">
        <v>1</v>
      </c>
      <c r="E4" s="148" t="s">
        <v>1</v>
      </c>
      <c r="F4" s="148" t="s">
        <v>1</v>
      </c>
      <c r="G4" s="148"/>
      <c r="H4" s="148" t="s">
        <v>17</v>
      </c>
      <c r="I4" s="148" t="s">
        <v>1</v>
      </c>
      <c r="J4" s="148" t="s">
        <v>14</v>
      </c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3"/>
      <c r="Y4" s="3"/>
      <c r="Z4" s="3"/>
      <c r="AA4" s="3"/>
      <c r="AB4" s="3"/>
    </row>
    <row r="5" spans="1:28">
      <c r="A5" s="130"/>
      <c r="B5" s="96" t="s">
        <v>247</v>
      </c>
      <c r="C5" s="96" t="s">
        <v>245</v>
      </c>
      <c r="D5" s="96" t="s">
        <v>247</v>
      </c>
      <c r="E5" s="96" t="s">
        <v>245</v>
      </c>
      <c r="F5" s="96">
        <v>1990</v>
      </c>
      <c r="G5" s="148" t="s">
        <v>14</v>
      </c>
      <c r="H5" s="96"/>
      <c r="I5" s="96" t="s">
        <v>13</v>
      </c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132"/>
      <c r="Y5" s="132"/>
      <c r="Z5" s="132"/>
      <c r="AA5" s="132"/>
      <c r="AB5" s="132"/>
    </row>
    <row r="6" spans="1:28">
      <c r="A6" s="135"/>
      <c r="B6" s="148"/>
      <c r="C6" s="148"/>
      <c r="D6" s="148" t="s">
        <v>7</v>
      </c>
      <c r="E6" s="148" t="s">
        <v>9</v>
      </c>
      <c r="F6" s="148" t="s">
        <v>7</v>
      </c>
      <c r="G6" s="148"/>
      <c r="H6" s="148"/>
      <c r="I6" s="148" t="s">
        <v>14</v>
      </c>
      <c r="J6" s="148" t="s">
        <v>7</v>
      </c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3"/>
      <c r="Y6" s="3"/>
      <c r="Z6" s="3"/>
      <c r="AA6" s="3"/>
      <c r="AB6" s="3"/>
    </row>
    <row r="7" spans="1:28">
      <c r="A7" s="103">
        <v>1870</v>
      </c>
      <c r="B7" s="132"/>
      <c r="C7" s="132"/>
      <c r="D7" s="132"/>
      <c r="E7" s="148"/>
      <c r="F7" s="51">
        <v>8418.9089999999997</v>
      </c>
      <c r="G7" s="132"/>
      <c r="H7" s="148"/>
      <c r="I7" s="3"/>
      <c r="J7" s="97">
        <v>21.471486590809906</v>
      </c>
      <c r="K7" s="96">
        <f t="shared" ref="K7:K16" si="0">IF(AND(G7&gt;0,G7&lt;30),1,0)</f>
        <v>0</v>
      </c>
      <c r="L7" s="96">
        <f t="shared" ref="L7:L17" si="1">IF(AND($G7&gt;30,$G7&lt;60),1,0)</f>
        <v>0</v>
      </c>
      <c r="M7" s="96">
        <f t="shared" ref="M7:M17" si="2">IF(AND($G7&gt;60,$G7&lt;90),1,0)</f>
        <v>0</v>
      </c>
      <c r="N7" s="96">
        <f t="shared" ref="N7:N17" si="3">IF($G7&gt;90,1,0)</f>
        <v>0</v>
      </c>
      <c r="O7" s="97" t="str">
        <f t="shared" ref="O7:O17" si="4">IF(K7=1,$I7,"n.a.")</f>
        <v>n.a.</v>
      </c>
      <c r="P7" s="97" t="str">
        <f t="shared" ref="P7:P17" si="5">IF(L7=1,$I7,"n.a.")</f>
        <v>n.a.</v>
      </c>
      <c r="Q7" s="97" t="str">
        <f t="shared" ref="Q7:Q17" si="6">IF(M7=1,$I7,"n.a.")</f>
        <v>n.a.</v>
      </c>
      <c r="R7" s="97" t="str">
        <f t="shared" ref="R7:R17" si="7">IF(N7=1,$I7,"n.a.")</f>
        <v>n.a.</v>
      </c>
      <c r="S7" s="97" t="str">
        <f t="shared" ref="S7:S17" si="8">IF(K7=1,$J7,"n.a.")</f>
        <v>n.a.</v>
      </c>
      <c r="T7" s="97" t="str">
        <f t="shared" ref="T7:T17" si="9">IF(L7=1,$J7,"n.a.")</f>
        <v>n.a.</v>
      </c>
      <c r="U7" s="97" t="str">
        <f t="shared" ref="U7:U17" si="10">IF(M7=1,$J7,"n.a.")</f>
        <v>n.a.</v>
      </c>
      <c r="V7" s="97" t="str">
        <f t="shared" ref="V7:V17" si="11">IF(N7=1,$J7,"n.a.")</f>
        <v>n.a.</v>
      </c>
      <c r="W7" s="96"/>
      <c r="X7" s="132"/>
      <c r="Y7" s="132"/>
      <c r="Z7" s="132"/>
      <c r="AA7" s="132"/>
      <c r="AB7" s="132"/>
    </row>
    <row r="8" spans="1:28">
      <c r="A8" s="103">
        <f t="shared" ref="A8:A49" si="12">A7+1</f>
        <v>1871</v>
      </c>
      <c r="B8" s="132"/>
      <c r="C8" s="132"/>
      <c r="D8" s="132"/>
      <c r="E8" s="148"/>
      <c r="F8" s="51">
        <v>9028.6350000000002</v>
      </c>
      <c r="G8" s="132"/>
      <c r="H8" s="148"/>
      <c r="I8" s="149">
        <f t="shared" ref="I8:I21" si="13">100*(F8/F7-1)</f>
        <v>7.2423398328690824</v>
      </c>
      <c r="J8" s="149">
        <v>12.815694943354528</v>
      </c>
      <c r="K8" s="148">
        <f t="shared" si="0"/>
        <v>0</v>
      </c>
      <c r="L8" s="148">
        <f t="shared" si="1"/>
        <v>0</v>
      </c>
      <c r="M8" s="148">
        <f t="shared" si="2"/>
        <v>0</v>
      </c>
      <c r="N8" s="148">
        <f t="shared" si="3"/>
        <v>0</v>
      </c>
      <c r="O8" s="149" t="str">
        <f t="shared" si="4"/>
        <v>n.a.</v>
      </c>
      <c r="P8" s="149" t="str">
        <f t="shared" si="5"/>
        <v>n.a.</v>
      </c>
      <c r="Q8" s="149" t="str">
        <f t="shared" si="6"/>
        <v>n.a.</v>
      </c>
      <c r="R8" s="149" t="str">
        <f t="shared" si="7"/>
        <v>n.a.</v>
      </c>
      <c r="S8" s="149" t="str">
        <f t="shared" si="8"/>
        <v>n.a.</v>
      </c>
      <c r="T8" s="149" t="str">
        <f t="shared" si="9"/>
        <v>n.a.</v>
      </c>
      <c r="U8" s="149" t="str">
        <f t="shared" si="10"/>
        <v>n.a.</v>
      </c>
      <c r="V8" s="149" t="str">
        <f t="shared" si="11"/>
        <v>n.a.</v>
      </c>
      <c r="W8" s="148"/>
      <c r="X8" s="3"/>
      <c r="Y8" s="3"/>
      <c r="Z8" s="3"/>
      <c r="AA8" s="3"/>
      <c r="AB8" s="3"/>
    </row>
    <row r="9" spans="1:28">
      <c r="A9" s="103">
        <f t="shared" si="12"/>
        <v>1872</v>
      </c>
      <c r="B9" s="132"/>
      <c r="C9" s="132"/>
      <c r="D9" s="132"/>
      <c r="E9" s="148"/>
      <c r="F9" s="51">
        <v>9098.9879999999994</v>
      </c>
      <c r="G9" s="132"/>
      <c r="H9" s="148"/>
      <c r="I9" s="149">
        <f t="shared" si="13"/>
        <v>0.77922077922076838</v>
      </c>
      <c r="J9" s="149">
        <v>3.7168119917703413</v>
      </c>
      <c r="K9" s="148">
        <f t="shared" si="0"/>
        <v>0</v>
      </c>
      <c r="L9" s="148">
        <f t="shared" si="1"/>
        <v>0</v>
      </c>
      <c r="M9" s="148">
        <f t="shared" si="2"/>
        <v>0</v>
      </c>
      <c r="N9" s="148">
        <f t="shared" si="3"/>
        <v>0</v>
      </c>
      <c r="O9" s="149" t="str">
        <f t="shared" si="4"/>
        <v>n.a.</v>
      </c>
      <c r="P9" s="149" t="str">
        <f t="shared" si="5"/>
        <v>n.a.</v>
      </c>
      <c r="Q9" s="149" t="str">
        <f t="shared" si="6"/>
        <v>n.a.</v>
      </c>
      <c r="R9" s="149" t="str">
        <f t="shared" si="7"/>
        <v>n.a.</v>
      </c>
      <c r="S9" s="149" t="str">
        <f t="shared" si="8"/>
        <v>n.a.</v>
      </c>
      <c r="T9" s="149" t="str">
        <f t="shared" si="9"/>
        <v>n.a.</v>
      </c>
      <c r="U9" s="149" t="str">
        <f t="shared" si="10"/>
        <v>n.a.</v>
      </c>
      <c r="V9" s="149" t="str">
        <f t="shared" si="11"/>
        <v>n.a.</v>
      </c>
      <c r="W9" s="148"/>
      <c r="X9" s="3"/>
      <c r="Y9" s="3"/>
      <c r="Z9" s="3"/>
      <c r="AA9" s="3"/>
      <c r="AB9" s="3"/>
    </row>
    <row r="10" spans="1:28">
      <c r="A10" s="103">
        <f t="shared" si="12"/>
        <v>1873</v>
      </c>
      <c r="B10" s="132"/>
      <c r="C10" s="132"/>
      <c r="D10" s="132"/>
      <c r="E10" s="148"/>
      <c r="F10" s="51">
        <v>8887.9290000000001</v>
      </c>
      <c r="G10" s="132"/>
      <c r="H10" s="148"/>
      <c r="I10" s="149">
        <f t="shared" si="13"/>
        <v>-2.3195876288659711</v>
      </c>
      <c r="J10" s="149">
        <v>15.799789824184396</v>
      </c>
      <c r="K10" s="148">
        <f t="shared" si="0"/>
        <v>0</v>
      </c>
      <c r="L10" s="148">
        <f t="shared" si="1"/>
        <v>0</v>
      </c>
      <c r="M10" s="148">
        <f t="shared" si="2"/>
        <v>0</v>
      </c>
      <c r="N10" s="148">
        <f t="shared" si="3"/>
        <v>0</v>
      </c>
      <c r="O10" s="149" t="str">
        <f t="shared" si="4"/>
        <v>n.a.</v>
      </c>
      <c r="P10" s="149" t="str">
        <f t="shared" si="5"/>
        <v>n.a.</v>
      </c>
      <c r="Q10" s="149" t="str">
        <f t="shared" si="6"/>
        <v>n.a.</v>
      </c>
      <c r="R10" s="149" t="str">
        <f t="shared" si="7"/>
        <v>n.a.</v>
      </c>
      <c r="S10" s="149" t="str">
        <f t="shared" si="8"/>
        <v>n.a.</v>
      </c>
      <c r="T10" s="149" t="str">
        <f t="shared" si="9"/>
        <v>n.a.</v>
      </c>
      <c r="U10" s="149" t="str">
        <f t="shared" si="10"/>
        <v>n.a.</v>
      </c>
      <c r="V10" s="149" t="str">
        <f t="shared" si="11"/>
        <v>n.a.</v>
      </c>
      <c r="W10" s="148"/>
      <c r="X10" s="3"/>
      <c r="Y10" s="3"/>
      <c r="Z10" s="3"/>
      <c r="AA10" s="3"/>
      <c r="AB10" s="3"/>
    </row>
    <row r="11" spans="1:28">
      <c r="A11" s="103">
        <f t="shared" si="12"/>
        <v>1874</v>
      </c>
      <c r="B11" s="132"/>
      <c r="C11" s="132"/>
      <c r="D11" s="132"/>
      <c r="E11" s="148"/>
      <c r="F11" s="51">
        <v>9286.5959999999995</v>
      </c>
      <c r="G11" s="132"/>
      <c r="H11" s="148"/>
      <c r="I11" s="149">
        <f t="shared" si="13"/>
        <v>4.485488126649062</v>
      </c>
      <c r="J11" s="149">
        <v>-10.494330695815336</v>
      </c>
      <c r="K11" s="148">
        <f t="shared" si="0"/>
        <v>0</v>
      </c>
      <c r="L11" s="148">
        <f t="shared" si="1"/>
        <v>0</v>
      </c>
      <c r="M11" s="148">
        <f t="shared" si="2"/>
        <v>0</v>
      </c>
      <c r="N11" s="148">
        <f t="shared" si="3"/>
        <v>0</v>
      </c>
      <c r="O11" s="149" t="str">
        <f t="shared" si="4"/>
        <v>n.a.</v>
      </c>
      <c r="P11" s="149" t="str">
        <f t="shared" si="5"/>
        <v>n.a.</v>
      </c>
      <c r="Q11" s="149" t="str">
        <f t="shared" si="6"/>
        <v>n.a.</v>
      </c>
      <c r="R11" s="149" t="str">
        <f t="shared" si="7"/>
        <v>n.a.</v>
      </c>
      <c r="S11" s="149" t="str">
        <f t="shared" si="8"/>
        <v>n.a.</v>
      </c>
      <c r="T11" s="149" t="str">
        <f t="shared" si="9"/>
        <v>n.a.</v>
      </c>
      <c r="U11" s="149" t="str">
        <f t="shared" si="10"/>
        <v>n.a.</v>
      </c>
      <c r="V11" s="149" t="str">
        <f t="shared" si="11"/>
        <v>n.a.</v>
      </c>
      <c r="W11" s="148"/>
      <c r="X11" s="3"/>
      <c r="Y11" s="3"/>
      <c r="Z11" s="3"/>
      <c r="AA11" s="3"/>
      <c r="AB11" s="3"/>
    </row>
    <row r="12" spans="1:28">
      <c r="A12" s="103">
        <f t="shared" si="12"/>
        <v>1875</v>
      </c>
      <c r="B12" s="132"/>
      <c r="C12" s="132"/>
      <c r="D12" s="132"/>
      <c r="E12" s="148"/>
      <c r="F12" s="51">
        <v>9333.4979999999996</v>
      </c>
      <c r="G12" s="132"/>
      <c r="H12" s="148"/>
      <c r="I12" s="149">
        <f t="shared" si="13"/>
        <v>0.5050505050504972</v>
      </c>
      <c r="J12" s="149">
        <v>-23.615857826384147</v>
      </c>
      <c r="K12" s="148">
        <f t="shared" si="0"/>
        <v>0</v>
      </c>
      <c r="L12" s="148">
        <f t="shared" si="1"/>
        <v>0</v>
      </c>
      <c r="M12" s="148">
        <f t="shared" si="2"/>
        <v>0</v>
      </c>
      <c r="N12" s="148">
        <f t="shared" si="3"/>
        <v>0</v>
      </c>
      <c r="O12" s="149" t="str">
        <f t="shared" si="4"/>
        <v>n.a.</v>
      </c>
      <c r="P12" s="149" t="str">
        <f t="shared" si="5"/>
        <v>n.a.</v>
      </c>
      <c r="Q12" s="149" t="str">
        <f t="shared" si="6"/>
        <v>n.a.</v>
      </c>
      <c r="R12" s="149" t="str">
        <f t="shared" si="7"/>
        <v>n.a.</v>
      </c>
      <c r="S12" s="149" t="str">
        <f t="shared" si="8"/>
        <v>n.a.</v>
      </c>
      <c r="T12" s="149" t="str">
        <f t="shared" si="9"/>
        <v>n.a.</v>
      </c>
      <c r="U12" s="149" t="str">
        <f t="shared" si="10"/>
        <v>n.a.</v>
      </c>
      <c r="V12" s="149" t="str">
        <f t="shared" si="11"/>
        <v>n.a.</v>
      </c>
      <c r="W12" s="148"/>
      <c r="X12" s="3"/>
      <c r="Y12" s="3"/>
      <c r="Z12" s="3"/>
      <c r="AA12" s="3"/>
      <c r="AB12" s="3"/>
    </row>
    <row r="13" spans="1:28">
      <c r="A13" s="103">
        <f t="shared" si="12"/>
        <v>1876</v>
      </c>
      <c r="B13" s="132"/>
      <c r="C13" s="132"/>
      <c r="D13" s="132"/>
      <c r="E13" s="148"/>
      <c r="F13" s="51">
        <v>9544.5570000000007</v>
      </c>
      <c r="G13" s="132"/>
      <c r="H13" s="148"/>
      <c r="I13" s="149">
        <f t="shared" si="13"/>
        <v>2.2613065326633208</v>
      </c>
      <c r="J13" s="149">
        <v>113.81058911260253</v>
      </c>
      <c r="K13" s="148">
        <f t="shared" si="0"/>
        <v>0</v>
      </c>
      <c r="L13" s="148">
        <f t="shared" si="1"/>
        <v>0</v>
      </c>
      <c r="M13" s="148">
        <f t="shared" si="2"/>
        <v>0</v>
      </c>
      <c r="N13" s="148">
        <f t="shared" si="3"/>
        <v>0</v>
      </c>
      <c r="O13" s="149" t="str">
        <f t="shared" si="4"/>
        <v>n.a.</v>
      </c>
      <c r="P13" s="149" t="str">
        <f t="shared" si="5"/>
        <v>n.a.</v>
      </c>
      <c r="Q13" s="149" t="str">
        <f t="shared" si="6"/>
        <v>n.a.</v>
      </c>
      <c r="R13" s="149" t="str">
        <f t="shared" si="7"/>
        <v>n.a.</v>
      </c>
      <c r="S13" s="149" t="str">
        <f t="shared" si="8"/>
        <v>n.a.</v>
      </c>
      <c r="T13" s="149" t="str">
        <f t="shared" si="9"/>
        <v>n.a.</v>
      </c>
      <c r="U13" s="149" t="str">
        <f t="shared" si="10"/>
        <v>n.a.</v>
      </c>
      <c r="V13" s="149" t="str">
        <f t="shared" si="11"/>
        <v>n.a.</v>
      </c>
      <c r="W13" s="148"/>
      <c r="X13" s="3"/>
      <c r="Y13" s="3"/>
      <c r="Z13" s="3"/>
      <c r="AA13" s="3"/>
      <c r="AB13" s="3"/>
    </row>
    <row r="14" spans="1:28">
      <c r="A14" s="103">
        <f t="shared" si="12"/>
        <v>1877</v>
      </c>
      <c r="B14" s="132"/>
      <c r="C14" s="132"/>
      <c r="D14" s="132"/>
      <c r="E14" s="148"/>
      <c r="F14" s="51">
        <v>9872.8709999999992</v>
      </c>
      <c r="G14" s="132"/>
      <c r="H14" s="148"/>
      <c r="I14" s="149">
        <f t="shared" si="13"/>
        <v>3.4398034398034127</v>
      </c>
      <c r="J14" s="149">
        <v>12.901088169642861</v>
      </c>
      <c r="K14" s="148">
        <f t="shared" si="0"/>
        <v>0</v>
      </c>
      <c r="L14" s="148">
        <f t="shared" si="1"/>
        <v>0</v>
      </c>
      <c r="M14" s="148">
        <f t="shared" si="2"/>
        <v>0</v>
      </c>
      <c r="N14" s="148">
        <f t="shared" si="3"/>
        <v>0</v>
      </c>
      <c r="O14" s="149" t="str">
        <f t="shared" si="4"/>
        <v>n.a.</v>
      </c>
      <c r="P14" s="149" t="str">
        <f t="shared" si="5"/>
        <v>n.a.</v>
      </c>
      <c r="Q14" s="149" t="str">
        <f t="shared" si="6"/>
        <v>n.a.</v>
      </c>
      <c r="R14" s="149" t="str">
        <f t="shared" si="7"/>
        <v>n.a.</v>
      </c>
      <c r="S14" s="149" t="str">
        <f t="shared" si="8"/>
        <v>n.a.</v>
      </c>
      <c r="T14" s="149" t="str">
        <f t="shared" si="9"/>
        <v>n.a.</v>
      </c>
      <c r="U14" s="149" t="str">
        <f t="shared" si="10"/>
        <v>n.a.</v>
      </c>
      <c r="V14" s="149" t="str">
        <f t="shared" si="11"/>
        <v>n.a.</v>
      </c>
      <c r="W14" s="148"/>
      <c r="X14" s="3"/>
      <c r="Y14" s="3"/>
      <c r="Z14" s="3"/>
      <c r="AA14" s="3"/>
      <c r="AB14" s="3"/>
    </row>
    <row r="15" spans="1:28">
      <c r="A15" s="103">
        <f t="shared" si="12"/>
        <v>1878</v>
      </c>
      <c r="B15" s="132"/>
      <c r="C15" s="132"/>
      <c r="D15" s="132"/>
      <c r="E15" s="148"/>
      <c r="F15" s="51">
        <v>10201.184999999999</v>
      </c>
      <c r="G15" s="132"/>
      <c r="H15" s="148"/>
      <c r="I15" s="149">
        <f t="shared" si="13"/>
        <v>3.325415676959631</v>
      </c>
      <c r="J15" s="149">
        <v>-12.353649871798833</v>
      </c>
      <c r="K15" s="148">
        <f t="shared" si="0"/>
        <v>0</v>
      </c>
      <c r="L15" s="148">
        <f t="shared" si="1"/>
        <v>0</v>
      </c>
      <c r="M15" s="148">
        <f t="shared" si="2"/>
        <v>0</v>
      </c>
      <c r="N15" s="148">
        <f t="shared" si="3"/>
        <v>0</v>
      </c>
      <c r="O15" s="149" t="str">
        <f t="shared" si="4"/>
        <v>n.a.</v>
      </c>
      <c r="P15" s="149" t="str">
        <f t="shared" si="5"/>
        <v>n.a.</v>
      </c>
      <c r="Q15" s="149" t="str">
        <f t="shared" si="6"/>
        <v>n.a.</v>
      </c>
      <c r="R15" s="149" t="str">
        <f t="shared" si="7"/>
        <v>n.a.</v>
      </c>
      <c r="S15" s="149" t="str">
        <f t="shared" si="8"/>
        <v>n.a.</v>
      </c>
      <c r="T15" s="149" t="str">
        <f t="shared" si="9"/>
        <v>n.a.</v>
      </c>
      <c r="U15" s="149" t="str">
        <f t="shared" si="10"/>
        <v>n.a.</v>
      </c>
      <c r="V15" s="149" t="str">
        <f t="shared" si="11"/>
        <v>n.a.</v>
      </c>
      <c r="W15" s="148"/>
      <c r="X15" s="3"/>
      <c r="Y15" s="3"/>
      <c r="Z15" s="3"/>
      <c r="AA15" s="3"/>
      <c r="AB15" s="3"/>
    </row>
    <row r="16" spans="1:28">
      <c r="A16" s="103">
        <f t="shared" si="12"/>
        <v>1879</v>
      </c>
      <c r="B16" s="132"/>
      <c r="C16" s="132"/>
      <c r="D16" s="132"/>
      <c r="E16" s="148"/>
      <c r="F16" s="51">
        <v>10130.832</v>
      </c>
      <c r="G16" s="132"/>
      <c r="H16" s="148"/>
      <c r="I16" s="149">
        <f t="shared" si="13"/>
        <v>-0.68965517241378338</v>
      </c>
      <c r="J16" s="149">
        <v>3.6726349922458601</v>
      </c>
      <c r="K16" s="148">
        <f t="shared" si="0"/>
        <v>0</v>
      </c>
      <c r="L16" s="148">
        <f t="shared" si="1"/>
        <v>0</v>
      </c>
      <c r="M16" s="148">
        <f t="shared" si="2"/>
        <v>0</v>
      </c>
      <c r="N16" s="148">
        <f t="shared" si="3"/>
        <v>0</v>
      </c>
      <c r="O16" s="149" t="str">
        <f t="shared" si="4"/>
        <v>n.a.</v>
      </c>
      <c r="P16" s="149" t="str">
        <f t="shared" si="5"/>
        <v>n.a.</v>
      </c>
      <c r="Q16" s="149" t="str">
        <f t="shared" si="6"/>
        <v>n.a.</v>
      </c>
      <c r="R16" s="149" t="str">
        <f t="shared" si="7"/>
        <v>n.a.</v>
      </c>
      <c r="S16" s="149" t="str">
        <f t="shared" si="8"/>
        <v>n.a.</v>
      </c>
      <c r="T16" s="149" t="str">
        <f t="shared" si="9"/>
        <v>n.a.</v>
      </c>
      <c r="U16" s="149" t="str">
        <f t="shared" si="10"/>
        <v>n.a.</v>
      </c>
      <c r="V16" s="149" t="str">
        <f t="shared" si="11"/>
        <v>n.a.</v>
      </c>
      <c r="W16" s="148"/>
      <c r="X16" s="3"/>
      <c r="Y16" s="3"/>
      <c r="Z16" s="3"/>
      <c r="AA16" s="3"/>
      <c r="AB16" s="3"/>
    </row>
    <row r="17" spans="1:28">
      <c r="A17" s="103">
        <f t="shared" si="12"/>
        <v>1880</v>
      </c>
      <c r="B17" s="161">
        <v>4612.5</v>
      </c>
      <c r="C17" s="161"/>
      <c r="D17" s="162">
        <v>6628.7839920948609</v>
      </c>
      <c r="E17" s="96"/>
      <c r="F17" s="51">
        <v>10271.537999999999</v>
      </c>
      <c r="G17" s="97">
        <f t="shared" ref="G17:G50" si="14">100*B17/D17</f>
        <v>69.582897941773709</v>
      </c>
      <c r="H17" s="96"/>
      <c r="I17" s="97">
        <f t="shared" si="13"/>
        <v>1.3888888888888618</v>
      </c>
      <c r="J17" s="97">
        <v>9.5260760182226178</v>
      </c>
      <c r="K17" s="96">
        <f>IF(AND(G17&gt;0,G17&lt;30),1,0)</f>
        <v>0</v>
      </c>
      <c r="L17" s="96">
        <f t="shared" si="1"/>
        <v>0</v>
      </c>
      <c r="M17" s="96">
        <f t="shared" si="2"/>
        <v>1</v>
      </c>
      <c r="N17" s="96">
        <f t="shared" si="3"/>
        <v>0</v>
      </c>
      <c r="O17" s="97" t="str">
        <f t="shared" si="4"/>
        <v>n.a.</v>
      </c>
      <c r="P17" s="97" t="str">
        <f t="shared" si="5"/>
        <v>n.a.</v>
      </c>
      <c r="Q17" s="97">
        <f t="shared" si="6"/>
        <v>1.3888888888888618</v>
      </c>
      <c r="R17" s="97" t="str">
        <f t="shared" si="7"/>
        <v>n.a.</v>
      </c>
      <c r="S17" s="97" t="str">
        <f t="shared" si="8"/>
        <v>n.a.</v>
      </c>
      <c r="T17" s="97" t="str">
        <f t="shared" si="9"/>
        <v>n.a.</v>
      </c>
      <c r="U17" s="97">
        <f t="shared" si="10"/>
        <v>9.5260760182226178</v>
      </c>
      <c r="V17" s="97" t="str">
        <f t="shared" si="11"/>
        <v>n.a.</v>
      </c>
      <c r="W17" s="96"/>
      <c r="X17" s="132"/>
      <c r="Y17" s="132"/>
      <c r="Z17" s="132"/>
      <c r="AA17" s="132"/>
      <c r="AB17" s="132"/>
    </row>
    <row r="18" spans="1:28">
      <c r="A18" s="103">
        <f t="shared" si="12"/>
        <v>1881</v>
      </c>
      <c r="B18" s="161">
        <v>4973.6000000000004</v>
      </c>
      <c r="C18" s="161"/>
      <c r="D18" s="162">
        <v>6901.565217391304</v>
      </c>
      <c r="E18" s="96"/>
      <c r="F18" s="51">
        <v>10693.656000000001</v>
      </c>
      <c r="G18" s="97">
        <f t="shared" si="14"/>
        <v>72.064812014917862</v>
      </c>
      <c r="H18" s="96"/>
      <c r="I18" s="97">
        <f t="shared" si="13"/>
        <v>4.1095890410959068</v>
      </c>
      <c r="J18" s="97">
        <v>-1.3636363636363669</v>
      </c>
      <c r="K18" s="96">
        <f t="shared" ref="K18:K81" si="15">IF(AND(G18&gt;0,G18&lt;30),1,0)</f>
        <v>0</v>
      </c>
      <c r="L18" s="96">
        <f t="shared" ref="L18:L81" si="16">IF(AND($G18&gt;30,$G18&lt;60),1,0)</f>
        <v>0</v>
      </c>
      <c r="M18" s="96">
        <f t="shared" ref="M18:M81" si="17">IF(AND($G18&gt;60,$G18&lt;90),1,0)</f>
        <v>1</v>
      </c>
      <c r="N18" s="96">
        <f t="shared" ref="N18:N81" si="18">IF($G18&gt;90,1,0)</f>
        <v>0</v>
      </c>
      <c r="O18" s="97" t="str">
        <f t="shared" ref="O18:R81" si="19">IF(K18=1,$I18,"n.a.")</f>
        <v>n.a.</v>
      </c>
      <c r="P18" s="97" t="str">
        <f t="shared" si="19"/>
        <v>n.a.</v>
      </c>
      <c r="Q18" s="97">
        <f t="shared" si="19"/>
        <v>4.1095890410959068</v>
      </c>
      <c r="R18" s="97" t="str">
        <f t="shared" si="19"/>
        <v>n.a.</v>
      </c>
      <c r="S18" s="97" t="str">
        <f t="shared" ref="S18:V81" si="20">IF(K18=1,$J18,"n.a.")</f>
        <v>n.a.</v>
      </c>
      <c r="T18" s="97" t="str">
        <f t="shared" si="20"/>
        <v>n.a.</v>
      </c>
      <c r="U18" s="97">
        <f t="shared" si="20"/>
        <v>-1.3636363636363669</v>
      </c>
      <c r="V18" s="97" t="str">
        <f t="shared" si="20"/>
        <v>n.a.</v>
      </c>
      <c r="W18" s="96"/>
      <c r="X18" s="132"/>
      <c r="Y18" s="132"/>
      <c r="Z18" s="132"/>
      <c r="AA18" s="132"/>
      <c r="AB18" s="132"/>
    </row>
    <row r="19" spans="1:28">
      <c r="A19" s="103">
        <f t="shared" si="12"/>
        <v>1882</v>
      </c>
      <c r="B19" s="161">
        <v>5181.3999999999996</v>
      </c>
      <c r="C19" s="161"/>
      <c r="D19" s="162">
        <v>7134.6615118577083</v>
      </c>
      <c r="E19" s="96"/>
      <c r="F19" s="51">
        <v>10764.008999999998</v>
      </c>
      <c r="G19" s="97">
        <f t="shared" si="14"/>
        <v>72.622926699305694</v>
      </c>
      <c r="H19" s="96"/>
      <c r="I19" s="97">
        <f t="shared" si="13"/>
        <v>0.65789473684207955</v>
      </c>
      <c r="J19" s="97">
        <v>0.92165898617511122</v>
      </c>
      <c r="K19" s="96">
        <f t="shared" si="15"/>
        <v>0</v>
      </c>
      <c r="L19" s="96">
        <f t="shared" si="16"/>
        <v>0</v>
      </c>
      <c r="M19" s="96">
        <f t="shared" si="17"/>
        <v>1</v>
      </c>
      <c r="N19" s="96">
        <f t="shared" si="18"/>
        <v>0</v>
      </c>
      <c r="O19" s="97" t="str">
        <f t="shared" si="19"/>
        <v>n.a.</v>
      </c>
      <c r="P19" s="97" t="str">
        <f t="shared" si="19"/>
        <v>n.a.</v>
      </c>
      <c r="Q19" s="97">
        <f t="shared" si="19"/>
        <v>0.65789473684207955</v>
      </c>
      <c r="R19" s="97" t="str">
        <f t="shared" si="19"/>
        <v>n.a.</v>
      </c>
      <c r="S19" s="97" t="str">
        <f t="shared" si="20"/>
        <v>n.a.</v>
      </c>
      <c r="T19" s="97" t="str">
        <f t="shared" si="20"/>
        <v>n.a.</v>
      </c>
      <c r="U19" s="97">
        <f t="shared" si="20"/>
        <v>0.92165898617511122</v>
      </c>
      <c r="V19" s="97" t="str">
        <f t="shared" si="20"/>
        <v>n.a.</v>
      </c>
      <c r="W19" s="96"/>
      <c r="X19" s="132"/>
      <c r="Y19" s="132"/>
      <c r="Z19" s="132"/>
      <c r="AA19" s="132"/>
      <c r="AB19" s="132"/>
    </row>
    <row r="20" spans="1:28">
      <c r="A20" s="103">
        <f t="shared" si="12"/>
        <v>1883</v>
      </c>
      <c r="B20" s="161">
        <v>5272.3</v>
      </c>
      <c r="C20" s="161"/>
      <c r="D20" s="162">
        <v>7164.3038537549401</v>
      </c>
      <c r="E20" s="96"/>
      <c r="F20" s="51">
        <v>11209.578000000001</v>
      </c>
      <c r="G20" s="97">
        <f t="shared" si="14"/>
        <v>73.591239394971964</v>
      </c>
      <c r="H20" s="97">
        <f t="shared" ref="H20:H41" si="21">G20-G17</f>
        <v>4.0083414531982555</v>
      </c>
      <c r="I20" s="97">
        <f t="shared" si="13"/>
        <v>4.1394335511982794</v>
      </c>
      <c r="J20" s="97">
        <v>-1.0273972602739656</v>
      </c>
      <c r="K20" s="96">
        <f t="shared" si="15"/>
        <v>0</v>
      </c>
      <c r="L20" s="96">
        <f t="shared" si="16"/>
        <v>0</v>
      </c>
      <c r="M20" s="96">
        <f t="shared" si="17"/>
        <v>1</v>
      </c>
      <c r="N20" s="96">
        <f t="shared" si="18"/>
        <v>0</v>
      </c>
      <c r="O20" s="97" t="str">
        <f t="shared" si="19"/>
        <v>n.a.</v>
      </c>
      <c r="P20" s="97" t="str">
        <f t="shared" si="19"/>
        <v>n.a.</v>
      </c>
      <c r="Q20" s="97">
        <f t="shared" si="19"/>
        <v>4.1394335511982794</v>
      </c>
      <c r="R20" s="97" t="str">
        <f t="shared" si="19"/>
        <v>n.a.</v>
      </c>
      <c r="S20" s="97" t="str">
        <f t="shared" si="20"/>
        <v>n.a.</v>
      </c>
      <c r="T20" s="97" t="str">
        <f t="shared" si="20"/>
        <v>n.a.</v>
      </c>
      <c r="U20" s="97">
        <f t="shared" si="20"/>
        <v>-1.0273972602739656</v>
      </c>
      <c r="V20" s="97" t="str">
        <f t="shared" si="20"/>
        <v>n.a.</v>
      </c>
      <c r="W20" s="96"/>
      <c r="X20" s="132"/>
      <c r="Y20" s="132"/>
      <c r="Z20" s="132"/>
      <c r="AA20" s="132"/>
      <c r="AB20" s="132"/>
    </row>
    <row r="21" spans="1:28">
      <c r="A21" s="103">
        <f t="shared" si="12"/>
        <v>1884</v>
      </c>
      <c r="B21" s="161">
        <v>5454.9</v>
      </c>
      <c r="C21" s="161"/>
      <c r="D21" s="162">
        <v>7257.7796442687741</v>
      </c>
      <c r="E21" s="96"/>
      <c r="F21" s="51">
        <v>11514.441000000001</v>
      </c>
      <c r="G21" s="97">
        <f t="shared" si="14"/>
        <v>75.159349930216635</v>
      </c>
      <c r="H21" s="97">
        <f t="shared" si="21"/>
        <v>3.0945379152987726</v>
      </c>
      <c r="I21" s="97">
        <f t="shared" si="13"/>
        <v>2.7196652719665204</v>
      </c>
      <c r="J21" s="97">
        <v>-2.5374855824682796</v>
      </c>
      <c r="K21" s="96">
        <f t="shared" si="15"/>
        <v>0</v>
      </c>
      <c r="L21" s="96">
        <f t="shared" si="16"/>
        <v>0</v>
      </c>
      <c r="M21" s="96">
        <f t="shared" si="17"/>
        <v>1</v>
      </c>
      <c r="N21" s="96">
        <f t="shared" si="18"/>
        <v>0</v>
      </c>
      <c r="O21" s="97" t="str">
        <f t="shared" si="19"/>
        <v>n.a.</v>
      </c>
      <c r="P21" s="97" t="str">
        <f t="shared" si="19"/>
        <v>n.a.</v>
      </c>
      <c r="Q21" s="97">
        <f t="shared" si="19"/>
        <v>2.7196652719665204</v>
      </c>
      <c r="R21" s="97" t="str">
        <f t="shared" si="19"/>
        <v>n.a.</v>
      </c>
      <c r="S21" s="97" t="str">
        <f t="shared" si="20"/>
        <v>n.a.</v>
      </c>
      <c r="T21" s="97" t="str">
        <f t="shared" si="20"/>
        <v>n.a.</v>
      </c>
      <c r="U21" s="97">
        <f t="shared" si="20"/>
        <v>-2.5374855824682796</v>
      </c>
      <c r="V21" s="97" t="str">
        <f t="shared" si="20"/>
        <v>n.a.</v>
      </c>
      <c r="W21" s="96"/>
      <c r="X21" s="132"/>
      <c r="Y21" s="132"/>
      <c r="Z21" s="132"/>
      <c r="AA21" s="132"/>
      <c r="AB21" s="132"/>
    </row>
    <row r="22" spans="1:28">
      <c r="A22" s="103">
        <f t="shared" si="12"/>
        <v>1885</v>
      </c>
      <c r="B22" s="161">
        <v>5553.6</v>
      </c>
      <c r="C22" s="161"/>
      <c r="D22" s="162">
        <v>6979.95</v>
      </c>
      <c r="E22" s="96"/>
      <c r="F22" s="51">
        <v>11444.088</v>
      </c>
      <c r="G22" s="97">
        <f t="shared" si="14"/>
        <v>79.56503986418241</v>
      </c>
      <c r="H22" s="97">
        <f t="shared" si="21"/>
        <v>6.9421131648767158</v>
      </c>
      <c r="I22" s="97">
        <f t="shared" ref="I22:I85" si="22">100*(F22/F21-1)</f>
        <v>-0.6109979633401319</v>
      </c>
      <c r="J22" s="97">
        <v>-4.7337278106508895</v>
      </c>
      <c r="K22" s="96">
        <f t="shared" si="15"/>
        <v>0</v>
      </c>
      <c r="L22" s="96">
        <f t="shared" si="16"/>
        <v>0</v>
      </c>
      <c r="M22" s="96">
        <f t="shared" si="17"/>
        <v>1</v>
      </c>
      <c r="N22" s="96">
        <f t="shared" si="18"/>
        <v>0</v>
      </c>
      <c r="O22" s="97" t="str">
        <f t="shared" si="19"/>
        <v>n.a.</v>
      </c>
      <c r="P22" s="97" t="str">
        <f t="shared" si="19"/>
        <v>n.a.</v>
      </c>
      <c r="Q22" s="97">
        <f t="shared" si="19"/>
        <v>-0.6109979633401319</v>
      </c>
      <c r="R22" s="97" t="str">
        <f t="shared" si="19"/>
        <v>n.a.</v>
      </c>
      <c r="S22" s="97" t="str">
        <f t="shared" si="20"/>
        <v>n.a.</v>
      </c>
      <c r="T22" s="97" t="str">
        <f t="shared" si="20"/>
        <v>n.a.</v>
      </c>
      <c r="U22" s="97">
        <f t="shared" si="20"/>
        <v>-4.7337278106508895</v>
      </c>
      <c r="V22" s="97" t="str">
        <f t="shared" si="20"/>
        <v>n.a.</v>
      </c>
      <c r="W22" s="96"/>
      <c r="X22" s="132"/>
      <c r="Y22" s="132"/>
      <c r="Z22" s="132"/>
      <c r="AA22" s="132"/>
      <c r="AB22" s="132"/>
    </row>
    <row r="23" spans="1:28">
      <c r="A23" s="103">
        <f t="shared" si="12"/>
        <v>1886</v>
      </c>
      <c r="B23" s="161">
        <v>5669.8</v>
      </c>
      <c r="C23" s="161"/>
      <c r="D23" s="162">
        <v>6737.905138339921</v>
      </c>
      <c r="E23" s="96"/>
      <c r="F23" s="51">
        <v>11819.303999999998</v>
      </c>
      <c r="G23" s="97">
        <f t="shared" si="14"/>
        <v>84.147815731892607</v>
      </c>
      <c r="H23" s="97">
        <f t="shared" si="21"/>
        <v>10.556576336920642</v>
      </c>
      <c r="I23" s="97">
        <f t="shared" si="22"/>
        <v>3.2786885245901454</v>
      </c>
      <c r="J23" s="97">
        <v>-1.8633540372670843</v>
      </c>
      <c r="K23" s="96">
        <f t="shared" si="15"/>
        <v>0</v>
      </c>
      <c r="L23" s="96">
        <f t="shared" si="16"/>
        <v>0</v>
      </c>
      <c r="M23" s="96">
        <f t="shared" si="17"/>
        <v>1</v>
      </c>
      <c r="N23" s="96">
        <f t="shared" si="18"/>
        <v>0</v>
      </c>
      <c r="O23" s="97" t="str">
        <f t="shared" si="19"/>
        <v>n.a.</v>
      </c>
      <c r="P23" s="97" t="str">
        <f t="shared" si="19"/>
        <v>n.a.</v>
      </c>
      <c r="Q23" s="97">
        <f t="shared" si="19"/>
        <v>3.2786885245901454</v>
      </c>
      <c r="R23" s="97" t="str">
        <f t="shared" si="19"/>
        <v>n.a.</v>
      </c>
      <c r="S23" s="97" t="str">
        <f t="shared" si="20"/>
        <v>n.a.</v>
      </c>
      <c r="T23" s="97" t="str">
        <f t="shared" si="20"/>
        <v>n.a.</v>
      </c>
      <c r="U23" s="97">
        <f t="shared" si="20"/>
        <v>-1.8633540372670843</v>
      </c>
      <c r="V23" s="97" t="str">
        <f t="shared" si="20"/>
        <v>n.a.</v>
      </c>
      <c r="W23" s="96"/>
      <c r="X23" s="132"/>
      <c r="Y23" s="132"/>
      <c r="Z23" s="132"/>
      <c r="AA23" s="132"/>
      <c r="AB23" s="132"/>
    </row>
    <row r="24" spans="1:28">
      <c r="A24" s="103">
        <f t="shared" si="12"/>
        <v>1887</v>
      </c>
      <c r="B24" s="161">
        <v>5992.8</v>
      </c>
      <c r="C24" s="161"/>
      <c r="D24" s="162">
        <v>7205.8715415019769</v>
      </c>
      <c r="E24" s="96"/>
      <c r="F24" s="51">
        <v>12640.089</v>
      </c>
      <c r="G24" s="97">
        <f t="shared" si="14"/>
        <v>83.165512533559166</v>
      </c>
      <c r="H24" s="97">
        <f t="shared" si="21"/>
        <v>8.0061626033425313</v>
      </c>
      <c r="I24" s="97">
        <f t="shared" si="22"/>
        <v>6.9444444444444642</v>
      </c>
      <c r="J24" s="97">
        <v>-2.6582278481012578</v>
      </c>
      <c r="K24" s="96">
        <f t="shared" si="15"/>
        <v>0</v>
      </c>
      <c r="L24" s="96">
        <f t="shared" si="16"/>
        <v>0</v>
      </c>
      <c r="M24" s="96">
        <f t="shared" si="17"/>
        <v>1</v>
      </c>
      <c r="N24" s="96">
        <f t="shared" si="18"/>
        <v>0</v>
      </c>
      <c r="O24" s="97" t="str">
        <f t="shared" si="19"/>
        <v>n.a.</v>
      </c>
      <c r="P24" s="97" t="str">
        <f t="shared" si="19"/>
        <v>n.a.</v>
      </c>
      <c r="Q24" s="97">
        <f t="shared" si="19"/>
        <v>6.9444444444444642</v>
      </c>
      <c r="R24" s="97" t="str">
        <f t="shared" si="19"/>
        <v>n.a.</v>
      </c>
      <c r="S24" s="97" t="str">
        <f t="shared" si="20"/>
        <v>n.a.</v>
      </c>
      <c r="T24" s="97" t="str">
        <f t="shared" si="20"/>
        <v>n.a.</v>
      </c>
      <c r="U24" s="97">
        <f t="shared" si="20"/>
        <v>-2.6582278481012578</v>
      </c>
      <c r="V24" s="97" t="str">
        <f t="shared" si="20"/>
        <v>n.a.</v>
      </c>
      <c r="W24" s="96"/>
      <c r="X24" s="132"/>
      <c r="Y24" s="132"/>
      <c r="Z24" s="132"/>
      <c r="AA24" s="132"/>
      <c r="AB24" s="132"/>
    </row>
    <row r="25" spans="1:28">
      <c r="A25" s="103">
        <f t="shared" si="12"/>
        <v>1888</v>
      </c>
      <c r="B25" s="161">
        <v>5958.8</v>
      </c>
      <c r="C25" s="161"/>
      <c r="D25" s="162">
        <v>7205.4517786561264</v>
      </c>
      <c r="E25" s="96"/>
      <c r="F25" s="51">
        <v>12616.638000000001</v>
      </c>
      <c r="G25" s="97">
        <f t="shared" si="14"/>
        <v>82.698492517166812</v>
      </c>
      <c r="H25" s="97">
        <f t="shared" si="21"/>
        <v>3.1334526529844027</v>
      </c>
      <c r="I25" s="97">
        <f t="shared" si="22"/>
        <v>-0.18552875695732052</v>
      </c>
      <c r="J25" s="97">
        <v>-0.13003901170351995</v>
      </c>
      <c r="K25" s="96">
        <f t="shared" si="15"/>
        <v>0</v>
      </c>
      <c r="L25" s="96">
        <f t="shared" si="16"/>
        <v>0</v>
      </c>
      <c r="M25" s="96">
        <f t="shared" si="17"/>
        <v>1</v>
      </c>
      <c r="N25" s="96">
        <f t="shared" si="18"/>
        <v>0</v>
      </c>
      <c r="O25" s="97" t="str">
        <f t="shared" si="19"/>
        <v>n.a.</v>
      </c>
      <c r="P25" s="97" t="str">
        <f t="shared" si="19"/>
        <v>n.a.</v>
      </c>
      <c r="Q25" s="97">
        <f t="shared" si="19"/>
        <v>-0.18552875695732052</v>
      </c>
      <c r="R25" s="97" t="str">
        <f t="shared" si="19"/>
        <v>n.a.</v>
      </c>
      <c r="S25" s="97" t="str">
        <f t="shared" si="20"/>
        <v>n.a.</v>
      </c>
      <c r="T25" s="97" t="str">
        <f t="shared" si="20"/>
        <v>n.a.</v>
      </c>
      <c r="U25" s="97">
        <f t="shared" si="20"/>
        <v>-0.13003901170351995</v>
      </c>
      <c r="V25" s="97" t="str">
        <f t="shared" si="20"/>
        <v>n.a.</v>
      </c>
      <c r="W25" s="96"/>
      <c r="X25" s="132"/>
      <c r="Y25" s="132"/>
      <c r="Z25" s="132"/>
      <c r="AA25" s="132"/>
      <c r="AB25" s="132"/>
    </row>
    <row r="26" spans="1:28">
      <c r="A26" s="103">
        <f t="shared" si="12"/>
        <v>1889</v>
      </c>
      <c r="B26" s="161">
        <v>6126.5</v>
      </c>
      <c r="C26" s="161"/>
      <c r="D26" s="162">
        <v>7126.8397727272713</v>
      </c>
      <c r="E26" s="96"/>
      <c r="F26" s="51">
        <v>12499.383</v>
      </c>
      <c r="G26" s="97">
        <f t="shared" si="14"/>
        <v>85.963767888323588</v>
      </c>
      <c r="H26" s="97">
        <f t="shared" si="21"/>
        <v>1.8159521564309813</v>
      </c>
      <c r="I26" s="97">
        <f t="shared" si="22"/>
        <v>-0.9293680297397855</v>
      </c>
      <c r="J26" s="97">
        <v>1.953125</v>
      </c>
      <c r="K26" s="96">
        <f t="shared" si="15"/>
        <v>0</v>
      </c>
      <c r="L26" s="96">
        <f t="shared" si="16"/>
        <v>0</v>
      </c>
      <c r="M26" s="96">
        <f t="shared" si="17"/>
        <v>1</v>
      </c>
      <c r="N26" s="96">
        <f t="shared" si="18"/>
        <v>0</v>
      </c>
      <c r="O26" s="97" t="str">
        <f t="shared" si="19"/>
        <v>n.a.</v>
      </c>
      <c r="P26" s="97" t="str">
        <f t="shared" si="19"/>
        <v>n.a.</v>
      </c>
      <c r="Q26" s="97">
        <f t="shared" si="19"/>
        <v>-0.9293680297397855</v>
      </c>
      <c r="R26" s="97" t="str">
        <f t="shared" si="19"/>
        <v>n.a.</v>
      </c>
      <c r="S26" s="97" t="str">
        <f t="shared" si="20"/>
        <v>n.a.</v>
      </c>
      <c r="T26" s="97" t="str">
        <f t="shared" si="20"/>
        <v>n.a.</v>
      </c>
      <c r="U26" s="97">
        <f t="shared" si="20"/>
        <v>1.953125</v>
      </c>
      <c r="V26" s="97" t="str">
        <f t="shared" si="20"/>
        <v>n.a.</v>
      </c>
      <c r="W26" s="96"/>
      <c r="X26" s="132"/>
      <c r="Y26" s="132"/>
      <c r="Z26" s="132"/>
      <c r="AA26" s="132"/>
      <c r="AB26" s="132"/>
    </row>
    <row r="27" spans="1:28">
      <c r="A27" s="103">
        <f t="shared" si="12"/>
        <v>1890</v>
      </c>
      <c r="B27" s="161">
        <v>6357.9</v>
      </c>
      <c r="C27" s="161"/>
      <c r="D27" s="162">
        <v>7464.19861660079</v>
      </c>
      <c r="E27" s="96"/>
      <c r="F27" s="51">
        <v>13179.462</v>
      </c>
      <c r="G27" s="97">
        <f t="shared" si="14"/>
        <v>85.178601569627034</v>
      </c>
      <c r="H27" s="97">
        <f t="shared" si="21"/>
        <v>2.0130890360678677</v>
      </c>
      <c r="I27" s="97">
        <f t="shared" si="22"/>
        <v>5.4409005628517804</v>
      </c>
      <c r="J27" s="97">
        <v>0.25542784163474774</v>
      </c>
      <c r="K27" s="96">
        <f t="shared" si="15"/>
        <v>0</v>
      </c>
      <c r="L27" s="96">
        <f t="shared" si="16"/>
        <v>0</v>
      </c>
      <c r="M27" s="96">
        <f t="shared" si="17"/>
        <v>1</v>
      </c>
      <c r="N27" s="96">
        <f t="shared" si="18"/>
        <v>0</v>
      </c>
      <c r="O27" s="97" t="str">
        <f t="shared" si="19"/>
        <v>n.a.</v>
      </c>
      <c r="P27" s="97" t="str">
        <f t="shared" si="19"/>
        <v>n.a.</v>
      </c>
      <c r="Q27" s="97">
        <f t="shared" si="19"/>
        <v>5.4409005628517804</v>
      </c>
      <c r="R27" s="97" t="str">
        <f t="shared" si="19"/>
        <v>n.a.</v>
      </c>
      <c r="S27" s="97" t="str">
        <f t="shared" si="20"/>
        <v>n.a.</v>
      </c>
      <c r="T27" s="97" t="str">
        <f t="shared" si="20"/>
        <v>n.a.</v>
      </c>
      <c r="U27" s="97">
        <f t="shared" si="20"/>
        <v>0.25542784163474774</v>
      </c>
      <c r="V27" s="97" t="str">
        <f t="shared" si="20"/>
        <v>n.a.</v>
      </c>
      <c r="W27" s="96"/>
      <c r="X27" s="132"/>
      <c r="Y27" s="132"/>
      <c r="Z27" s="132"/>
      <c r="AA27" s="132"/>
      <c r="AB27" s="132"/>
    </row>
    <row r="28" spans="1:28">
      <c r="A28" s="103">
        <f t="shared" si="12"/>
        <v>1891</v>
      </c>
      <c r="B28" s="161">
        <v>6698.2</v>
      </c>
      <c r="C28" s="161"/>
      <c r="D28" s="162">
        <v>7770.1134387351767</v>
      </c>
      <c r="E28" s="96"/>
      <c r="F28" s="51">
        <v>13648.482</v>
      </c>
      <c r="G28" s="97">
        <f t="shared" si="14"/>
        <v>86.204661654081804</v>
      </c>
      <c r="H28" s="97">
        <f t="shared" si="21"/>
        <v>3.5061691369149912</v>
      </c>
      <c r="I28" s="97">
        <f t="shared" si="22"/>
        <v>3.5587188612099752</v>
      </c>
      <c r="J28" s="97">
        <v>2.420382165605095</v>
      </c>
      <c r="K28" s="96">
        <f t="shared" si="15"/>
        <v>0</v>
      </c>
      <c r="L28" s="96">
        <f t="shared" si="16"/>
        <v>0</v>
      </c>
      <c r="M28" s="96">
        <f t="shared" si="17"/>
        <v>1</v>
      </c>
      <c r="N28" s="96">
        <f t="shared" si="18"/>
        <v>0</v>
      </c>
      <c r="O28" s="97" t="str">
        <f t="shared" si="19"/>
        <v>n.a.</v>
      </c>
      <c r="P28" s="97" t="str">
        <f t="shared" si="19"/>
        <v>n.a.</v>
      </c>
      <c r="Q28" s="97">
        <f t="shared" si="19"/>
        <v>3.5587188612099752</v>
      </c>
      <c r="R28" s="97" t="str">
        <f t="shared" si="19"/>
        <v>n.a.</v>
      </c>
      <c r="S28" s="97" t="str">
        <f t="shared" si="20"/>
        <v>n.a.</v>
      </c>
      <c r="T28" s="97" t="str">
        <f t="shared" si="20"/>
        <v>n.a.</v>
      </c>
      <c r="U28" s="97">
        <f t="shared" si="20"/>
        <v>2.420382165605095</v>
      </c>
      <c r="V28" s="97" t="str">
        <f t="shared" si="20"/>
        <v>n.a.</v>
      </c>
      <c r="W28" s="96"/>
      <c r="X28" s="132"/>
      <c r="Y28" s="132"/>
      <c r="Z28" s="132"/>
      <c r="AA28" s="132"/>
      <c r="AB28" s="132"/>
    </row>
    <row r="29" spans="1:28">
      <c r="A29" s="103">
        <f t="shared" si="12"/>
        <v>1892</v>
      </c>
      <c r="B29" s="161">
        <v>6678</v>
      </c>
      <c r="C29" s="161"/>
      <c r="D29" s="162">
        <v>7427.1563241106714</v>
      </c>
      <c r="E29" s="96"/>
      <c r="F29" s="51">
        <v>13953.344999999999</v>
      </c>
      <c r="G29" s="97">
        <f t="shared" si="14"/>
        <v>89.913281861609732</v>
      </c>
      <c r="H29" s="97">
        <f t="shared" si="21"/>
        <v>3.9495139732861446</v>
      </c>
      <c r="I29" s="97">
        <f t="shared" si="22"/>
        <v>2.2336769759450092</v>
      </c>
      <c r="J29" s="97">
        <v>-3.2338308457711573</v>
      </c>
      <c r="K29" s="96">
        <f t="shared" si="15"/>
        <v>0</v>
      </c>
      <c r="L29" s="96">
        <f t="shared" si="16"/>
        <v>0</v>
      </c>
      <c r="M29" s="96">
        <f t="shared" si="17"/>
        <v>1</v>
      </c>
      <c r="N29" s="96">
        <f t="shared" si="18"/>
        <v>0</v>
      </c>
      <c r="O29" s="97" t="str">
        <f t="shared" si="19"/>
        <v>n.a.</v>
      </c>
      <c r="P29" s="97" t="str">
        <f t="shared" si="19"/>
        <v>n.a.</v>
      </c>
      <c r="Q29" s="97">
        <f t="shared" si="19"/>
        <v>2.2336769759450092</v>
      </c>
      <c r="R29" s="97" t="str">
        <f t="shared" si="19"/>
        <v>n.a.</v>
      </c>
      <c r="S29" s="97" t="str">
        <f t="shared" si="20"/>
        <v>n.a.</v>
      </c>
      <c r="T29" s="97" t="str">
        <f t="shared" si="20"/>
        <v>n.a.</v>
      </c>
      <c r="U29" s="97">
        <f t="shared" si="20"/>
        <v>-3.2338308457711573</v>
      </c>
      <c r="V29" s="97" t="str">
        <f t="shared" si="20"/>
        <v>n.a.</v>
      </c>
      <c r="W29" s="96"/>
      <c r="X29" s="132"/>
      <c r="Y29" s="132"/>
      <c r="Z29" s="132"/>
      <c r="AA29" s="132"/>
      <c r="AB29" s="132"/>
    </row>
    <row r="30" spans="1:28">
      <c r="A30" s="103">
        <f t="shared" si="12"/>
        <v>1893</v>
      </c>
      <c r="B30" s="161">
        <v>6893.4</v>
      </c>
      <c r="C30" s="161"/>
      <c r="D30" s="162">
        <v>7661.9527173913029</v>
      </c>
      <c r="E30" s="96"/>
      <c r="F30" s="51">
        <v>14047.148999999999</v>
      </c>
      <c r="G30" s="97">
        <f t="shared" si="14"/>
        <v>89.969231790652771</v>
      </c>
      <c r="H30" s="97">
        <f t="shared" si="21"/>
        <v>4.7906302210257365</v>
      </c>
      <c r="I30" s="97">
        <f t="shared" si="22"/>
        <v>0.67226890756302282</v>
      </c>
      <c r="J30" s="97">
        <v>-0.3856041131105381</v>
      </c>
      <c r="K30" s="96">
        <f t="shared" si="15"/>
        <v>0</v>
      </c>
      <c r="L30" s="96">
        <f t="shared" si="16"/>
        <v>0</v>
      </c>
      <c r="M30" s="96">
        <f t="shared" si="17"/>
        <v>1</v>
      </c>
      <c r="N30" s="96">
        <f t="shared" si="18"/>
        <v>0</v>
      </c>
      <c r="O30" s="97" t="str">
        <f t="shared" si="19"/>
        <v>n.a.</v>
      </c>
      <c r="P30" s="97" t="str">
        <f t="shared" si="19"/>
        <v>n.a.</v>
      </c>
      <c r="Q30" s="97">
        <f t="shared" si="19"/>
        <v>0.67226890756302282</v>
      </c>
      <c r="R30" s="97" t="str">
        <f t="shared" si="19"/>
        <v>n.a.</v>
      </c>
      <c r="S30" s="97" t="str">
        <f t="shared" si="20"/>
        <v>n.a.</v>
      </c>
      <c r="T30" s="97" t="str">
        <f t="shared" si="20"/>
        <v>n.a.</v>
      </c>
      <c r="U30" s="97">
        <f t="shared" si="20"/>
        <v>-0.3856041131105381</v>
      </c>
      <c r="V30" s="97" t="str">
        <f t="shared" si="20"/>
        <v>n.a.</v>
      </c>
      <c r="W30" s="96"/>
      <c r="X30" s="132"/>
      <c r="Y30" s="132"/>
      <c r="Z30" s="132"/>
      <c r="AA30" s="132"/>
      <c r="AB30" s="132"/>
    </row>
    <row r="31" spans="1:28">
      <c r="A31" s="103">
        <f t="shared" si="12"/>
        <v>1894</v>
      </c>
      <c r="B31" s="161">
        <v>6861</v>
      </c>
      <c r="C31" s="161"/>
      <c r="D31" s="162">
        <v>7815.6904150197624</v>
      </c>
      <c r="E31" s="96"/>
      <c r="F31" s="51">
        <v>14867.933999999999</v>
      </c>
      <c r="G31" s="97">
        <f t="shared" si="14"/>
        <v>87.784950985454969</v>
      </c>
      <c r="H31" s="97">
        <f t="shared" si="21"/>
        <v>1.5802893313731659</v>
      </c>
      <c r="I31" s="97">
        <f t="shared" si="22"/>
        <v>5.8430717863105164</v>
      </c>
      <c r="J31" s="97">
        <v>-0.5161290322580725</v>
      </c>
      <c r="K31" s="96">
        <f t="shared" si="15"/>
        <v>0</v>
      </c>
      <c r="L31" s="96">
        <f t="shared" si="16"/>
        <v>0</v>
      </c>
      <c r="M31" s="96">
        <f t="shared" si="17"/>
        <v>1</v>
      </c>
      <c r="N31" s="96">
        <f t="shared" si="18"/>
        <v>0</v>
      </c>
      <c r="O31" s="97" t="str">
        <f t="shared" si="19"/>
        <v>n.a.</v>
      </c>
      <c r="P31" s="97" t="str">
        <f t="shared" si="19"/>
        <v>n.a.</v>
      </c>
      <c r="Q31" s="97">
        <f t="shared" si="19"/>
        <v>5.8430717863105164</v>
      </c>
      <c r="R31" s="97" t="str">
        <f t="shared" si="19"/>
        <v>n.a.</v>
      </c>
      <c r="S31" s="97" t="str">
        <f t="shared" si="20"/>
        <v>n.a.</v>
      </c>
      <c r="T31" s="97" t="str">
        <f t="shared" si="20"/>
        <v>n.a.</v>
      </c>
      <c r="U31" s="97">
        <f t="shared" si="20"/>
        <v>-0.5161290322580725</v>
      </c>
      <c r="V31" s="97" t="str">
        <f t="shared" si="20"/>
        <v>n.a.</v>
      </c>
      <c r="W31" s="96"/>
      <c r="X31" s="132"/>
      <c r="Y31" s="132"/>
      <c r="Z31" s="132"/>
      <c r="AA31" s="132"/>
      <c r="AB31" s="132"/>
    </row>
    <row r="32" spans="1:28">
      <c r="A32" s="103">
        <f t="shared" si="12"/>
        <v>1895</v>
      </c>
      <c r="B32" s="161">
        <v>6952</v>
      </c>
      <c r="C32" s="161"/>
      <c r="D32" s="162">
        <v>8325.4659090909081</v>
      </c>
      <c r="E32" s="96"/>
      <c r="F32" s="51">
        <v>15266.600999999999</v>
      </c>
      <c r="G32" s="97">
        <f t="shared" si="14"/>
        <v>83.502834266714544</v>
      </c>
      <c r="H32" s="97">
        <f t="shared" si="21"/>
        <v>-6.4104475948951887</v>
      </c>
      <c r="I32" s="97">
        <f t="shared" si="22"/>
        <v>2.6813880126183021</v>
      </c>
      <c r="J32" s="97">
        <v>1.6861219195849708</v>
      </c>
      <c r="K32" s="96">
        <f t="shared" si="15"/>
        <v>0</v>
      </c>
      <c r="L32" s="96">
        <f t="shared" si="16"/>
        <v>0</v>
      </c>
      <c r="M32" s="96">
        <f t="shared" si="17"/>
        <v>1</v>
      </c>
      <c r="N32" s="96">
        <f t="shared" si="18"/>
        <v>0</v>
      </c>
      <c r="O32" s="97" t="str">
        <f t="shared" si="19"/>
        <v>n.a.</v>
      </c>
      <c r="P32" s="97" t="str">
        <f t="shared" si="19"/>
        <v>n.a.</v>
      </c>
      <c r="Q32" s="97">
        <f t="shared" si="19"/>
        <v>2.6813880126183021</v>
      </c>
      <c r="R32" s="97" t="str">
        <f t="shared" si="19"/>
        <v>n.a.</v>
      </c>
      <c r="S32" s="97" t="str">
        <f t="shared" si="20"/>
        <v>n.a.</v>
      </c>
      <c r="T32" s="97" t="str">
        <f t="shared" si="20"/>
        <v>n.a.</v>
      </c>
      <c r="U32" s="97">
        <f t="shared" si="20"/>
        <v>1.6861219195849708</v>
      </c>
      <c r="V32" s="97" t="str">
        <f t="shared" si="20"/>
        <v>n.a.</v>
      </c>
      <c r="W32" s="96"/>
      <c r="X32" s="132"/>
      <c r="Y32" s="132"/>
      <c r="Z32" s="132"/>
      <c r="AA32" s="132"/>
      <c r="AB32" s="132"/>
    </row>
    <row r="33" spans="1:28">
      <c r="A33" s="103">
        <f t="shared" si="12"/>
        <v>1896</v>
      </c>
      <c r="B33" s="161">
        <v>6847.6</v>
      </c>
      <c r="C33" s="161"/>
      <c r="D33" s="162">
        <v>7987.8733201581026</v>
      </c>
      <c r="E33" s="96"/>
      <c r="F33" s="51">
        <v>15501.110999999999</v>
      </c>
      <c r="G33" s="97">
        <f t="shared" si="14"/>
        <v>85.724944870113021</v>
      </c>
      <c r="H33" s="97">
        <f t="shared" si="21"/>
        <v>-4.24428692053975</v>
      </c>
      <c r="I33" s="97">
        <f t="shared" si="22"/>
        <v>1.5360983102918668</v>
      </c>
      <c r="J33" s="97">
        <v>-3.9540816326530726</v>
      </c>
      <c r="K33" s="96">
        <f t="shared" si="15"/>
        <v>0</v>
      </c>
      <c r="L33" s="96">
        <f t="shared" si="16"/>
        <v>0</v>
      </c>
      <c r="M33" s="96">
        <f t="shared" si="17"/>
        <v>1</v>
      </c>
      <c r="N33" s="96">
        <f t="shared" si="18"/>
        <v>0</v>
      </c>
      <c r="O33" s="97" t="str">
        <f t="shared" si="19"/>
        <v>n.a.</v>
      </c>
      <c r="P33" s="97" t="str">
        <f t="shared" si="19"/>
        <v>n.a.</v>
      </c>
      <c r="Q33" s="97">
        <f t="shared" si="19"/>
        <v>1.5360983102918668</v>
      </c>
      <c r="R33" s="97" t="str">
        <f t="shared" si="19"/>
        <v>n.a.</v>
      </c>
      <c r="S33" s="97" t="str">
        <f t="shared" si="20"/>
        <v>n.a.</v>
      </c>
      <c r="T33" s="97" t="str">
        <f t="shared" si="20"/>
        <v>n.a.</v>
      </c>
      <c r="U33" s="97">
        <f t="shared" si="20"/>
        <v>-3.9540816326530726</v>
      </c>
      <c r="V33" s="97" t="str">
        <f t="shared" si="20"/>
        <v>n.a.</v>
      </c>
      <c r="W33" s="96"/>
      <c r="X33" s="132"/>
      <c r="Y33" s="132"/>
      <c r="Z33" s="132"/>
      <c r="AA33" s="132"/>
      <c r="AB33" s="132"/>
    </row>
    <row r="34" spans="1:28">
      <c r="A34" s="103">
        <f t="shared" si="12"/>
        <v>1897</v>
      </c>
      <c r="B34" s="161">
        <v>6860</v>
      </c>
      <c r="C34" s="161"/>
      <c r="D34" s="162">
        <v>7890.9726284584976</v>
      </c>
      <c r="E34" s="96"/>
      <c r="F34" s="51">
        <v>15829.424999999999</v>
      </c>
      <c r="G34" s="97">
        <f t="shared" si="14"/>
        <v>86.934783872645383</v>
      </c>
      <c r="H34" s="97">
        <f t="shared" si="21"/>
        <v>-0.85016711280958646</v>
      </c>
      <c r="I34" s="97">
        <f t="shared" si="22"/>
        <v>2.1180030257186067</v>
      </c>
      <c r="J34" s="97">
        <v>2.5232403718459473</v>
      </c>
      <c r="K34" s="96">
        <f t="shared" si="15"/>
        <v>0</v>
      </c>
      <c r="L34" s="96">
        <f t="shared" si="16"/>
        <v>0</v>
      </c>
      <c r="M34" s="96">
        <f t="shared" si="17"/>
        <v>1</v>
      </c>
      <c r="N34" s="96">
        <f t="shared" si="18"/>
        <v>0</v>
      </c>
      <c r="O34" s="97" t="str">
        <f t="shared" si="19"/>
        <v>n.a.</v>
      </c>
      <c r="P34" s="97" t="str">
        <f t="shared" si="19"/>
        <v>n.a.</v>
      </c>
      <c r="Q34" s="97">
        <f t="shared" si="19"/>
        <v>2.1180030257186067</v>
      </c>
      <c r="R34" s="97" t="str">
        <f t="shared" si="19"/>
        <v>n.a.</v>
      </c>
      <c r="S34" s="97" t="str">
        <f t="shared" si="20"/>
        <v>n.a.</v>
      </c>
      <c r="T34" s="97" t="str">
        <f t="shared" si="20"/>
        <v>n.a.</v>
      </c>
      <c r="U34" s="97">
        <f t="shared" si="20"/>
        <v>2.5232403718459473</v>
      </c>
      <c r="V34" s="97" t="str">
        <f t="shared" si="20"/>
        <v>n.a.</v>
      </c>
      <c r="W34" s="96"/>
      <c r="X34" s="132"/>
      <c r="Y34" s="132"/>
      <c r="Z34" s="132"/>
      <c r="AA34" s="132"/>
      <c r="AB34" s="132"/>
    </row>
    <row r="35" spans="1:28">
      <c r="A35" s="103">
        <f t="shared" si="12"/>
        <v>1898</v>
      </c>
      <c r="B35" s="161">
        <v>6862.4</v>
      </c>
      <c r="C35" s="161"/>
      <c r="D35" s="162">
        <v>8417.3090909090915</v>
      </c>
      <c r="E35" s="96"/>
      <c r="F35" s="51">
        <v>16720.563000000002</v>
      </c>
      <c r="G35" s="97">
        <f t="shared" si="14"/>
        <v>81.527242565103933</v>
      </c>
      <c r="H35" s="97">
        <f t="shared" si="21"/>
        <v>-1.975591701610611</v>
      </c>
      <c r="I35" s="97">
        <f t="shared" si="22"/>
        <v>5.6296296296296511</v>
      </c>
      <c r="J35" s="97">
        <v>3.2383419689119064</v>
      </c>
      <c r="K35" s="96">
        <f t="shared" si="15"/>
        <v>0</v>
      </c>
      <c r="L35" s="96">
        <f t="shared" si="16"/>
        <v>0</v>
      </c>
      <c r="M35" s="96">
        <f t="shared" si="17"/>
        <v>1</v>
      </c>
      <c r="N35" s="96">
        <f t="shared" si="18"/>
        <v>0</v>
      </c>
      <c r="O35" s="97" t="str">
        <f t="shared" si="19"/>
        <v>n.a.</v>
      </c>
      <c r="P35" s="97" t="str">
        <f t="shared" si="19"/>
        <v>n.a.</v>
      </c>
      <c r="Q35" s="97">
        <f t="shared" si="19"/>
        <v>5.6296296296296511</v>
      </c>
      <c r="R35" s="97" t="str">
        <f t="shared" si="19"/>
        <v>n.a.</v>
      </c>
      <c r="S35" s="97" t="str">
        <f t="shared" si="20"/>
        <v>n.a.</v>
      </c>
      <c r="T35" s="97" t="str">
        <f t="shared" si="20"/>
        <v>n.a.</v>
      </c>
      <c r="U35" s="97">
        <f t="shared" si="20"/>
        <v>3.2383419689119064</v>
      </c>
      <c r="V35" s="97" t="str">
        <f t="shared" si="20"/>
        <v>n.a.</v>
      </c>
      <c r="W35" s="96"/>
      <c r="X35" s="132"/>
      <c r="Y35" s="132"/>
      <c r="Z35" s="132"/>
      <c r="AA35" s="132"/>
      <c r="AB35" s="132"/>
    </row>
    <row r="36" spans="1:28">
      <c r="A36" s="103">
        <f t="shared" si="12"/>
        <v>1899</v>
      </c>
      <c r="B36" s="161">
        <v>6942.8</v>
      </c>
      <c r="C36" s="161"/>
      <c r="D36" s="162">
        <v>8873.4782608695659</v>
      </c>
      <c r="E36" s="96"/>
      <c r="F36" s="51">
        <v>17072.328000000001</v>
      </c>
      <c r="G36" s="97">
        <f t="shared" si="14"/>
        <v>78.242148071929051</v>
      </c>
      <c r="H36" s="97">
        <f t="shared" si="21"/>
        <v>-7.4827967981839691</v>
      </c>
      <c r="I36" s="97">
        <f t="shared" si="22"/>
        <v>2.1037868162692819</v>
      </c>
      <c r="J36" s="97">
        <v>0</v>
      </c>
      <c r="K36" s="96">
        <f t="shared" si="15"/>
        <v>0</v>
      </c>
      <c r="L36" s="96">
        <f t="shared" si="16"/>
        <v>0</v>
      </c>
      <c r="M36" s="96">
        <f t="shared" si="17"/>
        <v>1</v>
      </c>
      <c r="N36" s="96">
        <f t="shared" si="18"/>
        <v>0</v>
      </c>
      <c r="O36" s="97" t="str">
        <f t="shared" si="19"/>
        <v>n.a.</v>
      </c>
      <c r="P36" s="97" t="str">
        <f t="shared" si="19"/>
        <v>n.a.</v>
      </c>
      <c r="Q36" s="97">
        <f t="shared" si="19"/>
        <v>2.1037868162692819</v>
      </c>
      <c r="R36" s="97" t="str">
        <f t="shared" si="19"/>
        <v>n.a.</v>
      </c>
      <c r="S36" s="97" t="str">
        <f t="shared" si="20"/>
        <v>n.a.</v>
      </c>
      <c r="T36" s="97" t="str">
        <f t="shared" si="20"/>
        <v>n.a.</v>
      </c>
      <c r="U36" s="97">
        <f t="shared" si="20"/>
        <v>0</v>
      </c>
      <c r="V36" s="97" t="str">
        <f t="shared" si="20"/>
        <v>n.a.</v>
      </c>
      <c r="W36" s="96"/>
      <c r="X36" s="132"/>
      <c r="Y36" s="132"/>
      <c r="Z36" s="132"/>
      <c r="AA36" s="132"/>
      <c r="AB36" s="132"/>
    </row>
    <row r="37" spans="1:28">
      <c r="A37" s="103">
        <f t="shared" si="12"/>
        <v>1900</v>
      </c>
      <c r="B37" s="161">
        <v>7227.3</v>
      </c>
      <c r="C37" s="161"/>
      <c r="D37" s="162">
        <v>8906.4450592885387</v>
      </c>
      <c r="E37" s="96"/>
      <c r="F37" s="51">
        <v>17213.034</v>
      </c>
      <c r="G37" s="97">
        <f t="shared" si="14"/>
        <v>81.146854349734554</v>
      </c>
      <c r="H37" s="97">
        <f t="shared" si="21"/>
        <v>-5.7879295229108294</v>
      </c>
      <c r="I37" s="97">
        <f t="shared" si="22"/>
        <v>0.82417582417582125</v>
      </c>
      <c r="J37" s="97">
        <v>-1.129234629861986</v>
      </c>
      <c r="K37" s="96">
        <f t="shared" si="15"/>
        <v>0</v>
      </c>
      <c r="L37" s="96">
        <f t="shared" si="16"/>
        <v>0</v>
      </c>
      <c r="M37" s="96">
        <f t="shared" si="17"/>
        <v>1</v>
      </c>
      <c r="N37" s="96">
        <f t="shared" si="18"/>
        <v>0</v>
      </c>
      <c r="O37" s="97" t="str">
        <f t="shared" si="19"/>
        <v>n.a.</v>
      </c>
      <c r="P37" s="97" t="str">
        <f t="shared" si="19"/>
        <v>n.a.</v>
      </c>
      <c r="Q37" s="97">
        <f t="shared" si="19"/>
        <v>0.82417582417582125</v>
      </c>
      <c r="R37" s="97" t="str">
        <f t="shared" si="19"/>
        <v>n.a.</v>
      </c>
      <c r="S37" s="97" t="str">
        <f t="shared" si="20"/>
        <v>n.a.</v>
      </c>
      <c r="T37" s="97" t="str">
        <f t="shared" si="20"/>
        <v>n.a.</v>
      </c>
      <c r="U37" s="97">
        <f t="shared" si="20"/>
        <v>-1.129234629861986</v>
      </c>
      <c r="V37" s="97" t="str">
        <f t="shared" si="20"/>
        <v>n.a.</v>
      </c>
      <c r="W37" s="96"/>
      <c r="X37" s="132"/>
      <c r="Y37" s="132"/>
      <c r="Z37" s="132"/>
      <c r="AA37" s="132"/>
      <c r="AB37" s="132"/>
    </row>
    <row r="38" spans="1:28">
      <c r="A38" s="103">
        <f t="shared" si="12"/>
        <v>1901</v>
      </c>
      <c r="B38" s="161">
        <v>7209.8</v>
      </c>
      <c r="C38" s="161"/>
      <c r="D38" s="162">
        <v>8712.145256916996</v>
      </c>
      <c r="E38" s="96"/>
      <c r="F38" s="51">
        <v>17283.386999999999</v>
      </c>
      <c r="G38" s="97">
        <f t="shared" si="14"/>
        <v>82.755736817815205</v>
      </c>
      <c r="H38" s="97">
        <f t="shared" si="21"/>
        <v>1.2284942527112719</v>
      </c>
      <c r="I38" s="97">
        <f t="shared" si="22"/>
        <v>0.40871934604904681</v>
      </c>
      <c r="J38" s="97">
        <v>-1.2690355329949221</v>
      </c>
      <c r="K38" s="96">
        <f t="shared" si="15"/>
        <v>0</v>
      </c>
      <c r="L38" s="96">
        <f t="shared" si="16"/>
        <v>0</v>
      </c>
      <c r="M38" s="96">
        <f t="shared" si="17"/>
        <v>1</v>
      </c>
      <c r="N38" s="96">
        <f t="shared" si="18"/>
        <v>0</v>
      </c>
      <c r="O38" s="97" t="str">
        <f t="shared" si="19"/>
        <v>n.a.</v>
      </c>
      <c r="P38" s="97" t="str">
        <f t="shared" si="19"/>
        <v>n.a.</v>
      </c>
      <c r="Q38" s="97">
        <f t="shared" si="19"/>
        <v>0.40871934604904681</v>
      </c>
      <c r="R38" s="97" t="str">
        <f t="shared" si="19"/>
        <v>n.a.</v>
      </c>
      <c r="S38" s="97" t="str">
        <f t="shared" si="20"/>
        <v>n.a.</v>
      </c>
      <c r="T38" s="97" t="str">
        <f t="shared" si="20"/>
        <v>n.a.</v>
      </c>
      <c r="U38" s="97">
        <f t="shared" si="20"/>
        <v>-1.2690355329949221</v>
      </c>
      <c r="V38" s="97" t="str">
        <f t="shared" si="20"/>
        <v>n.a.</v>
      </c>
      <c r="W38" s="96"/>
      <c r="X38" s="132"/>
      <c r="Y38" s="132"/>
      <c r="Z38" s="132"/>
      <c r="AA38" s="132"/>
      <c r="AB38" s="132"/>
    </row>
    <row r="39" spans="1:28">
      <c r="A39" s="103">
        <f t="shared" si="12"/>
        <v>1902</v>
      </c>
      <c r="B39" s="161">
        <v>7217.6</v>
      </c>
      <c r="C39" s="161"/>
      <c r="D39" s="162">
        <v>9117.4446640316201</v>
      </c>
      <c r="E39" s="96"/>
      <c r="F39" s="51">
        <v>17963.466</v>
      </c>
      <c r="G39" s="97">
        <f t="shared" si="14"/>
        <v>79.162531454383043</v>
      </c>
      <c r="H39" s="97">
        <f t="shared" si="21"/>
        <v>0.92038338245399132</v>
      </c>
      <c r="I39" s="97">
        <f t="shared" si="22"/>
        <v>3.9348710990502189</v>
      </c>
      <c r="J39" s="97">
        <v>-1.2853470437018011</v>
      </c>
      <c r="K39" s="96">
        <f t="shared" si="15"/>
        <v>0</v>
      </c>
      <c r="L39" s="96">
        <f t="shared" si="16"/>
        <v>0</v>
      </c>
      <c r="M39" s="96">
        <f t="shared" si="17"/>
        <v>1</v>
      </c>
      <c r="N39" s="96">
        <f t="shared" si="18"/>
        <v>0</v>
      </c>
      <c r="O39" s="97" t="str">
        <f t="shared" si="19"/>
        <v>n.a.</v>
      </c>
      <c r="P39" s="97" t="str">
        <f t="shared" si="19"/>
        <v>n.a.</v>
      </c>
      <c r="Q39" s="97">
        <f t="shared" si="19"/>
        <v>3.9348710990502189</v>
      </c>
      <c r="R39" s="97" t="str">
        <f t="shared" si="19"/>
        <v>n.a.</v>
      </c>
      <c r="S39" s="97" t="str">
        <f t="shared" si="20"/>
        <v>n.a.</v>
      </c>
      <c r="T39" s="97" t="str">
        <f t="shared" si="20"/>
        <v>n.a.</v>
      </c>
      <c r="U39" s="97">
        <f t="shared" si="20"/>
        <v>-1.2853470437018011</v>
      </c>
      <c r="V39" s="97" t="str">
        <f t="shared" si="20"/>
        <v>n.a.</v>
      </c>
      <c r="W39" s="96"/>
      <c r="X39" s="132"/>
      <c r="Y39" s="132"/>
      <c r="Z39" s="132"/>
      <c r="AA39" s="132"/>
      <c r="AB39" s="132"/>
    </row>
    <row r="40" spans="1:28">
      <c r="A40" s="103">
        <f t="shared" si="12"/>
        <v>1903</v>
      </c>
      <c r="B40" s="161">
        <v>7232.7</v>
      </c>
      <c r="C40" s="161"/>
      <c r="D40" s="162">
        <v>9481.5719367588918</v>
      </c>
      <c r="E40" s="96"/>
      <c r="F40" s="51">
        <v>18127.623</v>
      </c>
      <c r="G40" s="97">
        <f t="shared" si="14"/>
        <v>76.281655069869885</v>
      </c>
      <c r="H40" s="97">
        <f t="shared" si="21"/>
        <v>-4.8651992798646688</v>
      </c>
      <c r="I40" s="97">
        <f t="shared" si="22"/>
        <v>0.91383812010443766</v>
      </c>
      <c r="J40" s="97">
        <v>0.26041666666667407</v>
      </c>
      <c r="K40" s="96">
        <f t="shared" si="15"/>
        <v>0</v>
      </c>
      <c r="L40" s="96">
        <f t="shared" si="16"/>
        <v>0</v>
      </c>
      <c r="M40" s="96">
        <f t="shared" si="17"/>
        <v>1</v>
      </c>
      <c r="N40" s="96">
        <f t="shared" si="18"/>
        <v>0</v>
      </c>
      <c r="O40" s="97" t="str">
        <f t="shared" si="19"/>
        <v>n.a.</v>
      </c>
      <c r="P40" s="97" t="str">
        <f t="shared" si="19"/>
        <v>n.a.</v>
      </c>
      <c r="Q40" s="97">
        <f t="shared" si="19"/>
        <v>0.91383812010443766</v>
      </c>
      <c r="R40" s="97" t="str">
        <f t="shared" si="19"/>
        <v>n.a.</v>
      </c>
      <c r="S40" s="97" t="str">
        <f t="shared" si="20"/>
        <v>n.a.</v>
      </c>
      <c r="T40" s="97" t="str">
        <f t="shared" si="20"/>
        <v>n.a.</v>
      </c>
      <c r="U40" s="97">
        <f t="shared" si="20"/>
        <v>0.26041666666667407</v>
      </c>
      <c r="V40" s="97" t="str">
        <f t="shared" si="20"/>
        <v>n.a.</v>
      </c>
      <c r="W40" s="96"/>
      <c r="X40" s="132"/>
      <c r="Y40" s="132"/>
      <c r="Z40" s="132"/>
      <c r="AA40" s="132"/>
      <c r="AB40" s="132"/>
    </row>
    <row r="41" spans="1:28">
      <c r="A41" s="103">
        <f t="shared" si="12"/>
        <v>1904</v>
      </c>
      <c r="B41" s="161">
        <v>7327.7</v>
      </c>
      <c r="C41" s="161"/>
      <c r="D41" s="162">
        <v>9341.0521739130436</v>
      </c>
      <c r="E41" s="96"/>
      <c r="F41" s="51">
        <v>18409.035</v>
      </c>
      <c r="G41" s="97">
        <f t="shared" si="14"/>
        <v>78.446194963606189</v>
      </c>
      <c r="H41" s="97">
        <f t="shared" si="21"/>
        <v>-4.3095418542090158</v>
      </c>
      <c r="I41" s="97">
        <f t="shared" si="22"/>
        <v>1.5523932729624823</v>
      </c>
      <c r="J41" s="97">
        <v>2.9870129870129825</v>
      </c>
      <c r="K41" s="96">
        <f t="shared" si="15"/>
        <v>0</v>
      </c>
      <c r="L41" s="96">
        <f t="shared" si="16"/>
        <v>0</v>
      </c>
      <c r="M41" s="96">
        <f t="shared" si="17"/>
        <v>1</v>
      </c>
      <c r="N41" s="96">
        <f t="shared" si="18"/>
        <v>0</v>
      </c>
      <c r="O41" s="97" t="str">
        <f t="shared" si="19"/>
        <v>n.a.</v>
      </c>
      <c r="P41" s="97" t="str">
        <f t="shared" si="19"/>
        <v>n.a.</v>
      </c>
      <c r="Q41" s="97">
        <f t="shared" si="19"/>
        <v>1.5523932729624823</v>
      </c>
      <c r="R41" s="97" t="str">
        <f t="shared" si="19"/>
        <v>n.a.</v>
      </c>
      <c r="S41" s="97" t="str">
        <f t="shared" si="20"/>
        <v>n.a.</v>
      </c>
      <c r="T41" s="97" t="str">
        <f t="shared" si="20"/>
        <v>n.a.</v>
      </c>
      <c r="U41" s="97">
        <f t="shared" si="20"/>
        <v>2.9870129870129825</v>
      </c>
      <c r="V41" s="97" t="str">
        <f t="shared" si="20"/>
        <v>n.a.</v>
      </c>
      <c r="W41" s="96"/>
      <c r="X41" s="132"/>
      <c r="Y41" s="132"/>
      <c r="Z41" s="132"/>
      <c r="AA41" s="132"/>
      <c r="AB41" s="132"/>
    </row>
    <row r="42" spans="1:28">
      <c r="A42" s="103">
        <f t="shared" si="12"/>
        <v>1905</v>
      </c>
      <c r="B42" s="161">
        <v>7388</v>
      </c>
      <c r="C42" s="161"/>
      <c r="D42" s="162">
        <v>10635.292490118576</v>
      </c>
      <c r="E42" s="96"/>
      <c r="F42" s="51">
        <v>19440.879000000001</v>
      </c>
      <c r="G42" s="97">
        <f t="shared" si="14"/>
        <v>69.466824789861789</v>
      </c>
      <c r="H42" s="97">
        <f t="shared" ref="H42:H105" si="23">G42-G39</f>
        <v>-9.6957066645212535</v>
      </c>
      <c r="I42" s="97">
        <f t="shared" si="22"/>
        <v>5.6050955414012726</v>
      </c>
      <c r="J42" s="97">
        <v>8.5750315258511947</v>
      </c>
      <c r="K42" s="96">
        <f t="shared" si="15"/>
        <v>0</v>
      </c>
      <c r="L42" s="96">
        <f t="shared" si="16"/>
        <v>0</v>
      </c>
      <c r="M42" s="96">
        <f t="shared" si="17"/>
        <v>1</v>
      </c>
      <c r="N42" s="96">
        <f t="shared" si="18"/>
        <v>0</v>
      </c>
      <c r="O42" s="97" t="str">
        <f t="shared" si="19"/>
        <v>n.a.</v>
      </c>
      <c r="P42" s="97" t="str">
        <f t="shared" si="19"/>
        <v>n.a.</v>
      </c>
      <c r="Q42" s="97">
        <f t="shared" si="19"/>
        <v>5.6050955414012726</v>
      </c>
      <c r="R42" s="97" t="str">
        <f t="shared" si="19"/>
        <v>n.a.</v>
      </c>
      <c r="S42" s="97" t="str">
        <f t="shared" si="20"/>
        <v>n.a.</v>
      </c>
      <c r="T42" s="97" t="str">
        <f t="shared" si="20"/>
        <v>n.a.</v>
      </c>
      <c r="U42" s="97">
        <f t="shared" si="20"/>
        <v>8.5750315258511947</v>
      </c>
      <c r="V42" s="97" t="str">
        <f t="shared" si="20"/>
        <v>n.a.</v>
      </c>
      <c r="W42" s="96"/>
      <c r="X42" s="132"/>
      <c r="Y42" s="132"/>
      <c r="Z42" s="132"/>
      <c r="AA42" s="132"/>
      <c r="AB42" s="132"/>
    </row>
    <row r="43" spans="1:28">
      <c r="A43" s="103">
        <f t="shared" si="12"/>
        <v>1906</v>
      </c>
      <c r="B43" s="161">
        <v>7485.1</v>
      </c>
      <c r="C43" s="161"/>
      <c r="D43" s="162">
        <v>11447.436166007905</v>
      </c>
      <c r="E43" s="96"/>
      <c r="F43" s="51">
        <v>20191.310999999998</v>
      </c>
      <c r="G43" s="97">
        <f t="shared" si="14"/>
        <v>65.386693504579711</v>
      </c>
      <c r="H43" s="97">
        <f t="shared" si="23"/>
        <v>-10.894961565290174</v>
      </c>
      <c r="I43" s="97">
        <f t="shared" si="22"/>
        <v>3.8600723763570377</v>
      </c>
      <c r="J43" s="97">
        <v>0.81300813008129413</v>
      </c>
      <c r="K43" s="96">
        <f t="shared" si="15"/>
        <v>0</v>
      </c>
      <c r="L43" s="96">
        <f t="shared" si="16"/>
        <v>0</v>
      </c>
      <c r="M43" s="96">
        <f t="shared" si="17"/>
        <v>1</v>
      </c>
      <c r="N43" s="96">
        <f t="shared" si="18"/>
        <v>0</v>
      </c>
      <c r="O43" s="97" t="str">
        <f t="shared" si="19"/>
        <v>n.a.</v>
      </c>
      <c r="P43" s="97" t="str">
        <f t="shared" si="19"/>
        <v>n.a.</v>
      </c>
      <c r="Q43" s="97">
        <f t="shared" si="19"/>
        <v>3.8600723763570377</v>
      </c>
      <c r="R43" s="97" t="str">
        <f t="shared" si="19"/>
        <v>n.a.</v>
      </c>
      <c r="S43" s="97" t="str">
        <f t="shared" si="20"/>
        <v>n.a.</v>
      </c>
      <c r="T43" s="97" t="str">
        <f t="shared" si="20"/>
        <v>n.a.</v>
      </c>
      <c r="U43" s="97">
        <f t="shared" si="20"/>
        <v>0.81300813008129413</v>
      </c>
      <c r="V43" s="97" t="str">
        <f t="shared" si="20"/>
        <v>n.a.</v>
      </c>
      <c r="W43" s="96"/>
      <c r="X43" s="132"/>
      <c r="Y43" s="132"/>
      <c r="Z43" s="132"/>
      <c r="AA43" s="132"/>
      <c r="AB43" s="132"/>
    </row>
    <row r="44" spans="1:28">
      <c r="A44" s="103">
        <f t="shared" si="12"/>
        <v>1907</v>
      </c>
      <c r="B44" s="161">
        <v>7675.5</v>
      </c>
      <c r="C44" s="161"/>
      <c r="D44" s="162">
        <v>12018.822924901186</v>
      </c>
      <c r="E44" s="96"/>
      <c r="F44" s="51">
        <v>21434.214</v>
      </c>
      <c r="G44" s="97">
        <f t="shared" si="14"/>
        <v>63.862327017877298</v>
      </c>
      <c r="H44" s="97">
        <f t="shared" si="23"/>
        <v>-14.58386794572889</v>
      </c>
      <c r="I44" s="97">
        <f t="shared" si="22"/>
        <v>6.1556329849012936</v>
      </c>
      <c r="J44" s="97">
        <v>1.4976958525345641</v>
      </c>
      <c r="K44" s="96">
        <f t="shared" si="15"/>
        <v>0</v>
      </c>
      <c r="L44" s="96">
        <f t="shared" si="16"/>
        <v>0</v>
      </c>
      <c r="M44" s="96">
        <f t="shared" si="17"/>
        <v>1</v>
      </c>
      <c r="N44" s="96">
        <f t="shared" si="18"/>
        <v>0</v>
      </c>
      <c r="O44" s="97" t="str">
        <f t="shared" si="19"/>
        <v>n.a.</v>
      </c>
      <c r="P44" s="97" t="str">
        <f t="shared" si="19"/>
        <v>n.a.</v>
      </c>
      <c r="Q44" s="97">
        <f t="shared" si="19"/>
        <v>6.1556329849012936</v>
      </c>
      <c r="R44" s="97" t="str">
        <f t="shared" si="19"/>
        <v>n.a.</v>
      </c>
      <c r="S44" s="97" t="str">
        <f t="shared" si="20"/>
        <v>n.a.</v>
      </c>
      <c r="T44" s="97" t="str">
        <f t="shared" si="20"/>
        <v>n.a.</v>
      </c>
      <c r="U44" s="97">
        <f t="shared" si="20"/>
        <v>1.4976958525345641</v>
      </c>
      <c r="V44" s="97" t="str">
        <f t="shared" si="20"/>
        <v>n.a.</v>
      </c>
      <c r="W44" s="96"/>
      <c r="X44" s="132"/>
      <c r="Y44" s="132"/>
      <c r="Z44" s="132"/>
      <c r="AA44" s="132"/>
      <c r="AB44" s="132"/>
    </row>
    <row r="45" spans="1:28">
      <c r="A45" s="103">
        <f t="shared" si="12"/>
        <v>1908</v>
      </c>
      <c r="B45" s="161">
        <v>7723.5</v>
      </c>
      <c r="C45" s="161"/>
      <c r="D45" s="162">
        <v>12302.41304347826</v>
      </c>
      <c r="E45" s="96"/>
      <c r="F45" s="51">
        <v>21528.017999999996</v>
      </c>
      <c r="G45" s="97">
        <f t="shared" si="14"/>
        <v>62.780366524064739</v>
      </c>
      <c r="H45" s="97">
        <f t="shared" si="23"/>
        <v>-6.6864582657970502</v>
      </c>
      <c r="I45" s="97">
        <f t="shared" si="22"/>
        <v>0.43763676148795838</v>
      </c>
      <c r="J45" s="97">
        <v>3.8592508513053403</v>
      </c>
      <c r="K45" s="96">
        <f t="shared" si="15"/>
        <v>0</v>
      </c>
      <c r="L45" s="96">
        <f t="shared" si="16"/>
        <v>0</v>
      </c>
      <c r="M45" s="96">
        <f t="shared" si="17"/>
        <v>1</v>
      </c>
      <c r="N45" s="96">
        <f t="shared" si="18"/>
        <v>0</v>
      </c>
      <c r="O45" s="97" t="str">
        <f t="shared" si="19"/>
        <v>n.a.</v>
      </c>
      <c r="P45" s="97" t="str">
        <f t="shared" si="19"/>
        <v>n.a.</v>
      </c>
      <c r="Q45" s="97">
        <f t="shared" si="19"/>
        <v>0.43763676148795838</v>
      </c>
      <c r="R45" s="97" t="str">
        <f t="shared" si="19"/>
        <v>n.a.</v>
      </c>
      <c r="S45" s="97" t="str">
        <f t="shared" si="20"/>
        <v>n.a.</v>
      </c>
      <c r="T45" s="97" t="str">
        <f t="shared" si="20"/>
        <v>n.a.</v>
      </c>
      <c r="U45" s="97">
        <f t="shared" si="20"/>
        <v>3.8592508513053403</v>
      </c>
      <c r="V45" s="97" t="str">
        <f t="shared" si="20"/>
        <v>n.a.</v>
      </c>
      <c r="W45" s="96"/>
      <c r="X45" s="132"/>
      <c r="Y45" s="132"/>
      <c r="Z45" s="132"/>
      <c r="AA45" s="132"/>
      <c r="AB45" s="132"/>
    </row>
    <row r="46" spans="1:28">
      <c r="A46" s="103">
        <f t="shared" si="12"/>
        <v>1909</v>
      </c>
      <c r="B46" s="161">
        <v>7744.2</v>
      </c>
      <c r="C46" s="161"/>
      <c r="D46" s="162">
        <v>12733.440118577077</v>
      </c>
      <c r="E46" s="96"/>
      <c r="F46" s="51">
        <v>21457.665000000001</v>
      </c>
      <c r="G46" s="97">
        <f t="shared" si="14"/>
        <v>60.817814572370182</v>
      </c>
      <c r="H46" s="97">
        <f t="shared" si="23"/>
        <v>-4.5688789322095289</v>
      </c>
      <c r="I46" s="97">
        <f t="shared" si="22"/>
        <v>-0.32679738562089167</v>
      </c>
      <c r="J46" s="97">
        <v>2.841530054644803</v>
      </c>
      <c r="K46" s="96">
        <f t="shared" si="15"/>
        <v>0</v>
      </c>
      <c r="L46" s="96">
        <f t="shared" si="16"/>
        <v>0</v>
      </c>
      <c r="M46" s="96">
        <f t="shared" si="17"/>
        <v>1</v>
      </c>
      <c r="N46" s="96">
        <f t="shared" si="18"/>
        <v>0</v>
      </c>
      <c r="O46" s="97" t="str">
        <f t="shared" si="19"/>
        <v>n.a.</v>
      </c>
      <c r="P46" s="97" t="str">
        <f t="shared" si="19"/>
        <v>n.a.</v>
      </c>
      <c r="Q46" s="97">
        <f t="shared" si="19"/>
        <v>-0.32679738562089167</v>
      </c>
      <c r="R46" s="97" t="str">
        <f t="shared" si="19"/>
        <v>n.a.</v>
      </c>
      <c r="S46" s="97" t="str">
        <f t="shared" si="20"/>
        <v>n.a.</v>
      </c>
      <c r="T46" s="97" t="str">
        <f t="shared" si="20"/>
        <v>n.a.</v>
      </c>
      <c r="U46" s="97">
        <f t="shared" si="20"/>
        <v>2.841530054644803</v>
      </c>
      <c r="V46" s="97" t="str">
        <f t="shared" si="20"/>
        <v>n.a.</v>
      </c>
      <c r="W46" s="96"/>
      <c r="X46" s="132"/>
      <c r="Y46" s="132"/>
      <c r="Z46" s="132"/>
      <c r="AA46" s="132"/>
      <c r="AB46" s="132"/>
    </row>
    <row r="47" spans="1:28">
      <c r="A47" s="103">
        <f t="shared" si="12"/>
        <v>1910</v>
      </c>
      <c r="B47" s="161">
        <v>9025.9</v>
      </c>
      <c r="C47" s="161"/>
      <c r="D47" s="162">
        <v>13456.867588932808</v>
      </c>
      <c r="E47" s="96"/>
      <c r="F47" s="51">
        <v>21762.527999999998</v>
      </c>
      <c r="G47" s="97">
        <f t="shared" si="14"/>
        <v>67.072815722903286</v>
      </c>
      <c r="H47" s="97">
        <f t="shared" si="23"/>
        <v>3.2104887050259876</v>
      </c>
      <c r="I47" s="97">
        <f t="shared" si="22"/>
        <v>1.4207650273224015</v>
      </c>
      <c r="J47" s="97">
        <v>-0.31880977683315104</v>
      </c>
      <c r="K47" s="96">
        <f t="shared" si="15"/>
        <v>0</v>
      </c>
      <c r="L47" s="96">
        <f t="shared" si="16"/>
        <v>0</v>
      </c>
      <c r="M47" s="96">
        <f t="shared" si="17"/>
        <v>1</v>
      </c>
      <c r="N47" s="96">
        <f t="shared" si="18"/>
        <v>0</v>
      </c>
      <c r="O47" s="97" t="str">
        <f t="shared" si="19"/>
        <v>n.a.</v>
      </c>
      <c r="P47" s="97" t="str">
        <f t="shared" si="19"/>
        <v>n.a.</v>
      </c>
      <c r="Q47" s="97">
        <f t="shared" si="19"/>
        <v>1.4207650273224015</v>
      </c>
      <c r="R47" s="97" t="str">
        <f t="shared" si="19"/>
        <v>n.a.</v>
      </c>
      <c r="S47" s="97" t="str">
        <f t="shared" si="20"/>
        <v>n.a.</v>
      </c>
      <c r="T47" s="97" t="str">
        <f t="shared" si="20"/>
        <v>n.a.</v>
      </c>
      <c r="U47" s="97">
        <f t="shared" si="20"/>
        <v>-0.31880977683315104</v>
      </c>
      <c r="V47" s="97" t="str">
        <f t="shared" si="20"/>
        <v>n.a.</v>
      </c>
      <c r="W47" s="96"/>
      <c r="X47" s="132"/>
      <c r="Y47" s="132"/>
      <c r="Z47" s="132"/>
      <c r="AA47" s="132"/>
      <c r="AB47" s="132"/>
    </row>
    <row r="48" spans="1:28">
      <c r="A48" s="103">
        <f t="shared" si="12"/>
        <v>1911</v>
      </c>
      <c r="B48" s="161">
        <v>9152.9</v>
      </c>
      <c r="C48" s="161"/>
      <c r="D48" s="162">
        <v>14164.739377470356</v>
      </c>
      <c r="E48" s="96"/>
      <c r="F48" s="51">
        <v>22442.607000000004</v>
      </c>
      <c r="G48" s="97">
        <f t="shared" si="14"/>
        <v>64.617496701408371</v>
      </c>
      <c r="H48" s="97">
        <f t="shared" si="23"/>
        <v>1.8371301773436315</v>
      </c>
      <c r="I48" s="97">
        <f t="shared" si="22"/>
        <v>3.1250000000000222</v>
      </c>
      <c r="J48" s="97">
        <v>6.076759061833692</v>
      </c>
      <c r="K48" s="96">
        <f t="shared" si="15"/>
        <v>0</v>
      </c>
      <c r="L48" s="96">
        <f t="shared" si="16"/>
        <v>0</v>
      </c>
      <c r="M48" s="96">
        <f t="shared" si="17"/>
        <v>1</v>
      </c>
      <c r="N48" s="96">
        <f t="shared" si="18"/>
        <v>0</v>
      </c>
      <c r="O48" s="97" t="str">
        <f t="shared" si="19"/>
        <v>n.a.</v>
      </c>
      <c r="P48" s="97" t="str">
        <f t="shared" si="19"/>
        <v>n.a.</v>
      </c>
      <c r="Q48" s="97">
        <f t="shared" si="19"/>
        <v>3.1250000000000222</v>
      </c>
      <c r="R48" s="97" t="str">
        <f t="shared" si="19"/>
        <v>n.a.</v>
      </c>
      <c r="S48" s="97" t="str">
        <f t="shared" si="20"/>
        <v>n.a.</v>
      </c>
      <c r="T48" s="97" t="str">
        <f t="shared" si="20"/>
        <v>n.a.</v>
      </c>
      <c r="U48" s="97">
        <f t="shared" si="20"/>
        <v>6.076759061833692</v>
      </c>
      <c r="V48" s="97" t="str">
        <f t="shared" si="20"/>
        <v>n.a.</v>
      </c>
      <c r="W48" s="96"/>
      <c r="X48" s="132"/>
      <c r="Y48" s="132"/>
      <c r="Z48" s="132"/>
      <c r="AA48" s="132"/>
      <c r="AB48" s="132"/>
    </row>
    <row r="49" spans="1:28">
      <c r="A49" s="103">
        <f t="shared" si="12"/>
        <v>1912</v>
      </c>
      <c r="B49" s="161">
        <v>9334.5</v>
      </c>
      <c r="C49" s="161"/>
      <c r="D49" s="162">
        <v>15213.728063241106</v>
      </c>
      <c r="E49" s="96"/>
      <c r="F49" s="51">
        <v>23568.255000000001</v>
      </c>
      <c r="G49" s="97">
        <f t="shared" si="14"/>
        <v>61.355770007179913</v>
      </c>
      <c r="H49" s="97">
        <f t="shared" si="23"/>
        <v>0.53795543480973151</v>
      </c>
      <c r="I49" s="97">
        <f t="shared" si="22"/>
        <v>5.0156739811912043</v>
      </c>
      <c r="J49" s="97">
        <v>1.0050251256281451</v>
      </c>
      <c r="K49" s="96">
        <f t="shared" si="15"/>
        <v>0</v>
      </c>
      <c r="L49" s="96">
        <f t="shared" si="16"/>
        <v>0</v>
      </c>
      <c r="M49" s="96">
        <f t="shared" si="17"/>
        <v>1</v>
      </c>
      <c r="N49" s="96">
        <f t="shared" si="18"/>
        <v>0</v>
      </c>
      <c r="O49" s="97" t="str">
        <f t="shared" si="19"/>
        <v>n.a.</v>
      </c>
      <c r="P49" s="97" t="str">
        <f t="shared" si="19"/>
        <v>n.a.</v>
      </c>
      <c r="Q49" s="97">
        <f t="shared" si="19"/>
        <v>5.0156739811912043</v>
      </c>
      <c r="R49" s="97" t="str">
        <f t="shared" si="19"/>
        <v>n.a.</v>
      </c>
      <c r="S49" s="97" t="str">
        <f t="shared" si="20"/>
        <v>n.a.</v>
      </c>
      <c r="T49" s="97" t="str">
        <f t="shared" si="20"/>
        <v>n.a.</v>
      </c>
      <c r="U49" s="97">
        <f t="shared" si="20"/>
        <v>1.0050251256281451</v>
      </c>
      <c r="V49" s="97" t="str">
        <f t="shared" si="20"/>
        <v>n.a.</v>
      </c>
      <c r="W49" s="96"/>
      <c r="X49" s="132"/>
      <c r="Y49" s="132"/>
      <c r="Z49" s="132"/>
      <c r="AA49" s="132"/>
      <c r="AB49" s="132"/>
    </row>
    <row r="50" spans="1:28">
      <c r="A50" s="103">
        <v>1913</v>
      </c>
      <c r="B50" s="161">
        <v>9516.1</v>
      </c>
      <c r="C50" s="161"/>
      <c r="D50" s="162">
        <v>15038.55</v>
      </c>
      <c r="E50" s="96"/>
      <c r="F50" s="51">
        <v>23451</v>
      </c>
      <c r="G50" s="97">
        <f t="shared" si="14"/>
        <v>63.278042098473591</v>
      </c>
      <c r="H50" s="97">
        <f t="shared" si="23"/>
        <v>-3.7947736244296948</v>
      </c>
      <c r="I50" s="97">
        <f t="shared" si="22"/>
        <v>-0.49751243781095411</v>
      </c>
      <c r="J50" s="97">
        <v>-0.49751243781094301</v>
      </c>
      <c r="K50" s="96">
        <f t="shared" si="15"/>
        <v>0</v>
      </c>
      <c r="L50" s="96">
        <f t="shared" si="16"/>
        <v>0</v>
      </c>
      <c r="M50" s="96">
        <f t="shared" si="17"/>
        <v>1</v>
      </c>
      <c r="N50" s="96">
        <f t="shared" si="18"/>
        <v>0</v>
      </c>
      <c r="O50" s="97" t="str">
        <f t="shared" si="19"/>
        <v>n.a.</v>
      </c>
      <c r="P50" s="97" t="str">
        <f t="shared" si="19"/>
        <v>n.a.</v>
      </c>
      <c r="Q50" s="97">
        <f t="shared" si="19"/>
        <v>-0.49751243781095411</v>
      </c>
      <c r="R50" s="97" t="str">
        <f t="shared" si="19"/>
        <v>n.a.</v>
      </c>
      <c r="S50" s="97" t="str">
        <f t="shared" si="20"/>
        <v>n.a.</v>
      </c>
      <c r="T50" s="97" t="str">
        <f t="shared" si="20"/>
        <v>n.a.</v>
      </c>
      <c r="U50" s="97">
        <f t="shared" si="20"/>
        <v>-0.49751243781094301</v>
      </c>
      <c r="V50" s="97" t="str">
        <f t="shared" si="20"/>
        <v>n.a.</v>
      </c>
      <c r="W50" s="96"/>
      <c r="X50" s="132"/>
      <c r="Y50" s="132"/>
      <c r="Z50" s="132"/>
      <c r="AA50" s="132"/>
      <c r="AB50" s="132"/>
    </row>
    <row r="51" spans="1:28">
      <c r="A51" s="103">
        <v>1914</v>
      </c>
      <c r="B51" s="132"/>
      <c r="C51" s="132"/>
      <c r="D51" s="132"/>
      <c r="E51" s="148"/>
      <c r="F51" s="51">
        <v>19571.534571428572</v>
      </c>
      <c r="G51" s="132"/>
      <c r="H51" s="132"/>
      <c r="I51" s="149">
        <f t="shared" si="22"/>
        <v>-16.542857142857137</v>
      </c>
      <c r="J51" s="149">
        <v>11.461710251422797</v>
      </c>
      <c r="K51" s="148">
        <f t="shared" si="15"/>
        <v>0</v>
      </c>
      <c r="L51" s="148">
        <f t="shared" si="16"/>
        <v>0</v>
      </c>
      <c r="M51" s="148">
        <f t="shared" si="17"/>
        <v>0</v>
      </c>
      <c r="N51" s="148">
        <f t="shared" si="18"/>
        <v>0</v>
      </c>
      <c r="O51" s="149" t="str">
        <f t="shared" si="19"/>
        <v>n.a.</v>
      </c>
      <c r="P51" s="149" t="str">
        <f t="shared" si="19"/>
        <v>n.a.</v>
      </c>
      <c r="Q51" s="149" t="str">
        <f t="shared" si="19"/>
        <v>n.a.</v>
      </c>
      <c r="R51" s="149" t="str">
        <f t="shared" si="19"/>
        <v>n.a.</v>
      </c>
      <c r="S51" s="149" t="str">
        <f t="shared" si="20"/>
        <v>n.a.</v>
      </c>
      <c r="T51" s="149" t="str">
        <f t="shared" si="20"/>
        <v>n.a.</v>
      </c>
      <c r="U51" s="149" t="str">
        <f t="shared" si="20"/>
        <v>n.a.</v>
      </c>
      <c r="V51" s="149" t="str">
        <f t="shared" si="20"/>
        <v>n.a.</v>
      </c>
      <c r="W51" s="148"/>
      <c r="X51" s="3"/>
      <c r="Y51" s="3"/>
      <c r="Z51" s="3"/>
      <c r="AA51" s="3"/>
      <c r="AB51" s="3"/>
    </row>
    <row r="52" spans="1:28">
      <c r="A52" s="103">
        <v>1915</v>
      </c>
      <c r="B52" s="132"/>
      <c r="C52" s="132"/>
      <c r="D52" s="132"/>
      <c r="E52" s="148"/>
      <c r="F52" s="51">
        <v>18154.424142857144</v>
      </c>
      <c r="G52" s="132"/>
      <c r="H52" s="132"/>
      <c r="I52" s="149">
        <f t="shared" si="22"/>
        <v>-7.2406710030811343</v>
      </c>
      <c r="J52" s="149" t="s">
        <v>7</v>
      </c>
      <c r="K52" s="148">
        <f t="shared" si="15"/>
        <v>0</v>
      </c>
      <c r="L52" s="148">
        <f t="shared" si="16"/>
        <v>0</v>
      </c>
      <c r="M52" s="148">
        <f t="shared" si="17"/>
        <v>0</v>
      </c>
      <c r="N52" s="148">
        <f t="shared" si="18"/>
        <v>0</v>
      </c>
      <c r="O52" s="149" t="str">
        <f t="shared" si="19"/>
        <v>n.a.</v>
      </c>
      <c r="P52" s="149" t="str">
        <f t="shared" si="19"/>
        <v>n.a.</v>
      </c>
      <c r="Q52" s="149" t="str">
        <f t="shared" si="19"/>
        <v>n.a.</v>
      </c>
      <c r="R52" s="149" t="str">
        <f t="shared" si="19"/>
        <v>n.a.</v>
      </c>
      <c r="S52" s="149" t="str">
        <f t="shared" si="20"/>
        <v>n.a.</v>
      </c>
      <c r="T52" s="149" t="str">
        <f t="shared" si="20"/>
        <v>n.a.</v>
      </c>
      <c r="U52" s="149" t="str">
        <f t="shared" si="20"/>
        <v>n.a.</v>
      </c>
      <c r="V52" s="149" t="str">
        <f t="shared" si="20"/>
        <v>n.a.</v>
      </c>
      <c r="W52" s="148"/>
      <c r="X52" s="3"/>
      <c r="Y52" s="3"/>
      <c r="Z52" s="3"/>
      <c r="AA52" s="3"/>
      <c r="AB52" s="3"/>
    </row>
    <row r="53" spans="1:28">
      <c r="A53" s="103">
        <v>1916</v>
      </c>
      <c r="B53" s="132"/>
      <c r="C53" s="132"/>
      <c r="D53" s="132"/>
      <c r="E53" s="148"/>
      <c r="F53" s="51">
        <v>17933.314714285716</v>
      </c>
      <c r="G53" s="132"/>
      <c r="H53" s="132"/>
      <c r="I53" s="149">
        <f t="shared" si="22"/>
        <v>-1.2179368887248576</v>
      </c>
      <c r="J53" s="149" t="s">
        <v>7</v>
      </c>
      <c r="K53" s="148">
        <f t="shared" si="15"/>
        <v>0</v>
      </c>
      <c r="L53" s="148">
        <f t="shared" si="16"/>
        <v>0</v>
      </c>
      <c r="M53" s="148">
        <f t="shared" si="17"/>
        <v>0</v>
      </c>
      <c r="N53" s="148">
        <f t="shared" si="18"/>
        <v>0</v>
      </c>
      <c r="O53" s="149" t="str">
        <f t="shared" si="19"/>
        <v>n.a.</v>
      </c>
      <c r="P53" s="149" t="str">
        <f t="shared" si="19"/>
        <v>n.a.</v>
      </c>
      <c r="Q53" s="149" t="str">
        <f t="shared" si="19"/>
        <v>n.a.</v>
      </c>
      <c r="R53" s="149" t="str">
        <f t="shared" si="19"/>
        <v>n.a.</v>
      </c>
      <c r="S53" s="149" t="str">
        <f t="shared" si="20"/>
        <v>n.a.</v>
      </c>
      <c r="T53" s="149" t="str">
        <f t="shared" si="20"/>
        <v>n.a.</v>
      </c>
      <c r="U53" s="149" t="str">
        <f t="shared" si="20"/>
        <v>n.a.</v>
      </c>
      <c r="V53" s="149" t="str">
        <f t="shared" si="20"/>
        <v>n.a.</v>
      </c>
      <c r="W53" s="148"/>
      <c r="X53" s="3"/>
      <c r="Y53" s="3"/>
      <c r="Z53" s="3"/>
      <c r="AA53" s="3"/>
      <c r="AB53" s="3"/>
    </row>
    <row r="54" spans="1:28">
      <c r="A54" s="103">
        <v>1917</v>
      </c>
      <c r="B54" s="132"/>
      <c r="C54" s="132"/>
      <c r="D54" s="132"/>
      <c r="E54" s="148"/>
      <c r="F54" s="51">
        <v>17548.048285714289</v>
      </c>
      <c r="G54" s="132"/>
      <c r="H54" s="132"/>
      <c r="I54" s="149">
        <f t="shared" si="22"/>
        <v>-2.1483280403511995</v>
      </c>
      <c r="J54" s="149" t="s">
        <v>7</v>
      </c>
      <c r="K54" s="148">
        <f t="shared" si="15"/>
        <v>0</v>
      </c>
      <c r="L54" s="148">
        <f t="shared" si="16"/>
        <v>0</v>
      </c>
      <c r="M54" s="148">
        <f t="shared" si="17"/>
        <v>0</v>
      </c>
      <c r="N54" s="148">
        <f t="shared" si="18"/>
        <v>0</v>
      </c>
      <c r="O54" s="149" t="str">
        <f t="shared" si="19"/>
        <v>n.a.</v>
      </c>
      <c r="P54" s="149" t="str">
        <f t="shared" si="19"/>
        <v>n.a.</v>
      </c>
      <c r="Q54" s="149" t="str">
        <f t="shared" si="19"/>
        <v>n.a.</v>
      </c>
      <c r="R54" s="149" t="str">
        <f t="shared" si="19"/>
        <v>n.a.</v>
      </c>
      <c r="S54" s="149" t="str">
        <f t="shared" si="20"/>
        <v>n.a.</v>
      </c>
      <c r="T54" s="149" t="str">
        <f t="shared" si="20"/>
        <v>n.a.</v>
      </c>
      <c r="U54" s="149" t="str">
        <f t="shared" si="20"/>
        <v>n.a.</v>
      </c>
      <c r="V54" s="149" t="str">
        <f t="shared" si="20"/>
        <v>n.a.</v>
      </c>
      <c r="W54" s="148"/>
      <c r="X54" s="3"/>
      <c r="Y54" s="3"/>
      <c r="Z54" s="3"/>
      <c r="AA54" s="3"/>
      <c r="AB54" s="3"/>
    </row>
    <row r="55" spans="1:28">
      <c r="A55" s="103">
        <v>1918</v>
      </c>
      <c r="B55" s="132"/>
      <c r="C55" s="132"/>
      <c r="D55" s="132"/>
      <c r="E55" s="148"/>
      <c r="F55" s="51">
        <v>17186.232857142859</v>
      </c>
      <c r="G55" s="132"/>
      <c r="H55" s="132"/>
      <c r="I55" s="149">
        <f t="shared" si="22"/>
        <v>-2.0618556701030966</v>
      </c>
      <c r="J55" s="149" t="s">
        <v>7</v>
      </c>
      <c r="K55" s="148">
        <f t="shared" si="15"/>
        <v>0</v>
      </c>
      <c r="L55" s="148">
        <f t="shared" si="16"/>
        <v>0</v>
      </c>
      <c r="M55" s="148">
        <f t="shared" si="17"/>
        <v>0</v>
      </c>
      <c r="N55" s="148">
        <f t="shared" si="18"/>
        <v>0</v>
      </c>
      <c r="O55" s="149" t="str">
        <f t="shared" si="19"/>
        <v>n.a.</v>
      </c>
      <c r="P55" s="149" t="str">
        <f t="shared" si="19"/>
        <v>n.a.</v>
      </c>
      <c r="Q55" s="149" t="str">
        <f t="shared" si="19"/>
        <v>n.a.</v>
      </c>
      <c r="R55" s="149" t="str">
        <f t="shared" si="19"/>
        <v>n.a.</v>
      </c>
      <c r="S55" s="149" t="str">
        <f t="shared" si="20"/>
        <v>n.a.</v>
      </c>
      <c r="T55" s="149" t="str">
        <f t="shared" si="20"/>
        <v>n.a.</v>
      </c>
      <c r="U55" s="149" t="str">
        <f t="shared" si="20"/>
        <v>n.a.</v>
      </c>
      <c r="V55" s="149" t="str">
        <f t="shared" si="20"/>
        <v>n.a.</v>
      </c>
      <c r="W55" s="148"/>
      <c r="X55" s="3"/>
      <c r="Y55" s="3"/>
      <c r="Z55" s="3"/>
      <c r="AA55" s="3"/>
      <c r="AB55" s="3"/>
    </row>
    <row r="56" spans="1:28">
      <c r="A56" s="103">
        <v>1919</v>
      </c>
      <c r="B56" s="103">
        <v>287.10000000000002</v>
      </c>
      <c r="C56" s="103"/>
      <c r="D56" s="132"/>
      <c r="E56" s="148"/>
      <c r="F56" s="51">
        <v>14502.768428571429</v>
      </c>
      <c r="G56" s="132"/>
      <c r="H56" s="132"/>
      <c r="I56" s="149">
        <f t="shared" si="22"/>
        <v>-15.614035087719301</v>
      </c>
      <c r="J56" s="149" t="s">
        <v>7</v>
      </c>
      <c r="K56" s="148">
        <f t="shared" si="15"/>
        <v>0</v>
      </c>
      <c r="L56" s="148">
        <f t="shared" si="16"/>
        <v>0</v>
      </c>
      <c r="M56" s="148">
        <f t="shared" si="17"/>
        <v>0</v>
      </c>
      <c r="N56" s="148">
        <f t="shared" si="18"/>
        <v>0</v>
      </c>
      <c r="O56" s="149" t="str">
        <f t="shared" si="19"/>
        <v>n.a.</v>
      </c>
      <c r="P56" s="149" t="str">
        <f t="shared" si="19"/>
        <v>n.a.</v>
      </c>
      <c r="Q56" s="149" t="str">
        <f t="shared" si="19"/>
        <v>n.a.</v>
      </c>
      <c r="R56" s="149" t="str">
        <f t="shared" si="19"/>
        <v>n.a.</v>
      </c>
      <c r="S56" s="149" t="str">
        <f t="shared" si="20"/>
        <v>n.a.</v>
      </c>
      <c r="T56" s="149" t="str">
        <f t="shared" si="20"/>
        <v>n.a.</v>
      </c>
      <c r="U56" s="149" t="str">
        <f t="shared" si="20"/>
        <v>n.a.</v>
      </c>
      <c r="V56" s="149" t="str">
        <f t="shared" si="20"/>
        <v>n.a.</v>
      </c>
      <c r="W56" s="148"/>
      <c r="X56" s="3"/>
      <c r="Y56" s="3"/>
      <c r="Z56" s="3"/>
      <c r="AA56" s="3"/>
      <c r="AB56" s="3"/>
    </row>
    <row r="57" spans="1:28">
      <c r="A57" s="103">
        <v>1920</v>
      </c>
      <c r="B57" s="103">
        <v>1727.4</v>
      </c>
      <c r="C57" s="103"/>
      <c r="D57" s="132"/>
      <c r="E57" s="148"/>
      <c r="F57" s="51">
        <v>15571.464000000002</v>
      </c>
      <c r="G57" s="132"/>
      <c r="H57" s="132"/>
      <c r="I57" s="149">
        <f t="shared" si="22"/>
        <v>7.3689073689073847</v>
      </c>
      <c r="J57" s="149">
        <v>125</v>
      </c>
      <c r="K57" s="148">
        <f t="shared" si="15"/>
        <v>0</v>
      </c>
      <c r="L57" s="148">
        <f t="shared" si="16"/>
        <v>0</v>
      </c>
      <c r="M57" s="148">
        <f t="shared" si="17"/>
        <v>0</v>
      </c>
      <c r="N57" s="148">
        <f t="shared" si="18"/>
        <v>0</v>
      </c>
      <c r="O57" s="149" t="str">
        <f t="shared" si="19"/>
        <v>n.a.</v>
      </c>
      <c r="P57" s="149" t="str">
        <f t="shared" si="19"/>
        <v>n.a.</v>
      </c>
      <c r="Q57" s="149" t="str">
        <f t="shared" si="19"/>
        <v>n.a.</v>
      </c>
      <c r="R57" s="149" t="str">
        <f t="shared" si="19"/>
        <v>n.a.</v>
      </c>
      <c r="S57" s="149" t="str">
        <f t="shared" si="20"/>
        <v>n.a.</v>
      </c>
      <c r="T57" s="149" t="str">
        <f t="shared" si="20"/>
        <v>n.a.</v>
      </c>
      <c r="U57" s="149" t="str">
        <f t="shared" si="20"/>
        <v>n.a.</v>
      </c>
      <c r="V57" s="149" t="str">
        <f t="shared" si="20"/>
        <v>n.a.</v>
      </c>
      <c r="W57" s="148"/>
      <c r="X57" s="3"/>
      <c r="Y57" s="3"/>
      <c r="Z57" s="3"/>
      <c r="AA57" s="3"/>
      <c r="AB57" s="3"/>
    </row>
    <row r="58" spans="1:28">
      <c r="A58" s="103">
        <v>1921</v>
      </c>
      <c r="B58" s="103">
        <v>78809.600000000006</v>
      </c>
      <c r="C58" s="103"/>
      <c r="D58" s="132"/>
      <c r="E58" s="148"/>
      <c r="F58" s="51">
        <v>17236.485000000001</v>
      </c>
      <c r="G58" s="132"/>
      <c r="H58" s="132"/>
      <c r="I58" s="149">
        <f t="shared" si="22"/>
        <v>10.692771084337348</v>
      </c>
      <c r="J58" s="149">
        <v>855.55555555555554</v>
      </c>
      <c r="K58" s="148">
        <f t="shared" si="15"/>
        <v>0</v>
      </c>
      <c r="L58" s="148">
        <f t="shared" si="16"/>
        <v>0</v>
      </c>
      <c r="M58" s="148">
        <f t="shared" si="17"/>
        <v>0</v>
      </c>
      <c r="N58" s="148">
        <f t="shared" si="18"/>
        <v>0</v>
      </c>
      <c r="O58" s="149" t="str">
        <f t="shared" si="19"/>
        <v>n.a.</v>
      </c>
      <c r="P58" s="149" t="str">
        <f t="shared" si="19"/>
        <v>n.a.</v>
      </c>
      <c r="Q58" s="149" t="str">
        <f t="shared" si="19"/>
        <v>n.a.</v>
      </c>
      <c r="R58" s="149" t="str">
        <f t="shared" si="19"/>
        <v>n.a.</v>
      </c>
      <c r="S58" s="149" t="str">
        <f t="shared" si="20"/>
        <v>n.a.</v>
      </c>
      <c r="T58" s="149" t="str">
        <f t="shared" si="20"/>
        <v>n.a.</v>
      </c>
      <c r="U58" s="149" t="str">
        <f t="shared" si="20"/>
        <v>n.a.</v>
      </c>
      <c r="V58" s="149" t="str">
        <f t="shared" si="20"/>
        <v>n.a.</v>
      </c>
      <c r="W58" s="148"/>
      <c r="X58" s="3"/>
      <c r="Y58" s="3"/>
      <c r="Z58" s="3"/>
      <c r="AA58" s="3"/>
      <c r="AB58" s="3"/>
    </row>
    <row r="59" spans="1:28">
      <c r="A59" s="103">
        <v>1922</v>
      </c>
      <c r="B59" s="103">
        <v>96</v>
      </c>
      <c r="C59" s="103"/>
      <c r="D59" s="132"/>
      <c r="E59" s="148"/>
      <c r="F59" s="51">
        <v>18784.251</v>
      </c>
      <c r="G59" s="132"/>
      <c r="H59" s="132"/>
      <c r="I59" s="149">
        <f t="shared" si="22"/>
        <v>8.9795918367346914</v>
      </c>
      <c r="J59" s="149">
        <v>1732.9941860465119</v>
      </c>
      <c r="K59" s="148">
        <f t="shared" si="15"/>
        <v>0</v>
      </c>
      <c r="L59" s="148">
        <f t="shared" si="16"/>
        <v>0</v>
      </c>
      <c r="M59" s="148">
        <f t="shared" si="17"/>
        <v>0</v>
      </c>
      <c r="N59" s="148">
        <f t="shared" si="18"/>
        <v>0</v>
      </c>
      <c r="O59" s="149" t="str">
        <f t="shared" si="19"/>
        <v>n.a.</v>
      </c>
      <c r="P59" s="149" t="str">
        <f t="shared" si="19"/>
        <v>n.a.</v>
      </c>
      <c r="Q59" s="149" t="str">
        <f t="shared" si="19"/>
        <v>n.a.</v>
      </c>
      <c r="R59" s="149" t="str">
        <f t="shared" si="19"/>
        <v>n.a.</v>
      </c>
      <c r="S59" s="149" t="str">
        <f t="shared" si="20"/>
        <v>n.a.</v>
      </c>
      <c r="T59" s="149" t="str">
        <f t="shared" si="20"/>
        <v>n.a.</v>
      </c>
      <c r="U59" s="149" t="str">
        <f t="shared" si="20"/>
        <v>n.a.</v>
      </c>
      <c r="V59" s="149" t="str">
        <f t="shared" si="20"/>
        <v>n.a.</v>
      </c>
      <c r="W59" s="148"/>
      <c r="X59" s="3"/>
      <c r="Y59" s="3"/>
      <c r="Z59" s="3"/>
      <c r="AA59" s="3"/>
      <c r="AB59" s="3"/>
    </row>
    <row r="60" spans="1:28">
      <c r="A60" s="103">
        <v>1923</v>
      </c>
      <c r="B60" s="103">
        <v>2085.5</v>
      </c>
      <c r="C60" s="103"/>
      <c r="D60" s="132"/>
      <c r="E60" s="148"/>
      <c r="F60" s="51">
        <v>18596.643</v>
      </c>
      <c r="G60" s="132"/>
      <c r="H60" s="132"/>
      <c r="I60" s="149">
        <f t="shared" si="22"/>
        <v>-0.9987515605493158</v>
      </c>
      <c r="J60" s="149">
        <v>18.856553802236125</v>
      </c>
      <c r="K60" s="148">
        <f t="shared" si="15"/>
        <v>0</v>
      </c>
      <c r="L60" s="148">
        <f t="shared" si="16"/>
        <v>0</v>
      </c>
      <c r="M60" s="148">
        <f t="shared" si="17"/>
        <v>0</v>
      </c>
      <c r="N60" s="148">
        <f t="shared" si="18"/>
        <v>0</v>
      </c>
      <c r="O60" s="149" t="str">
        <f t="shared" si="19"/>
        <v>n.a.</v>
      </c>
      <c r="P60" s="149" t="str">
        <f t="shared" si="19"/>
        <v>n.a.</v>
      </c>
      <c r="Q60" s="149" t="str">
        <f t="shared" si="19"/>
        <v>n.a.</v>
      </c>
      <c r="R60" s="149" t="str">
        <f t="shared" si="19"/>
        <v>n.a.</v>
      </c>
      <c r="S60" s="149" t="str">
        <f t="shared" si="20"/>
        <v>n.a.</v>
      </c>
      <c r="T60" s="149" t="str">
        <f t="shared" si="20"/>
        <v>n.a.</v>
      </c>
      <c r="U60" s="149" t="str">
        <f t="shared" si="20"/>
        <v>n.a.</v>
      </c>
      <c r="V60" s="149" t="str">
        <f t="shared" si="20"/>
        <v>n.a.</v>
      </c>
      <c r="W60" s="148"/>
      <c r="X60" s="3"/>
      <c r="Y60" s="3"/>
      <c r="Z60" s="3"/>
      <c r="AA60" s="3"/>
      <c r="AB60" s="3"/>
    </row>
    <row r="61" spans="1:28">
      <c r="A61" s="103">
        <v>1924</v>
      </c>
      <c r="B61" s="103">
        <v>2232.1999999999998</v>
      </c>
      <c r="C61" s="103"/>
      <c r="D61" s="132">
        <v>9260</v>
      </c>
      <c r="E61" s="148"/>
      <c r="F61" s="51">
        <v>20754.134999999998</v>
      </c>
      <c r="G61" s="97">
        <f t="shared" ref="G61:G74" si="24">100*B61/D61</f>
        <v>24.105831533477318</v>
      </c>
      <c r="H61" s="132"/>
      <c r="I61" s="149">
        <f t="shared" si="22"/>
        <v>11.601513240857496</v>
      </c>
      <c r="J61" s="149">
        <v>21.79598372139569</v>
      </c>
      <c r="K61" s="148">
        <f t="shared" si="15"/>
        <v>1</v>
      </c>
      <c r="L61" s="148">
        <f t="shared" si="16"/>
        <v>0</v>
      </c>
      <c r="M61" s="148">
        <f t="shared" si="17"/>
        <v>0</v>
      </c>
      <c r="N61" s="148">
        <f t="shared" si="18"/>
        <v>0</v>
      </c>
      <c r="O61" s="149">
        <f t="shared" si="19"/>
        <v>11.601513240857496</v>
      </c>
      <c r="P61" s="149" t="str">
        <f t="shared" si="19"/>
        <v>n.a.</v>
      </c>
      <c r="Q61" s="149" t="str">
        <f t="shared" si="19"/>
        <v>n.a.</v>
      </c>
      <c r="R61" s="149" t="str">
        <f t="shared" si="19"/>
        <v>n.a.</v>
      </c>
      <c r="S61" s="149">
        <f t="shared" si="20"/>
        <v>21.79598372139569</v>
      </c>
      <c r="T61" s="149" t="str">
        <f t="shared" si="20"/>
        <v>n.a.</v>
      </c>
      <c r="U61" s="149" t="str">
        <f t="shared" si="20"/>
        <v>n.a.</v>
      </c>
      <c r="V61" s="149" t="str">
        <f t="shared" si="20"/>
        <v>n.a.</v>
      </c>
      <c r="W61" s="148"/>
      <c r="X61" s="3"/>
      <c r="Y61" s="3"/>
      <c r="Z61" s="3"/>
      <c r="AA61" s="3"/>
      <c r="AB61" s="3"/>
    </row>
    <row r="62" spans="1:28">
      <c r="A62" s="103">
        <v>1925</v>
      </c>
      <c r="B62" s="103">
        <v>2180.6</v>
      </c>
      <c r="C62" s="103"/>
      <c r="D62" s="132">
        <v>10290</v>
      </c>
      <c r="E62" s="148"/>
      <c r="F62" s="51">
        <v>22161.195</v>
      </c>
      <c r="G62" s="97">
        <f t="shared" si="24"/>
        <v>21.19144800777454</v>
      </c>
      <c r="H62" s="132"/>
      <c r="I62" s="149">
        <f t="shared" si="22"/>
        <v>6.7796610169491567</v>
      </c>
      <c r="J62" s="149">
        <v>0</v>
      </c>
      <c r="K62" s="148">
        <f t="shared" si="15"/>
        <v>1</v>
      </c>
      <c r="L62" s="148">
        <f t="shared" si="16"/>
        <v>0</v>
      </c>
      <c r="M62" s="148">
        <f t="shared" si="17"/>
        <v>0</v>
      </c>
      <c r="N62" s="148">
        <f t="shared" si="18"/>
        <v>0</v>
      </c>
      <c r="O62" s="149">
        <f t="shared" si="19"/>
        <v>6.7796610169491567</v>
      </c>
      <c r="P62" s="149" t="str">
        <f t="shared" si="19"/>
        <v>n.a.</v>
      </c>
      <c r="Q62" s="149" t="str">
        <f t="shared" si="19"/>
        <v>n.a.</v>
      </c>
      <c r="R62" s="149" t="str">
        <f t="shared" si="19"/>
        <v>n.a.</v>
      </c>
      <c r="S62" s="149">
        <f t="shared" si="20"/>
        <v>0</v>
      </c>
      <c r="T62" s="149" t="str">
        <f t="shared" si="20"/>
        <v>n.a.</v>
      </c>
      <c r="U62" s="149" t="str">
        <f t="shared" si="20"/>
        <v>n.a.</v>
      </c>
      <c r="V62" s="149" t="str">
        <f t="shared" si="20"/>
        <v>n.a.</v>
      </c>
      <c r="W62" s="148"/>
      <c r="X62" s="3"/>
      <c r="Y62" s="3"/>
      <c r="Z62" s="3"/>
      <c r="AA62" s="3"/>
      <c r="AB62" s="3"/>
    </row>
    <row r="63" spans="1:28">
      <c r="A63" s="103">
        <v>1926</v>
      </c>
      <c r="B63" s="103">
        <v>2207</v>
      </c>
      <c r="C63" s="103"/>
      <c r="D63" s="132">
        <v>10280</v>
      </c>
      <c r="E63" s="148"/>
      <c r="F63" s="51">
        <v>22536.411</v>
      </c>
      <c r="G63" s="97">
        <f t="shared" si="24"/>
        <v>21.468871595330739</v>
      </c>
      <c r="H63" s="132"/>
      <c r="I63" s="149">
        <f t="shared" si="22"/>
        <v>1.6931216931217019</v>
      </c>
      <c r="J63" s="149">
        <v>9.4763365468886978</v>
      </c>
      <c r="K63" s="148">
        <f t="shared" si="15"/>
        <v>1</v>
      </c>
      <c r="L63" s="148">
        <f t="shared" si="16"/>
        <v>0</v>
      </c>
      <c r="M63" s="148">
        <f t="shared" si="17"/>
        <v>0</v>
      </c>
      <c r="N63" s="148">
        <f t="shared" si="18"/>
        <v>0</v>
      </c>
      <c r="O63" s="149">
        <f t="shared" si="19"/>
        <v>1.6931216931217019</v>
      </c>
      <c r="P63" s="149" t="str">
        <f t="shared" si="19"/>
        <v>n.a.</v>
      </c>
      <c r="Q63" s="149" t="str">
        <f t="shared" si="19"/>
        <v>n.a.</v>
      </c>
      <c r="R63" s="149" t="str">
        <f t="shared" si="19"/>
        <v>n.a.</v>
      </c>
      <c r="S63" s="149">
        <f t="shared" si="20"/>
        <v>9.4763365468886978</v>
      </c>
      <c r="T63" s="149" t="str">
        <f t="shared" si="20"/>
        <v>n.a.</v>
      </c>
      <c r="U63" s="149" t="str">
        <f t="shared" si="20"/>
        <v>n.a.</v>
      </c>
      <c r="V63" s="149" t="str">
        <f t="shared" si="20"/>
        <v>n.a.</v>
      </c>
      <c r="W63" s="148"/>
      <c r="X63" s="3"/>
      <c r="Y63" s="3"/>
      <c r="Z63" s="3"/>
      <c r="AA63" s="3"/>
      <c r="AB63" s="3"/>
    </row>
    <row r="64" spans="1:28">
      <c r="A64" s="103">
        <v>1927</v>
      </c>
      <c r="B64" s="103">
        <v>2422.1</v>
      </c>
      <c r="C64" s="103"/>
      <c r="D64" s="132">
        <v>11110</v>
      </c>
      <c r="E64" s="148"/>
      <c r="F64" s="51">
        <v>23216.49</v>
      </c>
      <c r="G64" s="97">
        <f t="shared" si="24"/>
        <v>21.801080108010801</v>
      </c>
      <c r="H64" s="97">
        <f t="shared" si="23"/>
        <v>-2.3047514254665167</v>
      </c>
      <c r="I64" s="97">
        <f t="shared" si="22"/>
        <v>3.0176899063475648</v>
      </c>
      <c r="J64" s="97">
        <v>2.8820174121885369</v>
      </c>
      <c r="K64" s="96">
        <f t="shared" si="15"/>
        <v>1</v>
      </c>
      <c r="L64" s="96">
        <f t="shared" si="16"/>
        <v>0</v>
      </c>
      <c r="M64" s="96">
        <f t="shared" si="17"/>
        <v>0</v>
      </c>
      <c r="N64" s="96">
        <f t="shared" si="18"/>
        <v>0</v>
      </c>
      <c r="O64" s="97">
        <f t="shared" si="19"/>
        <v>3.0176899063475648</v>
      </c>
      <c r="P64" s="97" t="str">
        <f t="shared" si="19"/>
        <v>n.a.</v>
      </c>
      <c r="Q64" s="97" t="str">
        <f t="shared" si="19"/>
        <v>n.a.</v>
      </c>
      <c r="R64" s="97" t="str">
        <f t="shared" si="19"/>
        <v>n.a.</v>
      </c>
      <c r="S64" s="97">
        <f t="shared" si="20"/>
        <v>2.8820174121885369</v>
      </c>
      <c r="T64" s="97" t="str">
        <f t="shared" si="20"/>
        <v>n.a.</v>
      </c>
      <c r="U64" s="97" t="str">
        <f t="shared" si="20"/>
        <v>n.a.</v>
      </c>
      <c r="V64" s="97" t="str">
        <f t="shared" si="20"/>
        <v>n.a.</v>
      </c>
      <c r="W64" s="96"/>
      <c r="X64" s="132"/>
      <c r="Y64" s="132"/>
      <c r="Z64" s="132"/>
      <c r="AA64" s="132"/>
      <c r="AB64" s="132"/>
    </row>
    <row r="65" spans="1:28">
      <c r="A65" s="103">
        <v>1928</v>
      </c>
      <c r="B65" s="103">
        <v>1884.2</v>
      </c>
      <c r="C65" s="103"/>
      <c r="D65" s="132">
        <v>11680</v>
      </c>
      <c r="E65" s="148"/>
      <c r="F65" s="51">
        <v>24295.236000000001</v>
      </c>
      <c r="G65" s="97">
        <f t="shared" si="24"/>
        <v>16.131849315068493</v>
      </c>
      <c r="H65" s="97">
        <f t="shared" si="23"/>
        <v>-5.0595986927060466</v>
      </c>
      <c r="I65" s="97">
        <f t="shared" si="22"/>
        <v>4.646464646464632</v>
      </c>
      <c r="J65" s="97">
        <v>1.872385954673669</v>
      </c>
      <c r="K65" s="96">
        <f t="shared" si="15"/>
        <v>1</v>
      </c>
      <c r="L65" s="96">
        <f t="shared" si="16"/>
        <v>0</v>
      </c>
      <c r="M65" s="96">
        <f t="shared" si="17"/>
        <v>0</v>
      </c>
      <c r="N65" s="96">
        <f t="shared" si="18"/>
        <v>0</v>
      </c>
      <c r="O65" s="97">
        <f t="shared" si="19"/>
        <v>4.646464646464632</v>
      </c>
      <c r="P65" s="97" t="str">
        <f t="shared" si="19"/>
        <v>n.a.</v>
      </c>
      <c r="Q65" s="97" t="str">
        <f t="shared" si="19"/>
        <v>n.a.</v>
      </c>
      <c r="R65" s="97" t="str">
        <f t="shared" si="19"/>
        <v>n.a.</v>
      </c>
      <c r="S65" s="97">
        <f t="shared" si="20"/>
        <v>1.872385954673669</v>
      </c>
      <c r="T65" s="97" t="str">
        <f t="shared" si="20"/>
        <v>n.a.</v>
      </c>
      <c r="U65" s="97" t="str">
        <f t="shared" si="20"/>
        <v>n.a.</v>
      </c>
      <c r="V65" s="97" t="str">
        <f t="shared" si="20"/>
        <v>n.a.</v>
      </c>
      <c r="W65" s="96"/>
      <c r="X65" s="132"/>
      <c r="Y65" s="132"/>
      <c r="Z65" s="132"/>
      <c r="AA65" s="132"/>
      <c r="AB65" s="132"/>
    </row>
    <row r="66" spans="1:28">
      <c r="A66" s="103">
        <v>1929</v>
      </c>
      <c r="B66" s="103">
        <v>1865.8</v>
      </c>
      <c r="C66" s="103"/>
      <c r="D66" s="132">
        <v>12090</v>
      </c>
      <c r="E66" s="148"/>
      <c r="F66" s="51">
        <v>24647.001</v>
      </c>
      <c r="G66" s="97">
        <f t="shared" si="24"/>
        <v>15.432588916459885</v>
      </c>
      <c r="H66" s="97">
        <f t="shared" si="23"/>
        <v>-6.0362826788708546</v>
      </c>
      <c r="I66" s="97">
        <f t="shared" si="22"/>
        <v>1.4478764478764505</v>
      </c>
      <c r="J66" s="97">
        <v>3.6663961426457239</v>
      </c>
      <c r="K66" s="96">
        <f t="shared" si="15"/>
        <v>1</v>
      </c>
      <c r="L66" s="96">
        <f t="shared" si="16"/>
        <v>0</v>
      </c>
      <c r="M66" s="96">
        <f t="shared" si="17"/>
        <v>0</v>
      </c>
      <c r="N66" s="96">
        <f t="shared" si="18"/>
        <v>0</v>
      </c>
      <c r="O66" s="97">
        <f t="shared" si="19"/>
        <v>1.4478764478764505</v>
      </c>
      <c r="P66" s="97" t="str">
        <f t="shared" si="19"/>
        <v>n.a.</v>
      </c>
      <c r="Q66" s="97" t="str">
        <f t="shared" si="19"/>
        <v>n.a.</v>
      </c>
      <c r="R66" s="97" t="str">
        <f t="shared" si="19"/>
        <v>n.a.</v>
      </c>
      <c r="S66" s="97">
        <f t="shared" si="20"/>
        <v>3.6663961426457239</v>
      </c>
      <c r="T66" s="97" t="str">
        <f t="shared" si="20"/>
        <v>n.a.</v>
      </c>
      <c r="U66" s="97" t="str">
        <f t="shared" si="20"/>
        <v>n.a.</v>
      </c>
      <c r="V66" s="97" t="str">
        <f t="shared" si="20"/>
        <v>n.a.</v>
      </c>
      <c r="W66" s="96"/>
      <c r="X66" s="132"/>
      <c r="Y66" s="132"/>
      <c r="Z66" s="132"/>
      <c r="AA66" s="132"/>
      <c r="AB66" s="132"/>
    </row>
    <row r="67" spans="1:28">
      <c r="A67" s="103">
        <v>1930</v>
      </c>
      <c r="B67" s="103">
        <v>2229.1999999999998</v>
      </c>
      <c r="C67" s="103"/>
      <c r="D67" s="132">
        <v>11560</v>
      </c>
      <c r="E67" s="148"/>
      <c r="F67" s="51">
        <v>23966.922000000002</v>
      </c>
      <c r="G67" s="97">
        <f t="shared" si="24"/>
        <v>19.283737024221452</v>
      </c>
      <c r="H67" s="97">
        <f t="shared" si="23"/>
        <v>-2.5173430837893491</v>
      </c>
      <c r="I67" s="97">
        <f t="shared" si="22"/>
        <v>-2.7592768791626976</v>
      </c>
      <c r="J67" s="97">
        <v>-4.4255123186737206</v>
      </c>
      <c r="K67" s="96">
        <f t="shared" si="15"/>
        <v>1</v>
      </c>
      <c r="L67" s="96">
        <f t="shared" si="16"/>
        <v>0</v>
      </c>
      <c r="M67" s="96">
        <f t="shared" si="17"/>
        <v>0</v>
      </c>
      <c r="N67" s="96">
        <f t="shared" si="18"/>
        <v>0</v>
      </c>
      <c r="O67" s="97">
        <f t="shared" si="19"/>
        <v>-2.7592768791626976</v>
      </c>
      <c r="P67" s="97" t="str">
        <f t="shared" si="19"/>
        <v>n.a.</v>
      </c>
      <c r="Q67" s="97" t="str">
        <f t="shared" si="19"/>
        <v>n.a.</v>
      </c>
      <c r="R67" s="97" t="str">
        <f t="shared" si="19"/>
        <v>n.a.</v>
      </c>
      <c r="S67" s="97">
        <f t="shared" si="20"/>
        <v>-4.4255123186737206</v>
      </c>
      <c r="T67" s="97" t="str">
        <f t="shared" si="20"/>
        <v>n.a.</v>
      </c>
      <c r="U67" s="97" t="str">
        <f t="shared" si="20"/>
        <v>n.a.</v>
      </c>
      <c r="V67" s="97" t="str">
        <f t="shared" si="20"/>
        <v>n.a.</v>
      </c>
      <c r="W67" s="96"/>
      <c r="X67" s="132"/>
      <c r="Y67" s="132"/>
      <c r="Z67" s="132"/>
      <c r="AA67" s="132"/>
      <c r="AB67" s="132"/>
    </row>
    <row r="68" spans="1:28">
      <c r="A68" s="103">
        <v>1931</v>
      </c>
      <c r="B68" s="103">
        <v>2262</v>
      </c>
      <c r="C68" s="103"/>
      <c r="D68" s="132">
        <v>10360</v>
      </c>
      <c r="E68" s="148"/>
      <c r="F68" s="51">
        <v>22043.94</v>
      </c>
      <c r="G68" s="97">
        <f t="shared" si="24"/>
        <v>21.833976833976834</v>
      </c>
      <c r="H68" s="97">
        <f t="shared" si="23"/>
        <v>5.7021275189083411</v>
      </c>
      <c r="I68" s="97">
        <f t="shared" si="22"/>
        <v>-8.0234833659491365</v>
      </c>
      <c r="J68" s="97">
        <v>0</v>
      </c>
      <c r="K68" s="96">
        <f t="shared" si="15"/>
        <v>1</v>
      </c>
      <c r="L68" s="96">
        <f t="shared" si="16"/>
        <v>0</v>
      </c>
      <c r="M68" s="96">
        <f t="shared" si="17"/>
        <v>0</v>
      </c>
      <c r="N68" s="96">
        <f t="shared" si="18"/>
        <v>0</v>
      </c>
      <c r="O68" s="97">
        <f t="shared" si="19"/>
        <v>-8.0234833659491365</v>
      </c>
      <c r="P68" s="97" t="str">
        <f t="shared" si="19"/>
        <v>n.a.</v>
      </c>
      <c r="Q68" s="97" t="str">
        <f t="shared" si="19"/>
        <v>n.a.</v>
      </c>
      <c r="R68" s="97" t="str">
        <f t="shared" si="19"/>
        <v>n.a.</v>
      </c>
      <c r="S68" s="97">
        <f t="shared" si="20"/>
        <v>0</v>
      </c>
      <c r="T68" s="97" t="str">
        <f t="shared" si="20"/>
        <v>n.a.</v>
      </c>
      <c r="U68" s="97" t="str">
        <f t="shared" si="20"/>
        <v>n.a.</v>
      </c>
      <c r="V68" s="97" t="str">
        <f t="shared" si="20"/>
        <v>n.a.</v>
      </c>
      <c r="W68" s="96"/>
      <c r="X68" s="132"/>
      <c r="Y68" s="132"/>
      <c r="Z68" s="132"/>
      <c r="AA68" s="132"/>
      <c r="AB68" s="132"/>
    </row>
    <row r="69" spans="1:28">
      <c r="A69" s="103">
        <v>1932</v>
      </c>
      <c r="B69" s="103">
        <v>2816.2</v>
      </c>
      <c r="C69" s="103"/>
      <c r="D69" s="132">
        <v>9550</v>
      </c>
      <c r="E69" s="148"/>
      <c r="F69" s="51">
        <v>19769.192999999999</v>
      </c>
      <c r="G69" s="97">
        <f t="shared" si="24"/>
        <v>29.489005235602093</v>
      </c>
      <c r="H69" s="97">
        <f t="shared" si="23"/>
        <v>14.056416319142208</v>
      </c>
      <c r="I69" s="97">
        <f t="shared" si="22"/>
        <v>-10.319148936170208</v>
      </c>
      <c r="J69" s="97">
        <v>-0.92512286788089559</v>
      </c>
      <c r="K69" s="96">
        <f t="shared" si="15"/>
        <v>1</v>
      </c>
      <c r="L69" s="96">
        <f t="shared" si="16"/>
        <v>0</v>
      </c>
      <c r="M69" s="96">
        <f t="shared" si="17"/>
        <v>0</v>
      </c>
      <c r="N69" s="96">
        <f t="shared" si="18"/>
        <v>0</v>
      </c>
      <c r="O69" s="97">
        <f t="shared" si="19"/>
        <v>-10.319148936170208</v>
      </c>
      <c r="P69" s="97" t="str">
        <f t="shared" si="19"/>
        <v>n.a.</v>
      </c>
      <c r="Q69" s="97" t="str">
        <f t="shared" si="19"/>
        <v>n.a.</v>
      </c>
      <c r="R69" s="97" t="str">
        <f t="shared" si="19"/>
        <v>n.a.</v>
      </c>
      <c r="S69" s="97">
        <f t="shared" si="20"/>
        <v>-0.92512286788089559</v>
      </c>
      <c r="T69" s="97" t="str">
        <f t="shared" si="20"/>
        <v>n.a.</v>
      </c>
      <c r="U69" s="97" t="str">
        <f t="shared" si="20"/>
        <v>n.a.</v>
      </c>
      <c r="V69" s="97" t="str">
        <f t="shared" si="20"/>
        <v>n.a.</v>
      </c>
      <c r="W69" s="96"/>
      <c r="X69" s="132"/>
      <c r="Y69" s="132"/>
      <c r="Z69" s="132"/>
      <c r="AA69" s="132"/>
      <c r="AB69" s="132"/>
    </row>
    <row r="70" spans="1:28">
      <c r="A70" s="103">
        <v>1933</v>
      </c>
      <c r="B70" s="103">
        <v>3287.8</v>
      </c>
      <c r="C70" s="103"/>
      <c r="D70" s="132">
        <v>9020</v>
      </c>
      <c r="E70" s="148"/>
      <c r="F70" s="51">
        <v>19112.564999999999</v>
      </c>
      <c r="G70" s="97">
        <f t="shared" si="24"/>
        <v>36.450110864745014</v>
      </c>
      <c r="H70" s="97">
        <f t="shared" si="23"/>
        <v>17.166373840523562</v>
      </c>
      <c r="I70" s="97">
        <f t="shared" si="22"/>
        <v>-3.3214709371293005</v>
      </c>
      <c r="J70" s="97">
        <v>-0.72463768115941607</v>
      </c>
      <c r="K70" s="96">
        <f t="shared" si="15"/>
        <v>0</v>
      </c>
      <c r="L70" s="96">
        <f t="shared" si="16"/>
        <v>1</v>
      </c>
      <c r="M70" s="96">
        <f t="shared" si="17"/>
        <v>0</v>
      </c>
      <c r="N70" s="96">
        <f t="shared" si="18"/>
        <v>0</v>
      </c>
      <c r="O70" s="97" t="str">
        <f t="shared" si="19"/>
        <v>n.a.</v>
      </c>
      <c r="P70" s="97">
        <f t="shared" si="19"/>
        <v>-3.3214709371293005</v>
      </c>
      <c r="Q70" s="97" t="str">
        <f t="shared" si="19"/>
        <v>n.a.</v>
      </c>
      <c r="R70" s="97" t="str">
        <f t="shared" si="19"/>
        <v>n.a.</v>
      </c>
      <c r="S70" s="97" t="str">
        <f t="shared" si="20"/>
        <v>n.a.</v>
      </c>
      <c r="T70" s="97">
        <f t="shared" si="20"/>
        <v>-0.72463768115941607</v>
      </c>
      <c r="U70" s="97" t="str">
        <f t="shared" si="20"/>
        <v>n.a.</v>
      </c>
      <c r="V70" s="97" t="str">
        <f t="shared" si="20"/>
        <v>n.a.</v>
      </c>
      <c r="W70" s="96"/>
      <c r="X70" s="132"/>
      <c r="Y70" s="132"/>
      <c r="Z70" s="132"/>
      <c r="AA70" s="132"/>
      <c r="AB70" s="132"/>
    </row>
    <row r="71" spans="1:28">
      <c r="A71" s="103">
        <v>1934</v>
      </c>
      <c r="B71" s="103">
        <v>3519.3</v>
      </c>
      <c r="C71" s="103"/>
      <c r="D71" s="132">
        <v>8980</v>
      </c>
      <c r="E71" s="148"/>
      <c r="F71" s="51">
        <v>19276.721999999998</v>
      </c>
      <c r="G71" s="97">
        <f t="shared" si="24"/>
        <v>39.190423162583521</v>
      </c>
      <c r="H71" s="97">
        <f t="shared" si="23"/>
        <v>17.356446328606687</v>
      </c>
      <c r="I71" s="97">
        <f t="shared" si="22"/>
        <v>0.85889570552146743</v>
      </c>
      <c r="J71" s="97">
        <v>-1.4647528535737049</v>
      </c>
      <c r="K71" s="96">
        <f t="shared" si="15"/>
        <v>0</v>
      </c>
      <c r="L71" s="96">
        <f t="shared" si="16"/>
        <v>1</v>
      </c>
      <c r="M71" s="96">
        <f t="shared" si="17"/>
        <v>0</v>
      </c>
      <c r="N71" s="96">
        <f t="shared" si="18"/>
        <v>0</v>
      </c>
      <c r="O71" s="97" t="str">
        <f t="shared" si="19"/>
        <v>n.a.</v>
      </c>
      <c r="P71" s="97">
        <f t="shared" si="19"/>
        <v>0.85889570552146743</v>
      </c>
      <c r="Q71" s="97" t="str">
        <f t="shared" si="19"/>
        <v>n.a.</v>
      </c>
      <c r="R71" s="97" t="str">
        <f t="shared" si="19"/>
        <v>n.a.</v>
      </c>
      <c r="S71" s="97" t="str">
        <f t="shared" si="20"/>
        <v>n.a.</v>
      </c>
      <c r="T71" s="97">
        <f t="shared" si="20"/>
        <v>-1.4647528535737049</v>
      </c>
      <c r="U71" s="97" t="str">
        <f t="shared" si="20"/>
        <v>n.a.</v>
      </c>
      <c r="V71" s="97" t="str">
        <f t="shared" si="20"/>
        <v>n.a.</v>
      </c>
      <c r="W71" s="96"/>
      <c r="X71" s="132"/>
      <c r="Y71" s="132"/>
      <c r="Z71" s="132"/>
      <c r="AA71" s="132"/>
      <c r="AB71" s="132"/>
    </row>
    <row r="72" spans="1:28">
      <c r="A72" s="103">
        <v>1935</v>
      </c>
      <c r="B72" s="103">
        <v>3691.6</v>
      </c>
      <c r="C72" s="103"/>
      <c r="D72" s="132">
        <v>9140</v>
      </c>
      <c r="E72" s="148"/>
      <c r="F72" s="51">
        <v>19651.938000000002</v>
      </c>
      <c r="G72" s="97">
        <f t="shared" si="24"/>
        <v>40.389496717724292</v>
      </c>
      <c r="H72" s="97">
        <f t="shared" si="23"/>
        <v>10.900491482122199</v>
      </c>
      <c r="I72" s="97">
        <f t="shared" si="22"/>
        <v>1.94647201946474</v>
      </c>
      <c r="J72" s="97">
        <v>0.74574922939246913</v>
      </c>
      <c r="K72" s="96">
        <f t="shared" si="15"/>
        <v>0</v>
      </c>
      <c r="L72" s="96">
        <f t="shared" si="16"/>
        <v>1</v>
      </c>
      <c r="M72" s="96">
        <f t="shared" si="17"/>
        <v>0</v>
      </c>
      <c r="N72" s="96">
        <f t="shared" si="18"/>
        <v>0</v>
      </c>
      <c r="O72" s="97" t="str">
        <f t="shared" si="19"/>
        <v>n.a.</v>
      </c>
      <c r="P72" s="97">
        <f t="shared" si="19"/>
        <v>1.94647201946474</v>
      </c>
      <c r="Q72" s="97" t="str">
        <f t="shared" si="19"/>
        <v>n.a.</v>
      </c>
      <c r="R72" s="97" t="str">
        <f t="shared" si="19"/>
        <v>n.a.</v>
      </c>
      <c r="S72" s="97" t="str">
        <f t="shared" si="20"/>
        <v>n.a.</v>
      </c>
      <c r="T72" s="97">
        <f t="shared" si="20"/>
        <v>0.74574922939246913</v>
      </c>
      <c r="U72" s="97" t="str">
        <f t="shared" si="20"/>
        <v>n.a.</v>
      </c>
      <c r="V72" s="97" t="str">
        <f t="shared" si="20"/>
        <v>n.a.</v>
      </c>
      <c r="W72" s="96"/>
      <c r="X72" s="132"/>
      <c r="Y72" s="132"/>
      <c r="Z72" s="132"/>
      <c r="AA72" s="132"/>
      <c r="AB72" s="132"/>
    </row>
    <row r="73" spans="1:28">
      <c r="A73" s="103">
        <v>1936</v>
      </c>
      <c r="B73" s="103">
        <v>3394.8</v>
      </c>
      <c r="C73" s="103"/>
      <c r="D73" s="132">
        <v>9320</v>
      </c>
      <c r="E73" s="148"/>
      <c r="F73" s="51">
        <v>20238.213</v>
      </c>
      <c r="G73" s="97">
        <f t="shared" si="24"/>
        <v>36.42489270386266</v>
      </c>
      <c r="H73" s="97">
        <f t="shared" si="23"/>
        <v>-2.5218160882353402E-2</v>
      </c>
      <c r="I73" s="97">
        <f t="shared" si="22"/>
        <v>2.9832935560859086</v>
      </c>
      <c r="J73" s="97">
        <v>-0.42439794709832135</v>
      </c>
      <c r="K73" s="96">
        <f t="shared" si="15"/>
        <v>0</v>
      </c>
      <c r="L73" s="96">
        <f t="shared" si="16"/>
        <v>1</v>
      </c>
      <c r="M73" s="96">
        <f t="shared" si="17"/>
        <v>0</v>
      </c>
      <c r="N73" s="96">
        <f t="shared" si="18"/>
        <v>0</v>
      </c>
      <c r="O73" s="97" t="str">
        <f t="shared" si="19"/>
        <v>n.a.</v>
      </c>
      <c r="P73" s="97">
        <f t="shared" si="19"/>
        <v>2.9832935560859086</v>
      </c>
      <c r="Q73" s="97" t="str">
        <f t="shared" si="19"/>
        <v>n.a.</v>
      </c>
      <c r="R73" s="97" t="str">
        <f t="shared" si="19"/>
        <v>n.a.</v>
      </c>
      <c r="S73" s="97" t="str">
        <f t="shared" si="20"/>
        <v>n.a.</v>
      </c>
      <c r="T73" s="97">
        <f t="shared" si="20"/>
        <v>-0.42439794709832135</v>
      </c>
      <c r="U73" s="97" t="str">
        <f t="shared" si="20"/>
        <v>n.a.</v>
      </c>
      <c r="V73" s="97" t="str">
        <f t="shared" si="20"/>
        <v>n.a.</v>
      </c>
      <c r="W73" s="96"/>
      <c r="X73" s="132"/>
      <c r="Y73" s="132"/>
      <c r="Z73" s="132"/>
      <c r="AA73" s="132"/>
      <c r="AB73" s="132"/>
    </row>
    <row r="74" spans="1:28">
      <c r="A74" s="103">
        <v>1937</v>
      </c>
      <c r="B74" s="103">
        <v>3495.1</v>
      </c>
      <c r="C74" s="103"/>
      <c r="D74" s="132">
        <v>9820</v>
      </c>
      <c r="E74" s="148"/>
      <c r="F74" s="51">
        <v>21316.958999999999</v>
      </c>
      <c r="G74" s="97">
        <f t="shared" si="24"/>
        <v>35.591649694501015</v>
      </c>
      <c r="H74" s="97">
        <f t="shared" si="23"/>
        <v>-3.5987734680825056</v>
      </c>
      <c r="I74" s="97">
        <f t="shared" si="22"/>
        <v>5.330243337195828</v>
      </c>
      <c r="J74" s="97">
        <v>-0.31717712359994749</v>
      </c>
      <c r="K74" s="96">
        <f t="shared" si="15"/>
        <v>0</v>
      </c>
      <c r="L74" s="96">
        <f t="shared" si="16"/>
        <v>1</v>
      </c>
      <c r="M74" s="96">
        <f t="shared" si="17"/>
        <v>0</v>
      </c>
      <c r="N74" s="96">
        <f t="shared" si="18"/>
        <v>0</v>
      </c>
      <c r="O74" s="97" t="str">
        <f t="shared" si="19"/>
        <v>n.a.</v>
      </c>
      <c r="P74" s="97">
        <f t="shared" si="19"/>
        <v>5.330243337195828</v>
      </c>
      <c r="Q74" s="97" t="str">
        <f t="shared" si="19"/>
        <v>n.a.</v>
      </c>
      <c r="R74" s="97" t="str">
        <f t="shared" si="19"/>
        <v>n.a.</v>
      </c>
      <c r="S74" s="97" t="str">
        <f t="shared" si="20"/>
        <v>n.a.</v>
      </c>
      <c r="T74" s="97">
        <f t="shared" si="20"/>
        <v>-0.31717712359994749</v>
      </c>
      <c r="U74" s="97" t="str">
        <f t="shared" si="20"/>
        <v>n.a.</v>
      </c>
      <c r="V74" s="97" t="str">
        <f t="shared" si="20"/>
        <v>n.a.</v>
      </c>
      <c r="W74" s="96"/>
      <c r="X74" s="132"/>
      <c r="Y74" s="132"/>
      <c r="Z74" s="132"/>
      <c r="AA74" s="132"/>
      <c r="AB74" s="132"/>
    </row>
    <row r="75" spans="1:28">
      <c r="A75" s="103">
        <v>1938</v>
      </c>
      <c r="B75" s="103"/>
      <c r="C75" s="103"/>
      <c r="D75" s="132"/>
      <c r="E75" s="148"/>
      <c r="F75" s="51">
        <v>24037.275000000001</v>
      </c>
      <c r="G75" s="132"/>
      <c r="I75" s="149">
        <f t="shared" si="22"/>
        <v>12.761276127612774</v>
      </c>
      <c r="J75" s="149">
        <v>-0.84518245997813102</v>
      </c>
      <c r="K75" s="148">
        <f t="shared" si="15"/>
        <v>0</v>
      </c>
      <c r="L75" s="148">
        <f t="shared" si="16"/>
        <v>0</v>
      </c>
      <c r="M75" s="148">
        <f t="shared" si="17"/>
        <v>0</v>
      </c>
      <c r="N75" s="148">
        <f t="shared" si="18"/>
        <v>0</v>
      </c>
      <c r="O75" s="149" t="str">
        <f t="shared" si="19"/>
        <v>n.a.</v>
      </c>
      <c r="P75" s="149" t="str">
        <f t="shared" si="19"/>
        <v>n.a.</v>
      </c>
      <c r="Q75" s="149" t="str">
        <f t="shared" si="19"/>
        <v>n.a.</v>
      </c>
      <c r="R75" s="149" t="str">
        <f t="shared" si="19"/>
        <v>n.a.</v>
      </c>
      <c r="S75" s="149" t="str">
        <f t="shared" si="20"/>
        <v>n.a.</v>
      </c>
      <c r="T75" s="149" t="str">
        <f t="shared" si="20"/>
        <v>n.a.</v>
      </c>
      <c r="U75" s="149" t="str">
        <f t="shared" si="20"/>
        <v>n.a.</v>
      </c>
      <c r="V75" s="149" t="str">
        <f t="shared" si="20"/>
        <v>n.a.</v>
      </c>
      <c r="W75" s="148"/>
      <c r="X75" s="3"/>
      <c r="Y75" s="3"/>
      <c r="Z75" s="3"/>
      <c r="AA75" s="3"/>
      <c r="AB75" s="3"/>
    </row>
    <row r="76" spans="1:28">
      <c r="A76" s="103">
        <v>1939</v>
      </c>
      <c r="B76" s="103"/>
      <c r="C76" s="103"/>
      <c r="D76" s="132"/>
      <c r="E76" s="148"/>
      <c r="F76" s="51">
        <v>27250.062000000002</v>
      </c>
      <c r="G76" s="132"/>
      <c r="I76" s="149">
        <f t="shared" si="22"/>
        <v>13.365853658536576</v>
      </c>
      <c r="J76" s="149" t="s">
        <v>7</v>
      </c>
      <c r="K76" s="148">
        <f t="shared" si="15"/>
        <v>0</v>
      </c>
      <c r="L76" s="148">
        <f t="shared" si="16"/>
        <v>0</v>
      </c>
      <c r="M76" s="148">
        <f t="shared" si="17"/>
        <v>0</v>
      </c>
      <c r="N76" s="148">
        <f t="shared" si="18"/>
        <v>0</v>
      </c>
      <c r="O76" s="149" t="str">
        <f t="shared" si="19"/>
        <v>n.a.</v>
      </c>
      <c r="P76" s="149" t="str">
        <f t="shared" si="19"/>
        <v>n.a.</v>
      </c>
      <c r="Q76" s="149" t="str">
        <f t="shared" si="19"/>
        <v>n.a.</v>
      </c>
      <c r="R76" s="149" t="str">
        <f t="shared" si="19"/>
        <v>n.a.</v>
      </c>
      <c r="S76" s="149" t="str">
        <f t="shared" si="20"/>
        <v>n.a.</v>
      </c>
      <c r="T76" s="149" t="str">
        <f t="shared" si="20"/>
        <v>n.a.</v>
      </c>
      <c r="U76" s="149" t="str">
        <f t="shared" si="20"/>
        <v>n.a.</v>
      </c>
      <c r="V76" s="149" t="str">
        <f t="shared" si="20"/>
        <v>n.a.</v>
      </c>
      <c r="W76" s="148"/>
      <c r="X76" s="3"/>
      <c r="Y76" s="3"/>
      <c r="Z76" s="3"/>
      <c r="AA76" s="3"/>
      <c r="AB76" s="3"/>
    </row>
    <row r="77" spans="1:28">
      <c r="A77" s="103">
        <v>1940</v>
      </c>
      <c r="B77" s="103"/>
      <c r="C77" s="103"/>
      <c r="D77" s="132"/>
      <c r="E77" s="148"/>
      <c r="F77" s="51">
        <v>26546.532000000003</v>
      </c>
      <c r="G77" s="132"/>
      <c r="I77" s="149">
        <f t="shared" si="22"/>
        <v>-2.5817555938037806</v>
      </c>
      <c r="J77" s="149" t="s">
        <v>7</v>
      </c>
      <c r="K77" s="148">
        <f t="shared" si="15"/>
        <v>0</v>
      </c>
      <c r="L77" s="148">
        <f t="shared" si="16"/>
        <v>0</v>
      </c>
      <c r="M77" s="148">
        <f t="shared" si="17"/>
        <v>0</v>
      </c>
      <c r="N77" s="148">
        <f t="shared" si="18"/>
        <v>0</v>
      </c>
      <c r="O77" s="149" t="str">
        <f t="shared" si="19"/>
        <v>n.a.</v>
      </c>
      <c r="P77" s="149" t="str">
        <f t="shared" si="19"/>
        <v>n.a.</v>
      </c>
      <c r="Q77" s="149" t="str">
        <f t="shared" si="19"/>
        <v>n.a.</v>
      </c>
      <c r="R77" s="149" t="str">
        <f t="shared" si="19"/>
        <v>n.a.</v>
      </c>
      <c r="S77" s="149" t="str">
        <f t="shared" si="20"/>
        <v>n.a.</v>
      </c>
      <c r="T77" s="149" t="str">
        <f t="shared" si="20"/>
        <v>n.a.</v>
      </c>
      <c r="U77" s="149" t="str">
        <f t="shared" si="20"/>
        <v>n.a.</v>
      </c>
      <c r="V77" s="149" t="str">
        <f t="shared" si="20"/>
        <v>n.a.</v>
      </c>
      <c r="W77" s="148"/>
      <c r="X77" s="3"/>
      <c r="Y77" s="3"/>
      <c r="Z77" s="3"/>
      <c r="AA77" s="3"/>
      <c r="AB77" s="3"/>
    </row>
    <row r="78" spans="1:28">
      <c r="A78" s="103">
        <v>1941</v>
      </c>
      <c r="B78" s="103"/>
      <c r="C78" s="103"/>
      <c r="D78" s="132"/>
      <c r="E78" s="148"/>
      <c r="F78" s="51">
        <v>28446.062999999998</v>
      </c>
      <c r="G78" s="132"/>
      <c r="I78" s="149">
        <f t="shared" si="22"/>
        <v>7.1554770318021044</v>
      </c>
      <c r="J78" s="149" t="s">
        <v>7</v>
      </c>
      <c r="K78" s="148">
        <f t="shared" si="15"/>
        <v>0</v>
      </c>
      <c r="L78" s="148">
        <f t="shared" si="16"/>
        <v>0</v>
      </c>
      <c r="M78" s="148">
        <f t="shared" si="17"/>
        <v>0</v>
      </c>
      <c r="N78" s="148">
        <f t="shared" si="18"/>
        <v>0</v>
      </c>
      <c r="O78" s="149" t="str">
        <f t="shared" si="19"/>
        <v>n.a.</v>
      </c>
      <c r="P78" s="149" t="str">
        <f t="shared" si="19"/>
        <v>n.a.</v>
      </c>
      <c r="Q78" s="149" t="str">
        <f t="shared" si="19"/>
        <v>n.a.</v>
      </c>
      <c r="R78" s="149" t="str">
        <f t="shared" si="19"/>
        <v>n.a.</v>
      </c>
      <c r="S78" s="149" t="str">
        <f t="shared" si="20"/>
        <v>n.a.</v>
      </c>
      <c r="T78" s="149" t="str">
        <f t="shared" si="20"/>
        <v>n.a.</v>
      </c>
      <c r="U78" s="149" t="str">
        <f t="shared" si="20"/>
        <v>n.a.</v>
      </c>
      <c r="V78" s="149" t="str">
        <f t="shared" si="20"/>
        <v>n.a.</v>
      </c>
      <c r="W78" s="148"/>
      <c r="X78" s="3"/>
      <c r="Y78" s="3"/>
      <c r="Z78" s="3"/>
      <c r="AA78" s="3"/>
      <c r="AB78" s="3"/>
    </row>
    <row r="79" spans="1:28">
      <c r="A79" s="103">
        <v>1942</v>
      </c>
      <c r="B79" s="103"/>
      <c r="C79" s="103"/>
      <c r="D79" s="132"/>
      <c r="E79" s="148"/>
      <c r="F79" s="51">
        <v>27015.552000000003</v>
      </c>
      <c r="G79" s="132"/>
      <c r="I79" s="149">
        <f t="shared" si="22"/>
        <v>-5.0288540807914117</v>
      </c>
      <c r="J79" s="149" t="s">
        <v>7</v>
      </c>
      <c r="K79" s="148">
        <f t="shared" si="15"/>
        <v>0</v>
      </c>
      <c r="L79" s="148">
        <f t="shared" si="16"/>
        <v>0</v>
      </c>
      <c r="M79" s="148">
        <f t="shared" si="17"/>
        <v>0</v>
      </c>
      <c r="N79" s="148">
        <f t="shared" si="18"/>
        <v>0</v>
      </c>
      <c r="O79" s="149" t="str">
        <f t="shared" si="19"/>
        <v>n.a.</v>
      </c>
      <c r="P79" s="149" t="str">
        <f t="shared" si="19"/>
        <v>n.a.</v>
      </c>
      <c r="Q79" s="149" t="str">
        <f t="shared" si="19"/>
        <v>n.a.</v>
      </c>
      <c r="R79" s="149" t="str">
        <f t="shared" si="19"/>
        <v>n.a.</v>
      </c>
      <c r="S79" s="149" t="str">
        <f t="shared" si="20"/>
        <v>n.a.</v>
      </c>
      <c r="T79" s="149" t="str">
        <f t="shared" si="20"/>
        <v>n.a.</v>
      </c>
      <c r="U79" s="149" t="str">
        <f t="shared" si="20"/>
        <v>n.a.</v>
      </c>
      <c r="V79" s="149" t="str">
        <f t="shared" si="20"/>
        <v>n.a.</v>
      </c>
      <c r="W79" s="148"/>
      <c r="X79" s="3"/>
      <c r="Y79" s="3"/>
      <c r="Z79" s="3"/>
      <c r="AA79" s="3"/>
      <c r="AB79" s="3"/>
    </row>
    <row r="80" spans="1:28">
      <c r="A80" s="103">
        <v>1943</v>
      </c>
      <c r="B80" s="103"/>
      <c r="C80" s="103"/>
      <c r="D80" s="132"/>
      <c r="E80" s="148"/>
      <c r="F80" s="51">
        <v>27672.18</v>
      </c>
      <c r="G80" s="132"/>
      <c r="I80" s="149">
        <f t="shared" si="22"/>
        <v>2.4305555555555358</v>
      </c>
      <c r="J80" s="149" t="s">
        <v>7</v>
      </c>
      <c r="K80" s="148">
        <f t="shared" si="15"/>
        <v>0</v>
      </c>
      <c r="L80" s="148">
        <f t="shared" si="16"/>
        <v>0</v>
      </c>
      <c r="M80" s="148">
        <f t="shared" si="17"/>
        <v>0</v>
      </c>
      <c r="N80" s="148">
        <f t="shared" si="18"/>
        <v>0</v>
      </c>
      <c r="O80" s="149" t="str">
        <f t="shared" si="19"/>
        <v>n.a.</v>
      </c>
      <c r="P80" s="149" t="str">
        <f t="shared" si="19"/>
        <v>n.a.</v>
      </c>
      <c r="Q80" s="149" t="str">
        <f t="shared" si="19"/>
        <v>n.a.</v>
      </c>
      <c r="R80" s="149" t="str">
        <f t="shared" si="19"/>
        <v>n.a.</v>
      </c>
      <c r="S80" s="149" t="str">
        <f t="shared" si="20"/>
        <v>n.a.</v>
      </c>
      <c r="T80" s="149" t="str">
        <f t="shared" si="20"/>
        <v>n.a.</v>
      </c>
      <c r="U80" s="149" t="str">
        <f t="shared" si="20"/>
        <v>n.a.</v>
      </c>
      <c r="V80" s="149" t="str">
        <f t="shared" si="20"/>
        <v>n.a.</v>
      </c>
      <c r="W80" s="148"/>
      <c r="X80" s="3"/>
      <c r="Y80" s="3"/>
      <c r="Z80" s="3"/>
      <c r="AA80" s="3"/>
      <c r="AB80" s="3"/>
    </row>
    <row r="81" spans="1:28">
      <c r="A81" s="103">
        <v>1944</v>
      </c>
      <c r="B81" s="103"/>
      <c r="C81" s="103"/>
      <c r="D81" s="132"/>
      <c r="E81" s="148"/>
      <c r="F81" s="51">
        <v>28375.71</v>
      </c>
      <c r="G81" s="132"/>
      <c r="I81" s="149">
        <f t="shared" si="22"/>
        <v>2.5423728813559254</v>
      </c>
      <c r="J81" s="149" t="s">
        <v>7</v>
      </c>
      <c r="K81" s="148">
        <f t="shared" si="15"/>
        <v>0</v>
      </c>
      <c r="L81" s="148">
        <f t="shared" si="16"/>
        <v>0</v>
      </c>
      <c r="M81" s="148">
        <f t="shared" si="17"/>
        <v>0</v>
      </c>
      <c r="N81" s="148">
        <f t="shared" si="18"/>
        <v>0</v>
      </c>
      <c r="O81" s="149" t="str">
        <f t="shared" si="19"/>
        <v>n.a.</v>
      </c>
      <c r="P81" s="149" t="str">
        <f t="shared" si="19"/>
        <v>n.a.</v>
      </c>
      <c r="Q81" s="149" t="str">
        <f t="shared" si="19"/>
        <v>n.a.</v>
      </c>
      <c r="R81" s="149" t="str">
        <f t="shared" ref="R81:R144" si="25">IF(N81=1,$I81,"n.a.")</f>
        <v>n.a.</v>
      </c>
      <c r="S81" s="149" t="str">
        <f t="shared" si="20"/>
        <v>n.a.</v>
      </c>
      <c r="T81" s="149" t="str">
        <f t="shared" si="20"/>
        <v>n.a.</v>
      </c>
      <c r="U81" s="149" t="str">
        <f t="shared" si="20"/>
        <v>n.a.</v>
      </c>
      <c r="V81" s="149" t="str">
        <f t="shared" ref="V81:V144" si="26">IF(N81=1,$J81,"n.a.")</f>
        <v>n.a.</v>
      </c>
      <c r="W81" s="148"/>
      <c r="X81" s="3"/>
      <c r="Y81" s="3"/>
      <c r="Z81" s="3"/>
      <c r="AA81" s="3"/>
      <c r="AB81" s="3"/>
    </row>
    <row r="82" spans="1:28">
      <c r="A82" s="103">
        <v>1945</v>
      </c>
      <c r="B82" s="103">
        <v>2721.7</v>
      </c>
      <c r="C82" s="103"/>
      <c r="D82" s="132"/>
      <c r="E82" s="148"/>
      <c r="F82" s="51">
        <v>11725.5</v>
      </c>
      <c r="G82" s="132"/>
      <c r="I82" s="149">
        <f t="shared" si="22"/>
        <v>-58.677685950413228</v>
      </c>
      <c r="J82" s="149" t="s">
        <v>7</v>
      </c>
      <c r="K82" s="148">
        <f t="shared" ref="K82:K145" si="27">IF(AND(G82&gt;0,G82&lt;30),1,0)</f>
        <v>0</v>
      </c>
      <c r="L82" s="148">
        <f t="shared" ref="L82:L145" si="28">IF(AND($G82&gt;30,$G82&lt;60),1,0)</f>
        <v>0</v>
      </c>
      <c r="M82" s="148">
        <f t="shared" ref="M82:M145" si="29">IF(AND($G82&gt;60,$G82&lt;90),1,0)</f>
        <v>0</v>
      </c>
      <c r="N82" s="148">
        <f t="shared" ref="N82:N145" si="30">IF($G82&gt;90,1,0)</f>
        <v>0</v>
      </c>
      <c r="O82" s="149" t="str">
        <f t="shared" ref="O82:R145" si="31">IF(K82=1,$I82,"n.a.")</f>
        <v>n.a.</v>
      </c>
      <c r="P82" s="149" t="str">
        <f t="shared" si="31"/>
        <v>n.a.</v>
      </c>
      <c r="Q82" s="149" t="str">
        <f t="shared" si="31"/>
        <v>n.a.</v>
      </c>
      <c r="R82" s="149" t="str">
        <f t="shared" si="25"/>
        <v>n.a.</v>
      </c>
      <c r="S82" s="149" t="str">
        <f t="shared" ref="S82:V145" si="32">IF(K82=1,$J82,"n.a.")</f>
        <v>n.a.</v>
      </c>
      <c r="T82" s="149" t="str">
        <f t="shared" si="32"/>
        <v>n.a.</v>
      </c>
      <c r="U82" s="149" t="str">
        <f t="shared" si="32"/>
        <v>n.a.</v>
      </c>
      <c r="V82" s="149" t="str">
        <f t="shared" si="26"/>
        <v>n.a.</v>
      </c>
      <c r="W82" s="148"/>
      <c r="X82" s="3"/>
      <c r="Y82" s="3"/>
      <c r="Z82" s="3"/>
      <c r="AA82" s="3"/>
      <c r="AB82" s="3"/>
    </row>
    <row r="83" spans="1:28">
      <c r="A83" s="103">
        <v>1946</v>
      </c>
      <c r="B83" s="103">
        <v>13915</v>
      </c>
      <c r="C83" s="103"/>
      <c r="D83" s="132"/>
      <c r="E83" s="148"/>
      <c r="F83" s="51">
        <v>13695.383999999998</v>
      </c>
      <c r="G83" s="132"/>
      <c r="I83" s="149">
        <f t="shared" si="22"/>
        <v>16.799999999999994</v>
      </c>
      <c r="J83" s="149">
        <v>44.09175253661811</v>
      </c>
      <c r="K83" s="148">
        <f t="shared" si="27"/>
        <v>0</v>
      </c>
      <c r="L83" s="148">
        <f t="shared" si="28"/>
        <v>0</v>
      </c>
      <c r="M83" s="148">
        <f t="shared" si="29"/>
        <v>0</v>
      </c>
      <c r="N83" s="148">
        <f t="shared" si="30"/>
        <v>0</v>
      </c>
      <c r="O83" s="149" t="str">
        <f t="shared" si="31"/>
        <v>n.a.</v>
      </c>
      <c r="P83" s="149" t="str">
        <f t="shared" si="31"/>
        <v>n.a.</v>
      </c>
      <c r="Q83" s="149" t="str">
        <f t="shared" si="31"/>
        <v>n.a.</v>
      </c>
      <c r="R83" s="149" t="str">
        <f t="shared" si="25"/>
        <v>n.a.</v>
      </c>
      <c r="S83" s="149" t="str">
        <f t="shared" si="32"/>
        <v>n.a.</v>
      </c>
      <c r="T83" s="149" t="str">
        <f t="shared" si="32"/>
        <v>n.a.</v>
      </c>
      <c r="U83" s="149" t="str">
        <f t="shared" si="32"/>
        <v>n.a.</v>
      </c>
      <c r="V83" s="149" t="str">
        <f t="shared" si="26"/>
        <v>n.a.</v>
      </c>
      <c r="W83" s="148"/>
      <c r="X83" s="3"/>
      <c r="Y83" s="3"/>
      <c r="Z83" s="3"/>
      <c r="AA83" s="3"/>
      <c r="AB83" s="3"/>
    </row>
    <row r="84" spans="1:28">
      <c r="A84" s="103">
        <v>1947</v>
      </c>
      <c r="B84" s="103">
        <v>12834.3</v>
      </c>
      <c r="C84" s="103"/>
      <c r="D84" s="132"/>
      <c r="E84" s="148"/>
      <c r="F84" s="51">
        <v>15102.444000000001</v>
      </c>
      <c r="G84" s="132"/>
      <c r="I84" s="149">
        <f t="shared" si="22"/>
        <v>10.273972602739745</v>
      </c>
      <c r="J84" s="149">
        <v>148.63413431240923</v>
      </c>
      <c r="K84" s="148">
        <f t="shared" si="27"/>
        <v>0</v>
      </c>
      <c r="L84" s="148">
        <f t="shared" si="28"/>
        <v>0</v>
      </c>
      <c r="M84" s="148">
        <f t="shared" si="29"/>
        <v>0</v>
      </c>
      <c r="N84" s="148">
        <f t="shared" si="30"/>
        <v>0</v>
      </c>
      <c r="O84" s="149" t="str">
        <f t="shared" si="31"/>
        <v>n.a.</v>
      </c>
      <c r="P84" s="149" t="str">
        <f t="shared" si="31"/>
        <v>n.a.</v>
      </c>
      <c r="Q84" s="149" t="str">
        <f t="shared" si="31"/>
        <v>n.a.</v>
      </c>
      <c r="R84" s="149" t="str">
        <f t="shared" si="25"/>
        <v>n.a.</v>
      </c>
      <c r="S84" s="149" t="str">
        <f t="shared" si="32"/>
        <v>n.a.</v>
      </c>
      <c r="T84" s="149" t="str">
        <f t="shared" si="32"/>
        <v>n.a.</v>
      </c>
      <c r="U84" s="149" t="str">
        <f t="shared" si="32"/>
        <v>n.a.</v>
      </c>
      <c r="V84" s="149" t="str">
        <f t="shared" si="26"/>
        <v>n.a.</v>
      </c>
      <c r="W84" s="148"/>
      <c r="X84" s="3"/>
      <c r="Y84" s="3"/>
      <c r="Z84" s="3"/>
      <c r="AA84" s="3"/>
      <c r="AB84" s="3"/>
    </row>
    <row r="85" spans="1:28">
      <c r="A85" s="103">
        <f t="shared" ref="A85:A145" si="33">A84+1</f>
        <v>1948</v>
      </c>
      <c r="B85" s="103">
        <v>11285.5</v>
      </c>
      <c r="C85" s="103"/>
      <c r="D85" s="163">
        <v>32059</v>
      </c>
      <c r="E85" s="148"/>
      <c r="F85" s="51">
        <v>19229.82</v>
      </c>
      <c r="G85" s="97">
        <f>100*B85/D85</f>
        <v>35.202283290183722</v>
      </c>
      <c r="I85" s="97">
        <f t="shared" si="22"/>
        <v>27.329192546583837</v>
      </c>
      <c r="J85" s="97">
        <v>20.000220400246842</v>
      </c>
      <c r="K85" s="96">
        <f t="shared" si="27"/>
        <v>0</v>
      </c>
      <c r="L85" s="96">
        <f t="shared" si="28"/>
        <v>1</v>
      </c>
      <c r="M85" s="96">
        <f t="shared" si="29"/>
        <v>0</v>
      </c>
      <c r="N85" s="96">
        <f t="shared" si="30"/>
        <v>0</v>
      </c>
      <c r="O85" s="97" t="str">
        <f t="shared" si="31"/>
        <v>n.a.</v>
      </c>
      <c r="P85" s="97">
        <f t="shared" si="31"/>
        <v>27.329192546583837</v>
      </c>
      <c r="Q85" s="97" t="str">
        <f t="shared" si="31"/>
        <v>n.a.</v>
      </c>
      <c r="R85" s="97" t="str">
        <f t="shared" si="25"/>
        <v>n.a.</v>
      </c>
      <c r="S85" s="97" t="str">
        <f t="shared" si="32"/>
        <v>n.a.</v>
      </c>
      <c r="T85" s="97">
        <f t="shared" si="32"/>
        <v>20.000220400246842</v>
      </c>
      <c r="U85" s="97" t="str">
        <f t="shared" si="32"/>
        <v>n.a.</v>
      </c>
      <c r="V85" s="97" t="str">
        <f t="shared" si="26"/>
        <v>n.a.</v>
      </c>
      <c r="W85" s="96"/>
      <c r="X85" s="132"/>
      <c r="Y85" s="132"/>
      <c r="Z85" s="132"/>
      <c r="AA85" s="132"/>
      <c r="AB85" s="132"/>
    </row>
    <row r="86" spans="1:28">
      <c r="A86" s="103">
        <f t="shared" si="33"/>
        <v>1949</v>
      </c>
      <c r="B86" s="103">
        <v>10985.5</v>
      </c>
      <c r="C86" s="103"/>
      <c r="D86" s="163">
        <v>41536</v>
      </c>
      <c r="E86" s="132"/>
      <c r="F86" s="51">
        <v>22864.724999999999</v>
      </c>
      <c r="G86" s="97">
        <f t="shared" ref="G86:G116" si="34">100*B86/D86</f>
        <v>26.448141371340522</v>
      </c>
      <c r="I86" s="97">
        <f t="shared" ref="I86:I116" si="35">100*(F86/F85-1)</f>
        <v>18.90243902439024</v>
      </c>
      <c r="J86" s="97">
        <v>29.487662200508758</v>
      </c>
      <c r="K86" s="96">
        <f t="shared" si="27"/>
        <v>1</v>
      </c>
      <c r="L86" s="96">
        <f t="shared" si="28"/>
        <v>0</v>
      </c>
      <c r="M86" s="96">
        <f t="shared" si="29"/>
        <v>0</v>
      </c>
      <c r="N86" s="96">
        <f t="shared" si="30"/>
        <v>0</v>
      </c>
      <c r="O86" s="97">
        <f t="shared" si="31"/>
        <v>18.90243902439024</v>
      </c>
      <c r="P86" s="97" t="str">
        <f t="shared" si="31"/>
        <v>n.a.</v>
      </c>
      <c r="Q86" s="97" t="str">
        <f t="shared" si="31"/>
        <v>n.a.</v>
      </c>
      <c r="R86" s="97" t="str">
        <f t="shared" si="25"/>
        <v>n.a.</v>
      </c>
      <c r="S86" s="97">
        <f t="shared" si="32"/>
        <v>29.487662200508758</v>
      </c>
      <c r="T86" s="97" t="str">
        <f t="shared" si="32"/>
        <v>n.a.</v>
      </c>
      <c r="U86" s="97" t="str">
        <f t="shared" si="32"/>
        <v>n.a.</v>
      </c>
      <c r="V86" s="97" t="str">
        <f t="shared" si="26"/>
        <v>n.a.</v>
      </c>
      <c r="W86" s="96"/>
      <c r="X86" s="132"/>
      <c r="Y86" s="132"/>
      <c r="Z86" s="132"/>
      <c r="AA86" s="132"/>
      <c r="AB86" s="132"/>
    </row>
    <row r="87" spans="1:28">
      <c r="A87" s="103">
        <f t="shared" si="33"/>
        <v>1950</v>
      </c>
      <c r="B87" s="103">
        <v>11495.6</v>
      </c>
      <c r="C87" s="103"/>
      <c r="D87" s="163">
        <v>51912</v>
      </c>
      <c r="E87" s="132"/>
      <c r="F87" s="51">
        <v>25702</v>
      </c>
      <c r="G87" s="97">
        <f t="shared" si="34"/>
        <v>22.144398212359377</v>
      </c>
      <c r="I87" s="97">
        <f t="shared" si="35"/>
        <v>12.408961839689759</v>
      </c>
      <c r="J87" s="97">
        <v>7.3544534513449999</v>
      </c>
      <c r="K87" s="96">
        <f t="shared" si="27"/>
        <v>1</v>
      </c>
      <c r="L87" s="96">
        <f t="shared" si="28"/>
        <v>0</v>
      </c>
      <c r="M87" s="96">
        <f t="shared" si="29"/>
        <v>0</v>
      </c>
      <c r="N87" s="96">
        <f t="shared" si="30"/>
        <v>0</v>
      </c>
      <c r="O87" s="97">
        <f t="shared" si="31"/>
        <v>12.408961839689759</v>
      </c>
      <c r="P87" s="97" t="str">
        <f t="shared" si="31"/>
        <v>n.a.</v>
      </c>
      <c r="Q87" s="97" t="str">
        <f t="shared" si="31"/>
        <v>n.a.</v>
      </c>
      <c r="R87" s="97" t="str">
        <f t="shared" si="25"/>
        <v>n.a.</v>
      </c>
      <c r="S87" s="97">
        <f t="shared" si="32"/>
        <v>7.3544534513449999</v>
      </c>
      <c r="T87" s="97" t="str">
        <f t="shared" si="32"/>
        <v>n.a.</v>
      </c>
      <c r="U87" s="97" t="str">
        <f t="shared" si="32"/>
        <v>n.a.</v>
      </c>
      <c r="V87" s="97" t="str">
        <f t="shared" si="26"/>
        <v>n.a.</v>
      </c>
      <c r="W87" s="96"/>
      <c r="X87" s="132"/>
      <c r="Y87" s="132"/>
      <c r="Z87" s="132"/>
      <c r="AA87" s="132"/>
      <c r="AB87" s="132"/>
    </row>
    <row r="88" spans="1:28">
      <c r="A88" s="103">
        <f t="shared" si="33"/>
        <v>1951</v>
      </c>
      <c r="B88" s="103">
        <v>10544.6</v>
      </c>
      <c r="C88" s="103"/>
      <c r="D88" s="163">
        <v>69080</v>
      </c>
      <c r="E88" s="132"/>
      <c r="F88" s="51">
        <v>27460</v>
      </c>
      <c r="G88" s="97">
        <f t="shared" si="34"/>
        <v>15.264331210191083</v>
      </c>
      <c r="H88" s="108">
        <f t="shared" si="23"/>
        <v>-19.937952079992641</v>
      </c>
      <c r="I88" s="97">
        <f t="shared" si="35"/>
        <v>6.8399346354369284</v>
      </c>
      <c r="J88" s="97">
        <v>31.849801483752067</v>
      </c>
      <c r="K88" s="96">
        <f t="shared" si="27"/>
        <v>1</v>
      </c>
      <c r="L88" s="96">
        <f t="shared" si="28"/>
        <v>0</v>
      </c>
      <c r="M88" s="96">
        <f t="shared" si="29"/>
        <v>0</v>
      </c>
      <c r="N88" s="96">
        <f t="shared" si="30"/>
        <v>0</v>
      </c>
      <c r="O88" s="97">
        <f t="shared" si="31"/>
        <v>6.8399346354369284</v>
      </c>
      <c r="P88" s="97" t="str">
        <f t="shared" si="31"/>
        <v>n.a.</v>
      </c>
      <c r="Q88" s="97" t="str">
        <f t="shared" si="31"/>
        <v>n.a.</v>
      </c>
      <c r="R88" s="97" t="str">
        <f t="shared" si="25"/>
        <v>n.a.</v>
      </c>
      <c r="S88" s="97">
        <f t="shared" si="32"/>
        <v>31.849801483752067</v>
      </c>
      <c r="T88" s="97" t="str">
        <f t="shared" si="32"/>
        <v>n.a.</v>
      </c>
      <c r="U88" s="97" t="str">
        <f t="shared" si="32"/>
        <v>n.a.</v>
      </c>
      <c r="V88" s="97" t="str">
        <f t="shared" si="26"/>
        <v>n.a.</v>
      </c>
      <c r="W88" s="96"/>
      <c r="X88" s="132"/>
      <c r="Y88" s="132"/>
      <c r="Z88" s="132"/>
      <c r="AA88" s="132"/>
      <c r="AB88" s="132"/>
    </row>
    <row r="89" spans="1:28">
      <c r="A89" s="103">
        <f t="shared" si="33"/>
        <v>1952</v>
      </c>
      <c r="B89" s="103">
        <v>10865</v>
      </c>
      <c r="C89" s="103"/>
      <c r="D89" s="163">
        <v>80005</v>
      </c>
      <c r="E89" s="132"/>
      <c r="F89" s="51">
        <v>27484</v>
      </c>
      <c r="G89" s="97">
        <f t="shared" si="34"/>
        <v>13.580401224923442</v>
      </c>
      <c r="H89" s="108">
        <f t="shared" si="23"/>
        <v>-12.867740146417081</v>
      </c>
      <c r="I89" s="97">
        <f t="shared" si="35"/>
        <v>8.7399854333569671E-2</v>
      </c>
      <c r="J89" s="97">
        <v>0.49252198311495493</v>
      </c>
      <c r="K89" s="96">
        <f t="shared" si="27"/>
        <v>1</v>
      </c>
      <c r="L89" s="96">
        <f t="shared" si="28"/>
        <v>0</v>
      </c>
      <c r="M89" s="96">
        <f t="shared" si="29"/>
        <v>0</v>
      </c>
      <c r="N89" s="96">
        <f t="shared" si="30"/>
        <v>0</v>
      </c>
      <c r="O89" s="97">
        <f t="shared" si="31"/>
        <v>8.7399854333569671E-2</v>
      </c>
      <c r="P89" s="97" t="str">
        <f t="shared" si="31"/>
        <v>n.a.</v>
      </c>
      <c r="Q89" s="97" t="str">
        <f t="shared" si="31"/>
        <v>n.a.</v>
      </c>
      <c r="R89" s="97" t="str">
        <f t="shared" si="25"/>
        <v>n.a.</v>
      </c>
      <c r="S89" s="97">
        <f t="shared" si="32"/>
        <v>0.49252198311495493</v>
      </c>
      <c r="T89" s="97" t="str">
        <f t="shared" si="32"/>
        <v>n.a.</v>
      </c>
      <c r="U89" s="97" t="str">
        <f t="shared" si="32"/>
        <v>n.a.</v>
      </c>
      <c r="V89" s="97" t="str">
        <f t="shared" si="26"/>
        <v>n.a.</v>
      </c>
      <c r="W89" s="96"/>
      <c r="X89" s="132"/>
      <c r="Y89" s="132"/>
      <c r="Z89" s="132"/>
      <c r="AA89" s="132"/>
      <c r="AB89" s="132"/>
    </row>
    <row r="90" spans="1:28">
      <c r="A90" s="103">
        <f t="shared" si="33"/>
        <v>1953</v>
      </c>
      <c r="B90" s="103">
        <v>13670.6</v>
      </c>
      <c r="C90" s="103"/>
      <c r="D90" s="163">
        <v>82523</v>
      </c>
      <c r="E90" s="132"/>
      <c r="F90" s="51">
        <v>28680</v>
      </c>
      <c r="G90" s="97">
        <f t="shared" si="34"/>
        <v>16.565805896537935</v>
      </c>
      <c r="H90" s="108">
        <f t="shared" si="23"/>
        <v>-5.5785923158214423</v>
      </c>
      <c r="I90" s="97">
        <f t="shared" si="35"/>
        <v>4.3516227623344506</v>
      </c>
      <c r="J90" s="97">
        <v>-0.49010809301582647</v>
      </c>
      <c r="K90" s="96">
        <f t="shared" si="27"/>
        <v>1</v>
      </c>
      <c r="L90" s="96">
        <f t="shared" si="28"/>
        <v>0</v>
      </c>
      <c r="M90" s="96">
        <f t="shared" si="29"/>
        <v>0</v>
      </c>
      <c r="N90" s="96">
        <f t="shared" si="30"/>
        <v>0</v>
      </c>
      <c r="O90" s="97">
        <f t="shared" si="31"/>
        <v>4.3516227623344506</v>
      </c>
      <c r="P90" s="97" t="str">
        <f t="shared" si="31"/>
        <v>n.a.</v>
      </c>
      <c r="Q90" s="97" t="str">
        <f t="shared" si="31"/>
        <v>n.a.</v>
      </c>
      <c r="R90" s="97" t="str">
        <f t="shared" si="25"/>
        <v>n.a.</v>
      </c>
      <c r="S90" s="97">
        <f t="shared" si="32"/>
        <v>-0.49010809301582647</v>
      </c>
      <c r="T90" s="97" t="str">
        <f t="shared" si="32"/>
        <v>n.a.</v>
      </c>
      <c r="U90" s="97" t="str">
        <f t="shared" si="32"/>
        <v>n.a.</v>
      </c>
      <c r="V90" s="97" t="str">
        <f t="shared" si="26"/>
        <v>n.a.</v>
      </c>
      <c r="W90" s="96"/>
      <c r="X90" s="132"/>
      <c r="Y90" s="132"/>
      <c r="Z90" s="132"/>
      <c r="AA90" s="132"/>
      <c r="AB90" s="132"/>
    </row>
    <row r="91" spans="1:28">
      <c r="A91" s="103">
        <f t="shared" si="33"/>
        <v>1954</v>
      </c>
      <c r="B91" s="103">
        <v>13353.8</v>
      </c>
      <c r="C91" s="103"/>
      <c r="D91" s="163">
        <v>93592</v>
      </c>
      <c r="E91" s="132"/>
      <c r="F91" s="51">
        <v>31611</v>
      </c>
      <c r="G91" s="97">
        <f t="shared" si="34"/>
        <v>14.268099837592956</v>
      </c>
      <c r="H91" s="97">
        <f t="shared" si="23"/>
        <v>-0.99623137259812644</v>
      </c>
      <c r="I91" s="97">
        <f t="shared" si="35"/>
        <v>10.219665271966537</v>
      </c>
      <c r="J91" s="97">
        <v>3.4481549214620251</v>
      </c>
      <c r="K91" s="96">
        <f t="shared" si="27"/>
        <v>1</v>
      </c>
      <c r="L91" s="96">
        <f t="shared" si="28"/>
        <v>0</v>
      </c>
      <c r="M91" s="96">
        <f t="shared" si="29"/>
        <v>0</v>
      </c>
      <c r="N91" s="96">
        <f t="shared" si="30"/>
        <v>0</v>
      </c>
      <c r="O91" s="97">
        <f t="shared" si="31"/>
        <v>10.219665271966537</v>
      </c>
      <c r="P91" s="97" t="str">
        <f t="shared" si="31"/>
        <v>n.a.</v>
      </c>
      <c r="Q91" s="97" t="str">
        <f t="shared" si="31"/>
        <v>n.a.</v>
      </c>
      <c r="R91" s="97" t="str">
        <f t="shared" si="25"/>
        <v>n.a.</v>
      </c>
      <c r="S91" s="97">
        <f t="shared" si="32"/>
        <v>3.4481549214620251</v>
      </c>
      <c r="T91" s="97" t="str">
        <f t="shared" si="32"/>
        <v>n.a.</v>
      </c>
      <c r="U91" s="97" t="str">
        <f t="shared" si="32"/>
        <v>n.a.</v>
      </c>
      <c r="V91" s="97" t="str">
        <f t="shared" si="26"/>
        <v>n.a.</v>
      </c>
      <c r="W91" s="96"/>
      <c r="X91" s="132"/>
      <c r="Y91" s="132"/>
      <c r="Z91" s="132"/>
      <c r="AA91" s="132"/>
      <c r="AB91" s="132"/>
    </row>
    <row r="92" spans="1:28">
      <c r="A92" s="103">
        <f t="shared" si="33"/>
        <v>1955</v>
      </c>
      <c r="B92" s="103">
        <v>12745.8</v>
      </c>
      <c r="C92" s="103"/>
      <c r="D92" s="163">
        <v>107155</v>
      </c>
      <c r="E92" s="132"/>
      <c r="F92" s="51">
        <v>35105</v>
      </c>
      <c r="G92" s="97">
        <f t="shared" si="34"/>
        <v>11.894731930381223</v>
      </c>
      <c r="H92" s="97">
        <f t="shared" si="23"/>
        <v>-1.6856692945422189</v>
      </c>
      <c r="I92" s="97">
        <f t="shared" si="35"/>
        <v>11.05311442219481</v>
      </c>
      <c r="J92" s="97">
        <v>1.9049049000566678</v>
      </c>
      <c r="K92" s="96">
        <f t="shared" si="27"/>
        <v>1</v>
      </c>
      <c r="L92" s="96">
        <f t="shared" si="28"/>
        <v>0</v>
      </c>
      <c r="M92" s="96">
        <f t="shared" si="29"/>
        <v>0</v>
      </c>
      <c r="N92" s="96">
        <f t="shared" si="30"/>
        <v>0</v>
      </c>
      <c r="O92" s="97">
        <f t="shared" si="31"/>
        <v>11.05311442219481</v>
      </c>
      <c r="P92" s="97" t="str">
        <f t="shared" si="31"/>
        <v>n.a.</v>
      </c>
      <c r="Q92" s="97" t="str">
        <f t="shared" si="31"/>
        <v>n.a.</v>
      </c>
      <c r="R92" s="97" t="str">
        <f t="shared" si="25"/>
        <v>n.a.</v>
      </c>
      <c r="S92" s="97">
        <f t="shared" si="32"/>
        <v>1.9049049000566678</v>
      </c>
      <c r="T92" s="97" t="str">
        <f t="shared" si="32"/>
        <v>n.a.</v>
      </c>
      <c r="U92" s="97" t="str">
        <f t="shared" si="32"/>
        <v>n.a.</v>
      </c>
      <c r="V92" s="97" t="str">
        <f t="shared" si="26"/>
        <v>n.a.</v>
      </c>
      <c r="W92" s="96"/>
      <c r="X92" s="132"/>
      <c r="Y92" s="132"/>
      <c r="Z92" s="132"/>
      <c r="AA92" s="132"/>
      <c r="AB92" s="132"/>
    </row>
    <row r="93" spans="1:28">
      <c r="A93" s="103">
        <f t="shared" si="33"/>
        <v>1956</v>
      </c>
      <c r="B93" s="103">
        <v>13020.1</v>
      </c>
      <c r="C93" s="103"/>
      <c r="D93" s="163">
        <v>119190</v>
      </c>
      <c r="E93" s="132"/>
      <c r="F93" s="51">
        <v>37520</v>
      </c>
      <c r="G93" s="97">
        <f t="shared" si="34"/>
        <v>10.92381911234164</v>
      </c>
      <c r="H93" s="97">
        <f t="shared" si="23"/>
        <v>-5.6419867841962947</v>
      </c>
      <c r="I93" s="97">
        <f t="shared" si="35"/>
        <v>6.8793619142572204</v>
      </c>
      <c r="J93" s="97">
        <v>3.7381178707224341</v>
      </c>
      <c r="K93" s="96">
        <f t="shared" si="27"/>
        <v>1</v>
      </c>
      <c r="L93" s="96">
        <f t="shared" si="28"/>
        <v>0</v>
      </c>
      <c r="M93" s="96">
        <f t="shared" si="29"/>
        <v>0</v>
      </c>
      <c r="N93" s="96">
        <f t="shared" si="30"/>
        <v>0</v>
      </c>
      <c r="O93" s="97">
        <f t="shared" si="31"/>
        <v>6.8793619142572204</v>
      </c>
      <c r="P93" s="97" t="str">
        <f t="shared" si="31"/>
        <v>n.a.</v>
      </c>
      <c r="Q93" s="97" t="str">
        <f t="shared" si="31"/>
        <v>n.a.</v>
      </c>
      <c r="R93" s="97" t="str">
        <f t="shared" si="25"/>
        <v>n.a.</v>
      </c>
      <c r="S93" s="97">
        <f t="shared" si="32"/>
        <v>3.7381178707224341</v>
      </c>
      <c r="T93" s="97" t="str">
        <f t="shared" si="32"/>
        <v>n.a.</v>
      </c>
      <c r="U93" s="97" t="str">
        <f t="shared" si="32"/>
        <v>n.a.</v>
      </c>
      <c r="V93" s="97" t="str">
        <f t="shared" si="26"/>
        <v>n.a.</v>
      </c>
      <c r="W93" s="96"/>
      <c r="X93" s="132"/>
      <c r="Y93" s="132"/>
      <c r="Z93" s="132"/>
      <c r="AA93" s="132"/>
      <c r="AB93" s="132"/>
    </row>
    <row r="94" spans="1:28">
      <c r="A94" s="103">
        <f t="shared" si="33"/>
        <v>1957</v>
      </c>
      <c r="B94" s="103">
        <v>10957.4</v>
      </c>
      <c r="C94" s="103"/>
      <c r="D94" s="163">
        <v>131949</v>
      </c>
      <c r="E94" s="132"/>
      <c r="F94" s="51">
        <v>39818</v>
      </c>
      <c r="G94" s="97">
        <f t="shared" si="34"/>
        <v>8.3042690736572471</v>
      </c>
      <c r="H94" s="97">
        <f t="shared" si="23"/>
        <v>-5.9638307639357091</v>
      </c>
      <c r="I94" s="97">
        <f t="shared" si="35"/>
        <v>6.1247334754797489</v>
      </c>
      <c r="J94" s="97">
        <v>0.97404531189151677</v>
      </c>
      <c r="K94" s="96">
        <f t="shared" si="27"/>
        <v>1</v>
      </c>
      <c r="L94" s="96">
        <f t="shared" si="28"/>
        <v>0</v>
      </c>
      <c r="M94" s="96">
        <f t="shared" si="29"/>
        <v>0</v>
      </c>
      <c r="N94" s="96">
        <f t="shared" si="30"/>
        <v>0</v>
      </c>
      <c r="O94" s="97">
        <f t="shared" si="31"/>
        <v>6.1247334754797489</v>
      </c>
      <c r="P94" s="97" t="str">
        <f t="shared" si="31"/>
        <v>n.a.</v>
      </c>
      <c r="Q94" s="97" t="str">
        <f t="shared" si="31"/>
        <v>n.a.</v>
      </c>
      <c r="R94" s="97" t="str">
        <f t="shared" si="25"/>
        <v>n.a.</v>
      </c>
      <c r="S94" s="97">
        <f t="shared" si="32"/>
        <v>0.97404531189151677</v>
      </c>
      <c r="T94" s="97" t="str">
        <f t="shared" si="32"/>
        <v>n.a.</v>
      </c>
      <c r="U94" s="97" t="str">
        <f t="shared" si="32"/>
        <v>n.a.</v>
      </c>
      <c r="V94" s="97" t="str">
        <f t="shared" si="26"/>
        <v>n.a.</v>
      </c>
      <c r="W94" s="96"/>
      <c r="X94" s="132"/>
      <c r="Y94" s="132"/>
      <c r="Z94" s="132"/>
      <c r="AA94" s="132"/>
      <c r="AB94" s="132"/>
    </row>
    <row r="95" spans="1:28">
      <c r="A95" s="103">
        <f t="shared" si="33"/>
        <v>1958</v>
      </c>
      <c r="B95" s="103">
        <v>15931</v>
      </c>
      <c r="C95" s="103"/>
      <c r="D95" s="163">
        <v>137422</v>
      </c>
      <c r="E95" s="132"/>
      <c r="F95" s="51">
        <v>41272</v>
      </c>
      <c r="G95" s="97">
        <f t="shared" si="34"/>
        <v>11.592758073670883</v>
      </c>
      <c r="H95" s="97">
        <f t="shared" si="23"/>
        <v>-0.30197385671034027</v>
      </c>
      <c r="I95" s="97">
        <f t="shared" si="35"/>
        <v>3.6516148475563837</v>
      </c>
      <c r="J95" s="97">
        <v>1.7700359815055984</v>
      </c>
      <c r="K95" s="96">
        <f t="shared" si="27"/>
        <v>1</v>
      </c>
      <c r="L95" s="96">
        <f t="shared" si="28"/>
        <v>0</v>
      </c>
      <c r="M95" s="96">
        <f t="shared" si="29"/>
        <v>0</v>
      </c>
      <c r="N95" s="96">
        <f t="shared" si="30"/>
        <v>0</v>
      </c>
      <c r="O95" s="97">
        <f t="shared" si="31"/>
        <v>3.6516148475563837</v>
      </c>
      <c r="P95" s="97" t="str">
        <f t="shared" si="31"/>
        <v>n.a.</v>
      </c>
      <c r="Q95" s="97" t="str">
        <f t="shared" si="31"/>
        <v>n.a.</v>
      </c>
      <c r="R95" s="97" t="str">
        <f t="shared" si="25"/>
        <v>n.a.</v>
      </c>
      <c r="S95" s="97">
        <f t="shared" si="32"/>
        <v>1.7700359815055984</v>
      </c>
      <c r="T95" s="97" t="str">
        <f t="shared" si="32"/>
        <v>n.a.</v>
      </c>
      <c r="U95" s="97" t="str">
        <f t="shared" si="32"/>
        <v>n.a.</v>
      </c>
      <c r="V95" s="97" t="str">
        <f t="shared" si="26"/>
        <v>n.a.</v>
      </c>
      <c r="W95" s="96"/>
      <c r="X95" s="132"/>
      <c r="Y95" s="132"/>
      <c r="Z95" s="132"/>
      <c r="AA95" s="132"/>
      <c r="AB95" s="132"/>
    </row>
    <row r="96" spans="1:28">
      <c r="A96" s="103">
        <f t="shared" si="33"/>
        <v>1959</v>
      </c>
      <c r="B96" s="103">
        <v>19783</v>
      </c>
      <c r="C96" s="103"/>
      <c r="D96" s="163">
        <v>146325</v>
      </c>
      <c r="E96" s="132"/>
      <c r="F96" s="51">
        <v>42445</v>
      </c>
      <c r="G96" s="97">
        <f t="shared" si="34"/>
        <v>13.519904322569623</v>
      </c>
      <c r="H96" s="97">
        <f t="shared" si="23"/>
        <v>2.596085210227983</v>
      </c>
      <c r="I96" s="97">
        <f t="shared" si="35"/>
        <v>2.8421205660011717</v>
      </c>
      <c r="J96" s="97">
        <v>0.47259822017726039</v>
      </c>
      <c r="K96" s="96">
        <f t="shared" si="27"/>
        <v>1</v>
      </c>
      <c r="L96" s="96">
        <f t="shared" si="28"/>
        <v>0</v>
      </c>
      <c r="M96" s="96">
        <f t="shared" si="29"/>
        <v>0</v>
      </c>
      <c r="N96" s="96">
        <f t="shared" si="30"/>
        <v>0</v>
      </c>
      <c r="O96" s="97">
        <f t="shared" si="31"/>
        <v>2.8421205660011717</v>
      </c>
      <c r="P96" s="97" t="str">
        <f t="shared" si="31"/>
        <v>n.a.</v>
      </c>
      <c r="Q96" s="97" t="str">
        <f t="shared" si="31"/>
        <v>n.a.</v>
      </c>
      <c r="R96" s="97" t="str">
        <f t="shared" si="25"/>
        <v>n.a.</v>
      </c>
      <c r="S96" s="97">
        <f t="shared" si="32"/>
        <v>0.47259822017726039</v>
      </c>
      <c r="T96" s="97" t="str">
        <f t="shared" si="32"/>
        <v>n.a.</v>
      </c>
      <c r="U96" s="97" t="str">
        <f t="shared" si="32"/>
        <v>n.a.</v>
      </c>
      <c r="V96" s="97" t="str">
        <f t="shared" si="26"/>
        <v>n.a.</v>
      </c>
      <c r="W96" s="96"/>
      <c r="X96" s="132"/>
      <c r="Y96" s="132"/>
      <c r="Z96" s="132"/>
      <c r="AA96" s="132"/>
      <c r="AB96" s="132"/>
    </row>
    <row r="97" spans="1:28">
      <c r="A97" s="103">
        <f t="shared" si="33"/>
        <v>1960</v>
      </c>
      <c r="B97" s="103">
        <v>22151</v>
      </c>
      <c r="C97" s="103"/>
      <c r="D97" s="163">
        <v>163253</v>
      </c>
      <c r="E97" s="132"/>
      <c r="F97" s="51">
        <v>45939</v>
      </c>
      <c r="G97" s="97">
        <f t="shared" si="34"/>
        <v>13.568510226458319</v>
      </c>
      <c r="H97" s="97">
        <f t="shared" si="23"/>
        <v>5.2642411528010715</v>
      </c>
      <c r="I97" s="97">
        <f t="shared" si="35"/>
        <v>8.2318294263164162</v>
      </c>
      <c r="J97" s="97">
        <v>0.78321914160957418</v>
      </c>
      <c r="K97" s="96">
        <f t="shared" si="27"/>
        <v>1</v>
      </c>
      <c r="L97" s="96">
        <f t="shared" si="28"/>
        <v>0</v>
      </c>
      <c r="M97" s="96">
        <f t="shared" si="29"/>
        <v>0</v>
      </c>
      <c r="N97" s="96">
        <f t="shared" si="30"/>
        <v>0</v>
      </c>
      <c r="O97" s="97">
        <f t="shared" si="31"/>
        <v>8.2318294263164162</v>
      </c>
      <c r="P97" s="97" t="str">
        <f t="shared" si="31"/>
        <v>n.a.</v>
      </c>
      <c r="Q97" s="97" t="str">
        <f t="shared" si="31"/>
        <v>n.a.</v>
      </c>
      <c r="R97" s="97" t="str">
        <f t="shared" si="25"/>
        <v>n.a.</v>
      </c>
      <c r="S97" s="97">
        <f t="shared" si="32"/>
        <v>0.78321914160957418</v>
      </c>
      <c r="T97" s="97" t="str">
        <f t="shared" si="32"/>
        <v>n.a.</v>
      </c>
      <c r="U97" s="97" t="str">
        <f t="shared" si="32"/>
        <v>n.a.</v>
      </c>
      <c r="V97" s="97" t="str">
        <f t="shared" si="26"/>
        <v>n.a.</v>
      </c>
      <c r="W97" s="96"/>
      <c r="X97" s="132"/>
      <c r="Y97" s="132"/>
      <c r="Z97" s="132"/>
      <c r="AA97" s="132"/>
      <c r="AB97" s="132"/>
    </row>
    <row r="98" spans="1:28">
      <c r="A98" s="103">
        <f t="shared" si="33"/>
        <v>1961</v>
      </c>
      <c r="B98" s="103">
        <v>22400</v>
      </c>
      <c r="C98" s="103"/>
      <c r="D98" s="163">
        <v>180761</v>
      </c>
      <c r="E98" s="132"/>
      <c r="F98" s="51">
        <v>48378</v>
      </c>
      <c r="G98" s="97">
        <f t="shared" si="34"/>
        <v>12.392053595631801</v>
      </c>
      <c r="H98" s="97">
        <f t="shared" si="23"/>
        <v>0.79929552196091791</v>
      </c>
      <c r="I98" s="97">
        <f t="shared" si="35"/>
        <v>5.3092143929994062</v>
      </c>
      <c r="J98" s="97">
        <v>5.3452625739156403</v>
      </c>
      <c r="K98" s="96">
        <f t="shared" si="27"/>
        <v>1</v>
      </c>
      <c r="L98" s="96">
        <f t="shared" si="28"/>
        <v>0</v>
      </c>
      <c r="M98" s="96">
        <f t="shared" si="29"/>
        <v>0</v>
      </c>
      <c r="N98" s="96">
        <f t="shared" si="30"/>
        <v>0</v>
      </c>
      <c r="O98" s="97">
        <f t="shared" si="31"/>
        <v>5.3092143929994062</v>
      </c>
      <c r="P98" s="97" t="str">
        <f t="shared" si="31"/>
        <v>n.a.</v>
      </c>
      <c r="Q98" s="97" t="str">
        <f t="shared" si="31"/>
        <v>n.a.</v>
      </c>
      <c r="R98" s="97" t="str">
        <f t="shared" si="25"/>
        <v>n.a.</v>
      </c>
      <c r="S98" s="97">
        <f t="shared" si="32"/>
        <v>5.3452625739156403</v>
      </c>
      <c r="T98" s="97" t="str">
        <f t="shared" si="32"/>
        <v>n.a.</v>
      </c>
      <c r="U98" s="97" t="str">
        <f t="shared" si="32"/>
        <v>n.a.</v>
      </c>
      <c r="V98" s="97" t="str">
        <f t="shared" si="26"/>
        <v>n.a.</v>
      </c>
      <c r="W98" s="96"/>
      <c r="X98" s="132"/>
      <c r="Y98" s="132"/>
      <c r="Z98" s="132"/>
      <c r="AA98" s="132"/>
      <c r="AB98" s="132"/>
    </row>
    <row r="99" spans="1:28">
      <c r="A99" s="103">
        <f t="shared" si="33"/>
        <v>1962</v>
      </c>
      <c r="B99" s="103">
        <v>23017</v>
      </c>
      <c r="C99" s="103"/>
      <c r="D99" s="163">
        <v>192349</v>
      </c>
      <c r="E99" s="132"/>
      <c r="F99" s="51">
        <v>49550</v>
      </c>
      <c r="G99" s="97">
        <f t="shared" si="34"/>
        <v>11.966269645280194</v>
      </c>
      <c r="H99" s="97">
        <f t="shared" si="23"/>
        <v>-1.5536346772894287</v>
      </c>
      <c r="I99" s="97">
        <f t="shared" si="35"/>
        <v>2.4225887800239709</v>
      </c>
      <c r="J99" s="97">
        <v>2.3063066075391738</v>
      </c>
      <c r="K99" s="96">
        <f t="shared" si="27"/>
        <v>1</v>
      </c>
      <c r="L99" s="96">
        <f t="shared" si="28"/>
        <v>0</v>
      </c>
      <c r="M99" s="96">
        <f t="shared" si="29"/>
        <v>0</v>
      </c>
      <c r="N99" s="96">
        <f t="shared" si="30"/>
        <v>0</v>
      </c>
      <c r="O99" s="97">
        <f t="shared" si="31"/>
        <v>2.4225887800239709</v>
      </c>
      <c r="P99" s="97" t="str">
        <f t="shared" si="31"/>
        <v>n.a.</v>
      </c>
      <c r="Q99" s="97" t="str">
        <f t="shared" si="31"/>
        <v>n.a.</v>
      </c>
      <c r="R99" s="97" t="str">
        <f t="shared" si="25"/>
        <v>n.a.</v>
      </c>
      <c r="S99" s="97">
        <f t="shared" si="32"/>
        <v>2.3063066075391738</v>
      </c>
      <c r="T99" s="97" t="str">
        <f t="shared" si="32"/>
        <v>n.a.</v>
      </c>
      <c r="U99" s="97" t="str">
        <f t="shared" si="32"/>
        <v>n.a.</v>
      </c>
      <c r="V99" s="97" t="str">
        <f t="shared" si="26"/>
        <v>n.a.</v>
      </c>
      <c r="W99" s="96"/>
      <c r="X99" s="132"/>
      <c r="Y99" s="132"/>
      <c r="Z99" s="132"/>
      <c r="AA99" s="132"/>
      <c r="AB99" s="132"/>
    </row>
    <row r="100" spans="1:28">
      <c r="A100" s="103">
        <f t="shared" si="33"/>
        <v>1963</v>
      </c>
      <c r="B100" s="103">
        <v>25062</v>
      </c>
      <c r="C100" s="103"/>
      <c r="D100" s="163">
        <v>207319</v>
      </c>
      <c r="E100" s="132"/>
      <c r="F100" s="51">
        <v>51567</v>
      </c>
      <c r="G100" s="97">
        <f t="shared" si="34"/>
        <v>12.088617058735572</v>
      </c>
      <c r="H100" s="97">
        <f t="shared" si="23"/>
        <v>-1.4798931677227465</v>
      </c>
      <c r="I100" s="97">
        <f t="shared" si="35"/>
        <v>4.070635721493443</v>
      </c>
      <c r="J100" s="97">
        <v>4.2377693800429039</v>
      </c>
      <c r="K100" s="96">
        <f t="shared" si="27"/>
        <v>1</v>
      </c>
      <c r="L100" s="96">
        <f t="shared" si="28"/>
        <v>0</v>
      </c>
      <c r="M100" s="96">
        <f t="shared" si="29"/>
        <v>0</v>
      </c>
      <c r="N100" s="96">
        <f t="shared" si="30"/>
        <v>0</v>
      </c>
      <c r="O100" s="97">
        <f t="shared" si="31"/>
        <v>4.070635721493443</v>
      </c>
      <c r="P100" s="97" t="str">
        <f t="shared" si="31"/>
        <v>n.a.</v>
      </c>
      <c r="Q100" s="97" t="str">
        <f t="shared" si="31"/>
        <v>n.a.</v>
      </c>
      <c r="R100" s="97" t="str">
        <f t="shared" si="25"/>
        <v>n.a.</v>
      </c>
      <c r="S100" s="97">
        <f t="shared" si="32"/>
        <v>4.2377693800429039</v>
      </c>
      <c r="T100" s="97" t="str">
        <f t="shared" si="32"/>
        <v>n.a.</v>
      </c>
      <c r="U100" s="97" t="str">
        <f t="shared" si="32"/>
        <v>n.a.</v>
      </c>
      <c r="V100" s="97" t="str">
        <f t="shared" si="26"/>
        <v>n.a.</v>
      </c>
      <c r="W100" s="96"/>
      <c r="X100" s="132"/>
      <c r="Y100" s="132"/>
      <c r="Z100" s="132"/>
      <c r="AA100" s="132"/>
      <c r="AB100" s="132"/>
    </row>
    <row r="101" spans="1:28">
      <c r="A101" s="103">
        <f t="shared" si="33"/>
        <v>1964</v>
      </c>
      <c r="B101" s="103">
        <v>27309</v>
      </c>
      <c r="C101" s="103"/>
      <c r="D101" s="163">
        <v>226750</v>
      </c>
      <c r="E101" s="132"/>
      <c r="F101" s="51">
        <v>54662</v>
      </c>
      <c r="G101" s="97">
        <f t="shared" si="34"/>
        <v>12.043660418963617</v>
      </c>
      <c r="H101" s="97">
        <f t="shared" si="23"/>
        <v>-0.34839317666818381</v>
      </c>
      <c r="I101" s="97">
        <f t="shared" si="35"/>
        <v>6.001900440204011</v>
      </c>
      <c r="J101" s="97">
        <v>3.4603445843196865</v>
      </c>
      <c r="K101" s="96">
        <f t="shared" si="27"/>
        <v>1</v>
      </c>
      <c r="L101" s="96">
        <f t="shared" si="28"/>
        <v>0</v>
      </c>
      <c r="M101" s="96">
        <f t="shared" si="29"/>
        <v>0</v>
      </c>
      <c r="N101" s="96">
        <f t="shared" si="30"/>
        <v>0</v>
      </c>
      <c r="O101" s="97">
        <f t="shared" si="31"/>
        <v>6.001900440204011</v>
      </c>
      <c r="P101" s="97" t="str">
        <f t="shared" si="31"/>
        <v>n.a.</v>
      </c>
      <c r="Q101" s="97" t="str">
        <f t="shared" si="31"/>
        <v>n.a.</v>
      </c>
      <c r="R101" s="97" t="str">
        <f t="shared" si="25"/>
        <v>n.a.</v>
      </c>
      <c r="S101" s="97">
        <f t="shared" si="32"/>
        <v>3.4603445843196865</v>
      </c>
      <c r="T101" s="97" t="str">
        <f t="shared" si="32"/>
        <v>n.a.</v>
      </c>
      <c r="U101" s="97" t="str">
        <f t="shared" si="32"/>
        <v>n.a.</v>
      </c>
      <c r="V101" s="97" t="str">
        <f t="shared" si="26"/>
        <v>n.a.</v>
      </c>
      <c r="W101" s="96"/>
      <c r="X101" s="132"/>
      <c r="Y101" s="132"/>
      <c r="Z101" s="132"/>
      <c r="AA101" s="132"/>
      <c r="AB101" s="132"/>
    </row>
    <row r="102" spans="1:28">
      <c r="A102" s="103">
        <f t="shared" si="33"/>
        <v>1965</v>
      </c>
      <c r="B102" s="103">
        <v>28277</v>
      </c>
      <c r="C102" s="103"/>
      <c r="D102" s="163">
        <v>246500</v>
      </c>
      <c r="E102" s="132"/>
      <c r="F102" s="51">
        <v>56234</v>
      </c>
      <c r="G102" s="97">
        <f t="shared" si="34"/>
        <v>11.471399594320486</v>
      </c>
      <c r="H102" s="97">
        <f t="shared" si="23"/>
        <v>-0.49487005095970815</v>
      </c>
      <c r="I102" s="97">
        <f t="shared" si="35"/>
        <v>2.875855255936477</v>
      </c>
      <c r="J102" s="97">
        <v>6.0198426378055601</v>
      </c>
      <c r="K102" s="96">
        <f t="shared" si="27"/>
        <v>1</v>
      </c>
      <c r="L102" s="96">
        <f t="shared" si="28"/>
        <v>0</v>
      </c>
      <c r="M102" s="96">
        <f t="shared" si="29"/>
        <v>0</v>
      </c>
      <c r="N102" s="96">
        <f t="shared" si="30"/>
        <v>0</v>
      </c>
      <c r="O102" s="97">
        <f t="shared" si="31"/>
        <v>2.875855255936477</v>
      </c>
      <c r="P102" s="97" t="str">
        <f t="shared" si="31"/>
        <v>n.a.</v>
      </c>
      <c r="Q102" s="97" t="str">
        <f t="shared" si="31"/>
        <v>n.a.</v>
      </c>
      <c r="R102" s="97" t="str">
        <f t="shared" si="25"/>
        <v>n.a.</v>
      </c>
      <c r="S102" s="97">
        <f t="shared" si="32"/>
        <v>6.0198426378055601</v>
      </c>
      <c r="T102" s="97" t="str">
        <f t="shared" si="32"/>
        <v>n.a.</v>
      </c>
      <c r="U102" s="97" t="str">
        <f t="shared" si="32"/>
        <v>n.a.</v>
      </c>
      <c r="V102" s="97" t="str">
        <f t="shared" si="26"/>
        <v>n.a.</v>
      </c>
      <c r="W102" s="96"/>
      <c r="X102" s="132"/>
      <c r="Y102" s="132"/>
      <c r="Z102" s="132"/>
      <c r="AA102" s="132"/>
      <c r="AB102" s="132"/>
    </row>
    <row r="103" spans="1:28">
      <c r="A103" s="103">
        <f t="shared" si="33"/>
        <v>1966</v>
      </c>
      <c r="B103" s="103">
        <v>29480</v>
      </c>
      <c r="C103" s="103"/>
      <c r="D103" s="163">
        <v>268530</v>
      </c>
      <c r="E103" s="132"/>
      <c r="F103" s="51">
        <v>59399</v>
      </c>
      <c r="G103" s="97">
        <f t="shared" si="34"/>
        <v>10.978289204185753</v>
      </c>
      <c r="H103" s="97">
        <f t="shared" si="23"/>
        <v>-1.1103278545498192</v>
      </c>
      <c r="I103" s="97">
        <f t="shared" si="35"/>
        <v>5.6282675961162321</v>
      </c>
      <c r="J103" s="97">
        <v>2.0290618546434458</v>
      </c>
      <c r="K103" s="96">
        <f t="shared" si="27"/>
        <v>1</v>
      </c>
      <c r="L103" s="96">
        <f t="shared" si="28"/>
        <v>0</v>
      </c>
      <c r="M103" s="96">
        <f t="shared" si="29"/>
        <v>0</v>
      </c>
      <c r="N103" s="96">
        <f t="shared" si="30"/>
        <v>0</v>
      </c>
      <c r="O103" s="97">
        <f t="shared" si="31"/>
        <v>5.6282675961162321</v>
      </c>
      <c r="P103" s="97" t="str">
        <f t="shared" si="31"/>
        <v>n.a.</v>
      </c>
      <c r="Q103" s="97" t="str">
        <f t="shared" si="31"/>
        <v>n.a.</v>
      </c>
      <c r="R103" s="97" t="str">
        <f t="shared" si="25"/>
        <v>n.a.</v>
      </c>
      <c r="S103" s="97">
        <f t="shared" si="32"/>
        <v>2.0290618546434458</v>
      </c>
      <c r="T103" s="97" t="str">
        <f t="shared" si="32"/>
        <v>n.a.</v>
      </c>
      <c r="U103" s="97" t="str">
        <f t="shared" si="32"/>
        <v>n.a.</v>
      </c>
      <c r="V103" s="97" t="str">
        <f t="shared" si="26"/>
        <v>n.a.</v>
      </c>
      <c r="W103" s="96"/>
      <c r="X103" s="132"/>
      <c r="Y103" s="132"/>
      <c r="Z103" s="132"/>
      <c r="AA103" s="132"/>
      <c r="AB103" s="132"/>
    </row>
    <row r="104" spans="1:28">
      <c r="A104" s="103">
        <f t="shared" si="33"/>
        <v>1967</v>
      </c>
      <c r="B104" s="103">
        <v>34579</v>
      </c>
      <c r="C104" s="103"/>
      <c r="D104" s="163">
        <v>285610</v>
      </c>
      <c r="E104" s="132"/>
      <c r="F104" s="51">
        <v>61205</v>
      </c>
      <c r="G104" s="97">
        <f t="shared" si="34"/>
        <v>12.107069080214279</v>
      </c>
      <c r="H104" s="97">
        <f t="shared" si="23"/>
        <v>6.3408661250662135E-2</v>
      </c>
      <c r="I104" s="97">
        <f t="shared" si="35"/>
        <v>3.0404552265189677</v>
      </c>
      <c r="J104" s="97">
        <v>3.9233004678489349</v>
      </c>
      <c r="K104" s="96">
        <f t="shared" si="27"/>
        <v>1</v>
      </c>
      <c r="L104" s="96">
        <f t="shared" si="28"/>
        <v>0</v>
      </c>
      <c r="M104" s="96">
        <f t="shared" si="29"/>
        <v>0</v>
      </c>
      <c r="N104" s="96">
        <f t="shared" si="30"/>
        <v>0</v>
      </c>
      <c r="O104" s="97">
        <f t="shared" si="31"/>
        <v>3.0404552265189677</v>
      </c>
      <c r="P104" s="97" t="str">
        <f t="shared" si="31"/>
        <v>n.a.</v>
      </c>
      <c r="Q104" s="97" t="str">
        <f t="shared" si="31"/>
        <v>n.a.</v>
      </c>
      <c r="R104" s="97" t="str">
        <f t="shared" si="25"/>
        <v>n.a.</v>
      </c>
      <c r="S104" s="97">
        <f t="shared" si="32"/>
        <v>3.9233004678489349</v>
      </c>
      <c r="T104" s="97" t="str">
        <f t="shared" si="32"/>
        <v>n.a.</v>
      </c>
      <c r="U104" s="97" t="str">
        <f t="shared" si="32"/>
        <v>n.a.</v>
      </c>
      <c r="V104" s="97" t="str">
        <f t="shared" si="26"/>
        <v>n.a.</v>
      </c>
      <c r="W104" s="96"/>
      <c r="X104" s="132"/>
      <c r="Y104" s="132"/>
      <c r="Z104" s="132"/>
      <c r="AA104" s="132"/>
      <c r="AB104" s="132"/>
    </row>
    <row r="105" spans="1:28">
      <c r="A105" s="103">
        <f t="shared" si="33"/>
        <v>1968</v>
      </c>
      <c r="B105" s="103">
        <v>39841</v>
      </c>
      <c r="C105" s="103"/>
      <c r="D105" s="163">
        <v>306840</v>
      </c>
      <c r="E105" s="132"/>
      <c r="F105" s="51">
        <v>63925</v>
      </c>
      <c r="G105" s="97">
        <f t="shared" si="34"/>
        <v>12.984291487420155</v>
      </c>
      <c r="H105" s="97">
        <f t="shared" si="23"/>
        <v>1.5128918930996686</v>
      </c>
      <c r="I105" s="97">
        <f t="shared" si="35"/>
        <v>4.4440813659014866</v>
      </c>
      <c r="J105" s="97">
        <v>2.9136166503092555</v>
      </c>
      <c r="K105" s="96">
        <f t="shared" si="27"/>
        <v>1</v>
      </c>
      <c r="L105" s="96">
        <f t="shared" si="28"/>
        <v>0</v>
      </c>
      <c r="M105" s="96">
        <f t="shared" si="29"/>
        <v>0</v>
      </c>
      <c r="N105" s="96">
        <f t="shared" si="30"/>
        <v>0</v>
      </c>
      <c r="O105" s="97">
        <f t="shared" si="31"/>
        <v>4.4440813659014866</v>
      </c>
      <c r="P105" s="97" t="str">
        <f t="shared" si="31"/>
        <v>n.a.</v>
      </c>
      <c r="Q105" s="97" t="str">
        <f t="shared" si="31"/>
        <v>n.a.</v>
      </c>
      <c r="R105" s="97" t="str">
        <f t="shared" si="25"/>
        <v>n.a.</v>
      </c>
      <c r="S105" s="97">
        <f t="shared" si="32"/>
        <v>2.9136166503092555</v>
      </c>
      <c r="T105" s="97" t="str">
        <f t="shared" si="32"/>
        <v>n.a.</v>
      </c>
      <c r="U105" s="97" t="str">
        <f t="shared" si="32"/>
        <v>n.a.</v>
      </c>
      <c r="V105" s="97" t="str">
        <f t="shared" si="26"/>
        <v>n.a.</v>
      </c>
      <c r="W105" s="96"/>
      <c r="X105" s="132"/>
      <c r="Y105" s="132"/>
      <c r="Z105" s="132"/>
      <c r="AA105" s="132"/>
      <c r="AB105" s="132"/>
    </row>
    <row r="106" spans="1:28">
      <c r="A106" s="103">
        <f t="shared" si="33"/>
        <v>1969</v>
      </c>
      <c r="B106" s="103">
        <v>43604</v>
      </c>
      <c r="C106" s="103"/>
      <c r="D106" s="163">
        <v>335000</v>
      </c>
      <c r="E106" s="132"/>
      <c r="F106" s="51">
        <v>67945</v>
      </c>
      <c r="G106" s="97">
        <f t="shared" si="34"/>
        <v>13.016119402985074</v>
      </c>
      <c r="H106" s="97">
        <f t="shared" ref="H106:H146" si="36">G106-G103</f>
        <v>2.0378301987993215</v>
      </c>
      <c r="I106" s="97">
        <f t="shared" si="35"/>
        <v>6.2886194759483871</v>
      </c>
      <c r="J106" s="97">
        <v>3.24865919268627</v>
      </c>
      <c r="K106" s="96">
        <f t="shared" si="27"/>
        <v>1</v>
      </c>
      <c r="L106" s="96">
        <f t="shared" si="28"/>
        <v>0</v>
      </c>
      <c r="M106" s="96">
        <f t="shared" si="29"/>
        <v>0</v>
      </c>
      <c r="N106" s="96">
        <f t="shared" si="30"/>
        <v>0</v>
      </c>
      <c r="O106" s="97">
        <f t="shared" si="31"/>
        <v>6.2886194759483871</v>
      </c>
      <c r="P106" s="97" t="str">
        <f t="shared" si="31"/>
        <v>n.a.</v>
      </c>
      <c r="Q106" s="97" t="str">
        <f t="shared" si="31"/>
        <v>n.a.</v>
      </c>
      <c r="R106" s="97" t="str">
        <f t="shared" si="25"/>
        <v>n.a.</v>
      </c>
      <c r="S106" s="97">
        <f t="shared" si="32"/>
        <v>3.24865919268627</v>
      </c>
      <c r="T106" s="97" t="str">
        <f t="shared" si="32"/>
        <v>n.a.</v>
      </c>
      <c r="U106" s="97" t="str">
        <f t="shared" si="32"/>
        <v>n.a.</v>
      </c>
      <c r="V106" s="97" t="str">
        <f t="shared" si="26"/>
        <v>n.a.</v>
      </c>
      <c r="W106" s="96"/>
      <c r="X106" s="132"/>
      <c r="Y106" s="132"/>
      <c r="Z106" s="132"/>
      <c r="AA106" s="132"/>
      <c r="AB106" s="132"/>
    </row>
    <row r="107" spans="1:28">
      <c r="A107" s="103">
        <f t="shared" si="33"/>
        <v>1970</v>
      </c>
      <c r="B107" s="136">
        <f>13.7603*C107</f>
        <v>39781.027300000002</v>
      </c>
      <c r="C107" s="103">
        <v>2891</v>
      </c>
      <c r="D107" s="163">
        <v>375880</v>
      </c>
      <c r="E107" s="132"/>
      <c r="F107" s="51">
        <v>72785</v>
      </c>
      <c r="G107" s="97">
        <f t="shared" si="34"/>
        <v>10.583438145152709</v>
      </c>
      <c r="H107" s="97">
        <f t="shared" si="36"/>
        <v>-1.5236309350615702</v>
      </c>
      <c r="I107" s="97">
        <f t="shared" si="35"/>
        <v>7.1234086393406448</v>
      </c>
      <c r="J107" s="97">
        <v>4.4950342774727332</v>
      </c>
      <c r="K107" s="96">
        <f t="shared" si="27"/>
        <v>1</v>
      </c>
      <c r="L107" s="96">
        <f t="shared" si="28"/>
        <v>0</v>
      </c>
      <c r="M107" s="96">
        <f t="shared" si="29"/>
        <v>0</v>
      </c>
      <c r="N107" s="96">
        <f t="shared" si="30"/>
        <v>0</v>
      </c>
      <c r="O107" s="97">
        <f t="shared" si="31"/>
        <v>7.1234086393406448</v>
      </c>
      <c r="P107" s="97" t="str">
        <f t="shared" si="31"/>
        <v>n.a.</v>
      </c>
      <c r="Q107" s="97" t="str">
        <f t="shared" si="31"/>
        <v>n.a.</v>
      </c>
      <c r="R107" s="97" t="str">
        <f t="shared" si="25"/>
        <v>n.a.</v>
      </c>
      <c r="S107" s="97">
        <f t="shared" si="32"/>
        <v>4.4950342774727332</v>
      </c>
      <c r="T107" s="97" t="str">
        <f t="shared" si="32"/>
        <v>n.a.</v>
      </c>
      <c r="U107" s="97" t="str">
        <f t="shared" si="32"/>
        <v>n.a.</v>
      </c>
      <c r="V107" s="97" t="str">
        <f t="shared" si="26"/>
        <v>n.a.</v>
      </c>
      <c r="W107" s="96"/>
      <c r="X107" s="132"/>
      <c r="Y107" s="132"/>
      <c r="Z107" s="132"/>
      <c r="AA107" s="132"/>
      <c r="AB107" s="132"/>
    </row>
    <row r="108" spans="1:28">
      <c r="A108" s="103">
        <f t="shared" si="33"/>
        <v>1971</v>
      </c>
      <c r="B108" s="136">
        <f t="shared" ref="B108:B146" si="37">13.7603*C108</f>
        <v>38927.888700000003</v>
      </c>
      <c r="C108" s="103">
        <v>2829</v>
      </c>
      <c r="D108" s="163">
        <v>419620</v>
      </c>
      <c r="E108" s="132"/>
      <c r="F108" s="51">
        <v>76506</v>
      </c>
      <c r="G108" s="97">
        <f t="shared" si="34"/>
        <v>9.2769383489824122</v>
      </c>
      <c r="H108" s="97">
        <f t="shared" si="36"/>
        <v>-3.7073531384377425</v>
      </c>
      <c r="I108" s="97">
        <f t="shared" si="35"/>
        <v>5.1123170983032207</v>
      </c>
      <c r="J108" s="97">
        <v>4.777761780877146</v>
      </c>
      <c r="K108" s="96">
        <f t="shared" si="27"/>
        <v>1</v>
      </c>
      <c r="L108" s="96">
        <f t="shared" si="28"/>
        <v>0</v>
      </c>
      <c r="M108" s="96">
        <f t="shared" si="29"/>
        <v>0</v>
      </c>
      <c r="N108" s="96">
        <f t="shared" si="30"/>
        <v>0</v>
      </c>
      <c r="O108" s="97">
        <f t="shared" si="31"/>
        <v>5.1123170983032207</v>
      </c>
      <c r="P108" s="97" t="str">
        <f t="shared" si="31"/>
        <v>n.a.</v>
      </c>
      <c r="Q108" s="97" t="str">
        <f t="shared" si="31"/>
        <v>n.a.</v>
      </c>
      <c r="R108" s="97" t="str">
        <f t="shared" si="25"/>
        <v>n.a.</v>
      </c>
      <c r="S108" s="97">
        <f t="shared" si="32"/>
        <v>4.777761780877146</v>
      </c>
      <c r="T108" s="97" t="str">
        <f t="shared" si="32"/>
        <v>n.a.</v>
      </c>
      <c r="U108" s="97" t="str">
        <f t="shared" si="32"/>
        <v>n.a.</v>
      </c>
      <c r="V108" s="97" t="str">
        <f t="shared" si="26"/>
        <v>n.a.</v>
      </c>
      <c r="W108" s="96"/>
      <c r="X108" s="132"/>
      <c r="Y108" s="132"/>
      <c r="Z108" s="132"/>
      <c r="AA108" s="132"/>
      <c r="AB108" s="132"/>
    </row>
    <row r="109" spans="1:28">
      <c r="A109" s="103">
        <f t="shared" si="33"/>
        <v>1972</v>
      </c>
      <c r="B109" s="136">
        <f t="shared" si="37"/>
        <v>42863.334500000004</v>
      </c>
      <c r="C109" s="103">
        <v>3115</v>
      </c>
      <c r="D109" s="163">
        <v>479550</v>
      </c>
      <c r="E109" s="132"/>
      <c r="F109" s="51">
        <v>81256</v>
      </c>
      <c r="G109" s="97">
        <f t="shared" si="34"/>
        <v>8.938240955062037</v>
      </c>
      <c r="H109" s="97">
        <f t="shared" si="36"/>
        <v>-4.0778784479230374</v>
      </c>
      <c r="I109" s="97">
        <f t="shared" si="35"/>
        <v>6.2086633728073659</v>
      </c>
      <c r="J109" s="97">
        <v>6.96789963587862</v>
      </c>
      <c r="K109" s="96">
        <f t="shared" si="27"/>
        <v>1</v>
      </c>
      <c r="L109" s="96">
        <f t="shared" si="28"/>
        <v>0</v>
      </c>
      <c r="M109" s="96">
        <f t="shared" si="29"/>
        <v>0</v>
      </c>
      <c r="N109" s="96">
        <f t="shared" si="30"/>
        <v>0</v>
      </c>
      <c r="O109" s="97">
        <f t="shared" si="31"/>
        <v>6.2086633728073659</v>
      </c>
      <c r="P109" s="97" t="str">
        <f t="shared" si="31"/>
        <v>n.a.</v>
      </c>
      <c r="Q109" s="97" t="str">
        <f t="shared" si="31"/>
        <v>n.a.</v>
      </c>
      <c r="R109" s="97" t="str">
        <f t="shared" si="25"/>
        <v>n.a.</v>
      </c>
      <c r="S109" s="97">
        <f t="shared" si="32"/>
        <v>6.96789963587862</v>
      </c>
      <c r="T109" s="97" t="str">
        <f t="shared" si="32"/>
        <v>n.a.</v>
      </c>
      <c r="U109" s="97" t="str">
        <f t="shared" si="32"/>
        <v>n.a.</v>
      </c>
      <c r="V109" s="97" t="str">
        <f t="shared" si="26"/>
        <v>n.a.</v>
      </c>
      <c r="W109" s="96"/>
      <c r="X109" s="132"/>
      <c r="Y109" s="132"/>
      <c r="Z109" s="132"/>
      <c r="AA109" s="132"/>
      <c r="AB109" s="132"/>
    </row>
    <row r="110" spans="1:28">
      <c r="A110" s="103">
        <f t="shared" si="33"/>
        <v>1973</v>
      </c>
      <c r="B110" s="136">
        <f t="shared" si="37"/>
        <v>49922.368400000007</v>
      </c>
      <c r="C110" s="103">
        <v>3628</v>
      </c>
      <c r="D110" s="163">
        <v>543450</v>
      </c>
      <c r="E110" s="132"/>
      <c r="F110" s="51">
        <v>85227</v>
      </c>
      <c r="G110" s="97">
        <f t="shared" si="34"/>
        <v>9.1861934676603205</v>
      </c>
      <c r="H110" s="97">
        <f t="shared" si="36"/>
        <v>-1.3972446774923881</v>
      </c>
      <c r="I110" s="97">
        <f t="shared" si="35"/>
        <v>4.8870237274785788</v>
      </c>
      <c r="J110" s="97">
        <v>7.7245705977621029</v>
      </c>
      <c r="K110" s="96">
        <f t="shared" si="27"/>
        <v>1</v>
      </c>
      <c r="L110" s="96">
        <f t="shared" si="28"/>
        <v>0</v>
      </c>
      <c r="M110" s="96">
        <f t="shared" si="29"/>
        <v>0</v>
      </c>
      <c r="N110" s="96">
        <f t="shared" si="30"/>
        <v>0</v>
      </c>
      <c r="O110" s="97">
        <f t="shared" si="31"/>
        <v>4.8870237274785788</v>
      </c>
      <c r="P110" s="97" t="str">
        <f t="shared" si="31"/>
        <v>n.a.</v>
      </c>
      <c r="Q110" s="97" t="str">
        <f t="shared" si="31"/>
        <v>n.a.</v>
      </c>
      <c r="R110" s="97" t="str">
        <f t="shared" si="25"/>
        <v>n.a.</v>
      </c>
      <c r="S110" s="97">
        <f t="shared" si="32"/>
        <v>7.7245705977621029</v>
      </c>
      <c r="T110" s="97" t="str">
        <f t="shared" si="32"/>
        <v>n.a.</v>
      </c>
      <c r="U110" s="97" t="str">
        <f t="shared" si="32"/>
        <v>n.a.</v>
      </c>
      <c r="V110" s="97" t="str">
        <f t="shared" si="26"/>
        <v>n.a.</v>
      </c>
      <c r="W110" s="96"/>
      <c r="X110" s="132"/>
      <c r="Y110" s="132"/>
      <c r="Z110" s="132"/>
      <c r="AA110" s="132"/>
      <c r="AB110" s="132"/>
    </row>
    <row r="111" spans="1:28">
      <c r="A111" s="103">
        <f t="shared" si="33"/>
        <v>1974</v>
      </c>
      <c r="B111" s="136">
        <f t="shared" si="37"/>
        <v>54903.597000000002</v>
      </c>
      <c r="C111" s="103">
        <v>3990</v>
      </c>
      <c r="D111" s="163">
        <v>618570</v>
      </c>
      <c r="E111" s="132"/>
      <c r="F111" s="51">
        <v>88588</v>
      </c>
      <c r="G111" s="97">
        <f t="shared" si="34"/>
        <v>8.875890683350308</v>
      </c>
      <c r="H111" s="97">
        <f t="shared" si="36"/>
        <v>-0.40104766563210426</v>
      </c>
      <c r="I111" s="97">
        <f t="shared" si="35"/>
        <v>3.9435859528083927</v>
      </c>
      <c r="J111" s="97">
        <v>9.5785849222224329</v>
      </c>
      <c r="K111" s="96">
        <f t="shared" si="27"/>
        <v>1</v>
      </c>
      <c r="L111" s="96">
        <f t="shared" si="28"/>
        <v>0</v>
      </c>
      <c r="M111" s="96">
        <f t="shared" si="29"/>
        <v>0</v>
      </c>
      <c r="N111" s="96">
        <f t="shared" si="30"/>
        <v>0</v>
      </c>
      <c r="O111" s="97">
        <f t="shared" si="31"/>
        <v>3.9435859528083927</v>
      </c>
      <c r="P111" s="97" t="str">
        <f t="shared" si="31"/>
        <v>n.a.</v>
      </c>
      <c r="Q111" s="97" t="str">
        <f t="shared" si="31"/>
        <v>n.a.</v>
      </c>
      <c r="R111" s="97" t="str">
        <f t="shared" si="25"/>
        <v>n.a.</v>
      </c>
      <c r="S111" s="97">
        <f t="shared" si="32"/>
        <v>9.5785849222224329</v>
      </c>
      <c r="T111" s="97" t="str">
        <f t="shared" si="32"/>
        <v>n.a.</v>
      </c>
      <c r="U111" s="97" t="str">
        <f t="shared" si="32"/>
        <v>n.a.</v>
      </c>
      <c r="V111" s="97" t="str">
        <f t="shared" si="26"/>
        <v>n.a.</v>
      </c>
      <c r="W111" s="96"/>
      <c r="X111" s="132"/>
      <c r="Y111" s="132"/>
      <c r="Z111" s="132"/>
      <c r="AA111" s="132"/>
      <c r="AB111" s="132"/>
    </row>
    <row r="112" spans="1:28">
      <c r="A112" s="103">
        <f t="shared" si="33"/>
        <v>1975</v>
      </c>
      <c r="B112" s="136">
        <f t="shared" si="37"/>
        <v>83979.1109</v>
      </c>
      <c r="C112" s="103">
        <v>6103</v>
      </c>
      <c r="D112" s="163">
        <v>656120</v>
      </c>
      <c r="E112" s="132"/>
      <c r="F112" s="51">
        <v>88267</v>
      </c>
      <c r="G112" s="97">
        <f t="shared" si="34"/>
        <v>12.799352389806742</v>
      </c>
      <c r="H112" s="97">
        <f t="shared" si="36"/>
        <v>3.8611114347447053</v>
      </c>
      <c r="I112" s="97">
        <f t="shared" si="35"/>
        <v>-0.36235156003070479</v>
      </c>
      <c r="J112" s="97">
        <v>7.5822415734826087</v>
      </c>
      <c r="K112" s="96">
        <f t="shared" si="27"/>
        <v>1</v>
      </c>
      <c r="L112" s="96">
        <f t="shared" si="28"/>
        <v>0</v>
      </c>
      <c r="M112" s="96">
        <f t="shared" si="29"/>
        <v>0</v>
      </c>
      <c r="N112" s="96">
        <f t="shared" si="30"/>
        <v>0</v>
      </c>
      <c r="O112" s="97">
        <f t="shared" si="31"/>
        <v>-0.36235156003070479</v>
      </c>
      <c r="P112" s="97" t="str">
        <f t="shared" si="31"/>
        <v>n.a.</v>
      </c>
      <c r="Q112" s="97" t="str">
        <f t="shared" si="31"/>
        <v>n.a.</v>
      </c>
      <c r="R112" s="97" t="str">
        <f t="shared" si="25"/>
        <v>n.a.</v>
      </c>
      <c r="S112" s="97">
        <f t="shared" si="32"/>
        <v>7.5822415734826087</v>
      </c>
      <c r="T112" s="97" t="str">
        <f t="shared" si="32"/>
        <v>n.a.</v>
      </c>
      <c r="U112" s="97" t="str">
        <f t="shared" si="32"/>
        <v>n.a.</v>
      </c>
      <c r="V112" s="97" t="str">
        <f t="shared" si="26"/>
        <v>n.a.</v>
      </c>
      <c r="W112" s="96"/>
      <c r="X112" s="132"/>
      <c r="Y112" s="132"/>
      <c r="Z112" s="132"/>
      <c r="AA112" s="132"/>
      <c r="AB112" s="132"/>
    </row>
    <row r="113" spans="1:28">
      <c r="A113" s="103">
        <f t="shared" si="33"/>
        <v>1976</v>
      </c>
      <c r="B113" s="136">
        <f t="shared" si="37"/>
        <v>115985.5687</v>
      </c>
      <c r="C113" s="103">
        <v>8429</v>
      </c>
      <c r="D113" s="163">
        <v>764015</v>
      </c>
      <c r="E113" s="132"/>
      <c r="F113" s="51">
        <v>92307</v>
      </c>
      <c r="G113" s="97">
        <f t="shared" si="34"/>
        <v>15.181059102242758</v>
      </c>
      <c r="H113" s="97">
        <f t="shared" si="36"/>
        <v>5.9948656345824372</v>
      </c>
      <c r="I113" s="97">
        <f t="shared" si="35"/>
        <v>4.5770219900982179</v>
      </c>
      <c r="J113" s="97">
        <v>7.2662661940907345</v>
      </c>
      <c r="K113" s="96">
        <f t="shared" si="27"/>
        <v>1</v>
      </c>
      <c r="L113" s="96">
        <f t="shared" si="28"/>
        <v>0</v>
      </c>
      <c r="M113" s="96">
        <f t="shared" si="29"/>
        <v>0</v>
      </c>
      <c r="N113" s="96">
        <f t="shared" si="30"/>
        <v>0</v>
      </c>
      <c r="O113" s="97">
        <f t="shared" si="31"/>
        <v>4.5770219900982179</v>
      </c>
      <c r="P113" s="97" t="str">
        <f t="shared" si="31"/>
        <v>n.a.</v>
      </c>
      <c r="Q113" s="97" t="str">
        <f t="shared" si="31"/>
        <v>n.a.</v>
      </c>
      <c r="R113" s="97" t="str">
        <f t="shared" si="25"/>
        <v>n.a.</v>
      </c>
      <c r="S113" s="97">
        <f t="shared" si="32"/>
        <v>7.2662661940907345</v>
      </c>
      <c r="T113" s="97" t="str">
        <f t="shared" si="32"/>
        <v>n.a.</v>
      </c>
      <c r="U113" s="97" t="str">
        <f t="shared" si="32"/>
        <v>n.a.</v>
      </c>
      <c r="V113" s="97" t="str">
        <f t="shared" si="26"/>
        <v>n.a.</v>
      </c>
      <c r="W113" s="96"/>
      <c r="X113" s="132"/>
      <c r="Y113" s="132"/>
      <c r="Z113" s="132"/>
      <c r="AA113" s="132"/>
      <c r="AB113" s="132"/>
    </row>
    <row r="114" spans="1:28">
      <c r="A114" s="103">
        <f t="shared" si="33"/>
        <v>1977</v>
      </c>
      <c r="B114" s="136">
        <f t="shared" si="37"/>
        <v>138538.7004</v>
      </c>
      <c r="C114" s="103">
        <v>10068</v>
      </c>
      <c r="D114" s="163">
        <v>843436</v>
      </c>
      <c r="E114" s="132"/>
      <c r="F114" s="51">
        <v>96624</v>
      </c>
      <c r="G114" s="97">
        <f t="shared" si="34"/>
        <v>16.425514253600749</v>
      </c>
      <c r="H114" s="97">
        <f t="shared" si="36"/>
        <v>7.5496235702504411</v>
      </c>
      <c r="I114" s="97">
        <f t="shared" si="35"/>
        <v>4.676785075888068</v>
      </c>
      <c r="J114" s="97">
        <v>4.8349256053154264</v>
      </c>
      <c r="K114" s="96">
        <f t="shared" si="27"/>
        <v>1</v>
      </c>
      <c r="L114" s="96">
        <f t="shared" si="28"/>
        <v>0</v>
      </c>
      <c r="M114" s="96">
        <f t="shared" si="29"/>
        <v>0</v>
      </c>
      <c r="N114" s="96">
        <f t="shared" si="30"/>
        <v>0</v>
      </c>
      <c r="O114" s="97">
        <f t="shared" si="31"/>
        <v>4.676785075888068</v>
      </c>
      <c r="P114" s="97" t="str">
        <f t="shared" si="31"/>
        <v>n.a.</v>
      </c>
      <c r="Q114" s="97" t="str">
        <f t="shared" si="31"/>
        <v>n.a.</v>
      </c>
      <c r="R114" s="97" t="str">
        <f t="shared" si="25"/>
        <v>n.a.</v>
      </c>
      <c r="S114" s="97">
        <f t="shared" si="32"/>
        <v>4.8349256053154264</v>
      </c>
      <c r="T114" s="97" t="str">
        <f t="shared" si="32"/>
        <v>n.a.</v>
      </c>
      <c r="U114" s="97" t="str">
        <f t="shared" si="32"/>
        <v>n.a.</v>
      </c>
      <c r="V114" s="97" t="str">
        <f t="shared" si="26"/>
        <v>n.a.</v>
      </c>
      <c r="W114" s="96"/>
      <c r="X114" s="132"/>
      <c r="Y114" s="132"/>
      <c r="Z114" s="132"/>
      <c r="AA114" s="132"/>
      <c r="AB114" s="132"/>
    </row>
    <row r="115" spans="1:28">
      <c r="A115" s="103">
        <f t="shared" si="33"/>
        <v>1978</v>
      </c>
      <c r="B115" s="136">
        <f t="shared" si="37"/>
        <v>168109.5851</v>
      </c>
      <c r="C115" s="103">
        <v>12217</v>
      </c>
      <c r="D115" s="163">
        <v>891542</v>
      </c>
      <c r="E115" s="132"/>
      <c r="F115" s="51">
        <v>96273</v>
      </c>
      <c r="G115" s="97">
        <f t="shared" si="34"/>
        <v>18.856047735272146</v>
      </c>
      <c r="H115" s="97">
        <f t="shared" si="36"/>
        <v>6.0566953454654033</v>
      </c>
      <c r="I115" s="97">
        <f t="shared" si="35"/>
        <v>-0.36326378539492943</v>
      </c>
      <c r="J115" s="97">
        <v>3.6319507967301639</v>
      </c>
      <c r="K115" s="96">
        <f t="shared" si="27"/>
        <v>1</v>
      </c>
      <c r="L115" s="96">
        <f t="shared" si="28"/>
        <v>0</v>
      </c>
      <c r="M115" s="96">
        <f t="shared" si="29"/>
        <v>0</v>
      </c>
      <c r="N115" s="96">
        <f t="shared" si="30"/>
        <v>0</v>
      </c>
      <c r="O115" s="97">
        <f t="shared" si="31"/>
        <v>-0.36326378539492943</v>
      </c>
      <c r="P115" s="97" t="str">
        <f t="shared" si="31"/>
        <v>n.a.</v>
      </c>
      <c r="Q115" s="97" t="str">
        <f t="shared" si="31"/>
        <v>n.a.</v>
      </c>
      <c r="R115" s="97" t="str">
        <f t="shared" si="25"/>
        <v>n.a.</v>
      </c>
      <c r="S115" s="97">
        <f t="shared" si="32"/>
        <v>3.6319507967301639</v>
      </c>
      <c r="T115" s="97" t="str">
        <f t="shared" si="32"/>
        <v>n.a.</v>
      </c>
      <c r="U115" s="97" t="str">
        <f t="shared" si="32"/>
        <v>n.a.</v>
      </c>
      <c r="V115" s="97" t="str">
        <f t="shared" si="26"/>
        <v>n.a.</v>
      </c>
      <c r="W115" s="96"/>
      <c r="X115" s="132"/>
      <c r="Y115" s="132"/>
      <c r="Z115" s="132"/>
      <c r="AA115" s="132"/>
      <c r="AB115" s="132"/>
    </row>
    <row r="116" spans="1:28">
      <c r="A116" s="103">
        <f t="shared" si="33"/>
        <v>1979</v>
      </c>
      <c r="B116" s="136">
        <f t="shared" si="37"/>
        <v>230897.834</v>
      </c>
      <c r="C116" s="153">
        <v>16780</v>
      </c>
      <c r="D116" s="163">
        <v>978871</v>
      </c>
      <c r="E116" s="132"/>
      <c r="F116" s="51">
        <v>101525</v>
      </c>
      <c r="G116" s="97">
        <f t="shared" si="34"/>
        <v>23.588178013241784</v>
      </c>
      <c r="H116" s="97">
        <f t="shared" si="36"/>
        <v>8.4071189109990261</v>
      </c>
      <c r="I116" s="97">
        <f t="shared" si="35"/>
        <v>5.4553197677438048</v>
      </c>
      <c r="J116" s="97">
        <v>4.2086128012138264</v>
      </c>
      <c r="K116" s="96">
        <f t="shared" si="27"/>
        <v>1</v>
      </c>
      <c r="L116" s="96">
        <f t="shared" si="28"/>
        <v>0</v>
      </c>
      <c r="M116" s="96">
        <f t="shared" si="29"/>
        <v>0</v>
      </c>
      <c r="N116" s="96">
        <f t="shared" si="30"/>
        <v>0</v>
      </c>
      <c r="O116" s="97">
        <f t="shared" si="31"/>
        <v>5.4553197677438048</v>
      </c>
      <c r="P116" s="97" t="str">
        <f t="shared" si="31"/>
        <v>n.a.</v>
      </c>
      <c r="Q116" s="97" t="str">
        <f t="shared" si="31"/>
        <v>n.a.</v>
      </c>
      <c r="R116" s="97" t="str">
        <f t="shared" si="25"/>
        <v>n.a.</v>
      </c>
      <c r="S116" s="97">
        <f t="shared" si="32"/>
        <v>4.2086128012138264</v>
      </c>
      <c r="T116" s="97" t="str">
        <f t="shared" si="32"/>
        <v>n.a.</v>
      </c>
      <c r="U116" s="97" t="str">
        <f t="shared" si="32"/>
        <v>n.a.</v>
      </c>
      <c r="V116" s="97" t="str">
        <f t="shared" si="26"/>
        <v>n.a.</v>
      </c>
      <c r="W116" s="96"/>
      <c r="X116" s="132"/>
      <c r="Y116" s="132"/>
      <c r="Z116" s="132"/>
      <c r="AA116" s="132"/>
      <c r="AB116" s="132"/>
    </row>
    <row r="117" spans="1:28">
      <c r="A117" s="103">
        <f t="shared" si="33"/>
        <v>1980</v>
      </c>
      <c r="B117" s="136">
        <f t="shared" si="37"/>
        <v>261184.25430000003</v>
      </c>
      <c r="C117" s="153">
        <v>18981</v>
      </c>
      <c r="D117" s="163">
        <v>1050250</v>
      </c>
      <c r="E117" s="163">
        <v>75318</v>
      </c>
      <c r="F117" s="51">
        <v>103874</v>
      </c>
      <c r="G117" s="97">
        <f>100*C117/E117</f>
        <v>25.201147136142755</v>
      </c>
      <c r="H117" s="97">
        <f t="shared" si="36"/>
        <v>8.7756328825420056</v>
      </c>
      <c r="I117" s="12">
        <v>2.3140000000000001</v>
      </c>
      <c r="J117" s="97">
        <v>6.3250000000000002</v>
      </c>
      <c r="K117" s="96">
        <f t="shared" si="27"/>
        <v>1</v>
      </c>
      <c r="L117" s="96">
        <f t="shared" si="28"/>
        <v>0</v>
      </c>
      <c r="M117" s="96">
        <f t="shared" si="29"/>
        <v>0</v>
      </c>
      <c r="N117" s="96">
        <f t="shared" si="30"/>
        <v>0</v>
      </c>
      <c r="O117" s="97">
        <f t="shared" si="31"/>
        <v>2.3140000000000001</v>
      </c>
      <c r="P117" s="97" t="str">
        <f t="shared" si="31"/>
        <v>n.a.</v>
      </c>
      <c r="Q117" s="97" t="str">
        <f t="shared" si="31"/>
        <v>n.a.</v>
      </c>
      <c r="R117" s="97" t="str">
        <f t="shared" si="25"/>
        <v>n.a.</v>
      </c>
      <c r="S117" s="97">
        <f t="shared" si="32"/>
        <v>6.3250000000000002</v>
      </c>
      <c r="T117" s="97" t="str">
        <f t="shared" si="32"/>
        <v>n.a.</v>
      </c>
      <c r="U117" s="97" t="str">
        <f t="shared" si="32"/>
        <v>n.a.</v>
      </c>
      <c r="V117" s="97" t="str">
        <f t="shared" si="26"/>
        <v>n.a.</v>
      </c>
      <c r="W117" s="96"/>
      <c r="X117" s="132"/>
      <c r="Y117" s="132"/>
      <c r="Z117" s="132"/>
      <c r="AA117" s="132"/>
      <c r="AB117" s="132"/>
    </row>
    <row r="118" spans="1:28">
      <c r="A118" s="103">
        <f t="shared" si="33"/>
        <v>1981</v>
      </c>
      <c r="B118" s="136">
        <f t="shared" si="37"/>
        <v>295268.51740000001</v>
      </c>
      <c r="C118" s="153">
        <v>21458</v>
      </c>
      <c r="D118" s="163">
        <v>1118730</v>
      </c>
      <c r="E118" s="163">
        <v>80180</v>
      </c>
      <c r="F118" s="51">
        <v>103771</v>
      </c>
      <c r="G118" s="97">
        <f t="shared" ref="G118:G146" si="38">100*C118/E118</f>
        <v>26.762284859067098</v>
      </c>
      <c r="H118" s="97">
        <f t="shared" si="36"/>
        <v>7.906237123794952</v>
      </c>
      <c r="I118" s="12">
        <v>-9.9000000000000005E-2</v>
      </c>
      <c r="J118" s="97">
        <v>6.8070000000000004</v>
      </c>
      <c r="K118" s="96">
        <f t="shared" si="27"/>
        <v>1</v>
      </c>
      <c r="L118" s="96">
        <f t="shared" si="28"/>
        <v>0</v>
      </c>
      <c r="M118" s="96">
        <f t="shared" si="29"/>
        <v>0</v>
      </c>
      <c r="N118" s="96">
        <f t="shared" si="30"/>
        <v>0</v>
      </c>
      <c r="O118" s="97">
        <f t="shared" si="31"/>
        <v>-9.9000000000000005E-2</v>
      </c>
      <c r="P118" s="97" t="str">
        <f t="shared" si="31"/>
        <v>n.a.</v>
      </c>
      <c r="Q118" s="97" t="str">
        <f t="shared" si="31"/>
        <v>n.a.</v>
      </c>
      <c r="R118" s="97" t="str">
        <f t="shared" si="25"/>
        <v>n.a.</v>
      </c>
      <c r="S118" s="97">
        <f t="shared" si="32"/>
        <v>6.8070000000000004</v>
      </c>
      <c r="T118" s="97" t="str">
        <f t="shared" si="32"/>
        <v>n.a.</v>
      </c>
      <c r="U118" s="97" t="str">
        <f t="shared" si="32"/>
        <v>n.a.</v>
      </c>
      <c r="V118" s="97" t="str">
        <f t="shared" si="26"/>
        <v>n.a.</v>
      </c>
      <c r="W118" s="96"/>
      <c r="X118" s="132"/>
      <c r="Y118" s="132"/>
      <c r="Z118" s="132"/>
      <c r="AA118" s="132"/>
      <c r="AB118" s="132"/>
    </row>
    <row r="119" spans="1:28">
      <c r="A119" s="103">
        <f t="shared" si="33"/>
        <v>1982</v>
      </c>
      <c r="B119" s="136">
        <f t="shared" si="37"/>
        <v>341585.68720000004</v>
      </c>
      <c r="C119" s="153">
        <v>24824</v>
      </c>
      <c r="D119" s="163">
        <v>1201720</v>
      </c>
      <c r="E119" s="163">
        <v>86068</v>
      </c>
      <c r="F119" s="51">
        <v>105750</v>
      </c>
      <c r="G119" s="97">
        <f t="shared" si="38"/>
        <v>28.842310731049867</v>
      </c>
      <c r="H119" s="97">
        <f t="shared" si="36"/>
        <v>5.2541327178080834</v>
      </c>
      <c r="I119" s="12">
        <v>1.9079999999999999</v>
      </c>
      <c r="J119" s="97">
        <v>5.44</v>
      </c>
      <c r="K119" s="96">
        <f t="shared" si="27"/>
        <v>1</v>
      </c>
      <c r="L119" s="96">
        <f t="shared" si="28"/>
        <v>0</v>
      </c>
      <c r="M119" s="96">
        <f t="shared" si="29"/>
        <v>0</v>
      </c>
      <c r="N119" s="96">
        <f t="shared" si="30"/>
        <v>0</v>
      </c>
      <c r="O119" s="97">
        <f t="shared" si="31"/>
        <v>1.9079999999999999</v>
      </c>
      <c r="P119" s="97" t="str">
        <f t="shared" si="31"/>
        <v>n.a.</v>
      </c>
      <c r="Q119" s="97" t="str">
        <f t="shared" si="31"/>
        <v>n.a.</v>
      </c>
      <c r="R119" s="97" t="str">
        <f t="shared" si="25"/>
        <v>n.a.</v>
      </c>
      <c r="S119" s="97">
        <f t="shared" si="32"/>
        <v>5.44</v>
      </c>
      <c r="T119" s="97" t="str">
        <f t="shared" si="32"/>
        <v>n.a.</v>
      </c>
      <c r="U119" s="97" t="str">
        <f t="shared" si="32"/>
        <v>n.a.</v>
      </c>
      <c r="V119" s="97" t="str">
        <f t="shared" si="26"/>
        <v>n.a.</v>
      </c>
      <c r="W119" s="96"/>
      <c r="X119" s="132"/>
      <c r="Y119" s="132"/>
      <c r="Z119" s="132"/>
      <c r="AA119" s="132"/>
      <c r="AB119" s="132"/>
    </row>
    <row r="120" spans="1:28">
      <c r="A120" s="103">
        <f t="shared" si="33"/>
        <v>1983</v>
      </c>
      <c r="B120" s="136">
        <f t="shared" si="37"/>
        <v>416194.03380000003</v>
      </c>
      <c r="C120" s="153">
        <v>30246</v>
      </c>
      <c r="D120" s="163">
        <v>1280900</v>
      </c>
      <c r="E120" s="163">
        <v>91717</v>
      </c>
      <c r="F120" s="51">
        <v>108716</v>
      </c>
      <c r="G120" s="97">
        <f t="shared" si="38"/>
        <v>32.97752870242158</v>
      </c>
      <c r="H120" s="97">
        <f t="shared" si="36"/>
        <v>7.7763815662788254</v>
      </c>
      <c r="I120" s="12">
        <v>2.8039999999999998</v>
      </c>
      <c r="J120" s="97">
        <v>3.335</v>
      </c>
      <c r="K120" s="96">
        <f t="shared" si="27"/>
        <v>0</v>
      </c>
      <c r="L120" s="96">
        <f t="shared" si="28"/>
        <v>1</v>
      </c>
      <c r="M120" s="96">
        <f t="shared" si="29"/>
        <v>0</v>
      </c>
      <c r="N120" s="96">
        <f t="shared" si="30"/>
        <v>0</v>
      </c>
      <c r="O120" s="97" t="str">
        <f t="shared" si="31"/>
        <v>n.a.</v>
      </c>
      <c r="P120" s="97">
        <f t="shared" si="31"/>
        <v>2.8039999999999998</v>
      </c>
      <c r="Q120" s="97" t="str">
        <f t="shared" si="31"/>
        <v>n.a.</v>
      </c>
      <c r="R120" s="97" t="str">
        <f t="shared" si="25"/>
        <v>n.a.</v>
      </c>
      <c r="S120" s="97" t="str">
        <f t="shared" si="32"/>
        <v>n.a.</v>
      </c>
      <c r="T120" s="97">
        <f t="shared" si="32"/>
        <v>3.335</v>
      </c>
      <c r="U120" s="97" t="str">
        <f t="shared" si="32"/>
        <v>n.a.</v>
      </c>
      <c r="V120" s="97" t="str">
        <f t="shared" si="26"/>
        <v>n.a.</v>
      </c>
      <c r="W120" s="96"/>
      <c r="X120" s="132"/>
      <c r="Y120" s="132"/>
      <c r="Z120" s="132"/>
      <c r="AA120" s="132"/>
      <c r="AB120" s="132"/>
    </row>
    <row r="121" spans="1:28">
      <c r="A121" s="103">
        <f t="shared" si="33"/>
        <v>1984</v>
      </c>
      <c r="B121" s="136">
        <f t="shared" si="37"/>
        <v>469790.40230000002</v>
      </c>
      <c r="C121" s="153">
        <v>34141</v>
      </c>
      <c r="D121" s="163">
        <v>1343770</v>
      </c>
      <c r="E121" s="163">
        <v>96285</v>
      </c>
      <c r="F121" s="51">
        <v>109077</v>
      </c>
      <c r="G121" s="97">
        <f t="shared" si="38"/>
        <v>35.458274913018641</v>
      </c>
      <c r="H121" s="97">
        <f t="shared" si="36"/>
        <v>8.6959900539515438</v>
      </c>
      <c r="I121" s="12">
        <v>0.33200000000000002</v>
      </c>
      <c r="J121" s="97">
        <v>5.665</v>
      </c>
      <c r="K121" s="96">
        <f t="shared" si="27"/>
        <v>0</v>
      </c>
      <c r="L121" s="96">
        <f t="shared" si="28"/>
        <v>1</v>
      </c>
      <c r="M121" s="96">
        <f t="shared" si="29"/>
        <v>0</v>
      </c>
      <c r="N121" s="96">
        <f t="shared" si="30"/>
        <v>0</v>
      </c>
      <c r="O121" s="97" t="str">
        <f t="shared" si="31"/>
        <v>n.a.</v>
      </c>
      <c r="P121" s="97">
        <f t="shared" si="31"/>
        <v>0.33200000000000002</v>
      </c>
      <c r="Q121" s="97" t="str">
        <f t="shared" si="31"/>
        <v>n.a.</v>
      </c>
      <c r="R121" s="97" t="str">
        <f t="shared" si="25"/>
        <v>n.a.</v>
      </c>
      <c r="S121" s="97" t="str">
        <f t="shared" si="32"/>
        <v>n.a.</v>
      </c>
      <c r="T121" s="97">
        <f t="shared" si="32"/>
        <v>5.665</v>
      </c>
      <c r="U121" s="97" t="str">
        <f t="shared" si="32"/>
        <v>n.a.</v>
      </c>
      <c r="V121" s="97" t="str">
        <f t="shared" si="26"/>
        <v>n.a.</v>
      </c>
      <c r="W121" s="96"/>
      <c r="X121" s="132"/>
      <c r="Y121" s="132"/>
      <c r="Z121" s="132"/>
      <c r="AA121" s="132"/>
      <c r="AB121" s="132"/>
    </row>
    <row r="122" spans="1:28">
      <c r="A122" s="103">
        <f t="shared" si="33"/>
        <v>1985</v>
      </c>
      <c r="B122" s="136">
        <f t="shared" si="37"/>
        <v>525615.93940000003</v>
      </c>
      <c r="C122" s="153">
        <v>38198</v>
      </c>
      <c r="D122" s="163">
        <v>1418220</v>
      </c>
      <c r="E122" s="163">
        <v>101480</v>
      </c>
      <c r="F122" s="51">
        <v>111525</v>
      </c>
      <c r="G122" s="97">
        <f t="shared" si="38"/>
        <v>37.640914465904615</v>
      </c>
      <c r="H122" s="97">
        <f t="shared" si="36"/>
        <v>8.7986037348547477</v>
      </c>
      <c r="I122" s="12">
        <v>2.2429999999999999</v>
      </c>
      <c r="J122" s="97">
        <v>3.19</v>
      </c>
      <c r="K122" s="96">
        <f t="shared" si="27"/>
        <v>0</v>
      </c>
      <c r="L122" s="96">
        <f t="shared" si="28"/>
        <v>1</v>
      </c>
      <c r="M122" s="96">
        <f t="shared" si="29"/>
        <v>0</v>
      </c>
      <c r="N122" s="96">
        <f t="shared" si="30"/>
        <v>0</v>
      </c>
      <c r="O122" s="97" t="str">
        <f t="shared" si="31"/>
        <v>n.a.</v>
      </c>
      <c r="P122" s="97">
        <f t="shared" si="31"/>
        <v>2.2429999999999999</v>
      </c>
      <c r="Q122" s="97" t="str">
        <f t="shared" si="31"/>
        <v>n.a.</v>
      </c>
      <c r="R122" s="97" t="str">
        <f t="shared" si="25"/>
        <v>n.a.</v>
      </c>
      <c r="S122" s="97" t="str">
        <f t="shared" si="32"/>
        <v>n.a.</v>
      </c>
      <c r="T122" s="97">
        <f t="shared" si="32"/>
        <v>3.19</v>
      </c>
      <c r="U122" s="97" t="str">
        <f t="shared" si="32"/>
        <v>n.a.</v>
      </c>
      <c r="V122" s="97" t="str">
        <f t="shared" si="26"/>
        <v>n.a.</v>
      </c>
      <c r="W122" s="96"/>
      <c r="X122" s="132"/>
      <c r="Y122" s="132"/>
      <c r="Z122" s="132"/>
      <c r="AA122" s="132"/>
      <c r="AB122" s="132"/>
    </row>
    <row r="123" spans="1:28">
      <c r="A123" s="103">
        <f t="shared" si="33"/>
        <v>1986</v>
      </c>
      <c r="B123" s="136">
        <f t="shared" si="37"/>
        <v>616860.48869999999</v>
      </c>
      <c r="C123" s="153">
        <v>44829</v>
      </c>
      <c r="D123" s="163">
        <v>1492990</v>
      </c>
      <c r="E123" s="163">
        <v>106665</v>
      </c>
      <c r="F123" s="51">
        <v>114135</v>
      </c>
      <c r="G123" s="97">
        <f t="shared" si="38"/>
        <v>42.027844185065391</v>
      </c>
      <c r="H123" s="97">
        <f t="shared" si="36"/>
        <v>9.0503154826438106</v>
      </c>
      <c r="I123" s="12">
        <v>2.3410000000000002</v>
      </c>
      <c r="J123" s="97">
        <v>1.7370000000000001</v>
      </c>
      <c r="K123" s="96">
        <f t="shared" si="27"/>
        <v>0</v>
      </c>
      <c r="L123" s="96">
        <f t="shared" si="28"/>
        <v>1</v>
      </c>
      <c r="M123" s="96">
        <f t="shared" si="29"/>
        <v>0</v>
      </c>
      <c r="N123" s="96">
        <f t="shared" si="30"/>
        <v>0</v>
      </c>
      <c r="O123" s="97" t="str">
        <f t="shared" si="31"/>
        <v>n.a.</v>
      </c>
      <c r="P123" s="97">
        <f t="shared" si="31"/>
        <v>2.3410000000000002</v>
      </c>
      <c r="Q123" s="97" t="str">
        <f t="shared" si="31"/>
        <v>n.a.</v>
      </c>
      <c r="R123" s="97" t="str">
        <f t="shared" si="25"/>
        <v>n.a.</v>
      </c>
      <c r="S123" s="97" t="str">
        <f t="shared" si="32"/>
        <v>n.a.</v>
      </c>
      <c r="T123" s="97">
        <f t="shared" si="32"/>
        <v>1.7370000000000001</v>
      </c>
      <c r="U123" s="97" t="str">
        <f t="shared" si="32"/>
        <v>n.a.</v>
      </c>
      <c r="V123" s="97" t="str">
        <f t="shared" si="26"/>
        <v>n.a.</v>
      </c>
      <c r="W123" s="96"/>
      <c r="X123" s="132"/>
      <c r="Y123" s="132"/>
      <c r="Z123" s="132"/>
      <c r="AA123" s="132"/>
      <c r="AB123" s="132"/>
    </row>
    <row r="124" spans="1:28">
      <c r="A124" s="103">
        <f t="shared" si="33"/>
        <v>1987</v>
      </c>
      <c r="B124" s="136">
        <f t="shared" si="37"/>
        <v>697523.36730000004</v>
      </c>
      <c r="C124" s="153">
        <v>50691</v>
      </c>
      <c r="D124" s="163">
        <v>1550210</v>
      </c>
      <c r="E124" s="163">
        <v>110747</v>
      </c>
      <c r="F124" s="51">
        <v>116053</v>
      </c>
      <c r="G124" s="97">
        <f t="shared" si="38"/>
        <v>45.771894498270832</v>
      </c>
      <c r="H124" s="97">
        <f t="shared" si="36"/>
        <v>10.313619585252191</v>
      </c>
      <c r="I124" s="12">
        <v>1.681</v>
      </c>
      <c r="J124" s="97">
        <v>1.4079999999999999</v>
      </c>
      <c r="K124" s="96">
        <f t="shared" si="27"/>
        <v>0</v>
      </c>
      <c r="L124" s="96">
        <f t="shared" si="28"/>
        <v>1</v>
      </c>
      <c r="M124" s="96">
        <f t="shared" si="29"/>
        <v>0</v>
      </c>
      <c r="N124" s="96">
        <f t="shared" si="30"/>
        <v>0</v>
      </c>
      <c r="O124" s="97" t="str">
        <f t="shared" si="31"/>
        <v>n.a.</v>
      </c>
      <c r="P124" s="97">
        <f t="shared" si="31"/>
        <v>1.681</v>
      </c>
      <c r="Q124" s="97" t="str">
        <f t="shared" si="31"/>
        <v>n.a.</v>
      </c>
      <c r="R124" s="97" t="str">
        <f t="shared" si="25"/>
        <v>n.a.</v>
      </c>
      <c r="S124" s="97" t="str">
        <f t="shared" si="32"/>
        <v>n.a.</v>
      </c>
      <c r="T124" s="97">
        <f t="shared" si="32"/>
        <v>1.4079999999999999</v>
      </c>
      <c r="U124" s="97" t="str">
        <f t="shared" si="32"/>
        <v>n.a.</v>
      </c>
      <c r="V124" s="97" t="str">
        <f t="shared" si="26"/>
        <v>n.a.</v>
      </c>
      <c r="W124" s="96"/>
      <c r="X124" s="132"/>
      <c r="Y124" s="132"/>
      <c r="Z124" s="132"/>
      <c r="AA124" s="132"/>
      <c r="AB124" s="132"/>
    </row>
    <row r="125" spans="1:28">
      <c r="A125" s="103">
        <f t="shared" si="33"/>
        <v>1988</v>
      </c>
      <c r="B125" s="136">
        <f t="shared" si="37"/>
        <v>746675.15890000004</v>
      </c>
      <c r="C125" s="153">
        <v>54263</v>
      </c>
      <c r="D125" s="163">
        <v>1628980</v>
      </c>
      <c r="E125" s="163">
        <v>118582</v>
      </c>
      <c r="F125" s="51">
        <v>119730</v>
      </c>
      <c r="G125" s="97">
        <f t="shared" si="38"/>
        <v>45.759896105648409</v>
      </c>
      <c r="H125" s="97">
        <f t="shared" si="36"/>
        <v>8.1189816397437937</v>
      </c>
      <c r="I125" s="12">
        <v>0.96099999999999997</v>
      </c>
      <c r="J125" s="97">
        <v>1.8680000000000001</v>
      </c>
      <c r="K125" s="96">
        <f t="shared" si="27"/>
        <v>0</v>
      </c>
      <c r="L125" s="96">
        <f t="shared" si="28"/>
        <v>1</v>
      </c>
      <c r="M125" s="96">
        <f t="shared" si="29"/>
        <v>0</v>
      </c>
      <c r="N125" s="96">
        <f t="shared" si="30"/>
        <v>0</v>
      </c>
      <c r="O125" s="97" t="str">
        <f t="shared" si="31"/>
        <v>n.a.</v>
      </c>
      <c r="P125" s="97">
        <f t="shared" si="31"/>
        <v>0.96099999999999997</v>
      </c>
      <c r="Q125" s="97" t="str">
        <f t="shared" si="31"/>
        <v>n.a.</v>
      </c>
      <c r="R125" s="97" t="str">
        <f t="shared" si="25"/>
        <v>n.a.</v>
      </c>
      <c r="S125" s="97" t="str">
        <f t="shared" si="32"/>
        <v>n.a.</v>
      </c>
      <c r="T125" s="97">
        <f t="shared" si="32"/>
        <v>1.8680000000000001</v>
      </c>
      <c r="U125" s="97" t="str">
        <f t="shared" si="32"/>
        <v>n.a.</v>
      </c>
      <c r="V125" s="97" t="str">
        <f t="shared" si="26"/>
        <v>n.a.</v>
      </c>
      <c r="W125" s="96"/>
      <c r="X125" s="132"/>
      <c r="Y125" s="132"/>
      <c r="Z125" s="132"/>
      <c r="AA125" s="132"/>
      <c r="AB125" s="132"/>
    </row>
    <row r="126" spans="1:28">
      <c r="A126" s="103">
        <f t="shared" si="33"/>
        <v>1989</v>
      </c>
      <c r="B126" s="136">
        <f t="shared" si="37"/>
        <v>800175.20530000003</v>
      </c>
      <c r="C126" s="153">
        <v>58151</v>
      </c>
      <c r="D126" s="163">
        <v>1740450</v>
      </c>
      <c r="E126" s="163">
        <v>126836</v>
      </c>
      <c r="F126" s="51">
        <v>124791</v>
      </c>
      <c r="G126" s="97">
        <f t="shared" si="38"/>
        <v>45.847393484499669</v>
      </c>
      <c r="H126" s="97">
        <f t="shared" si="36"/>
        <v>3.8195492994342786</v>
      </c>
      <c r="I126" s="12">
        <v>3.742</v>
      </c>
      <c r="J126" s="97">
        <v>2.2490000000000001</v>
      </c>
      <c r="K126" s="96">
        <f t="shared" si="27"/>
        <v>0</v>
      </c>
      <c r="L126" s="96">
        <f t="shared" si="28"/>
        <v>1</v>
      </c>
      <c r="M126" s="96">
        <f t="shared" si="29"/>
        <v>0</v>
      </c>
      <c r="N126" s="96">
        <f t="shared" si="30"/>
        <v>0</v>
      </c>
      <c r="O126" s="97" t="str">
        <f t="shared" si="31"/>
        <v>n.a.</v>
      </c>
      <c r="P126" s="97">
        <f t="shared" si="31"/>
        <v>3.742</v>
      </c>
      <c r="Q126" s="97" t="str">
        <f t="shared" si="31"/>
        <v>n.a.</v>
      </c>
      <c r="R126" s="97" t="str">
        <f t="shared" si="25"/>
        <v>n.a.</v>
      </c>
      <c r="S126" s="97" t="str">
        <f t="shared" si="32"/>
        <v>n.a.</v>
      </c>
      <c r="T126" s="97">
        <f t="shared" si="32"/>
        <v>2.2490000000000001</v>
      </c>
      <c r="U126" s="97" t="str">
        <f t="shared" si="32"/>
        <v>n.a.</v>
      </c>
      <c r="V126" s="97" t="str">
        <f t="shared" si="26"/>
        <v>n.a.</v>
      </c>
      <c r="W126" s="96"/>
      <c r="X126" s="132"/>
      <c r="Y126" s="132"/>
      <c r="Z126" s="132"/>
      <c r="AA126" s="132"/>
      <c r="AB126" s="132"/>
    </row>
    <row r="127" spans="1:28">
      <c r="A127" s="103">
        <f t="shared" si="33"/>
        <v>1990</v>
      </c>
      <c r="B127" s="136">
        <f t="shared" si="37"/>
        <v>861614.94480000006</v>
      </c>
      <c r="C127" s="153">
        <v>62616</v>
      </c>
      <c r="D127" s="163">
        <v>1875890</v>
      </c>
      <c r="E127" s="163">
        <v>136213</v>
      </c>
      <c r="F127" s="51">
        <v>130476</v>
      </c>
      <c r="G127" s="97">
        <f t="shared" si="38"/>
        <v>45.969180621526583</v>
      </c>
      <c r="H127" s="97">
        <f t="shared" si="36"/>
        <v>0.19728612325575057</v>
      </c>
      <c r="I127" s="12">
        <v>4.1710000000000003</v>
      </c>
      <c r="J127" s="97">
        <v>2.7639999999999998</v>
      </c>
      <c r="K127" s="96">
        <f t="shared" si="27"/>
        <v>0</v>
      </c>
      <c r="L127" s="96">
        <f t="shared" si="28"/>
        <v>1</v>
      </c>
      <c r="M127" s="96">
        <f t="shared" si="29"/>
        <v>0</v>
      </c>
      <c r="N127" s="96">
        <f t="shared" si="30"/>
        <v>0</v>
      </c>
      <c r="O127" s="97" t="str">
        <f t="shared" si="31"/>
        <v>n.a.</v>
      </c>
      <c r="P127" s="97">
        <f t="shared" si="31"/>
        <v>4.1710000000000003</v>
      </c>
      <c r="Q127" s="97" t="str">
        <f t="shared" si="31"/>
        <v>n.a.</v>
      </c>
      <c r="R127" s="97" t="str">
        <f t="shared" si="25"/>
        <v>n.a.</v>
      </c>
      <c r="S127" s="97" t="str">
        <f t="shared" si="32"/>
        <v>n.a.</v>
      </c>
      <c r="T127" s="97">
        <f t="shared" si="32"/>
        <v>2.7639999999999998</v>
      </c>
      <c r="U127" s="97" t="str">
        <f t="shared" si="32"/>
        <v>n.a.</v>
      </c>
      <c r="V127" s="97" t="str">
        <f t="shared" si="26"/>
        <v>n.a.</v>
      </c>
      <c r="W127" s="96"/>
      <c r="X127" s="132"/>
      <c r="Y127" s="132"/>
      <c r="Z127" s="132"/>
      <c r="AA127" s="132"/>
      <c r="AB127" s="132"/>
    </row>
    <row r="128" spans="1:28">
      <c r="A128" s="103">
        <f t="shared" si="33"/>
        <v>1991</v>
      </c>
      <c r="B128" s="136">
        <f t="shared" si="37"/>
        <v>937750.6847000001</v>
      </c>
      <c r="C128" s="153">
        <v>68149</v>
      </c>
      <c r="D128" s="163">
        <v>2017160</v>
      </c>
      <c r="E128" s="163">
        <v>146083</v>
      </c>
      <c r="F128" s="52">
        <v>135168.9020162496</v>
      </c>
      <c r="G128" s="97">
        <f t="shared" si="38"/>
        <v>46.650876556478167</v>
      </c>
      <c r="H128" s="97">
        <f t="shared" si="36"/>
        <v>0.8909804508297583</v>
      </c>
      <c r="I128" s="12">
        <v>3.3380000000000001</v>
      </c>
      <c r="J128" s="97">
        <v>3.1179999999999999</v>
      </c>
      <c r="K128" s="96">
        <f t="shared" si="27"/>
        <v>0</v>
      </c>
      <c r="L128" s="96">
        <f t="shared" si="28"/>
        <v>1</v>
      </c>
      <c r="M128" s="96">
        <f t="shared" si="29"/>
        <v>0</v>
      </c>
      <c r="N128" s="96">
        <f t="shared" si="30"/>
        <v>0</v>
      </c>
      <c r="O128" s="97" t="str">
        <f t="shared" si="31"/>
        <v>n.a.</v>
      </c>
      <c r="P128" s="97">
        <f t="shared" si="31"/>
        <v>3.3380000000000001</v>
      </c>
      <c r="Q128" s="97" t="str">
        <f t="shared" si="31"/>
        <v>n.a.</v>
      </c>
      <c r="R128" s="97" t="str">
        <f t="shared" si="25"/>
        <v>n.a.</v>
      </c>
      <c r="S128" s="97" t="str">
        <f t="shared" si="32"/>
        <v>n.a.</v>
      </c>
      <c r="T128" s="97">
        <f t="shared" si="32"/>
        <v>3.1179999999999999</v>
      </c>
      <c r="U128" s="97" t="str">
        <f t="shared" si="32"/>
        <v>n.a.</v>
      </c>
      <c r="V128" s="97" t="str">
        <f t="shared" si="26"/>
        <v>n.a.</v>
      </c>
      <c r="W128" s="96"/>
      <c r="X128" s="132"/>
      <c r="Y128" s="132"/>
      <c r="Z128" s="132"/>
      <c r="AA128" s="132"/>
      <c r="AB128" s="132"/>
    </row>
    <row r="129" spans="1:28">
      <c r="A129" s="103">
        <f t="shared" si="33"/>
        <v>1992</v>
      </c>
      <c r="B129" s="136">
        <f t="shared" si="37"/>
        <v>991993.78730000008</v>
      </c>
      <c r="C129" s="153">
        <v>72091</v>
      </c>
      <c r="D129" s="163">
        <v>2139380</v>
      </c>
      <c r="E129" s="163">
        <v>154207</v>
      </c>
      <c r="F129" s="52">
        <v>138360.82535803979</v>
      </c>
      <c r="G129" s="97">
        <f t="shared" si="38"/>
        <v>46.749499049978276</v>
      </c>
      <c r="H129" s="97">
        <f t="shared" si="36"/>
        <v>0.90210556547860676</v>
      </c>
      <c r="I129" s="12">
        <v>1.8879999999999999</v>
      </c>
      <c r="J129" s="97">
        <v>3.4249999999999998</v>
      </c>
      <c r="K129" s="96">
        <f t="shared" si="27"/>
        <v>0</v>
      </c>
      <c r="L129" s="96">
        <f t="shared" si="28"/>
        <v>1</v>
      </c>
      <c r="M129" s="96">
        <f t="shared" si="29"/>
        <v>0</v>
      </c>
      <c r="N129" s="96">
        <f t="shared" si="30"/>
        <v>0</v>
      </c>
      <c r="O129" s="97" t="str">
        <f t="shared" si="31"/>
        <v>n.a.</v>
      </c>
      <c r="P129" s="97">
        <f t="shared" si="31"/>
        <v>1.8879999999999999</v>
      </c>
      <c r="Q129" s="97" t="str">
        <f t="shared" si="31"/>
        <v>n.a.</v>
      </c>
      <c r="R129" s="97" t="str">
        <f t="shared" si="25"/>
        <v>n.a.</v>
      </c>
      <c r="S129" s="97" t="str">
        <f t="shared" si="32"/>
        <v>n.a.</v>
      </c>
      <c r="T129" s="97">
        <f t="shared" si="32"/>
        <v>3.4249999999999998</v>
      </c>
      <c r="U129" s="97" t="str">
        <f t="shared" si="32"/>
        <v>n.a.</v>
      </c>
      <c r="V129" s="97" t="str">
        <f t="shared" si="26"/>
        <v>n.a.</v>
      </c>
      <c r="W129" s="96"/>
      <c r="X129" s="132"/>
      <c r="Y129" s="132"/>
      <c r="Z129" s="132"/>
      <c r="AA129" s="132"/>
      <c r="AB129" s="132"/>
    </row>
    <row r="130" spans="1:28">
      <c r="A130" s="103">
        <f t="shared" si="33"/>
        <v>1993</v>
      </c>
      <c r="B130" s="136">
        <f t="shared" si="37"/>
        <v>1107993.1163000001</v>
      </c>
      <c r="C130" s="153">
        <v>80521</v>
      </c>
      <c r="D130" s="163">
        <v>2205430</v>
      </c>
      <c r="E130" s="163">
        <v>159160</v>
      </c>
      <c r="F130" s="52">
        <v>138821.81801104711</v>
      </c>
      <c r="G130" s="97">
        <f t="shared" si="38"/>
        <v>50.591228951997991</v>
      </c>
      <c r="H130" s="97">
        <f t="shared" si="36"/>
        <v>4.622048330471408</v>
      </c>
      <c r="I130" s="12">
        <v>0.374</v>
      </c>
      <c r="J130" s="97">
        <v>3.238</v>
      </c>
      <c r="K130" s="96">
        <f t="shared" si="27"/>
        <v>0</v>
      </c>
      <c r="L130" s="96">
        <f t="shared" si="28"/>
        <v>1</v>
      </c>
      <c r="M130" s="96">
        <f t="shared" si="29"/>
        <v>0</v>
      </c>
      <c r="N130" s="96">
        <f t="shared" si="30"/>
        <v>0</v>
      </c>
      <c r="O130" s="97" t="str">
        <f t="shared" si="31"/>
        <v>n.a.</v>
      </c>
      <c r="P130" s="97">
        <f t="shared" si="31"/>
        <v>0.374</v>
      </c>
      <c r="Q130" s="97" t="str">
        <f t="shared" si="31"/>
        <v>n.a.</v>
      </c>
      <c r="R130" s="97" t="str">
        <f t="shared" si="25"/>
        <v>n.a.</v>
      </c>
      <c r="S130" s="97" t="str">
        <f t="shared" si="32"/>
        <v>n.a.</v>
      </c>
      <c r="T130" s="97">
        <f t="shared" si="32"/>
        <v>3.238</v>
      </c>
      <c r="U130" s="97" t="str">
        <f t="shared" si="32"/>
        <v>n.a.</v>
      </c>
      <c r="V130" s="97" t="str">
        <f t="shared" si="26"/>
        <v>n.a.</v>
      </c>
      <c r="W130" s="96"/>
      <c r="X130" s="132"/>
      <c r="Y130" s="132"/>
      <c r="Z130" s="132"/>
      <c r="AA130" s="132"/>
      <c r="AB130" s="132"/>
    </row>
    <row r="131" spans="1:28">
      <c r="A131" s="103">
        <f t="shared" si="33"/>
        <v>1994</v>
      </c>
      <c r="B131" s="136">
        <f t="shared" si="37"/>
        <v>1225588.6401</v>
      </c>
      <c r="C131" s="153">
        <v>89067</v>
      </c>
      <c r="D131" s="163">
        <v>2324700</v>
      </c>
      <c r="E131" s="163">
        <v>167010</v>
      </c>
      <c r="F131" s="52">
        <v>142515.74304420489</v>
      </c>
      <c r="G131" s="97">
        <f t="shared" si="38"/>
        <v>53.330339500628703</v>
      </c>
      <c r="H131" s="97">
        <f t="shared" si="36"/>
        <v>6.6794629441505364</v>
      </c>
      <c r="I131" s="12">
        <v>2.2130000000000001</v>
      </c>
      <c r="J131" s="97">
        <v>2.71</v>
      </c>
      <c r="K131" s="96">
        <f t="shared" si="27"/>
        <v>0</v>
      </c>
      <c r="L131" s="96">
        <f t="shared" si="28"/>
        <v>1</v>
      </c>
      <c r="M131" s="96">
        <f t="shared" si="29"/>
        <v>0</v>
      </c>
      <c r="N131" s="96">
        <f t="shared" si="30"/>
        <v>0</v>
      </c>
      <c r="O131" s="97" t="str">
        <f t="shared" si="31"/>
        <v>n.a.</v>
      </c>
      <c r="P131" s="97">
        <f t="shared" si="31"/>
        <v>2.2130000000000001</v>
      </c>
      <c r="Q131" s="97" t="str">
        <f t="shared" si="31"/>
        <v>n.a.</v>
      </c>
      <c r="R131" s="97" t="str">
        <f t="shared" si="25"/>
        <v>n.a.</v>
      </c>
      <c r="S131" s="97" t="str">
        <f t="shared" si="32"/>
        <v>n.a.</v>
      </c>
      <c r="T131" s="97">
        <f t="shared" si="32"/>
        <v>2.71</v>
      </c>
      <c r="U131" s="97" t="str">
        <f t="shared" si="32"/>
        <v>n.a.</v>
      </c>
      <c r="V131" s="97" t="str">
        <f t="shared" si="26"/>
        <v>n.a.</v>
      </c>
      <c r="W131" s="96"/>
      <c r="X131" s="132"/>
      <c r="Y131" s="132"/>
      <c r="Z131" s="132"/>
      <c r="AA131" s="132"/>
      <c r="AB131" s="132"/>
    </row>
    <row r="132" spans="1:28">
      <c r="A132" s="103">
        <f t="shared" si="33"/>
        <v>1995</v>
      </c>
      <c r="B132" s="136">
        <f t="shared" si="37"/>
        <v>1342399.8268000002</v>
      </c>
      <c r="C132" s="153">
        <v>97556</v>
      </c>
      <c r="D132" s="163">
        <v>2402720</v>
      </c>
      <c r="E132" s="163">
        <v>174613</v>
      </c>
      <c r="F132" s="52">
        <v>145237.65812727815</v>
      </c>
      <c r="G132" s="97">
        <f t="shared" si="38"/>
        <v>55.869837870032583</v>
      </c>
      <c r="H132" s="97">
        <f t="shared" si="36"/>
        <v>9.1203388200543074</v>
      </c>
      <c r="I132" s="12">
        <v>2.5390000000000001</v>
      </c>
      <c r="J132" s="97">
        <v>1.601</v>
      </c>
      <c r="K132" s="96">
        <f t="shared" si="27"/>
        <v>0</v>
      </c>
      <c r="L132" s="96">
        <f t="shared" si="28"/>
        <v>1</v>
      </c>
      <c r="M132" s="96">
        <f t="shared" si="29"/>
        <v>0</v>
      </c>
      <c r="N132" s="96">
        <f t="shared" si="30"/>
        <v>0</v>
      </c>
      <c r="O132" s="97" t="str">
        <f t="shared" si="31"/>
        <v>n.a.</v>
      </c>
      <c r="P132" s="97">
        <f t="shared" si="31"/>
        <v>2.5390000000000001</v>
      </c>
      <c r="Q132" s="97" t="str">
        <f t="shared" si="31"/>
        <v>n.a.</v>
      </c>
      <c r="R132" s="97" t="str">
        <f t="shared" si="25"/>
        <v>n.a.</v>
      </c>
      <c r="S132" s="97" t="str">
        <f t="shared" si="32"/>
        <v>n.a.</v>
      </c>
      <c r="T132" s="97">
        <f t="shared" si="32"/>
        <v>1.601</v>
      </c>
      <c r="U132" s="97" t="str">
        <f t="shared" si="32"/>
        <v>n.a.</v>
      </c>
      <c r="V132" s="97" t="str">
        <f t="shared" si="26"/>
        <v>n.a.</v>
      </c>
      <c r="W132" s="96"/>
      <c r="X132" s="132"/>
      <c r="Y132" s="132"/>
      <c r="Z132" s="132"/>
      <c r="AA132" s="132"/>
      <c r="AB132" s="132"/>
    </row>
    <row r="133" spans="1:28">
      <c r="A133" s="103">
        <f t="shared" si="33"/>
        <v>1996</v>
      </c>
      <c r="B133" s="136">
        <f t="shared" si="37"/>
        <v>1396849.3339000002</v>
      </c>
      <c r="C133" s="153">
        <v>101513</v>
      </c>
      <c r="D133" s="163">
        <v>2478910</v>
      </c>
      <c r="E133" s="163">
        <v>180150</v>
      </c>
      <c r="F133" s="52">
        <v>149041.60546374109</v>
      </c>
      <c r="G133" s="97">
        <f t="shared" si="38"/>
        <v>56.34915348320844</v>
      </c>
      <c r="H133" s="97">
        <f t="shared" si="36"/>
        <v>5.757924531210449</v>
      </c>
      <c r="I133" s="12">
        <v>2.23</v>
      </c>
      <c r="J133" s="97">
        <v>1.7929999999999999</v>
      </c>
      <c r="K133" s="96">
        <f t="shared" si="27"/>
        <v>0</v>
      </c>
      <c r="L133" s="96">
        <f t="shared" si="28"/>
        <v>1</v>
      </c>
      <c r="M133" s="96">
        <f t="shared" si="29"/>
        <v>0</v>
      </c>
      <c r="N133" s="96">
        <f t="shared" si="30"/>
        <v>0</v>
      </c>
      <c r="O133" s="97" t="str">
        <f t="shared" si="31"/>
        <v>n.a.</v>
      </c>
      <c r="P133" s="97">
        <f t="shared" si="31"/>
        <v>2.23</v>
      </c>
      <c r="Q133" s="97" t="str">
        <f t="shared" si="31"/>
        <v>n.a.</v>
      </c>
      <c r="R133" s="97" t="str">
        <f t="shared" si="25"/>
        <v>n.a.</v>
      </c>
      <c r="S133" s="97" t="str">
        <f t="shared" si="32"/>
        <v>n.a.</v>
      </c>
      <c r="T133" s="97">
        <f t="shared" si="32"/>
        <v>1.7929999999999999</v>
      </c>
      <c r="U133" s="97" t="str">
        <f t="shared" si="32"/>
        <v>n.a.</v>
      </c>
      <c r="V133" s="97" t="str">
        <f t="shared" si="26"/>
        <v>n.a.</v>
      </c>
      <c r="W133" s="96"/>
      <c r="X133" s="132"/>
      <c r="Y133" s="132"/>
      <c r="Z133" s="132"/>
      <c r="AA133" s="132"/>
      <c r="AB133" s="132"/>
    </row>
    <row r="134" spans="1:28">
      <c r="A134" s="103">
        <f t="shared" si="33"/>
        <v>1997</v>
      </c>
      <c r="B134" s="136">
        <f t="shared" si="37"/>
        <v>1475929.7780000002</v>
      </c>
      <c r="C134" s="153">
        <v>107260</v>
      </c>
      <c r="D134" s="163">
        <v>2524740</v>
      </c>
      <c r="E134" s="163">
        <v>183480</v>
      </c>
      <c r="F134" s="52">
        <v>151783.22722478129</v>
      </c>
      <c r="G134" s="97">
        <f t="shared" si="38"/>
        <v>58.458687595378244</v>
      </c>
      <c r="H134" s="97">
        <f t="shared" si="36"/>
        <v>5.1283480947495406</v>
      </c>
      <c r="I134" s="12">
        <v>2.1259999999999999</v>
      </c>
      <c r="J134" s="97">
        <v>1.157</v>
      </c>
      <c r="K134" s="96">
        <f t="shared" si="27"/>
        <v>0</v>
      </c>
      <c r="L134" s="96">
        <f t="shared" si="28"/>
        <v>1</v>
      </c>
      <c r="M134" s="96">
        <f t="shared" si="29"/>
        <v>0</v>
      </c>
      <c r="N134" s="96">
        <f t="shared" si="30"/>
        <v>0</v>
      </c>
      <c r="O134" s="97" t="str">
        <f t="shared" si="31"/>
        <v>n.a.</v>
      </c>
      <c r="P134" s="97">
        <f t="shared" si="31"/>
        <v>2.1259999999999999</v>
      </c>
      <c r="Q134" s="97" t="str">
        <f t="shared" si="31"/>
        <v>n.a.</v>
      </c>
      <c r="R134" s="97" t="str">
        <f t="shared" si="25"/>
        <v>n.a.</v>
      </c>
      <c r="S134" s="97" t="str">
        <f t="shared" si="32"/>
        <v>n.a.</v>
      </c>
      <c r="T134" s="97">
        <f t="shared" si="32"/>
        <v>1.157</v>
      </c>
      <c r="U134" s="97" t="str">
        <f t="shared" si="32"/>
        <v>n.a.</v>
      </c>
      <c r="V134" s="97" t="str">
        <f t="shared" si="26"/>
        <v>n.a.</v>
      </c>
      <c r="W134" s="96"/>
      <c r="X134" s="132"/>
      <c r="Y134" s="132"/>
      <c r="Z134" s="132"/>
      <c r="AA134" s="132"/>
      <c r="AB134" s="132"/>
    </row>
    <row r="135" spans="1:28">
      <c r="A135" s="103">
        <f t="shared" si="33"/>
        <v>1998</v>
      </c>
      <c r="B135" s="136">
        <f t="shared" si="37"/>
        <v>1535690.7609000001</v>
      </c>
      <c r="C135" s="153">
        <v>111603</v>
      </c>
      <c r="D135" s="163">
        <v>2626160</v>
      </c>
      <c r="E135" s="163">
        <v>190851</v>
      </c>
      <c r="F135" s="52">
        <v>157233</v>
      </c>
      <c r="G135" s="97">
        <f t="shared" si="38"/>
        <v>58.476507851674867</v>
      </c>
      <c r="H135" s="97">
        <f t="shared" si="36"/>
        <v>2.606669981642284</v>
      </c>
      <c r="I135" s="12">
        <v>3.5950000000000002</v>
      </c>
      <c r="J135" s="97">
        <v>0.82399999999999995</v>
      </c>
      <c r="K135" s="96">
        <f t="shared" si="27"/>
        <v>0</v>
      </c>
      <c r="L135" s="96">
        <f t="shared" si="28"/>
        <v>1</v>
      </c>
      <c r="M135" s="96">
        <f t="shared" si="29"/>
        <v>0</v>
      </c>
      <c r="N135" s="96">
        <f t="shared" si="30"/>
        <v>0</v>
      </c>
      <c r="O135" s="97" t="str">
        <f t="shared" si="31"/>
        <v>n.a.</v>
      </c>
      <c r="P135" s="97">
        <f t="shared" si="31"/>
        <v>3.5950000000000002</v>
      </c>
      <c r="Q135" s="97" t="str">
        <f t="shared" si="31"/>
        <v>n.a.</v>
      </c>
      <c r="R135" s="97" t="str">
        <f t="shared" si="25"/>
        <v>n.a.</v>
      </c>
      <c r="S135" s="97" t="str">
        <f t="shared" si="32"/>
        <v>n.a.</v>
      </c>
      <c r="T135" s="97">
        <f t="shared" si="32"/>
        <v>0.82399999999999995</v>
      </c>
      <c r="U135" s="97" t="str">
        <f t="shared" si="32"/>
        <v>n.a.</v>
      </c>
      <c r="V135" s="97" t="str">
        <f t="shared" si="26"/>
        <v>n.a.</v>
      </c>
      <c r="W135" s="96"/>
      <c r="X135" s="132"/>
      <c r="Y135" s="132"/>
      <c r="Z135" s="132"/>
      <c r="AA135" s="132"/>
      <c r="AB135" s="132"/>
    </row>
    <row r="136" spans="1:28">
      <c r="A136" s="103">
        <f t="shared" si="33"/>
        <v>1999</v>
      </c>
      <c r="B136" s="136">
        <f t="shared" si="37"/>
        <v>1623357.6322000001</v>
      </c>
      <c r="C136" s="153">
        <v>117974</v>
      </c>
      <c r="D136" s="163">
        <v>2724240</v>
      </c>
      <c r="E136" s="163">
        <v>197979</v>
      </c>
      <c r="F136" s="52">
        <v>162410</v>
      </c>
      <c r="G136" s="97">
        <f t="shared" si="38"/>
        <v>59.589148344016287</v>
      </c>
      <c r="H136" s="97">
        <f t="shared" si="36"/>
        <v>3.2399948608078475</v>
      </c>
      <c r="I136" s="12">
        <v>3.34</v>
      </c>
      <c r="J136" s="97">
        <v>0.51500000000000001</v>
      </c>
      <c r="K136" s="96">
        <f t="shared" si="27"/>
        <v>0</v>
      </c>
      <c r="L136" s="96">
        <f t="shared" si="28"/>
        <v>1</v>
      </c>
      <c r="M136" s="96">
        <f t="shared" si="29"/>
        <v>0</v>
      </c>
      <c r="N136" s="96">
        <f t="shared" si="30"/>
        <v>0</v>
      </c>
      <c r="O136" s="97" t="str">
        <f t="shared" si="31"/>
        <v>n.a.</v>
      </c>
      <c r="P136" s="97">
        <f t="shared" si="31"/>
        <v>3.34</v>
      </c>
      <c r="Q136" s="97" t="str">
        <f t="shared" si="31"/>
        <v>n.a.</v>
      </c>
      <c r="R136" s="97" t="str">
        <f t="shared" si="25"/>
        <v>n.a.</v>
      </c>
      <c r="S136" s="97" t="str">
        <f t="shared" si="32"/>
        <v>n.a.</v>
      </c>
      <c r="T136" s="97">
        <f t="shared" si="32"/>
        <v>0.51500000000000001</v>
      </c>
      <c r="U136" s="97" t="str">
        <f t="shared" si="32"/>
        <v>n.a.</v>
      </c>
      <c r="V136" s="97" t="str">
        <f t="shared" si="26"/>
        <v>n.a.</v>
      </c>
      <c r="W136" s="96"/>
      <c r="X136" s="132"/>
      <c r="Y136" s="132"/>
      <c r="Z136" s="132"/>
      <c r="AA136" s="132"/>
      <c r="AB136" s="132"/>
    </row>
    <row r="137" spans="1:28">
      <c r="A137" s="103">
        <f t="shared" si="33"/>
        <v>2000</v>
      </c>
      <c r="B137" s="136">
        <f t="shared" si="37"/>
        <v>1660950.7718000002</v>
      </c>
      <c r="C137" s="153">
        <v>120706</v>
      </c>
      <c r="D137" s="163">
        <v>2855660</v>
      </c>
      <c r="E137" s="163">
        <v>207529</v>
      </c>
      <c r="F137" s="52">
        <v>167878</v>
      </c>
      <c r="G137" s="97">
        <f t="shared" si="38"/>
        <v>58.163437399110485</v>
      </c>
      <c r="H137" s="97">
        <f t="shared" si="36"/>
        <v>-0.29525019626775872</v>
      </c>
      <c r="I137" s="12">
        <v>3.6509999999999998</v>
      </c>
      <c r="J137" s="97">
        <v>1.9590000000000001</v>
      </c>
      <c r="K137" s="96">
        <f t="shared" si="27"/>
        <v>0</v>
      </c>
      <c r="L137" s="96">
        <f t="shared" si="28"/>
        <v>1</v>
      </c>
      <c r="M137" s="96">
        <f t="shared" si="29"/>
        <v>0</v>
      </c>
      <c r="N137" s="96">
        <f t="shared" si="30"/>
        <v>0</v>
      </c>
      <c r="O137" s="97" t="str">
        <f t="shared" si="31"/>
        <v>n.a.</v>
      </c>
      <c r="P137" s="97">
        <f t="shared" si="31"/>
        <v>3.6509999999999998</v>
      </c>
      <c r="Q137" s="97" t="str">
        <f t="shared" si="31"/>
        <v>n.a.</v>
      </c>
      <c r="R137" s="97" t="str">
        <f t="shared" si="25"/>
        <v>n.a.</v>
      </c>
      <c r="S137" s="97" t="str">
        <f t="shared" si="32"/>
        <v>n.a.</v>
      </c>
      <c r="T137" s="97">
        <f t="shared" si="32"/>
        <v>1.9590000000000001</v>
      </c>
      <c r="U137" s="97" t="str">
        <f t="shared" si="32"/>
        <v>n.a.</v>
      </c>
      <c r="V137" s="97" t="str">
        <f t="shared" si="26"/>
        <v>n.a.</v>
      </c>
      <c r="W137" s="96"/>
      <c r="X137" s="132"/>
      <c r="Y137" s="132"/>
      <c r="Z137" s="132"/>
      <c r="AA137" s="132"/>
      <c r="AB137" s="132"/>
    </row>
    <row r="138" spans="1:28">
      <c r="A138" s="103">
        <f t="shared" si="33"/>
        <v>2001</v>
      </c>
      <c r="B138" s="136">
        <f t="shared" si="37"/>
        <v>1670679.3039000002</v>
      </c>
      <c r="C138" s="153">
        <v>121413</v>
      </c>
      <c r="D138" s="163">
        <v>2924040</v>
      </c>
      <c r="E138" s="163">
        <v>212499</v>
      </c>
      <c r="F138" s="52">
        <v>169244</v>
      </c>
      <c r="G138" s="97">
        <f t="shared" si="38"/>
        <v>57.135798286109583</v>
      </c>
      <c r="H138" s="97">
        <f t="shared" si="36"/>
        <v>-1.3407095655652839</v>
      </c>
      <c r="I138" s="12">
        <v>0.52</v>
      </c>
      <c r="J138" s="97">
        <v>2.2949999999999999</v>
      </c>
      <c r="K138" s="96">
        <f t="shared" si="27"/>
        <v>0</v>
      </c>
      <c r="L138" s="96">
        <f t="shared" si="28"/>
        <v>1</v>
      </c>
      <c r="M138" s="96">
        <f t="shared" si="29"/>
        <v>0</v>
      </c>
      <c r="N138" s="96">
        <f t="shared" si="30"/>
        <v>0</v>
      </c>
      <c r="O138" s="97" t="str">
        <f t="shared" si="31"/>
        <v>n.a.</v>
      </c>
      <c r="P138" s="97">
        <f t="shared" si="31"/>
        <v>0.52</v>
      </c>
      <c r="Q138" s="97" t="str">
        <f t="shared" si="31"/>
        <v>n.a.</v>
      </c>
      <c r="R138" s="97" t="str">
        <f t="shared" si="25"/>
        <v>n.a.</v>
      </c>
      <c r="S138" s="97" t="str">
        <f t="shared" si="32"/>
        <v>n.a.</v>
      </c>
      <c r="T138" s="97">
        <f t="shared" si="32"/>
        <v>2.2949999999999999</v>
      </c>
      <c r="U138" s="97" t="str">
        <f t="shared" si="32"/>
        <v>n.a.</v>
      </c>
      <c r="V138" s="97" t="str">
        <f t="shared" si="26"/>
        <v>n.a.</v>
      </c>
      <c r="W138" s="96"/>
      <c r="X138" s="132"/>
      <c r="Y138" s="132"/>
      <c r="Z138" s="132"/>
      <c r="AA138" s="132"/>
      <c r="AB138" s="132"/>
    </row>
    <row r="139" spans="1:28">
      <c r="A139" s="103">
        <f t="shared" si="33"/>
        <v>2002</v>
      </c>
      <c r="B139" s="136">
        <f t="shared" si="37"/>
        <v>1705630.4659000002</v>
      </c>
      <c r="C139" s="153">
        <v>123953</v>
      </c>
      <c r="D139" s="163">
        <v>3011410</v>
      </c>
      <c r="E139" s="163">
        <v>218848</v>
      </c>
      <c r="F139" s="52">
        <v>170755</v>
      </c>
      <c r="G139" s="97">
        <f t="shared" si="38"/>
        <v>56.6388543646732</v>
      </c>
      <c r="H139" s="97">
        <f t="shared" si="36"/>
        <v>-2.9502939793430869</v>
      </c>
      <c r="I139" s="12">
        <v>1.647</v>
      </c>
      <c r="J139" s="97">
        <v>1.7</v>
      </c>
      <c r="K139" s="96">
        <f t="shared" si="27"/>
        <v>0</v>
      </c>
      <c r="L139" s="96">
        <f t="shared" si="28"/>
        <v>1</v>
      </c>
      <c r="M139" s="96">
        <f t="shared" si="29"/>
        <v>0</v>
      </c>
      <c r="N139" s="96">
        <f t="shared" si="30"/>
        <v>0</v>
      </c>
      <c r="O139" s="97" t="str">
        <f t="shared" si="31"/>
        <v>n.a.</v>
      </c>
      <c r="P139" s="97">
        <f t="shared" si="31"/>
        <v>1.647</v>
      </c>
      <c r="Q139" s="97" t="str">
        <f t="shared" si="31"/>
        <v>n.a.</v>
      </c>
      <c r="R139" s="97" t="str">
        <f t="shared" si="25"/>
        <v>n.a.</v>
      </c>
      <c r="S139" s="97" t="str">
        <f t="shared" si="32"/>
        <v>n.a.</v>
      </c>
      <c r="T139" s="97">
        <f t="shared" si="32"/>
        <v>1.7</v>
      </c>
      <c r="U139" s="97" t="str">
        <f t="shared" si="32"/>
        <v>n.a.</v>
      </c>
      <c r="V139" s="97" t="str">
        <f t="shared" si="26"/>
        <v>n.a.</v>
      </c>
      <c r="W139" s="96"/>
      <c r="X139" s="132"/>
      <c r="Y139" s="132"/>
      <c r="Z139" s="132"/>
      <c r="AA139" s="132"/>
      <c r="AB139" s="132"/>
    </row>
    <row r="140" spans="1:28">
      <c r="A140" s="103">
        <f t="shared" si="33"/>
        <v>2003</v>
      </c>
      <c r="B140" s="136">
        <f t="shared" si="37"/>
        <v>1745879.3434000001</v>
      </c>
      <c r="C140" s="153">
        <v>126878</v>
      </c>
      <c r="D140" s="163">
        <v>3072710</v>
      </c>
      <c r="E140" s="163">
        <v>223302</v>
      </c>
      <c r="F140" s="52">
        <v>172763</v>
      </c>
      <c r="G140" s="97">
        <f t="shared" si="38"/>
        <v>56.819016399315721</v>
      </c>
      <c r="H140" s="97">
        <f t="shared" si="36"/>
        <v>-1.3444209997947638</v>
      </c>
      <c r="I140" s="12">
        <v>0.80100000000000005</v>
      </c>
      <c r="J140" s="97">
        <v>1.296</v>
      </c>
      <c r="K140" s="96">
        <f t="shared" si="27"/>
        <v>0</v>
      </c>
      <c r="L140" s="96">
        <f t="shared" si="28"/>
        <v>1</v>
      </c>
      <c r="M140" s="96">
        <f t="shared" si="29"/>
        <v>0</v>
      </c>
      <c r="N140" s="96">
        <f t="shared" si="30"/>
        <v>0</v>
      </c>
      <c r="O140" s="97" t="str">
        <f t="shared" si="31"/>
        <v>n.a.</v>
      </c>
      <c r="P140" s="97">
        <f t="shared" si="31"/>
        <v>0.80100000000000005</v>
      </c>
      <c r="Q140" s="97" t="str">
        <f t="shared" si="31"/>
        <v>n.a.</v>
      </c>
      <c r="R140" s="97" t="str">
        <f t="shared" si="25"/>
        <v>n.a.</v>
      </c>
      <c r="S140" s="97" t="str">
        <f t="shared" si="32"/>
        <v>n.a.</v>
      </c>
      <c r="T140" s="97">
        <f t="shared" si="32"/>
        <v>1.296</v>
      </c>
      <c r="U140" s="97" t="str">
        <f t="shared" si="32"/>
        <v>n.a.</v>
      </c>
      <c r="V140" s="97" t="str">
        <f t="shared" si="26"/>
        <v>n.a.</v>
      </c>
      <c r="W140" s="96"/>
      <c r="X140" s="132"/>
      <c r="Y140" s="132"/>
      <c r="Z140" s="132"/>
      <c r="AA140" s="132"/>
      <c r="AB140" s="132"/>
    </row>
    <row r="141" spans="1:28">
      <c r="A141" s="103">
        <f t="shared" si="33"/>
        <v>2004</v>
      </c>
      <c r="B141" s="136">
        <f t="shared" si="37"/>
        <v>1865222.4253</v>
      </c>
      <c r="C141" s="153">
        <v>135551</v>
      </c>
      <c r="D141" s="163">
        <v>3203150</v>
      </c>
      <c r="E141" s="163">
        <v>232782</v>
      </c>
      <c r="F141" s="52">
        <v>176795</v>
      </c>
      <c r="G141" s="97">
        <f t="shared" si="38"/>
        <v>58.23087695784038</v>
      </c>
      <c r="H141" s="97">
        <f t="shared" si="36"/>
        <v>1.0950786717307963</v>
      </c>
      <c r="I141" s="12">
        <v>2.5449999999999999</v>
      </c>
      <c r="J141" s="97">
        <v>1.95</v>
      </c>
      <c r="K141" s="96">
        <f t="shared" si="27"/>
        <v>0</v>
      </c>
      <c r="L141" s="96">
        <f t="shared" si="28"/>
        <v>1</v>
      </c>
      <c r="M141" s="96">
        <f t="shared" si="29"/>
        <v>0</v>
      </c>
      <c r="N141" s="96">
        <f t="shared" si="30"/>
        <v>0</v>
      </c>
      <c r="O141" s="97" t="str">
        <f t="shared" si="31"/>
        <v>n.a.</v>
      </c>
      <c r="P141" s="97">
        <f t="shared" si="31"/>
        <v>2.5449999999999999</v>
      </c>
      <c r="Q141" s="97" t="str">
        <f t="shared" si="31"/>
        <v>n.a.</v>
      </c>
      <c r="R141" s="97" t="str">
        <f t="shared" si="25"/>
        <v>n.a.</v>
      </c>
      <c r="S141" s="97" t="str">
        <f t="shared" si="32"/>
        <v>n.a.</v>
      </c>
      <c r="T141" s="97">
        <f t="shared" si="32"/>
        <v>1.95</v>
      </c>
      <c r="U141" s="97" t="str">
        <f t="shared" si="32"/>
        <v>n.a.</v>
      </c>
      <c r="V141" s="97" t="str">
        <f t="shared" si="26"/>
        <v>n.a.</v>
      </c>
      <c r="W141" s="96"/>
      <c r="X141" s="132"/>
      <c r="Y141" s="132"/>
      <c r="Z141" s="132"/>
      <c r="AA141" s="132"/>
      <c r="AB141" s="132"/>
    </row>
    <row r="142" spans="1:28">
      <c r="A142" s="103">
        <f t="shared" si="33"/>
        <v>2005</v>
      </c>
      <c r="B142" s="136">
        <f t="shared" si="37"/>
        <v>1944729.4387000001</v>
      </c>
      <c r="C142" s="153">
        <v>141329</v>
      </c>
      <c r="D142" s="163">
        <v>3363750</v>
      </c>
      <c r="E142" s="163">
        <v>243585</v>
      </c>
      <c r="F142" s="52">
        <v>180461</v>
      </c>
      <c r="G142" s="97">
        <f t="shared" si="38"/>
        <v>58.020403555227126</v>
      </c>
      <c r="H142" s="97">
        <f t="shared" si="36"/>
        <v>1.3815491905539261</v>
      </c>
      <c r="I142" s="12">
        <v>2.46</v>
      </c>
      <c r="J142" s="97">
        <v>2.1080000000000001</v>
      </c>
      <c r="K142" s="96">
        <f t="shared" si="27"/>
        <v>0</v>
      </c>
      <c r="L142" s="96">
        <f t="shared" si="28"/>
        <v>1</v>
      </c>
      <c r="M142" s="96">
        <f t="shared" si="29"/>
        <v>0</v>
      </c>
      <c r="N142" s="96">
        <f t="shared" si="30"/>
        <v>0</v>
      </c>
      <c r="O142" s="97" t="str">
        <f t="shared" si="31"/>
        <v>n.a.</v>
      </c>
      <c r="P142" s="97">
        <f t="shared" si="31"/>
        <v>2.46</v>
      </c>
      <c r="Q142" s="97" t="str">
        <f t="shared" si="31"/>
        <v>n.a.</v>
      </c>
      <c r="R142" s="97" t="str">
        <f t="shared" si="25"/>
        <v>n.a.</v>
      </c>
      <c r="S142" s="97" t="str">
        <f t="shared" si="32"/>
        <v>n.a.</v>
      </c>
      <c r="T142" s="97">
        <f t="shared" si="32"/>
        <v>2.1080000000000001</v>
      </c>
      <c r="U142" s="97" t="str">
        <f t="shared" si="32"/>
        <v>n.a.</v>
      </c>
      <c r="V142" s="97" t="str">
        <f t="shared" si="26"/>
        <v>n.a.</v>
      </c>
      <c r="W142" s="96"/>
      <c r="X142" s="132"/>
      <c r="Y142" s="132"/>
      <c r="Z142" s="132"/>
      <c r="AA142" s="132"/>
      <c r="AB142" s="132"/>
    </row>
    <row r="143" spans="1:28">
      <c r="A143" s="103">
        <f t="shared" si="33"/>
        <v>2006</v>
      </c>
      <c r="B143" s="136">
        <f t="shared" si="37"/>
        <v>1998889.9795000001</v>
      </c>
      <c r="C143" s="153">
        <v>145265</v>
      </c>
      <c r="D143" s="163">
        <v>3540450</v>
      </c>
      <c r="E143" s="163">
        <v>256162</v>
      </c>
      <c r="F143" s="52">
        <v>186320</v>
      </c>
      <c r="G143" s="97">
        <f t="shared" si="38"/>
        <v>56.708254932425575</v>
      </c>
      <c r="H143" s="97">
        <f t="shared" si="36"/>
        <v>-0.11076146689014621</v>
      </c>
      <c r="I143" s="12">
        <v>3.46</v>
      </c>
      <c r="J143" s="97">
        <v>1.6859999999999999</v>
      </c>
      <c r="K143" s="96">
        <f t="shared" si="27"/>
        <v>0</v>
      </c>
      <c r="L143" s="96">
        <f t="shared" si="28"/>
        <v>1</v>
      </c>
      <c r="M143" s="96">
        <f t="shared" si="29"/>
        <v>0</v>
      </c>
      <c r="N143" s="96">
        <f t="shared" si="30"/>
        <v>0</v>
      </c>
      <c r="O143" s="97" t="str">
        <f t="shared" si="31"/>
        <v>n.a.</v>
      </c>
      <c r="P143" s="97">
        <f t="shared" si="31"/>
        <v>3.46</v>
      </c>
      <c r="Q143" s="97" t="str">
        <f t="shared" si="31"/>
        <v>n.a.</v>
      </c>
      <c r="R143" s="97" t="str">
        <f t="shared" si="25"/>
        <v>n.a.</v>
      </c>
      <c r="S143" s="97" t="str">
        <f t="shared" si="32"/>
        <v>n.a.</v>
      </c>
      <c r="T143" s="97">
        <f t="shared" si="32"/>
        <v>1.6859999999999999</v>
      </c>
      <c r="U143" s="97" t="str">
        <f t="shared" si="32"/>
        <v>n.a.</v>
      </c>
      <c r="V143" s="97" t="str">
        <f t="shared" si="26"/>
        <v>n.a.</v>
      </c>
      <c r="W143" s="96"/>
      <c r="X143" s="132"/>
      <c r="Y143" s="132"/>
      <c r="Z143" s="132"/>
      <c r="AA143" s="132"/>
      <c r="AB143" s="132"/>
    </row>
    <row r="144" spans="1:28">
      <c r="A144" s="103">
        <f t="shared" si="33"/>
        <v>2007</v>
      </c>
      <c r="B144" s="136">
        <f t="shared" si="37"/>
        <v>2027937.9728000001</v>
      </c>
      <c r="C144" s="153">
        <v>147376</v>
      </c>
      <c r="D144" s="163">
        <v>3726800</v>
      </c>
      <c r="E144" s="163">
        <v>270782</v>
      </c>
      <c r="F144" s="132"/>
      <c r="G144" s="97">
        <f t="shared" si="38"/>
        <v>54.426069679668515</v>
      </c>
      <c r="H144" s="149">
        <f t="shared" si="36"/>
        <v>-3.8048072781718645</v>
      </c>
      <c r="I144" s="144">
        <v>3.5470000000000002</v>
      </c>
      <c r="J144" s="149">
        <v>2.2029999999999998</v>
      </c>
      <c r="K144" s="148">
        <f t="shared" si="27"/>
        <v>0</v>
      </c>
      <c r="L144" s="148">
        <f t="shared" si="28"/>
        <v>1</v>
      </c>
      <c r="M144" s="148">
        <f t="shared" si="29"/>
        <v>0</v>
      </c>
      <c r="N144" s="148">
        <f t="shared" si="30"/>
        <v>0</v>
      </c>
      <c r="O144" s="149" t="str">
        <f t="shared" si="31"/>
        <v>n.a.</v>
      </c>
      <c r="P144" s="149">
        <f t="shared" si="31"/>
        <v>3.5470000000000002</v>
      </c>
      <c r="Q144" s="149" t="str">
        <f t="shared" si="31"/>
        <v>n.a.</v>
      </c>
      <c r="R144" s="149" t="str">
        <f t="shared" si="25"/>
        <v>n.a.</v>
      </c>
      <c r="S144" s="149" t="str">
        <f t="shared" si="32"/>
        <v>n.a.</v>
      </c>
      <c r="T144" s="149">
        <f t="shared" si="32"/>
        <v>2.2029999999999998</v>
      </c>
      <c r="U144" s="149" t="str">
        <f t="shared" si="32"/>
        <v>n.a.</v>
      </c>
      <c r="V144" s="149" t="str">
        <f t="shared" si="26"/>
        <v>n.a.</v>
      </c>
      <c r="W144" s="148"/>
      <c r="X144" s="3"/>
      <c r="Y144" s="3"/>
      <c r="Z144" s="3"/>
      <c r="AA144" s="3"/>
      <c r="AB144" s="3"/>
    </row>
    <row r="145" spans="1:28">
      <c r="A145" s="103">
        <f t="shared" si="33"/>
        <v>2008</v>
      </c>
      <c r="B145" s="136">
        <f t="shared" si="37"/>
        <v>2228769.5512999999</v>
      </c>
      <c r="C145" s="153">
        <v>161971</v>
      </c>
      <c r="D145" s="163">
        <v>3884350</v>
      </c>
      <c r="E145" s="163">
        <v>281868</v>
      </c>
      <c r="F145" s="132"/>
      <c r="G145" s="97">
        <f t="shared" si="38"/>
        <v>57.463422594973537</v>
      </c>
      <c r="H145" s="149">
        <f t="shared" si="36"/>
        <v>-0.55698096025358979</v>
      </c>
      <c r="I145" s="144">
        <v>2.048</v>
      </c>
      <c r="J145" s="149">
        <v>3.2229999999999999</v>
      </c>
      <c r="K145" s="148">
        <f t="shared" si="27"/>
        <v>0</v>
      </c>
      <c r="L145" s="148">
        <f t="shared" si="28"/>
        <v>1</v>
      </c>
      <c r="M145" s="148">
        <f t="shared" si="29"/>
        <v>0</v>
      </c>
      <c r="N145" s="148">
        <f t="shared" si="30"/>
        <v>0</v>
      </c>
      <c r="O145" s="149" t="str">
        <f t="shared" si="31"/>
        <v>n.a.</v>
      </c>
      <c r="P145" s="149">
        <f t="shared" si="31"/>
        <v>2.048</v>
      </c>
      <c r="Q145" s="149" t="str">
        <f t="shared" si="31"/>
        <v>n.a.</v>
      </c>
      <c r="R145" s="149" t="str">
        <f t="shared" si="31"/>
        <v>n.a.</v>
      </c>
      <c r="S145" s="149" t="str">
        <f t="shared" si="32"/>
        <v>n.a.</v>
      </c>
      <c r="T145" s="149">
        <f t="shared" si="32"/>
        <v>3.2229999999999999</v>
      </c>
      <c r="U145" s="149" t="str">
        <f t="shared" si="32"/>
        <v>n.a.</v>
      </c>
      <c r="V145" s="149" t="str">
        <f t="shared" si="32"/>
        <v>n.a.</v>
      </c>
      <c r="W145" s="148"/>
      <c r="X145" s="3"/>
      <c r="Y145" s="3"/>
      <c r="Z145" s="3"/>
      <c r="AA145" s="3"/>
      <c r="AB145" s="3"/>
    </row>
    <row r="146" spans="1:28">
      <c r="A146" s="103">
        <v>2009</v>
      </c>
      <c r="B146" s="136">
        <f t="shared" si="37"/>
        <v>2332164.4454999999</v>
      </c>
      <c r="C146" s="153">
        <v>169485</v>
      </c>
      <c r="D146" s="164"/>
      <c r="E146" s="163">
        <v>272627</v>
      </c>
      <c r="F146" s="132"/>
      <c r="G146" s="97">
        <f t="shared" si="38"/>
        <v>62.167356864873987</v>
      </c>
      <c r="H146" s="149">
        <f t="shared" si="36"/>
        <v>5.4591019324484122</v>
      </c>
      <c r="I146" s="144">
        <v>-3.8239999999999998</v>
      </c>
      <c r="J146" s="149">
        <v>0.47</v>
      </c>
      <c r="K146" s="148">
        <f>IF(AND(G146&gt;0,G146&lt;30),1,0)</f>
        <v>0</v>
      </c>
      <c r="L146" s="148">
        <f>IF(AND($G146&gt;30,$G146&lt;60),1,0)</f>
        <v>0</v>
      </c>
      <c r="M146" s="148">
        <f>IF(AND($G146&gt;60,$G146&lt;90),1,0)</f>
        <v>1</v>
      </c>
      <c r="N146" s="148">
        <f>IF($G146&gt;90,1,0)</f>
        <v>0</v>
      </c>
      <c r="O146" s="149" t="str">
        <f>IF(K146=1,$I146,"n.a.")</f>
        <v>n.a.</v>
      </c>
      <c r="P146" s="149" t="str">
        <f>IF(L146=1,$I146,"n.a.")</f>
        <v>n.a.</v>
      </c>
      <c r="Q146" s="149">
        <f>IF(M146=1,$I146,"n.a.")</f>
        <v>-3.8239999999999998</v>
      </c>
      <c r="R146" s="149" t="str">
        <f>IF(N146=1,$I146,"n.a.")</f>
        <v>n.a.</v>
      </c>
      <c r="S146" s="149" t="str">
        <f>IF(K146=1,$J146,"n.a.")</f>
        <v>n.a.</v>
      </c>
      <c r="T146" s="149" t="str">
        <f>IF(L146=1,$J146,"n.a.")</f>
        <v>n.a.</v>
      </c>
      <c r="U146" s="149">
        <f>IF(M146=1,$J146,"n.a.")</f>
        <v>0.47</v>
      </c>
      <c r="V146" s="149" t="str">
        <f>IF(N146=1,$J146,"n.a.")</f>
        <v>n.a.</v>
      </c>
      <c r="W146" s="148"/>
      <c r="X146" s="3"/>
      <c r="Y146" s="3"/>
      <c r="Z146" s="3"/>
      <c r="AA146" s="3"/>
      <c r="AB146" s="3"/>
    </row>
    <row r="147" spans="1:28">
      <c r="A147" s="103" t="s">
        <v>7</v>
      </c>
      <c r="B147" s="103"/>
      <c r="C147" s="103"/>
      <c r="D147" s="164"/>
      <c r="E147" s="164"/>
      <c r="F147" s="132"/>
      <c r="G147" s="148"/>
      <c r="H147" s="148"/>
      <c r="I147" s="3"/>
      <c r="J147" s="3"/>
      <c r="K147" s="3"/>
      <c r="L147" s="96"/>
      <c r="M147" s="96"/>
      <c r="N147" s="96"/>
      <c r="O147" s="96"/>
      <c r="P147" s="96"/>
      <c r="Q147" s="96"/>
      <c r="R147" s="96"/>
      <c r="S147" s="96"/>
      <c r="T147" s="96"/>
      <c r="U147" s="96"/>
      <c r="V147" s="96"/>
      <c r="W147" s="96"/>
      <c r="X147" s="132"/>
      <c r="Y147" s="132"/>
      <c r="Z147" s="132"/>
      <c r="AA147" s="132"/>
      <c r="AB147" s="132"/>
    </row>
    <row r="148" spans="1:28">
      <c r="A148" s="115" t="s">
        <v>27</v>
      </c>
      <c r="B148" s="103"/>
      <c r="C148" s="103"/>
      <c r="D148" s="164"/>
      <c r="E148" s="164"/>
      <c r="F148" s="132"/>
      <c r="G148" s="148"/>
      <c r="H148" s="148"/>
      <c r="I148" s="144"/>
      <c r="J148" s="168">
        <f>SUM(K148:N148)</f>
        <v>110</v>
      </c>
      <c r="K148" s="148">
        <f>SUM(K7:K146)</f>
        <v>43</v>
      </c>
      <c r="L148" s="148">
        <f>SUM(L7:L146)</f>
        <v>32</v>
      </c>
      <c r="M148" s="148">
        <f>SUM(M7:M146)</f>
        <v>35</v>
      </c>
      <c r="N148" s="148">
        <f>SUM(N7:N146)</f>
        <v>0</v>
      </c>
      <c r="O148" s="149">
        <f>AVERAGE(O7:O146)</f>
        <v>4.3055894033599351</v>
      </c>
      <c r="P148" s="149">
        <f>AVERAGE(P7:P146)</f>
        <v>2.9913633196163274</v>
      </c>
      <c r="Q148" s="149">
        <f>AVERAGE(Q7:Q146)</f>
        <v>2.341023345970525</v>
      </c>
      <c r="R148" s="149" t="s">
        <v>6</v>
      </c>
      <c r="S148" s="149">
        <f>AVERAGE(S7:S146)</f>
        <v>5.3314396301982416</v>
      </c>
      <c r="T148" s="149">
        <f>AVERAGE(T7:T146)</f>
        <v>2.4010001257564988</v>
      </c>
      <c r="U148" s="149">
        <f>AVERAGE(U7:U146)</f>
        <v>0.68590433052691635</v>
      </c>
      <c r="V148" s="149" t="s">
        <v>6</v>
      </c>
      <c r="W148" s="148"/>
      <c r="X148" s="3"/>
      <c r="Y148" s="3"/>
      <c r="Z148" s="3"/>
      <c r="AA148" s="3"/>
      <c r="AB148" s="3"/>
    </row>
    <row r="149" spans="1:28">
      <c r="A149" s="115" t="s">
        <v>28</v>
      </c>
      <c r="B149" s="103"/>
      <c r="C149" s="103"/>
      <c r="D149" s="164"/>
      <c r="E149" s="164"/>
      <c r="F149" s="132"/>
      <c r="G149" s="148"/>
      <c r="H149" s="148"/>
      <c r="I149" s="144"/>
      <c r="J149" s="149"/>
      <c r="K149" s="148"/>
      <c r="L149" s="148"/>
      <c r="M149" s="148"/>
      <c r="N149" s="148"/>
      <c r="O149" s="149">
        <f>MEDIAN(O7:O146)</f>
        <v>4.5770219900982179</v>
      </c>
      <c r="P149" s="149">
        <f>MEDIAN(P7:P146)</f>
        <v>2.2919999999999998</v>
      </c>
      <c r="Q149" s="149">
        <f>MEDIAN(Q7:Q146)</f>
        <v>2.1180030257186067</v>
      </c>
      <c r="R149" s="149" t="s">
        <v>6</v>
      </c>
      <c r="S149" s="149">
        <f>MEDIAN(S7:S146)</f>
        <v>3.7381178707224341</v>
      </c>
      <c r="T149" s="149">
        <f>MEDIAN(T7:T146)</f>
        <v>1.909</v>
      </c>
      <c r="U149" s="149">
        <f>MEDIAN(U7:U146)</f>
        <v>0.25542784163474774</v>
      </c>
      <c r="V149" s="149" t="s">
        <v>6</v>
      </c>
      <c r="W149" s="148"/>
      <c r="X149" s="3"/>
      <c r="Y149" s="3"/>
      <c r="Z149" s="3"/>
      <c r="AA149" s="3"/>
      <c r="AB149" s="3"/>
    </row>
    <row r="150" spans="1:28">
      <c r="A150" s="115" t="s">
        <v>186</v>
      </c>
      <c r="B150" s="103"/>
      <c r="C150" s="103"/>
      <c r="D150" s="164"/>
      <c r="E150" s="164"/>
      <c r="F150" s="132"/>
      <c r="G150" s="148"/>
      <c r="H150" s="148"/>
      <c r="I150" s="144"/>
      <c r="J150" s="168">
        <f>SUM(K150:N150)</f>
        <v>62</v>
      </c>
      <c r="K150" s="148">
        <f>SUM(K85:K146)</f>
        <v>34</v>
      </c>
      <c r="L150" s="148">
        <f>SUM(L85:L146)</f>
        <v>27</v>
      </c>
      <c r="M150" s="148">
        <f>SUM(M85:M146)</f>
        <v>1</v>
      </c>
      <c r="N150" s="148">
        <f>SUM(N85:N146)</f>
        <v>0</v>
      </c>
      <c r="O150" s="149">
        <f>AVERAGE(O85:O146)</f>
        <v>5.2075272521806548</v>
      </c>
      <c r="P150" s="149">
        <f>AVERAGE(P85:P146)</f>
        <v>3.2565256498734749</v>
      </c>
      <c r="Q150" s="149">
        <f>AVERAGE(Q85:Q146)</f>
        <v>-3.8239999999999998</v>
      </c>
      <c r="R150" s="149" t="s">
        <v>6</v>
      </c>
      <c r="S150" s="149">
        <f>AVERAGE(S85:S146)</f>
        <v>5.7326299855084315</v>
      </c>
      <c r="T150" s="149">
        <f>AVERAGE(T85:T146)</f>
        <v>2.9265637185276621</v>
      </c>
      <c r="U150" s="149">
        <f>AVERAGE(U85:U146)</f>
        <v>0.47</v>
      </c>
      <c r="V150" s="149" t="s">
        <v>6</v>
      </c>
      <c r="W150" s="148"/>
      <c r="X150" s="3"/>
      <c r="Y150" s="3"/>
      <c r="Z150" s="3"/>
      <c r="AA150" s="3"/>
      <c r="AB150" s="3"/>
    </row>
    <row r="151" spans="1:28">
      <c r="A151" s="115" t="s">
        <v>187</v>
      </c>
      <c r="B151" s="103"/>
      <c r="C151" s="103"/>
      <c r="D151" s="164"/>
      <c r="E151" s="164"/>
      <c r="F151" s="132"/>
      <c r="G151" s="148"/>
      <c r="H151" s="148"/>
      <c r="I151" s="144"/>
      <c r="J151" s="149"/>
      <c r="K151" s="148"/>
      <c r="L151" s="148"/>
      <c r="M151" s="148"/>
      <c r="N151" s="148"/>
      <c r="O151" s="149">
        <f>MEDIAN(O85:O146)</f>
        <v>4.7819044016833239</v>
      </c>
      <c r="P151" s="149">
        <f>MEDIAN(P85:P146)</f>
        <v>2.3410000000000002</v>
      </c>
      <c r="Q151" s="149">
        <f>MEDIAN(Q85:Q146)</f>
        <v>-3.8239999999999998</v>
      </c>
      <c r="R151" s="149" t="s">
        <v>6</v>
      </c>
      <c r="S151" s="149">
        <f>MEDIAN(S85:S146)</f>
        <v>4.2231910906283652</v>
      </c>
      <c r="T151" s="149">
        <f>MEDIAN(T85:T146)</f>
        <v>2.1080000000000001</v>
      </c>
      <c r="U151" s="149">
        <f>MEDIAN(U85:U146)</f>
        <v>0.47</v>
      </c>
      <c r="V151" s="149" t="s">
        <v>6</v>
      </c>
      <c r="W151" s="148"/>
      <c r="X151" s="3"/>
      <c r="Y151" s="3"/>
      <c r="Z151" s="3"/>
      <c r="AA151" s="3"/>
      <c r="AB151" s="3"/>
    </row>
    <row r="152" spans="1:28">
      <c r="A152" s="130"/>
      <c r="B152" s="103"/>
      <c r="C152" s="103"/>
      <c r="D152" s="164"/>
      <c r="E152" s="164"/>
      <c r="F152" s="132"/>
      <c r="G152" s="148"/>
      <c r="H152" s="148"/>
      <c r="I152" s="144"/>
      <c r="J152" s="149"/>
      <c r="K152" s="148"/>
      <c r="L152" s="148"/>
      <c r="M152" s="148"/>
      <c r="N152" s="148"/>
      <c r="O152" s="148"/>
      <c r="P152" s="148"/>
      <c r="Q152" s="148"/>
      <c r="R152" s="148"/>
      <c r="S152" s="148"/>
      <c r="T152" s="148"/>
      <c r="U152" s="148"/>
      <c r="V152" s="148"/>
      <c r="W152" s="148"/>
      <c r="X152" s="3"/>
      <c r="Y152" s="3"/>
      <c r="Z152" s="3"/>
      <c r="AA152" s="3"/>
      <c r="AB152" s="3"/>
    </row>
    <row r="153" spans="1:28">
      <c r="A153" s="130"/>
      <c r="B153" s="103"/>
      <c r="C153" s="103"/>
      <c r="D153" s="164"/>
      <c r="E153" s="164"/>
      <c r="F153" s="132"/>
      <c r="G153" s="148"/>
      <c r="H153" s="148"/>
      <c r="I153" s="144"/>
      <c r="J153" s="149"/>
      <c r="K153" s="148"/>
      <c r="L153" s="148"/>
      <c r="M153" s="148"/>
      <c r="N153" s="148"/>
      <c r="O153" s="148"/>
      <c r="P153" s="148"/>
      <c r="Q153" s="148"/>
      <c r="R153" s="148"/>
      <c r="S153" s="148"/>
      <c r="T153" s="148"/>
      <c r="U153" s="148"/>
      <c r="V153" s="148"/>
      <c r="W153" s="148"/>
      <c r="X153" s="3"/>
      <c r="Y153" s="3"/>
      <c r="Z153" s="3"/>
      <c r="AA153" s="3"/>
      <c r="AB153" s="3"/>
    </row>
    <row r="154" spans="1:28">
      <c r="A154" s="130"/>
      <c r="B154" s="103"/>
      <c r="C154" s="103"/>
      <c r="D154" s="164"/>
      <c r="E154" s="164"/>
      <c r="F154" s="132"/>
      <c r="G154" s="148"/>
      <c r="H154" s="148"/>
      <c r="I154" s="144"/>
      <c r="J154" s="149"/>
      <c r="K154" s="148"/>
      <c r="L154" s="148"/>
      <c r="M154" s="148"/>
      <c r="N154" s="148"/>
      <c r="O154" s="148"/>
      <c r="P154" s="148"/>
      <c r="Q154" s="148"/>
      <c r="R154" s="148"/>
      <c r="S154" s="148"/>
      <c r="T154" s="148"/>
      <c r="U154" s="148"/>
      <c r="V154" s="148"/>
      <c r="W154" s="148"/>
      <c r="X154" s="3"/>
      <c r="Y154" s="3"/>
      <c r="Z154" s="3"/>
      <c r="AA154" s="3"/>
      <c r="AB154" s="3"/>
    </row>
    <row r="155" spans="1:28">
      <c r="A155" s="130"/>
      <c r="B155" s="103"/>
      <c r="C155" s="103"/>
      <c r="D155" s="164"/>
      <c r="E155" s="164"/>
      <c r="F155" s="132"/>
      <c r="G155" s="148"/>
      <c r="H155" s="148"/>
      <c r="I155" s="144"/>
      <c r="J155" s="149"/>
      <c r="K155" s="148"/>
      <c r="L155" s="148"/>
      <c r="M155" s="148"/>
      <c r="N155" s="148"/>
      <c r="O155" s="148"/>
      <c r="P155" s="148"/>
      <c r="Q155" s="148"/>
      <c r="R155" s="148"/>
      <c r="S155" s="148"/>
      <c r="T155" s="148"/>
      <c r="U155" s="148"/>
      <c r="V155" s="148"/>
      <c r="W155" s="148"/>
      <c r="X155" s="3"/>
      <c r="Y155" s="3"/>
      <c r="Z155" s="3"/>
      <c r="AA155" s="3"/>
      <c r="AB155" s="3"/>
    </row>
    <row r="156" spans="1:28">
      <c r="A156" s="130"/>
      <c r="B156" s="103"/>
      <c r="C156" s="103"/>
      <c r="D156" s="164"/>
      <c r="E156" s="164"/>
      <c r="F156" s="132"/>
      <c r="G156" s="148"/>
      <c r="H156" s="148"/>
      <c r="I156" s="144"/>
      <c r="J156" s="149"/>
      <c r="K156" s="148"/>
      <c r="L156" s="148"/>
      <c r="M156" s="148"/>
      <c r="N156" s="148"/>
      <c r="O156" s="148"/>
      <c r="P156" s="148"/>
      <c r="Q156" s="148"/>
      <c r="R156" s="148"/>
      <c r="S156" s="148"/>
      <c r="T156" s="148"/>
      <c r="U156" s="148"/>
      <c r="V156" s="148"/>
      <c r="W156" s="148"/>
      <c r="X156" s="3"/>
      <c r="Y156" s="3"/>
      <c r="Z156" s="3"/>
      <c r="AA156" s="3"/>
      <c r="AB156" s="3"/>
    </row>
    <row r="157" spans="1:28">
      <c r="A157" s="130"/>
      <c r="B157" s="103"/>
      <c r="C157" s="103"/>
      <c r="D157" s="164"/>
      <c r="E157" s="164"/>
      <c r="F157" s="132"/>
      <c r="G157" s="148"/>
      <c r="H157" s="148"/>
      <c r="I157" s="144"/>
      <c r="J157" s="149"/>
      <c r="K157" s="148"/>
      <c r="L157" s="148"/>
      <c r="M157" s="148"/>
      <c r="N157" s="148"/>
      <c r="O157" s="148"/>
      <c r="P157" s="148"/>
      <c r="Q157" s="148"/>
      <c r="R157" s="148"/>
      <c r="S157" s="148"/>
      <c r="T157" s="148"/>
      <c r="U157" s="148"/>
      <c r="V157" s="148"/>
      <c r="W157" s="148"/>
      <c r="X157" s="3"/>
      <c r="Y157" s="3"/>
      <c r="Z157" s="3"/>
      <c r="AA157" s="3"/>
      <c r="AB157" s="3"/>
    </row>
    <row r="158" spans="1:28">
      <c r="A158" s="130"/>
      <c r="B158" s="103"/>
      <c r="C158" s="103"/>
      <c r="D158" s="164"/>
      <c r="E158" s="164"/>
      <c r="F158" s="132"/>
      <c r="G158" s="148"/>
      <c r="H158" s="148"/>
      <c r="I158" s="148"/>
      <c r="J158" s="149"/>
      <c r="K158" s="148"/>
      <c r="L158" s="148"/>
      <c r="M158" s="148"/>
      <c r="N158" s="148"/>
      <c r="O158" s="148"/>
      <c r="P158" s="148"/>
      <c r="Q158" s="148"/>
      <c r="R158" s="148"/>
      <c r="S158" s="148"/>
      <c r="T158" s="148"/>
      <c r="U158" s="148"/>
      <c r="V158" s="148"/>
      <c r="W158" s="148"/>
      <c r="X158" s="3"/>
      <c r="Y158" s="3"/>
      <c r="Z158" s="3"/>
      <c r="AA158" s="3"/>
      <c r="AB158" s="3"/>
    </row>
    <row r="159" spans="1:28">
      <c r="A159" s="130"/>
      <c r="B159" s="103"/>
      <c r="C159" s="103"/>
      <c r="D159" s="164"/>
      <c r="E159" s="164"/>
      <c r="F159" s="132"/>
      <c r="G159" s="148"/>
      <c r="H159" s="148"/>
      <c r="I159" s="148"/>
      <c r="J159" s="149"/>
      <c r="K159" s="148"/>
      <c r="L159" s="148"/>
      <c r="M159" s="148"/>
      <c r="N159" s="148"/>
      <c r="O159" s="148"/>
      <c r="P159" s="148"/>
      <c r="Q159" s="148"/>
      <c r="R159" s="148"/>
      <c r="S159" s="148"/>
      <c r="T159" s="148"/>
      <c r="U159" s="148"/>
      <c r="V159" s="148"/>
      <c r="W159" s="148"/>
      <c r="X159" s="3"/>
      <c r="Y159" s="3"/>
      <c r="Z159" s="3"/>
      <c r="AA159" s="3"/>
      <c r="AB159" s="3"/>
    </row>
    <row r="160" spans="1:28">
      <c r="A160" s="130"/>
      <c r="B160" s="103"/>
      <c r="C160" s="103"/>
      <c r="D160" s="164"/>
      <c r="E160" s="164"/>
      <c r="F160" s="132"/>
      <c r="G160" s="148"/>
      <c r="H160" s="148"/>
      <c r="I160" s="148"/>
      <c r="J160" s="149"/>
      <c r="K160" s="148"/>
      <c r="L160" s="148"/>
      <c r="M160" s="148"/>
      <c r="N160" s="148"/>
      <c r="O160" s="148"/>
      <c r="P160" s="148"/>
      <c r="Q160" s="148"/>
      <c r="R160" s="148"/>
      <c r="S160" s="148"/>
      <c r="T160" s="148"/>
      <c r="U160" s="148"/>
      <c r="V160" s="148"/>
      <c r="W160" s="148"/>
      <c r="X160" s="3"/>
      <c r="Y160" s="3"/>
      <c r="Z160" s="3"/>
      <c r="AA160" s="3"/>
      <c r="AB160" s="3"/>
    </row>
    <row r="161" spans="1:28">
      <c r="A161" s="130"/>
      <c r="B161" s="103"/>
      <c r="C161" s="103"/>
      <c r="D161" s="164"/>
      <c r="E161" s="164"/>
      <c r="F161" s="132"/>
      <c r="G161" s="148"/>
      <c r="H161" s="148"/>
      <c r="I161" s="148"/>
      <c r="J161" s="149"/>
      <c r="K161" s="148"/>
      <c r="L161" s="148"/>
      <c r="M161" s="148"/>
      <c r="N161" s="148"/>
      <c r="O161" s="148"/>
      <c r="P161" s="148"/>
      <c r="Q161" s="148"/>
      <c r="R161" s="148"/>
      <c r="S161" s="148"/>
      <c r="T161" s="148"/>
      <c r="U161" s="148"/>
      <c r="V161" s="148"/>
      <c r="W161" s="148"/>
      <c r="X161" s="3"/>
      <c r="Y161" s="3"/>
      <c r="Z161" s="3"/>
      <c r="AA161" s="3"/>
      <c r="AB161" s="3"/>
    </row>
    <row r="162" spans="1:28">
      <c r="A162" s="130"/>
      <c r="B162" s="103"/>
      <c r="C162" s="103"/>
      <c r="D162" s="164"/>
      <c r="E162" s="164"/>
      <c r="F162" s="132"/>
      <c r="G162" s="148"/>
      <c r="H162" s="148"/>
      <c r="I162" s="148"/>
      <c r="J162" s="149"/>
      <c r="K162" s="148"/>
      <c r="L162" s="148"/>
      <c r="M162" s="148"/>
      <c r="N162" s="148"/>
      <c r="O162" s="148"/>
      <c r="P162" s="148"/>
      <c r="Q162" s="148"/>
      <c r="R162" s="148"/>
      <c r="S162" s="148"/>
      <c r="T162" s="148"/>
      <c r="U162" s="148"/>
      <c r="V162" s="148"/>
      <c r="W162" s="148"/>
      <c r="X162" s="3"/>
      <c r="Y162" s="3"/>
      <c r="Z162" s="3"/>
      <c r="AA162" s="3"/>
      <c r="AB162" s="3"/>
    </row>
    <row r="163" spans="1:28">
      <c r="A163" s="130"/>
      <c r="B163" s="103"/>
      <c r="C163" s="103"/>
      <c r="D163" s="164"/>
      <c r="E163" s="164"/>
      <c r="F163" s="132"/>
      <c r="G163" s="148"/>
      <c r="H163" s="148"/>
      <c r="I163" s="148"/>
      <c r="J163" s="149"/>
      <c r="K163" s="148"/>
      <c r="L163" s="148"/>
      <c r="M163" s="148"/>
      <c r="N163" s="148"/>
      <c r="O163" s="148"/>
      <c r="P163" s="148"/>
      <c r="Q163" s="148"/>
      <c r="R163" s="148"/>
      <c r="S163" s="148"/>
      <c r="T163" s="148"/>
      <c r="U163" s="148"/>
      <c r="V163" s="148"/>
      <c r="W163" s="148"/>
      <c r="X163" s="3"/>
      <c r="Y163" s="3"/>
      <c r="Z163" s="3"/>
      <c r="AA163" s="3"/>
      <c r="AB163" s="3"/>
    </row>
    <row r="164" spans="1:28">
      <c r="A164" s="130"/>
      <c r="B164" s="103"/>
      <c r="C164" s="103"/>
      <c r="D164" s="164"/>
      <c r="E164" s="132"/>
      <c r="F164" s="132"/>
      <c r="G164" s="148"/>
      <c r="H164" s="148"/>
      <c r="I164" s="148"/>
      <c r="J164" s="149"/>
      <c r="K164" s="148"/>
      <c r="L164" s="148"/>
      <c r="M164" s="148"/>
      <c r="N164" s="148"/>
      <c r="O164" s="148"/>
      <c r="P164" s="148"/>
      <c r="Q164" s="148"/>
      <c r="R164" s="148"/>
      <c r="S164" s="148"/>
      <c r="T164" s="148"/>
      <c r="U164" s="148"/>
      <c r="V164" s="148"/>
      <c r="W164" s="148"/>
      <c r="X164" s="3"/>
      <c r="Y164" s="3"/>
      <c r="Z164" s="3"/>
      <c r="AA164" s="3"/>
      <c r="AB164" s="3"/>
    </row>
    <row r="165" spans="1:28">
      <c r="A165" s="130"/>
      <c r="B165" s="103"/>
      <c r="C165" s="103"/>
      <c r="D165" s="164"/>
      <c r="E165" s="132"/>
      <c r="F165" s="132"/>
      <c r="G165" s="148"/>
      <c r="H165" s="148"/>
      <c r="I165" s="148"/>
      <c r="J165" s="149"/>
      <c r="K165" s="148"/>
      <c r="L165" s="148"/>
      <c r="M165" s="148"/>
      <c r="N165" s="148"/>
      <c r="O165" s="148"/>
      <c r="P165" s="148"/>
      <c r="Q165" s="148"/>
      <c r="R165" s="148"/>
      <c r="S165" s="148"/>
      <c r="T165" s="148"/>
      <c r="U165" s="148"/>
      <c r="V165" s="148"/>
      <c r="W165" s="148"/>
      <c r="X165" s="3"/>
      <c r="Y165" s="3"/>
      <c r="Z165" s="3"/>
      <c r="AA165" s="3"/>
      <c r="AB165" s="3"/>
    </row>
    <row r="166" spans="1:28">
      <c r="A166" s="130"/>
      <c r="B166" s="103"/>
      <c r="C166" s="103"/>
      <c r="D166" s="164"/>
      <c r="E166" s="132"/>
      <c r="F166" s="132"/>
      <c r="G166" s="148"/>
      <c r="H166" s="148"/>
      <c r="I166" s="148"/>
      <c r="J166" s="149"/>
      <c r="K166" s="148"/>
      <c r="L166" s="148"/>
      <c r="M166" s="148"/>
      <c r="N166" s="148"/>
      <c r="O166" s="148"/>
      <c r="P166" s="148"/>
      <c r="Q166" s="148"/>
      <c r="R166" s="148"/>
      <c r="S166" s="148"/>
      <c r="T166" s="148"/>
      <c r="U166" s="148"/>
      <c r="V166" s="148"/>
      <c r="W166" s="148"/>
      <c r="X166" s="3"/>
      <c r="Y166" s="3"/>
      <c r="Z166" s="3"/>
      <c r="AA166" s="3"/>
      <c r="AB166" s="3"/>
    </row>
    <row r="167" spans="1:28">
      <c r="A167" s="130"/>
      <c r="B167" s="103"/>
      <c r="C167" s="103"/>
      <c r="D167" s="164"/>
      <c r="E167" s="132"/>
      <c r="F167" s="132"/>
      <c r="G167" s="148"/>
      <c r="H167" s="148"/>
      <c r="I167" s="148"/>
      <c r="J167" s="149"/>
      <c r="K167" s="148"/>
      <c r="L167" s="148"/>
      <c r="M167" s="148"/>
      <c r="N167" s="148"/>
      <c r="O167" s="148"/>
      <c r="P167" s="148"/>
      <c r="Q167" s="148"/>
      <c r="R167" s="148"/>
      <c r="S167" s="148"/>
      <c r="T167" s="148"/>
      <c r="U167" s="148"/>
      <c r="V167" s="148"/>
      <c r="W167" s="148"/>
      <c r="X167" s="3"/>
      <c r="Y167" s="3"/>
      <c r="Z167" s="3"/>
      <c r="AA167" s="3"/>
      <c r="AB167" s="3"/>
    </row>
    <row r="168" spans="1:28">
      <c r="A168" s="130"/>
      <c r="B168" s="103"/>
      <c r="C168" s="103"/>
      <c r="D168" s="164"/>
      <c r="E168" s="132"/>
      <c r="F168" s="132"/>
      <c r="G168" s="148"/>
      <c r="H168" s="148"/>
      <c r="I168" s="148"/>
      <c r="J168" s="149"/>
      <c r="K168" s="148"/>
      <c r="L168" s="148"/>
      <c r="M168" s="148"/>
      <c r="N168" s="148"/>
      <c r="O168" s="148"/>
      <c r="P168" s="148"/>
      <c r="Q168" s="148"/>
      <c r="R168" s="148"/>
      <c r="S168" s="148"/>
      <c r="T168" s="148"/>
      <c r="U168" s="148"/>
      <c r="V168" s="148"/>
      <c r="W168" s="148"/>
      <c r="X168" s="3"/>
      <c r="Y168" s="3"/>
      <c r="Z168" s="3"/>
      <c r="AA168" s="3"/>
      <c r="AB168" s="3"/>
    </row>
    <row r="169" spans="1:28">
      <c r="A169" s="130"/>
      <c r="B169" s="103"/>
      <c r="C169" s="103"/>
      <c r="D169" s="164"/>
      <c r="E169" s="132"/>
      <c r="F169" s="132"/>
      <c r="G169" s="148"/>
      <c r="H169" s="148"/>
      <c r="I169" s="148"/>
      <c r="J169" s="149"/>
      <c r="K169" s="148"/>
      <c r="L169" s="148"/>
      <c r="M169" s="148"/>
      <c r="N169" s="148"/>
      <c r="O169" s="148"/>
      <c r="P169" s="148"/>
      <c r="Q169" s="148"/>
      <c r="R169" s="148"/>
      <c r="S169" s="148"/>
      <c r="T169" s="148"/>
      <c r="U169" s="148"/>
      <c r="V169" s="148"/>
      <c r="W169" s="148"/>
      <c r="X169" s="3"/>
      <c r="Y169" s="3"/>
      <c r="Z169" s="3"/>
      <c r="AA169" s="3"/>
      <c r="AB169" s="3"/>
    </row>
    <row r="170" spans="1:28">
      <c r="A170" s="130"/>
      <c r="B170" s="103"/>
      <c r="C170" s="103"/>
      <c r="D170" s="164"/>
      <c r="E170" s="132"/>
      <c r="F170" s="132"/>
      <c r="G170" s="148"/>
      <c r="H170" s="148"/>
      <c r="I170" s="148"/>
      <c r="J170" s="149"/>
      <c r="K170" s="148"/>
      <c r="L170" s="148"/>
      <c r="M170" s="148"/>
      <c r="N170" s="148"/>
      <c r="O170" s="148"/>
      <c r="P170" s="148"/>
      <c r="Q170" s="148"/>
      <c r="R170" s="148"/>
      <c r="S170" s="148"/>
      <c r="T170" s="148"/>
      <c r="U170" s="148"/>
      <c r="V170" s="148"/>
      <c r="W170" s="148"/>
      <c r="X170" s="3"/>
      <c r="Y170" s="3"/>
      <c r="Z170" s="3"/>
      <c r="AA170" s="3"/>
      <c r="AB170" s="3"/>
    </row>
    <row r="171" spans="1:28">
      <c r="A171" s="130"/>
      <c r="B171" s="103"/>
      <c r="C171" s="103"/>
      <c r="D171" s="164"/>
      <c r="E171" s="132"/>
      <c r="F171" s="132"/>
      <c r="G171" s="148"/>
      <c r="H171" s="148"/>
      <c r="I171" s="148"/>
      <c r="J171" s="149"/>
      <c r="K171" s="148"/>
      <c r="L171" s="148"/>
      <c r="M171" s="148"/>
      <c r="N171" s="148"/>
      <c r="O171" s="148"/>
      <c r="P171" s="148"/>
      <c r="Q171" s="148"/>
      <c r="R171" s="148"/>
      <c r="S171" s="148"/>
      <c r="T171" s="148"/>
      <c r="U171" s="148"/>
      <c r="V171" s="148"/>
      <c r="W171" s="148"/>
      <c r="X171" s="3"/>
      <c r="Y171" s="3"/>
      <c r="Z171" s="3"/>
      <c r="AA171" s="3"/>
      <c r="AB171" s="3"/>
    </row>
    <row r="172" spans="1:28">
      <c r="A172" s="130"/>
      <c r="B172" s="103"/>
      <c r="C172" s="103"/>
      <c r="D172" s="164"/>
      <c r="E172" s="132"/>
      <c r="F172" s="132"/>
      <c r="G172" s="148"/>
      <c r="H172" s="148"/>
      <c r="I172" s="148"/>
      <c r="J172" s="149"/>
      <c r="K172" s="148"/>
      <c r="L172" s="148"/>
      <c r="M172" s="148"/>
      <c r="N172" s="148"/>
      <c r="O172" s="148"/>
      <c r="P172" s="148"/>
      <c r="Q172" s="148"/>
      <c r="R172" s="148"/>
      <c r="S172" s="148"/>
      <c r="T172" s="148"/>
      <c r="U172" s="148"/>
      <c r="V172" s="148"/>
      <c r="W172" s="148"/>
      <c r="X172" s="3"/>
      <c r="Y172" s="3"/>
      <c r="Z172" s="3"/>
      <c r="AA172" s="3"/>
      <c r="AB172" s="3"/>
    </row>
    <row r="173" spans="1:28">
      <c r="A173" s="130"/>
      <c r="B173" s="158"/>
      <c r="C173" s="158"/>
      <c r="D173" s="82"/>
      <c r="E173" s="3"/>
      <c r="F173" s="96"/>
      <c r="G173" s="96"/>
      <c r="H173" s="96"/>
      <c r="I173" s="96"/>
      <c r="J173" s="97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  <c r="V173" s="96"/>
      <c r="W173" s="96"/>
      <c r="X173" s="132"/>
      <c r="Y173" s="132"/>
      <c r="Z173" s="132"/>
      <c r="AA173" s="132"/>
      <c r="AB173" s="132"/>
    </row>
    <row r="174" spans="1:28">
      <c r="A174" s="135"/>
      <c r="B174" s="158"/>
      <c r="C174" s="158"/>
      <c r="D174" s="82"/>
      <c r="E174" s="3"/>
      <c r="F174" s="96"/>
      <c r="G174" s="96"/>
      <c r="H174" s="96"/>
      <c r="I174" s="96"/>
      <c r="J174" s="97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  <c r="V174" s="96"/>
      <c r="W174" s="96"/>
      <c r="X174" s="132"/>
      <c r="Y174" s="132"/>
      <c r="Z174" s="132"/>
      <c r="AA174" s="132"/>
      <c r="AB174" s="132"/>
    </row>
    <row r="175" spans="1:28">
      <c r="A175" s="135"/>
      <c r="B175" s="158"/>
      <c r="C175" s="158"/>
      <c r="D175" s="82"/>
      <c r="E175" s="3"/>
      <c r="F175" s="96"/>
      <c r="G175" s="96"/>
      <c r="H175" s="96"/>
      <c r="I175" s="96"/>
      <c r="J175" s="97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  <c r="V175" s="96"/>
      <c r="W175" s="96"/>
      <c r="X175" s="132"/>
      <c r="Y175" s="132"/>
      <c r="Z175" s="132"/>
      <c r="AA175" s="132"/>
      <c r="AB175" s="132"/>
    </row>
    <row r="176" spans="1:28">
      <c r="A176" s="135"/>
      <c r="B176" s="158"/>
      <c r="C176" s="158"/>
      <c r="D176" s="82"/>
      <c r="E176" s="3"/>
      <c r="F176" s="96"/>
      <c r="G176" s="96"/>
      <c r="H176" s="96"/>
      <c r="I176" s="96"/>
      <c r="J176" s="97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  <c r="V176" s="96"/>
      <c r="W176" s="96"/>
      <c r="X176" s="132"/>
      <c r="Y176" s="132"/>
      <c r="Z176" s="132"/>
      <c r="AA176" s="132"/>
      <c r="AB176" s="132"/>
    </row>
    <row r="177" spans="1:28">
      <c r="A177" s="135"/>
      <c r="B177" s="158"/>
      <c r="C177" s="158"/>
      <c r="D177" s="82"/>
      <c r="E177" s="3"/>
      <c r="F177" s="96"/>
      <c r="G177" s="96"/>
      <c r="H177" s="96"/>
      <c r="I177" s="96"/>
      <c r="J177" s="97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  <c r="V177" s="96"/>
      <c r="W177" s="96"/>
      <c r="X177" s="132"/>
      <c r="Y177" s="132"/>
      <c r="Z177" s="132"/>
      <c r="AA177" s="132"/>
      <c r="AB177" s="132"/>
    </row>
    <row r="178" spans="1:28">
      <c r="A178" s="135"/>
      <c r="B178" s="158"/>
      <c r="C178" s="158"/>
      <c r="D178" s="82"/>
      <c r="E178" s="3"/>
      <c r="F178" s="96"/>
      <c r="G178" s="96"/>
      <c r="H178" s="96"/>
      <c r="I178" s="96"/>
      <c r="J178" s="97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  <c r="V178" s="96"/>
      <c r="W178" s="96"/>
      <c r="X178" s="132"/>
      <c r="Y178" s="132"/>
      <c r="Z178" s="132"/>
      <c r="AA178" s="132"/>
      <c r="AB178" s="132"/>
    </row>
    <row r="179" spans="1:28">
      <c r="A179" s="135"/>
      <c r="B179" s="158"/>
      <c r="C179" s="158"/>
      <c r="D179" s="82"/>
      <c r="E179" s="3"/>
      <c r="F179" s="96"/>
      <c r="G179" s="96"/>
      <c r="H179" s="96"/>
      <c r="I179" s="96"/>
      <c r="J179" s="97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  <c r="V179" s="96"/>
      <c r="W179" s="96"/>
      <c r="X179" s="132"/>
      <c r="Y179" s="132"/>
      <c r="Z179" s="132"/>
      <c r="AA179" s="132"/>
      <c r="AB179" s="132"/>
    </row>
    <row r="180" spans="1:28">
      <c r="A180" s="135"/>
      <c r="B180" s="158"/>
      <c r="C180" s="158"/>
      <c r="D180" s="82"/>
      <c r="E180" s="3"/>
      <c r="F180" s="96"/>
      <c r="G180" s="96"/>
      <c r="H180" s="96"/>
      <c r="I180" s="96"/>
      <c r="J180" s="97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  <c r="V180" s="96"/>
      <c r="W180" s="96"/>
      <c r="X180" s="132"/>
      <c r="Y180" s="132"/>
      <c r="Z180" s="132"/>
      <c r="AA180" s="132"/>
      <c r="AB180" s="132"/>
    </row>
    <row r="181" spans="1:28">
      <c r="A181" s="135"/>
      <c r="B181" s="158"/>
      <c r="C181" s="158"/>
      <c r="D181" s="82"/>
      <c r="E181" s="3"/>
      <c r="F181" s="96"/>
      <c r="G181" s="96"/>
      <c r="H181" s="96"/>
      <c r="I181" s="96"/>
      <c r="J181" s="97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  <c r="V181" s="96"/>
      <c r="W181" s="96"/>
      <c r="X181" s="132"/>
      <c r="Y181" s="132"/>
      <c r="Z181" s="132"/>
      <c r="AA181" s="132"/>
      <c r="AB181" s="132"/>
    </row>
    <row r="182" spans="1:28">
      <c r="A182" s="135"/>
      <c r="B182" s="158"/>
      <c r="C182" s="158"/>
      <c r="D182" s="82"/>
      <c r="E182" s="3"/>
      <c r="F182" s="96"/>
      <c r="G182" s="96"/>
      <c r="H182" s="96"/>
      <c r="I182" s="96"/>
      <c r="J182" s="97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  <c r="V182" s="96"/>
      <c r="W182" s="96"/>
      <c r="X182" s="132"/>
      <c r="Y182" s="132"/>
      <c r="Z182" s="132"/>
      <c r="AA182" s="132"/>
      <c r="AB182" s="132"/>
    </row>
    <row r="183" spans="1:28">
      <c r="A183" s="135"/>
      <c r="B183" s="103"/>
      <c r="C183" s="103"/>
      <c r="D183" s="164"/>
      <c r="E183" s="132"/>
      <c r="F183" s="148"/>
      <c r="G183" s="148"/>
      <c r="H183" s="148"/>
      <c r="I183" s="148"/>
      <c r="J183" s="149"/>
      <c r="K183" s="148"/>
      <c r="L183" s="148"/>
      <c r="M183" s="148"/>
      <c r="N183" s="148"/>
      <c r="O183" s="148"/>
      <c r="P183" s="148"/>
      <c r="Q183" s="148"/>
      <c r="R183" s="148"/>
      <c r="S183" s="148"/>
      <c r="T183" s="148"/>
      <c r="U183" s="148"/>
      <c r="V183" s="148"/>
      <c r="W183" s="148"/>
      <c r="X183" s="3"/>
      <c r="Y183" s="3"/>
      <c r="Z183" s="3"/>
      <c r="AA183" s="3"/>
      <c r="AB183" s="3"/>
    </row>
    <row r="184" spans="1:28">
      <c r="A184" s="130"/>
      <c r="B184" s="103"/>
      <c r="C184" s="103"/>
      <c r="D184" s="164"/>
      <c r="E184" s="132"/>
      <c r="F184" s="148"/>
      <c r="G184" s="148"/>
      <c r="H184" s="148"/>
      <c r="I184" s="148"/>
      <c r="J184" s="149"/>
      <c r="K184" s="148"/>
      <c r="L184" s="148"/>
      <c r="M184" s="148"/>
      <c r="N184" s="148"/>
      <c r="O184" s="148"/>
      <c r="P184" s="148"/>
      <c r="Q184" s="148"/>
      <c r="R184" s="148"/>
      <c r="S184" s="148"/>
      <c r="T184" s="148"/>
      <c r="U184" s="148"/>
      <c r="V184" s="148"/>
      <c r="W184" s="148"/>
      <c r="X184" s="3"/>
      <c r="Y184" s="3"/>
      <c r="Z184" s="3"/>
      <c r="AA184" s="3"/>
      <c r="AB184" s="3"/>
    </row>
    <row r="185" spans="1:28">
      <c r="A185" s="130"/>
      <c r="B185" s="103"/>
      <c r="C185" s="103"/>
      <c r="D185" s="164"/>
      <c r="E185" s="148"/>
      <c r="F185" s="148"/>
      <c r="G185" s="148"/>
      <c r="H185" s="148"/>
      <c r="I185" s="148"/>
      <c r="J185" s="149"/>
      <c r="K185" s="148"/>
      <c r="L185" s="148"/>
      <c r="M185" s="148"/>
      <c r="N185" s="148"/>
      <c r="O185" s="148"/>
      <c r="P185" s="148"/>
      <c r="Q185" s="148"/>
      <c r="R185" s="148"/>
      <c r="S185" s="148"/>
      <c r="T185" s="148"/>
      <c r="U185" s="148"/>
      <c r="V185" s="148"/>
      <c r="W185" s="148"/>
      <c r="X185" s="3"/>
      <c r="Y185" s="3"/>
      <c r="Z185" s="3"/>
      <c r="AA185" s="3"/>
      <c r="AB185" s="3"/>
    </row>
    <row r="186" spans="1:28">
      <c r="A186" s="130"/>
      <c r="B186" s="103"/>
      <c r="C186" s="103"/>
      <c r="D186" s="164"/>
      <c r="E186" s="148"/>
      <c r="F186" s="148"/>
      <c r="G186" s="148"/>
      <c r="H186" s="148"/>
      <c r="I186" s="148"/>
      <c r="J186" s="149"/>
      <c r="K186" s="148"/>
      <c r="L186" s="148"/>
      <c r="M186" s="148"/>
      <c r="N186" s="148"/>
      <c r="O186" s="148"/>
      <c r="P186" s="148"/>
      <c r="Q186" s="148"/>
      <c r="R186" s="148"/>
      <c r="S186" s="148"/>
      <c r="T186" s="148"/>
      <c r="U186" s="148"/>
      <c r="V186" s="148"/>
      <c r="W186" s="148"/>
      <c r="X186" s="3"/>
      <c r="Y186" s="3"/>
      <c r="Z186" s="3"/>
      <c r="AA186" s="3"/>
      <c r="AB186" s="3"/>
    </row>
    <row r="187" spans="1:28">
      <c r="A187" s="130"/>
      <c r="B187" s="103"/>
      <c r="C187" s="103"/>
      <c r="D187" s="164"/>
      <c r="E187" s="148"/>
      <c r="F187" s="148"/>
      <c r="G187" s="148"/>
      <c r="H187" s="148"/>
      <c r="I187" s="148"/>
      <c r="J187" s="149"/>
      <c r="K187" s="148"/>
      <c r="L187" s="148"/>
      <c r="M187" s="148"/>
      <c r="N187" s="148"/>
      <c r="O187" s="148"/>
      <c r="P187" s="148"/>
      <c r="Q187" s="148"/>
      <c r="R187" s="148"/>
      <c r="S187" s="148"/>
      <c r="T187" s="148"/>
      <c r="U187" s="148"/>
      <c r="V187" s="148"/>
      <c r="W187" s="148"/>
      <c r="X187" s="3"/>
      <c r="Y187" s="3"/>
      <c r="Z187" s="3"/>
      <c r="AA187" s="3"/>
      <c r="AB187" s="3"/>
    </row>
    <row r="188" spans="1:28">
      <c r="A188" s="130"/>
      <c r="B188" s="103"/>
      <c r="C188" s="103"/>
      <c r="D188" s="164"/>
      <c r="E188" s="148"/>
      <c r="F188" s="148"/>
      <c r="G188" s="148"/>
      <c r="H188" s="148"/>
      <c r="I188" s="148"/>
      <c r="J188" s="149"/>
      <c r="K188" s="148"/>
      <c r="L188" s="148"/>
      <c r="M188" s="148"/>
      <c r="N188" s="148"/>
      <c r="O188" s="148"/>
      <c r="P188" s="148"/>
      <c r="Q188" s="148"/>
      <c r="R188" s="148"/>
      <c r="S188" s="148"/>
      <c r="T188" s="148"/>
      <c r="U188" s="148"/>
      <c r="V188" s="148"/>
      <c r="W188" s="148"/>
      <c r="X188" s="3"/>
      <c r="Y188" s="3"/>
      <c r="Z188" s="3"/>
      <c r="AA188" s="3"/>
      <c r="AB188" s="3"/>
    </row>
    <row r="189" spans="1:28">
      <c r="A189" s="130"/>
      <c r="B189" s="103"/>
      <c r="C189" s="103"/>
      <c r="D189" s="164"/>
      <c r="E189" s="148"/>
      <c r="F189" s="148"/>
      <c r="G189" s="148"/>
      <c r="H189" s="148"/>
      <c r="I189" s="148"/>
      <c r="J189" s="149"/>
      <c r="K189" s="148"/>
      <c r="L189" s="148"/>
      <c r="M189" s="148"/>
      <c r="N189" s="148"/>
      <c r="O189" s="148"/>
      <c r="P189" s="148"/>
      <c r="Q189" s="148"/>
      <c r="R189" s="148"/>
      <c r="S189" s="148"/>
      <c r="T189" s="148"/>
      <c r="U189" s="148"/>
      <c r="V189" s="148"/>
      <c r="W189" s="148"/>
      <c r="X189" s="3"/>
      <c r="Y189" s="3"/>
      <c r="Z189" s="3"/>
      <c r="AA189" s="3"/>
      <c r="AB189" s="3"/>
    </row>
    <row r="190" spans="1:28">
      <c r="A190" s="130"/>
      <c r="B190" s="103"/>
      <c r="C190" s="103"/>
      <c r="D190" s="164"/>
      <c r="E190" s="148"/>
      <c r="F190" s="148"/>
      <c r="G190" s="148"/>
      <c r="H190" s="148"/>
      <c r="I190" s="148"/>
      <c r="J190" s="149"/>
      <c r="K190" s="148"/>
      <c r="L190" s="148"/>
      <c r="M190" s="148"/>
      <c r="N190" s="148"/>
      <c r="O190" s="148"/>
      <c r="P190" s="148"/>
      <c r="Q190" s="148"/>
      <c r="R190" s="148"/>
      <c r="S190" s="148"/>
      <c r="T190" s="148"/>
      <c r="U190" s="148"/>
      <c r="V190" s="148"/>
      <c r="W190" s="148"/>
      <c r="X190" s="3"/>
      <c r="Y190" s="3"/>
      <c r="Z190" s="3"/>
      <c r="AA190" s="3"/>
      <c r="AB190" s="3"/>
    </row>
    <row r="191" spans="1:28">
      <c r="A191" s="130"/>
      <c r="B191" s="103"/>
      <c r="C191" s="103"/>
      <c r="D191" s="164"/>
      <c r="E191" s="148"/>
      <c r="F191" s="148"/>
      <c r="G191" s="148"/>
      <c r="H191" s="148"/>
      <c r="I191" s="148"/>
      <c r="J191" s="149"/>
      <c r="K191" s="148"/>
      <c r="L191" s="148"/>
      <c r="M191" s="148"/>
      <c r="N191" s="148"/>
      <c r="O191" s="148"/>
      <c r="P191" s="148"/>
      <c r="Q191" s="148"/>
      <c r="R191" s="148"/>
      <c r="S191" s="148"/>
      <c r="T191" s="148"/>
      <c r="U191" s="148"/>
      <c r="V191" s="148"/>
      <c r="W191" s="148"/>
      <c r="X191" s="3"/>
      <c r="Y191" s="3"/>
      <c r="Z191" s="3"/>
      <c r="AA191" s="3"/>
      <c r="AB191" s="3"/>
    </row>
    <row r="192" spans="1:28">
      <c r="A192" s="130"/>
      <c r="B192" s="103"/>
      <c r="C192" s="103"/>
      <c r="D192" s="164"/>
      <c r="E192" s="148"/>
      <c r="F192" s="148"/>
      <c r="G192" s="148"/>
      <c r="H192" s="148"/>
      <c r="I192" s="148"/>
      <c r="J192" s="149"/>
      <c r="K192" s="148"/>
      <c r="L192" s="148"/>
      <c r="M192" s="148"/>
      <c r="N192" s="148"/>
      <c r="O192" s="148"/>
      <c r="P192" s="148"/>
      <c r="Q192" s="148"/>
      <c r="R192" s="148"/>
      <c r="S192" s="148"/>
      <c r="T192" s="148"/>
      <c r="U192" s="148"/>
      <c r="V192" s="148"/>
      <c r="W192" s="148"/>
      <c r="X192" s="3"/>
      <c r="Y192" s="3"/>
      <c r="Z192" s="3"/>
      <c r="AA192" s="3"/>
      <c r="AB192" s="3"/>
    </row>
    <row r="193" spans="1:28">
      <c r="A193" s="130"/>
      <c r="B193" s="103"/>
      <c r="C193" s="103"/>
      <c r="D193" s="164"/>
      <c r="E193" s="148"/>
      <c r="F193" s="148"/>
      <c r="G193" s="148"/>
      <c r="H193" s="148"/>
      <c r="I193" s="148"/>
      <c r="J193" s="149"/>
      <c r="K193" s="148"/>
      <c r="L193" s="148"/>
      <c r="M193" s="148"/>
      <c r="N193" s="148"/>
      <c r="O193" s="148"/>
      <c r="P193" s="148"/>
      <c r="Q193" s="148"/>
      <c r="R193" s="148"/>
      <c r="S193" s="148"/>
      <c r="T193" s="148"/>
      <c r="U193" s="148"/>
      <c r="V193" s="148"/>
      <c r="W193" s="148"/>
      <c r="X193" s="3"/>
      <c r="Y193" s="3"/>
      <c r="Z193" s="3"/>
      <c r="AA193" s="3"/>
      <c r="AB193" s="3"/>
    </row>
    <row r="194" spans="1:28">
      <c r="A194" s="130"/>
      <c r="B194" s="103"/>
      <c r="C194" s="103"/>
      <c r="D194" s="164"/>
      <c r="E194" s="148"/>
      <c r="F194" s="148"/>
      <c r="G194" s="148"/>
      <c r="H194" s="148"/>
      <c r="I194" s="148"/>
      <c r="J194" s="149"/>
      <c r="K194" s="148"/>
      <c r="L194" s="148"/>
      <c r="M194" s="148"/>
      <c r="N194" s="148"/>
      <c r="O194" s="148"/>
      <c r="P194" s="148"/>
      <c r="Q194" s="148"/>
      <c r="R194" s="148"/>
      <c r="S194" s="148"/>
      <c r="T194" s="148"/>
      <c r="U194" s="148"/>
      <c r="V194" s="148"/>
      <c r="W194" s="148"/>
      <c r="X194" s="3"/>
      <c r="Y194" s="3"/>
      <c r="Z194" s="3"/>
      <c r="AA194" s="3"/>
      <c r="AB194" s="3"/>
    </row>
    <row r="195" spans="1:28">
      <c r="A195" s="130"/>
      <c r="B195" s="103"/>
      <c r="C195" s="103"/>
      <c r="D195" s="164"/>
      <c r="E195" s="148"/>
      <c r="F195" s="148"/>
      <c r="G195" s="148"/>
      <c r="H195" s="148"/>
      <c r="I195" s="148"/>
      <c r="J195" s="149"/>
      <c r="K195" s="148"/>
      <c r="L195" s="148"/>
      <c r="M195" s="148"/>
      <c r="N195" s="148"/>
      <c r="O195" s="148"/>
      <c r="P195" s="148"/>
      <c r="Q195" s="148"/>
      <c r="R195" s="148"/>
      <c r="S195" s="148"/>
      <c r="T195" s="148"/>
      <c r="U195" s="148"/>
      <c r="V195" s="148"/>
      <c r="W195" s="148"/>
      <c r="X195" s="3"/>
      <c r="Y195" s="3"/>
      <c r="Z195" s="3"/>
      <c r="AA195" s="3"/>
      <c r="AB195" s="3"/>
    </row>
    <row r="196" spans="1:28">
      <c r="A196" s="130"/>
      <c r="B196" s="103"/>
      <c r="C196" s="103"/>
      <c r="D196" s="164"/>
      <c r="E196" s="148"/>
      <c r="F196" s="148"/>
      <c r="G196" s="148"/>
      <c r="H196" s="148"/>
      <c r="I196" s="148"/>
      <c r="J196" s="149"/>
      <c r="K196" s="148"/>
      <c r="L196" s="148"/>
      <c r="M196" s="148"/>
      <c r="N196" s="148"/>
      <c r="O196" s="148"/>
      <c r="P196" s="148"/>
      <c r="Q196" s="148"/>
      <c r="R196" s="148"/>
      <c r="S196" s="148"/>
      <c r="T196" s="148"/>
      <c r="U196" s="148"/>
      <c r="V196" s="148"/>
      <c r="W196" s="148"/>
      <c r="X196" s="3"/>
      <c r="Y196" s="3"/>
      <c r="Z196" s="3"/>
      <c r="AA196" s="3"/>
      <c r="AB196" s="3"/>
    </row>
    <row r="197" spans="1:28">
      <c r="A197" s="130"/>
      <c r="B197" s="103"/>
      <c r="C197" s="103"/>
      <c r="D197" s="164"/>
      <c r="E197" s="148"/>
      <c r="F197" s="148"/>
      <c r="G197" s="148"/>
      <c r="H197" s="148"/>
      <c r="I197" s="148"/>
      <c r="J197" s="149"/>
      <c r="K197" s="148"/>
      <c r="L197" s="148"/>
      <c r="M197" s="148"/>
      <c r="N197" s="148"/>
      <c r="O197" s="148"/>
      <c r="P197" s="148"/>
      <c r="Q197" s="148"/>
      <c r="R197" s="148"/>
      <c r="S197" s="148"/>
      <c r="T197" s="148"/>
      <c r="U197" s="148"/>
      <c r="V197" s="148"/>
      <c r="W197" s="148"/>
      <c r="X197" s="3"/>
      <c r="Y197" s="3"/>
      <c r="Z197" s="3"/>
      <c r="AA197" s="3"/>
      <c r="AB197" s="3"/>
    </row>
    <row r="198" spans="1:28">
      <c r="A198" s="130"/>
      <c r="B198" s="103"/>
      <c r="C198" s="103"/>
      <c r="D198" s="164"/>
      <c r="E198" s="148"/>
      <c r="F198" s="148"/>
      <c r="G198" s="148"/>
      <c r="H198" s="148"/>
      <c r="I198" s="148"/>
      <c r="J198" s="149"/>
      <c r="K198" s="148"/>
      <c r="L198" s="148"/>
      <c r="M198" s="148"/>
      <c r="N198" s="148"/>
      <c r="O198" s="148"/>
      <c r="P198" s="148"/>
      <c r="Q198" s="148"/>
      <c r="R198" s="148"/>
      <c r="S198" s="148"/>
      <c r="T198" s="148"/>
      <c r="U198" s="148"/>
      <c r="V198" s="148"/>
      <c r="W198" s="148"/>
      <c r="X198" s="3"/>
      <c r="Y198" s="3"/>
      <c r="Z198" s="3"/>
      <c r="AA198" s="3"/>
      <c r="AB198" s="3"/>
    </row>
    <row r="199" spans="1:28">
      <c r="A199" s="130"/>
      <c r="B199" s="103"/>
      <c r="C199" s="103"/>
      <c r="D199" s="164"/>
      <c r="E199" s="148"/>
      <c r="F199" s="148"/>
      <c r="G199" s="148"/>
      <c r="H199" s="148"/>
      <c r="I199" s="148"/>
      <c r="J199" s="149"/>
      <c r="K199" s="148"/>
      <c r="L199" s="148"/>
      <c r="M199" s="148"/>
      <c r="N199" s="148"/>
      <c r="O199" s="148"/>
      <c r="P199" s="148"/>
      <c r="Q199" s="148"/>
      <c r="R199" s="148"/>
      <c r="S199" s="148"/>
      <c r="T199" s="148"/>
      <c r="U199" s="148"/>
      <c r="V199" s="148"/>
      <c r="W199" s="148"/>
      <c r="X199" s="3"/>
      <c r="Y199" s="3"/>
      <c r="Z199" s="3"/>
      <c r="AA199" s="3"/>
      <c r="AB199" s="3"/>
    </row>
    <row r="200" spans="1:28">
      <c r="A200" s="130"/>
      <c r="B200" s="103"/>
      <c r="C200" s="103"/>
      <c r="D200" s="164"/>
      <c r="E200" s="148"/>
      <c r="F200" s="148"/>
      <c r="G200" s="148"/>
      <c r="H200" s="148"/>
      <c r="I200" s="148"/>
      <c r="J200" s="149"/>
      <c r="K200" s="148"/>
      <c r="L200" s="148"/>
      <c r="M200" s="148"/>
      <c r="N200" s="148"/>
      <c r="O200" s="148"/>
      <c r="P200" s="148"/>
      <c r="Q200" s="148"/>
      <c r="R200" s="148"/>
      <c r="S200" s="148"/>
      <c r="T200" s="148"/>
      <c r="U200" s="148"/>
      <c r="V200" s="148"/>
      <c r="W200" s="148"/>
      <c r="X200" s="3"/>
      <c r="Y200" s="3"/>
      <c r="Z200" s="3"/>
      <c r="AA200" s="3"/>
      <c r="AB200" s="3"/>
    </row>
    <row r="201" spans="1:28">
      <c r="A201" s="130"/>
      <c r="B201" s="103"/>
      <c r="C201" s="103"/>
      <c r="D201" s="164"/>
      <c r="E201" s="148"/>
      <c r="F201" s="148"/>
      <c r="G201" s="148"/>
      <c r="H201" s="148"/>
      <c r="I201" s="148"/>
      <c r="J201" s="149"/>
      <c r="K201" s="148"/>
      <c r="L201" s="148"/>
      <c r="M201" s="148"/>
      <c r="N201" s="148"/>
      <c r="O201" s="148"/>
      <c r="P201" s="148"/>
      <c r="Q201" s="148"/>
      <c r="R201" s="148"/>
      <c r="S201" s="148"/>
      <c r="T201" s="148"/>
      <c r="U201" s="148"/>
      <c r="V201" s="148"/>
      <c r="W201" s="148"/>
      <c r="X201" s="3"/>
      <c r="Y201" s="3"/>
      <c r="Z201" s="3"/>
      <c r="AA201" s="3"/>
      <c r="AB201" s="3"/>
    </row>
    <row r="202" spans="1:28">
      <c r="A202" s="130"/>
      <c r="B202" s="103"/>
      <c r="C202" s="103"/>
      <c r="D202" s="164"/>
      <c r="E202" s="148"/>
      <c r="F202" s="148"/>
      <c r="G202" s="148"/>
      <c r="H202" s="148"/>
      <c r="I202" s="148"/>
      <c r="J202" s="149"/>
      <c r="K202" s="148"/>
      <c r="L202" s="148"/>
      <c r="M202" s="148"/>
      <c r="N202" s="148"/>
      <c r="O202" s="148"/>
      <c r="P202" s="148"/>
      <c r="Q202" s="148"/>
      <c r="R202" s="148"/>
      <c r="S202" s="148"/>
      <c r="T202" s="148"/>
      <c r="U202" s="148"/>
      <c r="V202" s="148"/>
      <c r="W202" s="148"/>
      <c r="X202" s="3"/>
      <c r="Y202" s="3"/>
      <c r="Z202" s="3"/>
      <c r="AA202" s="3"/>
      <c r="AB202" s="3"/>
    </row>
    <row r="203" spans="1:28">
      <c r="A203" s="130"/>
      <c r="B203" s="103"/>
      <c r="C203" s="103"/>
      <c r="D203" s="164"/>
      <c r="E203" s="148"/>
      <c r="F203" s="148"/>
      <c r="G203" s="148"/>
      <c r="H203" s="148"/>
      <c r="I203" s="148"/>
      <c r="J203" s="149"/>
      <c r="K203" s="148"/>
      <c r="L203" s="148"/>
      <c r="M203" s="148"/>
      <c r="N203" s="148"/>
      <c r="O203" s="148"/>
      <c r="P203" s="148"/>
      <c r="Q203" s="148"/>
      <c r="R203" s="148"/>
      <c r="S203" s="148"/>
      <c r="T203" s="148"/>
      <c r="U203" s="148"/>
      <c r="V203" s="148"/>
      <c r="W203" s="148"/>
      <c r="X203" s="3"/>
      <c r="Y203" s="3"/>
      <c r="Z203" s="3"/>
      <c r="AA203" s="3"/>
      <c r="AB203" s="3"/>
    </row>
    <row r="204" spans="1:28">
      <c r="A204" s="130"/>
      <c r="B204" s="103"/>
      <c r="C204" s="103"/>
      <c r="D204" s="164"/>
      <c r="E204" s="148"/>
      <c r="F204" s="148"/>
      <c r="G204" s="148"/>
      <c r="H204" s="148"/>
      <c r="I204" s="148"/>
      <c r="J204" s="149"/>
      <c r="K204" s="148"/>
      <c r="L204" s="148"/>
      <c r="M204" s="148"/>
      <c r="N204" s="148"/>
      <c r="O204" s="148"/>
      <c r="P204" s="148"/>
      <c r="Q204" s="148"/>
      <c r="R204" s="148"/>
      <c r="S204" s="148"/>
      <c r="T204" s="148"/>
      <c r="U204" s="148"/>
      <c r="V204" s="148"/>
      <c r="W204" s="148"/>
      <c r="X204" s="3"/>
      <c r="Y204" s="3"/>
      <c r="Z204" s="3"/>
      <c r="AA204" s="3"/>
      <c r="AB204" s="3"/>
    </row>
    <row r="205" spans="1:28">
      <c r="A205" s="130"/>
      <c r="B205" s="103"/>
      <c r="C205" s="103"/>
      <c r="D205" s="164"/>
      <c r="E205" s="148"/>
      <c r="F205" s="148"/>
      <c r="G205" s="148"/>
      <c r="H205" s="148"/>
      <c r="I205" s="148"/>
      <c r="J205" s="149"/>
      <c r="K205" s="148"/>
      <c r="L205" s="148"/>
      <c r="M205" s="148"/>
      <c r="N205" s="148"/>
      <c r="O205" s="148"/>
      <c r="P205" s="148"/>
      <c r="Q205" s="148"/>
      <c r="R205" s="148"/>
      <c r="S205" s="148"/>
      <c r="T205" s="148"/>
      <c r="U205" s="148"/>
      <c r="V205" s="148"/>
      <c r="W205" s="148"/>
      <c r="X205" s="3"/>
      <c r="Y205" s="3"/>
      <c r="Z205" s="3"/>
      <c r="AA205" s="3"/>
      <c r="AB205" s="3"/>
    </row>
    <row r="206" spans="1:28">
      <c r="A206" s="130"/>
      <c r="B206" s="103"/>
      <c r="C206" s="103"/>
      <c r="D206" s="164"/>
      <c r="E206" s="148"/>
      <c r="F206" s="148"/>
      <c r="G206" s="148"/>
      <c r="H206" s="148"/>
      <c r="I206" s="148"/>
      <c r="J206" s="149"/>
      <c r="K206" s="148"/>
      <c r="L206" s="148"/>
      <c r="M206" s="148"/>
      <c r="N206" s="148"/>
      <c r="O206" s="148"/>
      <c r="P206" s="148"/>
      <c r="Q206" s="148"/>
      <c r="R206" s="148"/>
      <c r="S206" s="148"/>
      <c r="T206" s="148"/>
      <c r="U206" s="148"/>
      <c r="V206" s="148"/>
      <c r="W206" s="148"/>
      <c r="X206" s="3"/>
      <c r="Y206" s="3"/>
      <c r="Z206" s="3"/>
      <c r="AA206" s="3"/>
      <c r="AB206" s="3"/>
    </row>
    <row r="207" spans="1:28">
      <c r="A207" s="130"/>
      <c r="B207" s="103"/>
      <c r="C207" s="103"/>
      <c r="D207" s="164"/>
      <c r="E207" s="148"/>
      <c r="F207" s="148"/>
      <c r="G207" s="148"/>
      <c r="H207" s="148"/>
      <c r="I207" s="148"/>
      <c r="J207" s="149"/>
      <c r="K207" s="148"/>
      <c r="L207" s="148"/>
      <c r="M207" s="148"/>
      <c r="N207" s="148"/>
      <c r="O207" s="148"/>
      <c r="P207" s="148"/>
      <c r="Q207" s="148"/>
      <c r="R207" s="148"/>
      <c r="S207" s="148"/>
      <c r="T207" s="148"/>
      <c r="U207" s="148"/>
      <c r="V207" s="148"/>
      <c r="W207" s="148"/>
      <c r="X207" s="3"/>
      <c r="Y207" s="3"/>
      <c r="Z207" s="3"/>
      <c r="AA207" s="3"/>
      <c r="AB207" s="3"/>
    </row>
    <row r="208" spans="1:28">
      <c r="A208" s="130"/>
      <c r="B208" s="103"/>
      <c r="C208" s="103"/>
      <c r="D208" s="164"/>
      <c r="E208" s="148"/>
      <c r="F208" s="148"/>
      <c r="G208" s="148"/>
      <c r="H208" s="148"/>
      <c r="I208" s="148"/>
      <c r="J208" s="149"/>
      <c r="K208" s="148"/>
      <c r="L208" s="148"/>
      <c r="M208" s="148"/>
      <c r="N208" s="148"/>
      <c r="O208" s="148"/>
      <c r="P208" s="148"/>
      <c r="Q208" s="148"/>
      <c r="R208" s="148"/>
      <c r="S208" s="148"/>
      <c r="T208" s="148"/>
      <c r="U208" s="148"/>
      <c r="V208" s="148"/>
      <c r="W208" s="148"/>
      <c r="X208" s="3"/>
      <c r="Y208" s="3"/>
      <c r="Z208" s="3"/>
      <c r="AA208" s="3"/>
      <c r="AB208" s="3"/>
    </row>
    <row r="209" spans="1:28">
      <c r="A209" s="130"/>
      <c r="B209" s="96"/>
      <c r="C209" s="96"/>
      <c r="D209" s="164"/>
      <c r="E209" s="148"/>
      <c r="F209" s="148"/>
      <c r="G209" s="148"/>
      <c r="H209" s="148"/>
      <c r="I209" s="148"/>
      <c r="J209" s="149"/>
      <c r="K209" s="148"/>
      <c r="L209" s="148"/>
      <c r="M209" s="148"/>
      <c r="N209" s="148"/>
      <c r="O209" s="148"/>
      <c r="P209" s="148"/>
      <c r="Q209" s="148"/>
      <c r="R209" s="148"/>
      <c r="S209" s="148"/>
      <c r="T209" s="148"/>
      <c r="U209" s="148"/>
      <c r="V209" s="148"/>
      <c r="W209" s="148"/>
      <c r="X209" s="3"/>
      <c r="Y209" s="3"/>
      <c r="Z209" s="3"/>
      <c r="AA209" s="3"/>
      <c r="AB209" s="3"/>
    </row>
    <row r="210" spans="1:28">
      <c r="A210" s="130"/>
      <c r="B210" s="96"/>
      <c r="C210" s="96"/>
      <c r="D210" s="164"/>
      <c r="E210" s="148"/>
      <c r="F210" s="148"/>
      <c r="G210" s="148"/>
      <c r="H210" s="148"/>
      <c r="I210" s="148"/>
      <c r="J210" s="149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3"/>
      <c r="Y210" s="3"/>
      <c r="Z210" s="3"/>
      <c r="AA210" s="3"/>
      <c r="AB210" s="3"/>
    </row>
    <row r="211" spans="1:28">
      <c r="A211" s="130"/>
      <c r="B211" s="96"/>
      <c r="C211" s="96"/>
      <c r="D211" s="164"/>
      <c r="E211" s="148"/>
      <c r="F211" s="148"/>
      <c r="G211" s="148"/>
      <c r="H211" s="148"/>
      <c r="I211" s="148"/>
      <c r="J211" s="149"/>
      <c r="K211" s="148"/>
      <c r="L211" s="148"/>
      <c r="M211" s="148"/>
      <c r="N211" s="148"/>
      <c r="O211" s="148"/>
      <c r="P211" s="148"/>
      <c r="Q211" s="148"/>
      <c r="R211" s="148"/>
      <c r="S211" s="148"/>
      <c r="T211" s="148"/>
      <c r="U211" s="148"/>
      <c r="V211" s="148"/>
      <c r="W211" s="148"/>
      <c r="X211" s="3"/>
      <c r="Y211" s="3"/>
      <c r="Z211" s="3"/>
      <c r="AA211" s="3"/>
      <c r="AB211" s="3"/>
    </row>
    <row r="212" spans="1:28">
      <c r="A212" s="130"/>
      <c r="B212" s="96"/>
      <c r="C212" s="96"/>
      <c r="D212" s="164"/>
      <c r="E212" s="148"/>
      <c r="F212" s="148"/>
      <c r="G212" s="148"/>
      <c r="H212" s="148"/>
      <c r="I212" s="148"/>
      <c r="J212" s="149"/>
      <c r="K212" s="148"/>
      <c r="L212" s="148"/>
      <c r="M212" s="148"/>
      <c r="N212" s="148"/>
      <c r="O212" s="148"/>
      <c r="P212" s="148"/>
      <c r="Q212" s="148"/>
      <c r="R212" s="148"/>
      <c r="S212" s="148"/>
      <c r="T212" s="148"/>
      <c r="U212" s="148"/>
      <c r="V212" s="148"/>
      <c r="W212" s="148"/>
      <c r="X212" s="3"/>
      <c r="Y212" s="3"/>
      <c r="Z212" s="3"/>
      <c r="AA212" s="3"/>
      <c r="AB212" s="3"/>
    </row>
    <row r="213" spans="1:28">
      <c r="A213" s="130"/>
      <c r="B213" s="96"/>
      <c r="C213" s="96"/>
      <c r="D213" s="164"/>
      <c r="E213" s="148"/>
      <c r="F213" s="148"/>
      <c r="G213" s="148"/>
      <c r="H213" s="148"/>
      <c r="I213" s="148"/>
      <c r="J213" s="149"/>
      <c r="K213" s="148"/>
      <c r="L213" s="148"/>
      <c r="M213" s="148"/>
      <c r="N213" s="148"/>
      <c r="O213" s="148"/>
      <c r="P213" s="148"/>
      <c r="Q213" s="148"/>
      <c r="R213" s="148"/>
      <c r="S213" s="148"/>
      <c r="T213" s="148"/>
      <c r="U213" s="148"/>
      <c r="V213" s="148"/>
      <c r="W213" s="148"/>
      <c r="X213" s="3"/>
      <c r="Y213" s="3"/>
      <c r="Z213" s="3"/>
      <c r="AA213" s="3"/>
      <c r="AB213" s="3"/>
    </row>
    <row r="214" spans="1:28">
      <c r="A214" s="130"/>
      <c r="B214" s="96"/>
      <c r="C214" s="96"/>
      <c r="D214" s="164"/>
      <c r="E214" s="148"/>
      <c r="F214" s="148"/>
      <c r="G214" s="148"/>
      <c r="H214" s="148"/>
      <c r="I214" s="148"/>
      <c r="J214" s="149"/>
      <c r="K214" s="148"/>
      <c r="L214" s="148"/>
      <c r="M214" s="148"/>
      <c r="N214" s="148"/>
      <c r="O214" s="148"/>
      <c r="P214" s="148"/>
      <c r="Q214" s="148"/>
      <c r="R214" s="148"/>
      <c r="S214" s="148"/>
      <c r="T214" s="148"/>
      <c r="U214" s="148"/>
      <c r="V214" s="148"/>
      <c r="W214" s="148"/>
      <c r="X214" s="3"/>
      <c r="Y214" s="3"/>
      <c r="Z214" s="3"/>
      <c r="AA214" s="3"/>
      <c r="AB214" s="3"/>
    </row>
    <row r="215" spans="1:28">
      <c r="A215" s="130"/>
      <c r="B215" s="96"/>
      <c r="C215" s="96"/>
      <c r="D215" s="164"/>
      <c r="E215" s="148"/>
      <c r="F215" s="148"/>
      <c r="G215" s="148"/>
      <c r="H215" s="148"/>
      <c r="I215" s="148"/>
      <c r="J215" s="149"/>
      <c r="K215" s="148"/>
      <c r="L215" s="148"/>
      <c r="M215" s="148"/>
      <c r="N215" s="148"/>
      <c r="O215" s="148"/>
      <c r="P215" s="148"/>
      <c r="Q215" s="148"/>
      <c r="R215" s="148"/>
      <c r="S215" s="148"/>
      <c r="T215" s="148"/>
      <c r="U215" s="148"/>
      <c r="V215" s="148"/>
      <c r="W215" s="148"/>
      <c r="X215" s="3"/>
      <c r="Y215" s="3"/>
      <c r="Z215" s="3"/>
      <c r="AA215" s="3"/>
      <c r="AB215" s="3"/>
    </row>
    <row r="216" spans="1:28">
      <c r="A216" s="130"/>
      <c r="B216" s="96"/>
      <c r="C216" s="96"/>
      <c r="D216" s="164"/>
      <c r="E216" s="148"/>
      <c r="F216" s="148"/>
      <c r="G216" s="148"/>
      <c r="H216" s="148"/>
      <c r="I216" s="148"/>
      <c r="J216" s="149"/>
      <c r="K216" s="148"/>
      <c r="L216" s="148"/>
      <c r="M216" s="148"/>
      <c r="N216" s="148"/>
      <c r="O216" s="148"/>
      <c r="P216" s="148"/>
      <c r="Q216" s="148"/>
      <c r="R216" s="148"/>
      <c r="S216" s="148"/>
      <c r="T216" s="148"/>
      <c r="U216" s="148"/>
      <c r="V216" s="148"/>
      <c r="W216" s="148"/>
      <c r="X216" s="3"/>
      <c r="Y216" s="3"/>
      <c r="Z216" s="3"/>
      <c r="AA216" s="3"/>
      <c r="AB216" s="3"/>
    </row>
    <row r="217" spans="1:28">
      <c r="A217" s="130"/>
      <c r="B217" s="96"/>
      <c r="C217" s="96"/>
      <c r="D217" s="164"/>
      <c r="E217" s="148"/>
      <c r="F217" s="148"/>
      <c r="G217" s="148"/>
      <c r="H217" s="148"/>
      <c r="I217" s="148"/>
      <c r="J217" s="149"/>
      <c r="K217" s="148"/>
      <c r="L217" s="148"/>
      <c r="M217" s="148"/>
      <c r="N217" s="148"/>
      <c r="O217" s="148"/>
      <c r="P217" s="148"/>
      <c r="Q217" s="148"/>
      <c r="R217" s="148"/>
      <c r="S217" s="148"/>
      <c r="T217" s="148"/>
      <c r="U217" s="148"/>
      <c r="V217" s="148"/>
      <c r="W217" s="148"/>
      <c r="X217" s="3"/>
      <c r="Y217" s="3"/>
      <c r="Z217" s="3"/>
      <c r="AA217" s="3"/>
      <c r="AB217" s="3"/>
    </row>
    <row r="218" spans="1:28">
      <c r="A218" s="130"/>
      <c r="B218" s="96"/>
      <c r="C218" s="96"/>
      <c r="D218" s="164"/>
      <c r="E218" s="148"/>
      <c r="F218" s="148"/>
      <c r="G218" s="148"/>
      <c r="H218" s="148"/>
      <c r="I218" s="148"/>
      <c r="J218" s="149"/>
      <c r="K218" s="148"/>
      <c r="L218" s="148"/>
      <c r="M218" s="148"/>
      <c r="N218" s="148"/>
      <c r="O218" s="148"/>
      <c r="P218" s="148"/>
      <c r="Q218" s="148"/>
      <c r="R218" s="148"/>
      <c r="S218" s="148"/>
      <c r="T218" s="148"/>
      <c r="U218" s="148"/>
      <c r="V218" s="148"/>
      <c r="W218" s="148"/>
      <c r="X218" s="3"/>
      <c r="Y218" s="3"/>
      <c r="Z218" s="3"/>
      <c r="AA218" s="3"/>
      <c r="AB218" s="3"/>
    </row>
    <row r="219" spans="1:28">
      <c r="A219" s="130"/>
      <c r="B219" s="96"/>
      <c r="C219" s="96"/>
      <c r="D219" s="164"/>
      <c r="E219" s="148"/>
      <c r="F219" s="148"/>
      <c r="G219" s="148"/>
      <c r="H219" s="148"/>
      <c r="I219" s="148"/>
      <c r="J219" s="149"/>
      <c r="K219" s="148"/>
      <c r="L219" s="148"/>
      <c r="M219" s="148"/>
      <c r="N219" s="148"/>
      <c r="O219" s="148"/>
      <c r="P219" s="148"/>
      <c r="Q219" s="148"/>
      <c r="R219" s="148"/>
      <c r="S219" s="148"/>
      <c r="T219" s="148"/>
      <c r="U219" s="148"/>
      <c r="V219" s="148"/>
      <c r="W219" s="148"/>
      <c r="X219" s="3"/>
      <c r="Y219" s="3"/>
      <c r="Z219" s="3"/>
      <c r="AA219" s="3"/>
      <c r="AB219" s="3"/>
    </row>
    <row r="220" spans="1:28">
      <c r="A220" s="130"/>
      <c r="B220" s="96"/>
      <c r="C220" s="96"/>
      <c r="D220" s="164"/>
      <c r="E220" s="148"/>
      <c r="F220" s="148"/>
      <c r="G220" s="148"/>
      <c r="H220" s="148"/>
      <c r="I220" s="148"/>
      <c r="J220" s="149"/>
      <c r="K220" s="148"/>
      <c r="L220" s="148"/>
      <c r="M220" s="148"/>
      <c r="N220" s="148"/>
      <c r="O220" s="148"/>
      <c r="P220" s="148"/>
      <c r="Q220" s="148"/>
      <c r="R220" s="148"/>
      <c r="S220" s="148"/>
      <c r="T220" s="148"/>
      <c r="U220" s="148"/>
      <c r="V220" s="148"/>
      <c r="W220" s="148"/>
      <c r="X220" s="3"/>
      <c r="Y220" s="3"/>
      <c r="Z220" s="3"/>
      <c r="AA220" s="3"/>
      <c r="AB220" s="3"/>
    </row>
    <row r="221" spans="1:28">
      <c r="A221" s="130"/>
      <c r="B221" s="96"/>
      <c r="C221" s="96"/>
      <c r="D221" s="164"/>
      <c r="E221" s="148"/>
      <c r="F221" s="148"/>
      <c r="G221" s="148"/>
      <c r="H221" s="148"/>
      <c r="I221" s="148"/>
      <c r="J221" s="148"/>
      <c r="K221" s="148"/>
      <c r="L221" s="148"/>
      <c r="M221" s="148"/>
      <c r="N221" s="148"/>
      <c r="O221" s="148"/>
      <c r="P221" s="148"/>
      <c r="Q221" s="148"/>
      <c r="R221" s="148"/>
      <c r="S221" s="148"/>
      <c r="T221" s="148"/>
      <c r="U221" s="148"/>
      <c r="V221" s="148"/>
      <c r="W221" s="148"/>
      <c r="X221" s="3"/>
      <c r="Y221" s="3"/>
      <c r="Z221" s="3"/>
      <c r="AA221" s="3"/>
      <c r="AB221" s="3"/>
    </row>
    <row r="222" spans="1:28">
      <c r="A222" s="130"/>
      <c r="B222" s="96"/>
      <c r="C222" s="96"/>
      <c r="D222" s="164"/>
      <c r="E222" s="148"/>
      <c r="F222" s="148"/>
      <c r="G222" s="148"/>
      <c r="H222" s="148"/>
      <c r="I222" s="148"/>
      <c r="J222" s="148"/>
      <c r="K222" s="148"/>
      <c r="L222" s="148"/>
      <c r="M222" s="148"/>
      <c r="N222" s="148"/>
      <c r="O222" s="148"/>
      <c r="P222" s="148"/>
      <c r="Q222" s="148"/>
      <c r="R222" s="148"/>
      <c r="S222" s="148"/>
      <c r="T222" s="148"/>
      <c r="U222" s="148"/>
      <c r="V222" s="148"/>
      <c r="W222" s="148"/>
      <c r="X222" s="3"/>
      <c r="Y222" s="3"/>
      <c r="Z222" s="3"/>
      <c r="AA222" s="3"/>
      <c r="AB222" s="3"/>
    </row>
    <row r="223" spans="1:28">
      <c r="A223" s="130"/>
      <c r="B223" s="96"/>
      <c r="C223" s="96"/>
      <c r="D223" s="164"/>
      <c r="E223" s="148"/>
      <c r="F223" s="148"/>
      <c r="G223" s="148"/>
      <c r="H223" s="148"/>
      <c r="I223" s="148"/>
      <c r="J223" s="148"/>
      <c r="K223" s="148"/>
      <c r="L223" s="148"/>
      <c r="M223" s="148"/>
      <c r="N223" s="148"/>
      <c r="O223" s="148"/>
      <c r="P223" s="148"/>
      <c r="Q223" s="148"/>
      <c r="R223" s="148"/>
      <c r="S223" s="148"/>
      <c r="T223" s="148"/>
      <c r="U223" s="148"/>
      <c r="V223" s="148"/>
      <c r="W223" s="148"/>
      <c r="X223" s="3"/>
      <c r="Y223" s="3"/>
      <c r="Z223" s="3"/>
      <c r="AA223" s="3"/>
      <c r="AB223" s="3"/>
    </row>
    <row r="224" spans="1:28">
      <c r="A224" s="130"/>
      <c r="B224" s="96"/>
      <c r="C224" s="96"/>
      <c r="D224" s="164"/>
      <c r="E224" s="148"/>
      <c r="F224" s="148"/>
      <c r="G224" s="148"/>
      <c r="H224" s="148"/>
      <c r="I224" s="148"/>
      <c r="J224" s="148"/>
      <c r="K224" s="148"/>
      <c r="L224" s="148"/>
      <c r="M224" s="148"/>
      <c r="N224" s="148"/>
      <c r="O224" s="148"/>
      <c r="P224" s="148"/>
      <c r="Q224" s="148"/>
      <c r="R224" s="148"/>
      <c r="S224" s="148"/>
      <c r="T224" s="148"/>
      <c r="U224" s="148"/>
      <c r="V224" s="148"/>
      <c r="W224" s="148"/>
      <c r="X224" s="3"/>
      <c r="Y224" s="3"/>
      <c r="Z224" s="3"/>
      <c r="AA224" s="3"/>
      <c r="AB224" s="3"/>
    </row>
    <row r="225" spans="1:28">
      <c r="A225" s="130"/>
      <c r="B225" s="96"/>
      <c r="C225" s="96"/>
      <c r="D225" s="164"/>
      <c r="E225" s="148"/>
      <c r="F225" s="148"/>
      <c r="G225" s="148"/>
      <c r="H225" s="148"/>
      <c r="I225" s="148"/>
      <c r="J225" s="148"/>
      <c r="K225" s="148"/>
      <c r="L225" s="148"/>
      <c r="M225" s="148"/>
      <c r="N225" s="148"/>
      <c r="O225" s="148"/>
      <c r="P225" s="148"/>
      <c r="Q225" s="148"/>
      <c r="R225" s="148"/>
      <c r="S225" s="148"/>
      <c r="T225" s="148"/>
      <c r="U225" s="148"/>
      <c r="V225" s="148"/>
      <c r="W225" s="148"/>
      <c r="X225" s="3"/>
      <c r="Y225" s="3"/>
      <c r="Z225" s="3"/>
      <c r="AA225" s="3"/>
      <c r="AB225" s="3"/>
    </row>
    <row r="226" spans="1:28">
      <c r="A226" s="130"/>
      <c r="B226" s="96"/>
      <c r="C226" s="96"/>
      <c r="D226" s="164"/>
      <c r="E226" s="148"/>
      <c r="F226" s="148"/>
      <c r="G226" s="148"/>
      <c r="H226" s="148"/>
      <c r="I226" s="148"/>
      <c r="J226" s="148"/>
      <c r="K226" s="148"/>
      <c r="L226" s="148"/>
      <c r="M226" s="148"/>
      <c r="N226" s="148"/>
      <c r="O226" s="148"/>
      <c r="P226" s="148"/>
      <c r="Q226" s="148"/>
      <c r="R226" s="148"/>
      <c r="S226" s="148"/>
      <c r="T226" s="148"/>
      <c r="U226" s="148"/>
      <c r="V226" s="148"/>
      <c r="W226" s="148"/>
      <c r="X226" s="3"/>
      <c r="Y226" s="3"/>
      <c r="Z226" s="3"/>
      <c r="AA226" s="3"/>
      <c r="AB226" s="3"/>
    </row>
    <row r="227" spans="1:28">
      <c r="A227" s="130"/>
      <c r="B227" s="96"/>
      <c r="C227" s="96"/>
      <c r="D227" s="160"/>
      <c r="E227" s="96"/>
      <c r="F227" s="96"/>
      <c r="G227" s="96"/>
      <c r="H227" s="96"/>
      <c r="I227" s="96"/>
      <c r="J227" s="96"/>
      <c r="K227" s="96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132"/>
      <c r="Y227" s="132"/>
      <c r="Z227" s="132"/>
      <c r="AA227" s="132"/>
      <c r="AB227" s="132"/>
    </row>
    <row r="228" spans="1:28">
      <c r="A228" s="135"/>
      <c r="B228" s="148"/>
      <c r="C228" s="148"/>
      <c r="D228" s="159"/>
      <c r="E228" s="148"/>
      <c r="F228" s="148"/>
      <c r="G228" s="148"/>
      <c r="H228" s="148"/>
      <c r="I228" s="148"/>
      <c r="J228" s="148"/>
      <c r="K228" s="148"/>
      <c r="L228" s="148"/>
      <c r="M228" s="148"/>
      <c r="N228" s="148"/>
      <c r="O228" s="148"/>
      <c r="P228" s="148"/>
      <c r="Q228" s="148"/>
      <c r="R228" s="148"/>
      <c r="S228" s="148"/>
      <c r="T228" s="148"/>
      <c r="U228" s="148"/>
      <c r="V228" s="148"/>
      <c r="W228" s="148"/>
      <c r="X228" s="3"/>
      <c r="Y228" s="3"/>
      <c r="Z228" s="3"/>
      <c r="AA228" s="3"/>
      <c r="AB228" s="3"/>
    </row>
    <row r="229" spans="1:28">
      <c r="A229" s="130"/>
      <c r="B229" s="96"/>
      <c r="C229" s="96"/>
      <c r="D229" s="160"/>
      <c r="E229" s="96"/>
      <c r="F229" s="96"/>
      <c r="G229" s="96"/>
      <c r="H229" s="96"/>
      <c r="I229" s="96"/>
      <c r="J229" s="96"/>
      <c r="K229" s="96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132"/>
      <c r="Y229" s="132"/>
      <c r="Z229" s="132"/>
      <c r="AA229" s="132"/>
      <c r="AB229" s="132"/>
    </row>
    <row r="230" spans="1:28">
      <c r="A230" s="135"/>
      <c r="B230" s="148"/>
      <c r="C230" s="148"/>
      <c r="D230" s="159"/>
      <c r="E230" s="148"/>
      <c r="F230" s="148"/>
      <c r="G230" s="148"/>
      <c r="H230" s="148"/>
      <c r="I230" s="148"/>
      <c r="J230" s="148"/>
      <c r="K230" s="148"/>
      <c r="L230" s="148"/>
      <c r="M230" s="148"/>
      <c r="N230" s="148"/>
      <c r="O230" s="148"/>
      <c r="P230" s="148"/>
      <c r="Q230" s="148"/>
      <c r="R230" s="148"/>
      <c r="S230" s="148"/>
      <c r="T230" s="148"/>
      <c r="U230" s="148"/>
      <c r="V230" s="148"/>
      <c r="W230" s="148"/>
      <c r="X230" s="3"/>
      <c r="Y230" s="3"/>
      <c r="Z230" s="3"/>
      <c r="AA230" s="3"/>
      <c r="AB230" s="3"/>
    </row>
    <row r="231" spans="1:28">
      <c r="A231" s="130"/>
      <c r="B231" s="96"/>
      <c r="C231" s="96"/>
      <c r="D231" s="160"/>
      <c r="E231" s="96"/>
      <c r="F231" s="96"/>
      <c r="G231" s="96"/>
      <c r="H231" s="96"/>
      <c r="I231" s="96"/>
      <c r="J231" s="96"/>
      <c r="K231" s="96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132"/>
      <c r="Y231" s="132"/>
      <c r="Z231" s="132"/>
      <c r="AA231" s="132"/>
      <c r="AB231" s="132"/>
    </row>
    <row r="232" spans="1:28">
      <c r="A232" s="135"/>
      <c r="B232" s="148"/>
      <c r="C232" s="148"/>
      <c r="D232" s="159"/>
      <c r="E232" s="148"/>
      <c r="F232" s="148"/>
      <c r="G232" s="148"/>
      <c r="H232" s="148"/>
      <c r="I232" s="148"/>
      <c r="J232" s="148"/>
      <c r="K232" s="148"/>
      <c r="L232" s="148"/>
      <c r="M232" s="148"/>
      <c r="N232" s="148"/>
      <c r="O232" s="148"/>
      <c r="P232" s="148"/>
      <c r="Q232" s="148"/>
      <c r="R232" s="148"/>
      <c r="S232" s="148"/>
      <c r="T232" s="148"/>
      <c r="U232" s="148"/>
      <c r="V232" s="148"/>
      <c r="W232" s="148"/>
      <c r="X232" s="3"/>
      <c r="Y232" s="3"/>
      <c r="Z232" s="3"/>
      <c r="AA232" s="3"/>
      <c r="AB232" s="3"/>
    </row>
    <row r="233" spans="1:28">
      <c r="A233" s="130"/>
      <c r="B233" s="96"/>
      <c r="C233" s="96"/>
      <c r="D233" s="160"/>
      <c r="E233" s="96"/>
      <c r="F233" s="96"/>
      <c r="G233" s="96"/>
      <c r="H233" s="96"/>
      <c r="I233" s="96"/>
      <c r="J233" s="96"/>
      <c r="K233" s="96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132"/>
      <c r="Y233" s="132"/>
      <c r="Z233" s="132"/>
      <c r="AA233" s="132"/>
      <c r="AB233" s="132"/>
    </row>
    <row r="234" spans="1:28">
      <c r="A234" s="135"/>
      <c r="B234" s="148"/>
      <c r="C234" s="148"/>
      <c r="D234" s="159"/>
      <c r="E234" s="148"/>
      <c r="F234" s="148"/>
      <c r="G234" s="148"/>
      <c r="H234" s="148"/>
      <c r="I234" s="148"/>
      <c r="J234" s="148"/>
      <c r="K234" s="148"/>
      <c r="L234" s="148"/>
      <c r="M234" s="148"/>
      <c r="N234" s="148"/>
      <c r="O234" s="148"/>
      <c r="P234" s="148"/>
      <c r="Q234" s="148"/>
      <c r="R234" s="148"/>
      <c r="S234" s="148"/>
      <c r="T234" s="148"/>
      <c r="U234" s="148"/>
      <c r="V234" s="148"/>
      <c r="W234" s="148"/>
      <c r="X234" s="3"/>
      <c r="Y234" s="3"/>
      <c r="Z234" s="3"/>
      <c r="AA234" s="3"/>
      <c r="AB234" s="3"/>
    </row>
    <row r="235" spans="1:28">
      <c r="A235" s="130"/>
      <c r="B235" s="96"/>
      <c r="C235" s="96"/>
      <c r="D235" s="160"/>
      <c r="E235" s="96"/>
      <c r="F235" s="96"/>
      <c r="G235" s="96"/>
      <c r="H235" s="96"/>
      <c r="I235" s="96"/>
      <c r="J235" s="96"/>
      <c r="K235" s="96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132"/>
      <c r="Y235" s="132"/>
      <c r="Z235" s="132"/>
      <c r="AA235" s="132"/>
      <c r="AB235" s="132"/>
    </row>
    <row r="236" spans="1:28">
      <c r="A236" s="135"/>
      <c r="B236" s="148"/>
      <c r="C236" s="148"/>
      <c r="D236" s="159"/>
      <c r="E236" s="148"/>
      <c r="F236" s="148"/>
      <c r="G236" s="148"/>
      <c r="H236" s="148"/>
      <c r="I236" s="148"/>
      <c r="J236" s="148"/>
      <c r="K236" s="148"/>
      <c r="L236" s="148"/>
      <c r="M236" s="148"/>
      <c r="N236" s="148"/>
      <c r="O236" s="148"/>
      <c r="P236" s="148"/>
      <c r="Q236" s="148"/>
      <c r="R236" s="148"/>
      <c r="S236" s="148"/>
      <c r="T236" s="148"/>
      <c r="U236" s="148"/>
      <c r="V236" s="148"/>
      <c r="W236" s="148"/>
      <c r="X236" s="3"/>
      <c r="Y236" s="3"/>
      <c r="Z236" s="3"/>
      <c r="AA236" s="3"/>
      <c r="AB236" s="3"/>
    </row>
    <row r="237" spans="1:28">
      <c r="A237" s="130"/>
      <c r="B237" s="96"/>
      <c r="C237" s="96"/>
      <c r="D237" s="160"/>
      <c r="E237" s="96"/>
      <c r="F237" s="96"/>
      <c r="G237" s="96"/>
      <c r="H237" s="96"/>
      <c r="I237" s="96"/>
      <c r="J237" s="96"/>
      <c r="K237" s="96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132"/>
      <c r="Y237" s="132"/>
      <c r="Z237" s="132"/>
      <c r="AA237" s="132"/>
      <c r="AB237" s="132"/>
    </row>
    <row r="238" spans="1:28">
      <c r="A238" s="135"/>
      <c r="B238" s="148"/>
      <c r="C238" s="148"/>
      <c r="D238" s="159"/>
      <c r="E238" s="148"/>
      <c r="F238" s="148"/>
      <c r="G238" s="148"/>
      <c r="H238" s="148"/>
      <c r="I238" s="148"/>
      <c r="J238" s="148"/>
      <c r="K238" s="148"/>
      <c r="L238" s="148"/>
      <c r="M238" s="148"/>
      <c r="N238" s="148"/>
      <c r="O238" s="148"/>
      <c r="P238" s="148"/>
      <c r="Q238" s="148"/>
      <c r="R238" s="148"/>
      <c r="S238" s="148"/>
      <c r="T238" s="148"/>
      <c r="U238" s="148"/>
      <c r="V238" s="148"/>
      <c r="W238" s="148"/>
      <c r="X238" s="3"/>
      <c r="Y238" s="3"/>
      <c r="Z238" s="3"/>
      <c r="AA238" s="3"/>
      <c r="AB238" s="3"/>
    </row>
    <row r="239" spans="1:28">
      <c r="A239" s="130"/>
      <c r="B239" s="96"/>
      <c r="C239" s="96"/>
      <c r="D239" s="160"/>
      <c r="E239" s="96"/>
      <c r="F239" s="96"/>
      <c r="G239" s="96"/>
      <c r="H239" s="96"/>
      <c r="I239" s="96"/>
      <c r="J239" s="96"/>
      <c r="K239" s="96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132"/>
      <c r="Y239" s="132"/>
      <c r="Z239" s="132"/>
      <c r="AA239" s="132"/>
      <c r="AB239" s="132"/>
    </row>
    <row r="240" spans="1:28">
      <c r="A240" s="135"/>
      <c r="B240" s="148"/>
      <c r="C240" s="148"/>
      <c r="D240" s="159"/>
      <c r="E240" s="148"/>
      <c r="F240" s="148"/>
      <c r="G240" s="148"/>
      <c r="H240" s="148"/>
      <c r="I240" s="148"/>
      <c r="J240" s="148"/>
      <c r="K240" s="148"/>
      <c r="L240" s="148"/>
      <c r="M240" s="148"/>
      <c r="N240" s="148"/>
      <c r="O240" s="148"/>
      <c r="P240" s="148"/>
      <c r="Q240" s="148"/>
      <c r="R240" s="148"/>
      <c r="S240" s="148"/>
      <c r="T240" s="148"/>
      <c r="U240" s="148"/>
      <c r="V240" s="148"/>
      <c r="W240" s="148"/>
      <c r="X240" s="3"/>
      <c r="Y240" s="3"/>
      <c r="Z240" s="3"/>
      <c r="AA240" s="3"/>
      <c r="AB240" s="3"/>
    </row>
    <row r="241" spans="1:28">
      <c r="A241" s="130"/>
      <c r="B241" s="96"/>
      <c r="C241" s="96"/>
      <c r="D241" s="160"/>
      <c r="E241" s="96"/>
      <c r="F241" s="96"/>
      <c r="G241" s="96"/>
      <c r="H241" s="96"/>
      <c r="I241" s="96"/>
      <c r="J241" s="96"/>
      <c r="K241" s="96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132"/>
      <c r="Y241" s="132"/>
      <c r="Z241" s="132"/>
      <c r="AA241" s="132"/>
      <c r="AB241" s="132"/>
    </row>
    <row r="242" spans="1:28">
      <c r="A242" s="135"/>
      <c r="B242" s="148"/>
      <c r="C242" s="148"/>
      <c r="D242" s="159"/>
      <c r="E242" s="148"/>
      <c r="F242" s="148"/>
      <c r="G242" s="148"/>
      <c r="H242" s="148"/>
      <c r="I242" s="148"/>
      <c r="J242" s="148"/>
      <c r="K242" s="148"/>
      <c r="L242" s="148"/>
      <c r="M242" s="148"/>
      <c r="N242" s="148"/>
      <c r="O242" s="148"/>
      <c r="P242" s="148"/>
      <c r="Q242" s="148"/>
      <c r="R242" s="148"/>
      <c r="S242" s="148"/>
      <c r="T242" s="148"/>
      <c r="U242" s="148"/>
      <c r="V242" s="148"/>
      <c r="W242" s="148"/>
      <c r="X242" s="3"/>
      <c r="Y242" s="3"/>
      <c r="Z242" s="3"/>
      <c r="AA242" s="3"/>
      <c r="AB242" s="3"/>
    </row>
    <row r="243" spans="1:28">
      <c r="A243" s="130"/>
      <c r="B243" s="96"/>
      <c r="C243" s="96"/>
      <c r="D243" s="160"/>
      <c r="E243" s="96"/>
      <c r="F243" s="96"/>
      <c r="G243" s="96"/>
      <c r="H243" s="96"/>
      <c r="I243" s="96"/>
      <c r="J243" s="96"/>
      <c r="K243" s="96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132"/>
      <c r="Y243" s="132"/>
      <c r="Z243" s="132"/>
      <c r="AA243" s="132"/>
      <c r="AB243" s="132"/>
    </row>
    <row r="244" spans="1:28">
      <c r="A244" s="135"/>
      <c r="B244" s="148"/>
      <c r="C244" s="148"/>
      <c r="D244" s="159"/>
      <c r="E244" s="148"/>
      <c r="F244" s="148"/>
      <c r="G244" s="148"/>
      <c r="H244" s="148"/>
      <c r="I244" s="148"/>
      <c r="J244" s="148"/>
      <c r="K244" s="148"/>
      <c r="L244" s="148"/>
      <c r="M244" s="148"/>
      <c r="N244" s="148"/>
      <c r="O244" s="148"/>
      <c r="P244" s="148"/>
      <c r="Q244" s="148"/>
      <c r="R244" s="148"/>
      <c r="S244" s="148"/>
      <c r="T244" s="148"/>
      <c r="U244" s="148"/>
      <c r="V244" s="148"/>
      <c r="W244" s="148"/>
      <c r="X244" s="3"/>
      <c r="Y244" s="3"/>
      <c r="Z244" s="3"/>
      <c r="AA244" s="3"/>
      <c r="AB244" s="3"/>
    </row>
    <row r="245" spans="1:28">
      <c r="A245" s="130"/>
      <c r="B245" s="96"/>
      <c r="C245" s="96"/>
      <c r="D245" s="160"/>
      <c r="E245" s="96"/>
      <c r="F245" s="96"/>
      <c r="G245" s="96"/>
      <c r="H245" s="96"/>
      <c r="I245" s="96"/>
      <c r="J245" s="96"/>
      <c r="K245" s="96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132"/>
      <c r="Y245" s="132"/>
      <c r="Z245" s="132"/>
      <c r="AA245" s="132"/>
      <c r="AB245" s="132"/>
    </row>
    <row r="246" spans="1:28">
      <c r="A246" s="135"/>
      <c r="B246" s="148"/>
      <c r="C246" s="148"/>
      <c r="D246" s="159"/>
      <c r="E246" s="148"/>
      <c r="F246" s="148"/>
      <c r="G246" s="148"/>
      <c r="H246" s="148"/>
      <c r="I246" s="148"/>
      <c r="J246" s="148"/>
      <c r="K246" s="148"/>
      <c r="L246" s="148"/>
      <c r="M246" s="148"/>
      <c r="N246" s="148"/>
      <c r="O246" s="148"/>
      <c r="P246" s="148"/>
      <c r="Q246" s="148"/>
      <c r="R246" s="148"/>
      <c r="S246" s="148"/>
      <c r="T246" s="148"/>
      <c r="U246" s="148"/>
      <c r="V246" s="148"/>
      <c r="W246" s="148"/>
      <c r="X246" s="3"/>
      <c r="Y246" s="3"/>
      <c r="Z246" s="3"/>
      <c r="AA246" s="3"/>
      <c r="AB246" s="3"/>
    </row>
    <row r="247" spans="1:28">
      <c r="A247" s="130"/>
      <c r="B247" s="96"/>
      <c r="C247" s="96"/>
      <c r="D247" s="160"/>
      <c r="E247" s="96"/>
      <c r="F247" s="96"/>
      <c r="G247" s="96"/>
      <c r="H247" s="96"/>
      <c r="I247" s="96"/>
      <c r="J247" s="96"/>
      <c r="K247" s="96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132"/>
      <c r="Y247" s="132"/>
      <c r="Z247" s="132"/>
      <c r="AA247" s="132"/>
      <c r="AB247" s="132"/>
    </row>
    <row r="248" spans="1:28">
      <c r="A248" s="135"/>
      <c r="B248" s="148"/>
      <c r="C248" s="148"/>
      <c r="D248" s="159"/>
      <c r="E248" s="148"/>
      <c r="F248" s="148"/>
      <c r="G248" s="148"/>
      <c r="H248" s="148"/>
      <c r="I248" s="148"/>
      <c r="J248" s="148"/>
      <c r="K248" s="148"/>
      <c r="L248" s="148"/>
      <c r="M248" s="148"/>
      <c r="N248" s="148"/>
      <c r="O248" s="148"/>
      <c r="P248" s="148"/>
      <c r="Q248" s="148"/>
      <c r="R248" s="148"/>
      <c r="S248" s="148"/>
      <c r="T248" s="148"/>
      <c r="U248" s="148"/>
      <c r="V248" s="148"/>
      <c r="W248" s="148"/>
      <c r="X248" s="3"/>
      <c r="Y248" s="3"/>
      <c r="Z248" s="3"/>
      <c r="AA248" s="3"/>
      <c r="AB248" s="3"/>
    </row>
    <row r="249" spans="1:28">
      <c r="A249" s="130"/>
      <c r="B249" s="96"/>
      <c r="C249" s="96"/>
      <c r="D249" s="160"/>
      <c r="E249" s="96"/>
      <c r="F249" s="96"/>
      <c r="G249" s="96"/>
      <c r="H249" s="96"/>
      <c r="I249" s="96"/>
      <c r="J249" s="96"/>
      <c r="K249" s="96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132"/>
      <c r="Y249" s="132"/>
      <c r="Z249" s="132"/>
      <c r="AA249" s="132"/>
      <c r="AB249" s="132"/>
    </row>
    <row r="250" spans="1:28">
      <c r="A250" s="135"/>
      <c r="B250" s="148"/>
      <c r="C250" s="148"/>
      <c r="D250" s="159"/>
      <c r="E250" s="148"/>
      <c r="F250" s="148"/>
      <c r="G250" s="148"/>
      <c r="H250" s="148"/>
      <c r="I250" s="148"/>
      <c r="J250" s="148"/>
      <c r="K250" s="148"/>
      <c r="L250" s="148"/>
      <c r="M250" s="148"/>
      <c r="N250" s="148"/>
      <c r="O250" s="148"/>
      <c r="P250" s="148"/>
      <c r="Q250" s="148"/>
      <c r="R250" s="148"/>
      <c r="S250" s="148"/>
      <c r="T250" s="148"/>
      <c r="U250" s="148"/>
      <c r="V250" s="148"/>
      <c r="W250" s="148"/>
      <c r="X250" s="3"/>
      <c r="Y250" s="3"/>
      <c r="Z250" s="3"/>
      <c r="AA250" s="3"/>
      <c r="AB250" s="3"/>
    </row>
    <row r="251" spans="1:28">
      <c r="A251" s="130"/>
      <c r="B251" s="96"/>
      <c r="C251" s="96"/>
      <c r="D251" s="160"/>
      <c r="E251" s="96"/>
      <c r="F251" s="96"/>
      <c r="G251" s="96"/>
      <c r="H251" s="96"/>
      <c r="I251" s="96"/>
      <c r="J251" s="96"/>
      <c r="K251" s="96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132"/>
      <c r="Y251" s="132"/>
      <c r="Z251" s="132"/>
      <c r="AA251" s="132"/>
      <c r="AB251" s="132"/>
    </row>
    <row r="252" spans="1:28">
      <c r="A252" s="135"/>
      <c r="B252" s="148"/>
      <c r="C252" s="148"/>
      <c r="D252" s="159"/>
      <c r="E252" s="148"/>
      <c r="F252" s="148"/>
      <c r="G252" s="148"/>
      <c r="H252" s="148"/>
      <c r="I252" s="148"/>
      <c r="J252" s="148"/>
      <c r="K252" s="148"/>
      <c r="L252" s="148"/>
      <c r="M252" s="148"/>
      <c r="N252" s="148"/>
      <c r="O252" s="148"/>
      <c r="P252" s="148"/>
      <c r="Q252" s="148"/>
      <c r="R252" s="148"/>
      <c r="S252" s="148"/>
      <c r="T252" s="148"/>
      <c r="U252" s="148"/>
      <c r="V252" s="148"/>
      <c r="W252" s="148"/>
      <c r="X252" s="3"/>
      <c r="Y252" s="3"/>
      <c r="Z252" s="3"/>
      <c r="AA252" s="3"/>
      <c r="AB252" s="3"/>
    </row>
    <row r="253" spans="1:28">
      <c r="A253" s="130"/>
      <c r="B253" s="96"/>
      <c r="C253" s="96"/>
      <c r="D253" s="96"/>
      <c r="E253" s="96"/>
      <c r="F253" s="96"/>
      <c r="G253" s="96"/>
      <c r="H253" s="96"/>
      <c r="I253" s="96"/>
      <c r="J253" s="96"/>
      <c r="K253" s="96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132"/>
      <c r="Y253" s="132"/>
      <c r="Z253" s="132"/>
      <c r="AA253" s="132"/>
      <c r="AB253" s="132"/>
    </row>
    <row r="254" spans="1:28">
      <c r="A254" s="135"/>
      <c r="B254" s="148"/>
      <c r="C254" s="148"/>
      <c r="D254" s="148"/>
      <c r="E254" s="148"/>
      <c r="F254" s="148"/>
      <c r="G254" s="148"/>
      <c r="H254" s="148"/>
      <c r="I254" s="148"/>
      <c r="J254" s="148"/>
      <c r="K254" s="148"/>
      <c r="L254" s="148"/>
      <c r="M254" s="148"/>
      <c r="N254" s="148"/>
      <c r="O254" s="148"/>
      <c r="P254" s="148"/>
      <c r="Q254" s="148"/>
      <c r="R254" s="148"/>
      <c r="S254" s="148"/>
      <c r="T254" s="148"/>
      <c r="U254" s="148"/>
      <c r="V254" s="148"/>
      <c r="W254" s="148"/>
      <c r="X254" s="3"/>
      <c r="Y254" s="3"/>
      <c r="Z254" s="3"/>
      <c r="AA254" s="3"/>
      <c r="AB254" s="3"/>
    </row>
    <row r="255" spans="1:28">
      <c r="A255" s="130"/>
      <c r="B255" s="96"/>
      <c r="C255" s="96"/>
      <c r="D255" s="96"/>
      <c r="E255" s="96"/>
      <c r="F255" s="96"/>
      <c r="G255" s="96"/>
      <c r="H255" s="96"/>
      <c r="I255" s="96"/>
      <c r="J255" s="96"/>
      <c r="K255" s="96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132"/>
      <c r="Y255" s="132"/>
      <c r="Z255" s="132"/>
      <c r="AA255" s="132"/>
      <c r="AB255" s="132"/>
    </row>
    <row r="256" spans="1:28">
      <c r="A256" s="135"/>
      <c r="B256" s="148"/>
      <c r="C256" s="148"/>
      <c r="D256" s="148"/>
      <c r="E256" s="148"/>
      <c r="F256" s="148"/>
      <c r="G256" s="148"/>
      <c r="H256" s="148"/>
      <c r="I256" s="148"/>
      <c r="J256" s="148"/>
      <c r="K256" s="148"/>
      <c r="L256" s="148"/>
      <c r="M256" s="148"/>
      <c r="N256" s="148"/>
      <c r="O256" s="148"/>
      <c r="P256" s="148"/>
      <c r="Q256" s="148"/>
      <c r="R256" s="148"/>
      <c r="S256" s="148"/>
      <c r="T256" s="148"/>
      <c r="U256" s="148"/>
      <c r="V256" s="148"/>
      <c r="W256" s="148"/>
      <c r="X256" s="3"/>
      <c r="Y256" s="3"/>
      <c r="Z256" s="3"/>
      <c r="AA256" s="3"/>
      <c r="AB256" s="3"/>
    </row>
    <row r="257" spans="1:28">
      <c r="A257" s="130"/>
      <c r="B257" s="96"/>
      <c r="C257" s="96"/>
      <c r="D257" s="96"/>
      <c r="E257" s="96"/>
      <c r="F257" s="96"/>
      <c r="G257" s="96"/>
      <c r="H257" s="96"/>
      <c r="I257" s="96"/>
      <c r="J257" s="96"/>
      <c r="K257" s="96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132"/>
      <c r="Y257" s="132"/>
      <c r="Z257" s="132"/>
      <c r="AA257" s="132"/>
      <c r="AB257" s="132"/>
    </row>
    <row r="258" spans="1:28">
      <c r="A258" s="135"/>
      <c r="B258" s="148"/>
      <c r="C258" s="148"/>
      <c r="D258" s="148"/>
      <c r="E258" s="148"/>
      <c r="F258" s="148"/>
      <c r="G258" s="148"/>
      <c r="H258" s="148"/>
      <c r="I258" s="148"/>
      <c r="J258" s="148"/>
      <c r="K258" s="148"/>
      <c r="L258" s="148"/>
      <c r="M258" s="148"/>
      <c r="N258" s="148"/>
      <c r="O258" s="148"/>
      <c r="P258" s="148"/>
      <c r="Q258" s="148"/>
      <c r="R258" s="148"/>
      <c r="S258" s="148"/>
      <c r="T258" s="148"/>
      <c r="U258" s="148"/>
      <c r="V258" s="148"/>
      <c r="W258" s="148"/>
      <c r="X258" s="3"/>
      <c r="Y258" s="3"/>
      <c r="Z258" s="3"/>
      <c r="AA258" s="3"/>
      <c r="AB258" s="3"/>
    </row>
    <row r="259" spans="1:28">
      <c r="A259" s="130"/>
      <c r="B259" s="96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132"/>
      <c r="Y259" s="132"/>
      <c r="Z259" s="132"/>
      <c r="AA259" s="132"/>
      <c r="AB259" s="132"/>
    </row>
    <row r="260" spans="1:28">
      <c r="A260" s="135"/>
      <c r="B260" s="148"/>
      <c r="C260" s="148"/>
      <c r="D260" s="148"/>
      <c r="E260" s="148"/>
      <c r="F260" s="148"/>
      <c r="G260" s="148"/>
      <c r="H260" s="148"/>
      <c r="I260" s="148"/>
      <c r="J260" s="148"/>
      <c r="K260" s="148"/>
      <c r="L260" s="148"/>
      <c r="M260" s="148"/>
      <c r="N260" s="148"/>
      <c r="O260" s="148"/>
      <c r="P260" s="148"/>
      <c r="Q260" s="148"/>
      <c r="R260" s="148"/>
      <c r="S260" s="148"/>
      <c r="T260" s="148"/>
      <c r="U260" s="148"/>
      <c r="V260" s="148"/>
      <c r="W260" s="148"/>
      <c r="X260" s="3"/>
      <c r="Y260" s="3"/>
      <c r="Z260" s="3"/>
      <c r="AA260" s="3"/>
      <c r="AB260" s="3"/>
    </row>
    <row r="261" spans="1:28">
      <c r="A261" s="130"/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132"/>
      <c r="Y261" s="132"/>
      <c r="Z261" s="132"/>
      <c r="AA261" s="132"/>
      <c r="AB261" s="132"/>
    </row>
    <row r="262" spans="1:28">
      <c r="A262" s="135"/>
      <c r="B262" s="148"/>
      <c r="C262" s="148"/>
      <c r="D262" s="148"/>
      <c r="E262" s="148"/>
      <c r="F262" s="148"/>
      <c r="G262" s="148"/>
      <c r="H262" s="148"/>
      <c r="I262" s="148"/>
      <c r="J262" s="148"/>
      <c r="K262" s="148"/>
      <c r="L262" s="148"/>
      <c r="M262" s="148"/>
      <c r="N262" s="148"/>
      <c r="O262" s="148"/>
      <c r="P262" s="148"/>
      <c r="Q262" s="148"/>
      <c r="R262" s="148"/>
      <c r="S262" s="148"/>
      <c r="T262" s="148"/>
      <c r="U262" s="148"/>
      <c r="V262" s="148"/>
      <c r="W262" s="148"/>
      <c r="X262" s="3"/>
      <c r="Y262" s="3"/>
      <c r="Z262" s="3"/>
      <c r="AA262" s="3"/>
      <c r="AB262" s="3"/>
    </row>
    <row r="263" spans="1:28">
      <c r="A263" s="130"/>
      <c r="B263" s="130"/>
      <c r="C263" s="130"/>
      <c r="D263" s="130"/>
      <c r="E263" s="130"/>
      <c r="F263" s="130"/>
      <c r="G263" s="130"/>
      <c r="H263" s="130"/>
      <c r="I263" s="130"/>
      <c r="J263" s="130"/>
      <c r="K263" s="130"/>
      <c r="L263" s="130"/>
      <c r="M263" s="130"/>
      <c r="N263" s="130"/>
      <c r="O263" s="130"/>
      <c r="P263" s="130"/>
      <c r="Q263" s="130"/>
      <c r="R263" s="130"/>
      <c r="S263" s="130"/>
      <c r="T263" s="130"/>
      <c r="U263" s="130"/>
      <c r="V263" s="130"/>
      <c r="W263" s="130"/>
      <c r="X263" s="3"/>
      <c r="Y263" s="3"/>
      <c r="Z263" s="3"/>
      <c r="AA263" s="3"/>
      <c r="AB263" s="3"/>
    </row>
    <row r="264" spans="1:28">
      <c r="A264" s="130"/>
      <c r="B264" s="130"/>
      <c r="C264" s="130"/>
      <c r="D264" s="130"/>
      <c r="E264" s="130"/>
      <c r="F264" s="130"/>
      <c r="G264" s="130"/>
      <c r="H264" s="130"/>
      <c r="I264" s="130"/>
      <c r="J264" s="130"/>
      <c r="K264" s="130"/>
      <c r="L264" s="130"/>
      <c r="M264" s="130"/>
      <c r="N264" s="130"/>
      <c r="O264" s="130"/>
      <c r="P264" s="130"/>
      <c r="Q264" s="130"/>
      <c r="R264" s="130"/>
      <c r="S264" s="130"/>
      <c r="T264" s="130"/>
      <c r="U264" s="130"/>
      <c r="V264" s="130"/>
      <c r="W264" s="130"/>
      <c r="X264" s="3"/>
      <c r="Y264" s="3"/>
      <c r="Z264" s="3"/>
      <c r="AA264" s="3"/>
      <c r="AB264" s="3"/>
    </row>
    <row r="265" spans="1:28">
      <c r="A265" s="130"/>
      <c r="B265" s="130"/>
      <c r="C265" s="130"/>
      <c r="D265" s="130"/>
      <c r="E265" s="130"/>
      <c r="F265" s="130"/>
      <c r="G265" s="130"/>
      <c r="H265" s="130"/>
      <c r="I265" s="130"/>
      <c r="J265" s="130"/>
      <c r="K265" s="130"/>
      <c r="L265" s="130"/>
      <c r="M265" s="130"/>
      <c r="N265" s="130"/>
      <c r="O265" s="130"/>
      <c r="P265" s="130"/>
      <c r="Q265" s="130"/>
      <c r="R265" s="130"/>
      <c r="S265" s="130"/>
      <c r="T265" s="130"/>
      <c r="U265" s="130"/>
      <c r="V265" s="130"/>
      <c r="W265" s="130"/>
      <c r="X265" s="3"/>
      <c r="Y265" s="3"/>
      <c r="Z265" s="3"/>
      <c r="AA265" s="3"/>
      <c r="AB265" s="3"/>
    </row>
    <row r="266" spans="1:28">
      <c r="A266" s="130"/>
      <c r="B266" s="130"/>
      <c r="C266" s="130"/>
      <c r="D266" s="130"/>
      <c r="E266" s="130"/>
      <c r="F266" s="130"/>
      <c r="G266" s="130"/>
      <c r="H266" s="130"/>
      <c r="I266" s="130"/>
      <c r="J266" s="130"/>
      <c r="K266" s="130"/>
      <c r="L266" s="130"/>
      <c r="M266" s="130"/>
      <c r="N266" s="130"/>
      <c r="O266" s="130"/>
      <c r="P266" s="130"/>
      <c r="Q266" s="130"/>
      <c r="R266" s="130"/>
      <c r="S266" s="130"/>
      <c r="T266" s="130"/>
      <c r="U266" s="130"/>
      <c r="V266" s="130"/>
      <c r="W266" s="130"/>
      <c r="X266" s="3"/>
      <c r="Y266" s="3"/>
      <c r="Z266" s="3"/>
      <c r="AA266" s="3"/>
      <c r="AB266" s="3"/>
    </row>
    <row r="267" spans="1:28">
      <c r="A267" s="130"/>
      <c r="B267" s="130"/>
      <c r="C267" s="130"/>
      <c r="D267" s="130"/>
      <c r="E267" s="130"/>
      <c r="F267" s="130"/>
      <c r="G267" s="130"/>
      <c r="H267" s="130"/>
      <c r="I267" s="130"/>
      <c r="J267" s="130"/>
      <c r="K267" s="130"/>
      <c r="L267" s="130"/>
      <c r="M267" s="130"/>
      <c r="N267" s="130"/>
      <c r="O267" s="130"/>
      <c r="P267" s="130"/>
      <c r="Q267" s="130"/>
      <c r="R267" s="130"/>
      <c r="S267" s="130"/>
      <c r="T267" s="130"/>
      <c r="U267" s="130"/>
      <c r="V267" s="130"/>
      <c r="W267" s="130"/>
      <c r="X267" s="3"/>
      <c r="Y267" s="3"/>
      <c r="Z267" s="3"/>
      <c r="AA267" s="3"/>
      <c r="AB267" s="3"/>
    </row>
    <row r="268" spans="1:28">
      <c r="A268" s="130"/>
      <c r="B268" s="130"/>
      <c r="C268" s="130"/>
      <c r="D268" s="130"/>
      <c r="E268" s="130"/>
      <c r="F268" s="130"/>
      <c r="G268" s="130"/>
      <c r="H268" s="130"/>
      <c r="I268" s="130"/>
      <c r="J268" s="130"/>
      <c r="K268" s="130"/>
      <c r="L268" s="130"/>
      <c r="M268" s="130"/>
      <c r="N268" s="130"/>
      <c r="O268" s="130"/>
      <c r="P268" s="130"/>
      <c r="Q268" s="130"/>
      <c r="R268" s="130"/>
      <c r="S268" s="130"/>
      <c r="T268" s="130"/>
      <c r="U268" s="130"/>
      <c r="V268" s="130"/>
      <c r="W268" s="130"/>
      <c r="X268" s="3"/>
      <c r="Y268" s="3"/>
      <c r="Z268" s="3"/>
      <c r="AA268" s="3"/>
      <c r="AB268" s="3"/>
    </row>
    <row r="269" spans="1:28">
      <c r="A269" s="130"/>
      <c r="B269" s="130"/>
      <c r="C269" s="130"/>
      <c r="D269" s="130"/>
      <c r="E269" s="130"/>
      <c r="F269" s="130"/>
      <c r="G269" s="130"/>
      <c r="H269" s="130"/>
      <c r="I269" s="130"/>
      <c r="J269" s="130"/>
      <c r="K269" s="130"/>
      <c r="L269" s="130"/>
      <c r="M269" s="130"/>
      <c r="N269" s="130"/>
      <c r="O269" s="130"/>
      <c r="P269" s="130"/>
      <c r="Q269" s="130"/>
      <c r="R269" s="130"/>
      <c r="S269" s="130"/>
      <c r="T269" s="130"/>
      <c r="U269" s="130"/>
      <c r="V269" s="130"/>
      <c r="W269" s="130"/>
      <c r="X269" s="3"/>
      <c r="Y269" s="3"/>
      <c r="Z269" s="3"/>
      <c r="AA269" s="3"/>
      <c r="AB269" s="3"/>
    </row>
    <row r="270" spans="1:28">
      <c r="A270" s="130"/>
      <c r="B270" s="130"/>
      <c r="C270" s="130"/>
      <c r="D270" s="130"/>
      <c r="E270" s="130"/>
      <c r="F270" s="130"/>
      <c r="G270" s="130"/>
      <c r="H270" s="130"/>
      <c r="I270" s="130"/>
      <c r="J270" s="130"/>
      <c r="K270" s="130"/>
      <c r="L270" s="130"/>
      <c r="M270" s="130"/>
      <c r="N270" s="130"/>
      <c r="O270" s="130"/>
      <c r="P270" s="130"/>
      <c r="Q270" s="130"/>
      <c r="R270" s="130"/>
      <c r="S270" s="130"/>
      <c r="T270" s="130"/>
      <c r="U270" s="130"/>
      <c r="V270" s="130"/>
      <c r="W270" s="130"/>
      <c r="X270" s="3"/>
      <c r="Y270" s="3"/>
      <c r="Z270" s="3"/>
      <c r="AA270" s="3"/>
      <c r="AB270" s="3"/>
    </row>
    <row r="271" spans="1:28">
      <c r="A271" s="130"/>
      <c r="B271" s="130"/>
      <c r="C271" s="130"/>
      <c r="D271" s="130"/>
      <c r="E271" s="130"/>
      <c r="F271" s="130"/>
      <c r="G271" s="130"/>
      <c r="H271" s="130"/>
      <c r="I271" s="130"/>
      <c r="J271" s="130"/>
      <c r="K271" s="130"/>
      <c r="L271" s="130"/>
      <c r="M271" s="130"/>
      <c r="N271" s="130"/>
      <c r="O271" s="130"/>
      <c r="P271" s="130"/>
      <c r="Q271" s="130"/>
      <c r="R271" s="130"/>
      <c r="S271" s="130"/>
      <c r="T271" s="130"/>
      <c r="U271" s="130"/>
      <c r="V271" s="130"/>
      <c r="W271" s="130"/>
      <c r="X271" s="3"/>
      <c r="Y271" s="3"/>
      <c r="Z271" s="3"/>
      <c r="AA271" s="3"/>
      <c r="AB271" s="3"/>
    </row>
    <row r="272" spans="1:28">
      <c r="A272" s="130"/>
      <c r="B272" s="130"/>
      <c r="C272" s="130"/>
      <c r="D272" s="130"/>
      <c r="E272" s="130"/>
      <c r="F272" s="130"/>
      <c r="G272" s="130"/>
      <c r="H272" s="130"/>
      <c r="I272" s="130"/>
      <c r="J272" s="130"/>
      <c r="K272" s="130"/>
      <c r="L272" s="130"/>
      <c r="M272" s="130"/>
      <c r="N272" s="130"/>
      <c r="O272" s="130"/>
      <c r="P272" s="130"/>
      <c r="Q272" s="130"/>
      <c r="R272" s="130"/>
      <c r="S272" s="130"/>
      <c r="T272" s="130"/>
      <c r="U272" s="130"/>
      <c r="V272" s="130"/>
      <c r="W272" s="130"/>
      <c r="X272" s="3"/>
      <c r="Y272" s="3"/>
      <c r="Z272" s="3"/>
      <c r="AA272" s="3"/>
      <c r="AB272" s="3"/>
    </row>
    <row r="273" spans="1:28">
      <c r="A273" s="130"/>
      <c r="B273" s="130"/>
      <c r="C273" s="130"/>
      <c r="D273" s="130"/>
      <c r="E273" s="130"/>
      <c r="F273" s="130"/>
      <c r="G273" s="130"/>
      <c r="H273" s="130"/>
      <c r="I273" s="130"/>
      <c r="J273" s="130"/>
      <c r="K273" s="130"/>
      <c r="L273" s="130"/>
      <c r="M273" s="130"/>
      <c r="N273" s="130"/>
      <c r="O273" s="130"/>
      <c r="P273" s="130"/>
      <c r="Q273" s="130"/>
      <c r="R273" s="130"/>
      <c r="S273" s="130"/>
      <c r="T273" s="130"/>
      <c r="U273" s="130"/>
      <c r="V273" s="130"/>
      <c r="W273" s="130"/>
      <c r="X273" s="3"/>
      <c r="Y273" s="3"/>
      <c r="Z273" s="3"/>
      <c r="AA273" s="3"/>
      <c r="AB273" s="3"/>
    </row>
    <row r="274" spans="1:28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</sheetData>
  <mergeCells count="5">
    <mergeCell ref="O1:R1"/>
    <mergeCell ref="S1:V1"/>
    <mergeCell ref="K2:N2"/>
    <mergeCell ref="O2:R2"/>
    <mergeCell ref="S2:V2"/>
  </mergeCells>
  <phoneticPr fontId="14" type="noConversion"/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L343"/>
  <sheetViews>
    <sheetView workbookViewId="0">
      <pane xSplit="1" ySplit="6" topLeftCell="H324" activePane="bottomRight" state="frozen"/>
      <selection pane="topRight" activeCell="B1" sqref="B1"/>
      <selection pane="bottomLeft" activeCell="A7" sqref="A7"/>
      <selection pane="bottomRight" activeCell="R230" sqref="R230:S343"/>
    </sheetView>
  </sheetViews>
  <sheetFormatPr defaultRowHeight="15"/>
  <cols>
    <col min="6" max="6" width="12.7109375" customWidth="1"/>
  </cols>
  <sheetData>
    <row r="1" spans="1:38">
      <c r="A1" s="146" t="s">
        <v>188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147"/>
      <c r="M1" s="147"/>
      <c r="N1" s="147"/>
      <c r="O1" s="147"/>
      <c r="P1" s="213" t="s">
        <v>18</v>
      </c>
      <c r="Q1" s="219"/>
      <c r="R1" s="219"/>
      <c r="S1" s="219"/>
      <c r="T1" s="213" t="s">
        <v>15</v>
      </c>
      <c r="U1" s="219"/>
      <c r="V1" s="219"/>
      <c r="W1" s="219"/>
      <c r="X1" s="147"/>
      <c r="Y1" s="142"/>
      <c r="Z1" s="142"/>
      <c r="AA1" s="142"/>
      <c r="AB1" s="142"/>
      <c r="AC1" s="142"/>
      <c r="AD1" s="142"/>
      <c r="AE1" s="142"/>
      <c r="AF1" s="142"/>
      <c r="AG1" s="142"/>
      <c r="AH1" s="142"/>
      <c r="AI1" s="142"/>
    </row>
    <row r="2" spans="1:38">
      <c r="A2" s="48"/>
      <c r="B2" s="96"/>
      <c r="C2" s="96"/>
      <c r="D2" s="96"/>
      <c r="E2" s="96"/>
      <c r="F2" s="96"/>
      <c r="G2" s="96"/>
      <c r="H2" s="96"/>
      <c r="I2" s="96"/>
      <c r="J2" s="96"/>
      <c r="K2" s="96"/>
      <c r="L2" s="213" t="s">
        <v>11</v>
      </c>
      <c r="M2" s="219"/>
      <c r="N2" s="219"/>
      <c r="O2" s="219"/>
      <c r="P2" s="213" t="s">
        <v>11</v>
      </c>
      <c r="Q2" s="219"/>
      <c r="R2" s="219"/>
      <c r="S2" s="219"/>
      <c r="T2" s="213" t="s">
        <v>11</v>
      </c>
      <c r="U2" s="219"/>
      <c r="V2" s="219"/>
      <c r="W2" s="219"/>
      <c r="X2" s="147"/>
      <c r="Y2" s="142"/>
      <c r="Z2" s="142"/>
      <c r="AA2" s="142"/>
      <c r="AB2" s="142"/>
      <c r="AC2" s="142"/>
      <c r="AD2" s="142"/>
      <c r="AE2" s="142"/>
      <c r="AF2" s="142"/>
      <c r="AG2" s="142"/>
      <c r="AH2" s="142"/>
      <c r="AI2" s="142"/>
    </row>
    <row r="3" spans="1:38">
      <c r="A3" s="48"/>
      <c r="B3" s="96" t="s">
        <v>12</v>
      </c>
      <c r="C3" s="96" t="s">
        <v>0</v>
      </c>
      <c r="D3" s="96" t="s">
        <v>0</v>
      </c>
      <c r="E3" s="96" t="s">
        <v>2</v>
      </c>
      <c r="F3" s="96" t="s">
        <v>2</v>
      </c>
      <c r="G3" s="96" t="s">
        <v>4</v>
      </c>
      <c r="H3" s="96" t="s">
        <v>11</v>
      </c>
      <c r="I3" s="96" t="s">
        <v>12</v>
      </c>
      <c r="J3" s="96" t="s">
        <v>2</v>
      </c>
      <c r="K3" s="96" t="s">
        <v>15</v>
      </c>
      <c r="L3" s="102" t="s">
        <v>19</v>
      </c>
      <c r="M3" s="102" t="s">
        <v>20</v>
      </c>
      <c r="N3" s="102" t="s">
        <v>21</v>
      </c>
      <c r="O3" s="102" t="s">
        <v>22</v>
      </c>
      <c r="P3" s="102" t="s">
        <v>19</v>
      </c>
      <c r="Q3" s="102" t="s">
        <v>20</v>
      </c>
      <c r="R3" s="102" t="s">
        <v>21</v>
      </c>
      <c r="S3" s="102" t="s">
        <v>22</v>
      </c>
      <c r="T3" s="102" t="s">
        <v>19</v>
      </c>
      <c r="U3" s="102" t="s">
        <v>20</v>
      </c>
      <c r="V3" s="102" t="s">
        <v>21</v>
      </c>
      <c r="W3" s="102" t="s">
        <v>22</v>
      </c>
      <c r="X3" s="147"/>
      <c r="Y3" s="142"/>
      <c r="Z3" s="142"/>
      <c r="AA3" s="142"/>
      <c r="AB3" s="142"/>
      <c r="AC3" s="142"/>
      <c r="AD3" s="142"/>
      <c r="AE3" s="142"/>
      <c r="AF3" s="142"/>
      <c r="AG3" s="142"/>
      <c r="AH3" s="142"/>
      <c r="AI3" s="142"/>
    </row>
    <row r="4" spans="1:38">
      <c r="A4" s="48"/>
      <c r="B4" s="96" t="s">
        <v>7</v>
      </c>
      <c r="C4" s="96" t="s">
        <v>1</v>
      </c>
      <c r="D4" s="96" t="s">
        <v>1</v>
      </c>
      <c r="E4" s="96" t="s">
        <v>1</v>
      </c>
      <c r="F4" s="96" t="s">
        <v>1</v>
      </c>
      <c r="G4" s="96" t="s">
        <v>208</v>
      </c>
      <c r="H4" s="96"/>
      <c r="I4" s="96" t="s">
        <v>17</v>
      </c>
      <c r="J4" s="96" t="s">
        <v>1</v>
      </c>
      <c r="K4" s="96" t="s">
        <v>14</v>
      </c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  <c r="W4" s="96"/>
      <c r="X4" s="147"/>
      <c r="Y4" s="142"/>
      <c r="Z4" s="142"/>
      <c r="AA4" s="142"/>
      <c r="AB4" s="142"/>
      <c r="AC4" s="142"/>
      <c r="AD4" s="142"/>
      <c r="AE4" s="142"/>
      <c r="AF4" s="142"/>
      <c r="AG4" s="142"/>
      <c r="AH4" s="142"/>
      <c r="AI4" s="142"/>
    </row>
    <row r="5" spans="1:38">
      <c r="A5" s="48"/>
      <c r="B5" s="96"/>
      <c r="C5" s="96" t="s">
        <v>3</v>
      </c>
      <c r="D5" s="96" t="s">
        <v>3</v>
      </c>
      <c r="E5" s="96" t="s">
        <v>7</v>
      </c>
      <c r="F5" s="96" t="s">
        <v>3</v>
      </c>
      <c r="G5" s="96" t="s">
        <v>7</v>
      </c>
      <c r="H5" s="96"/>
      <c r="I5" s="96"/>
      <c r="J5" s="96" t="s">
        <v>13</v>
      </c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147"/>
      <c r="Y5" s="142"/>
      <c r="Z5" s="142"/>
      <c r="AA5" s="142"/>
      <c r="AB5" s="142"/>
      <c r="AC5" s="142"/>
      <c r="AD5" s="142"/>
      <c r="AE5" s="142"/>
      <c r="AF5" s="142"/>
      <c r="AG5" s="142"/>
      <c r="AH5" s="142"/>
      <c r="AI5" s="142"/>
    </row>
    <row r="6" spans="1:38">
      <c r="A6" s="48"/>
      <c r="B6" s="96"/>
      <c r="C6" s="96" t="s">
        <v>229</v>
      </c>
      <c r="D6" s="96" t="s">
        <v>9</v>
      </c>
      <c r="E6" s="96"/>
      <c r="F6" s="96" t="s">
        <v>207</v>
      </c>
      <c r="G6" s="96"/>
      <c r="H6" s="96"/>
      <c r="I6" s="96"/>
      <c r="J6" s="96" t="s">
        <v>14</v>
      </c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147"/>
      <c r="Y6" s="142"/>
      <c r="Z6" s="142"/>
      <c r="AA6" s="142"/>
      <c r="AB6" s="142"/>
      <c r="AC6" s="142"/>
      <c r="AD6" s="142"/>
      <c r="AE6" s="142"/>
      <c r="AF6" s="142"/>
      <c r="AG6" s="142"/>
      <c r="AH6" s="142"/>
      <c r="AI6" s="142"/>
    </row>
    <row r="7" spans="1:38">
      <c r="A7" s="103">
        <v>1800</v>
      </c>
      <c r="B7" s="96"/>
      <c r="C7" s="96">
        <v>0.60799999999999998</v>
      </c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132"/>
      <c r="AK7" s="132"/>
      <c r="AL7" s="132"/>
    </row>
    <row r="8" spans="1:38">
      <c r="A8" s="103">
        <f t="shared" ref="A8:A71" si="0">A7+1</f>
        <v>1801</v>
      </c>
      <c r="B8" s="148"/>
      <c r="C8" s="148">
        <v>0.72</v>
      </c>
      <c r="D8" s="148"/>
      <c r="E8" s="148"/>
      <c r="F8" s="148"/>
      <c r="G8" s="148"/>
      <c r="H8" s="148"/>
      <c r="I8" s="148"/>
      <c r="J8" s="148"/>
      <c r="K8" s="148"/>
      <c r="L8" s="148"/>
      <c r="M8" s="148"/>
      <c r="N8" s="148"/>
      <c r="O8" s="148"/>
      <c r="P8" s="148"/>
      <c r="Q8" s="148"/>
      <c r="R8" s="148"/>
      <c r="S8" s="148"/>
      <c r="T8" s="148"/>
      <c r="U8" s="148"/>
      <c r="V8" s="148"/>
      <c r="W8" s="148"/>
      <c r="X8" s="148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3"/>
      <c r="AK8" s="3"/>
      <c r="AL8" s="3"/>
    </row>
    <row r="9" spans="1:38">
      <c r="A9" s="103">
        <f t="shared" si="0"/>
        <v>1802</v>
      </c>
      <c r="B9" s="96"/>
      <c r="C9" s="96">
        <v>0.71599999999999997</v>
      </c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132"/>
      <c r="AK9" s="132"/>
      <c r="AL9" s="132"/>
    </row>
    <row r="10" spans="1:38">
      <c r="A10" s="103">
        <f t="shared" si="0"/>
        <v>1803</v>
      </c>
      <c r="B10" s="148"/>
      <c r="C10" s="148">
        <v>0.76800000000000002</v>
      </c>
      <c r="D10" s="148"/>
      <c r="E10" s="148"/>
      <c r="F10" s="148"/>
      <c r="G10" s="148"/>
      <c r="H10" s="148"/>
      <c r="I10" s="148"/>
      <c r="J10" s="148"/>
      <c r="K10" s="148"/>
      <c r="L10" s="148"/>
      <c r="M10" s="148"/>
      <c r="N10" s="148"/>
      <c r="O10" s="148"/>
      <c r="P10" s="148"/>
      <c r="Q10" s="148"/>
      <c r="R10" s="148"/>
      <c r="S10" s="148"/>
      <c r="T10" s="148"/>
      <c r="U10" s="148"/>
      <c r="V10" s="148"/>
      <c r="W10" s="148"/>
      <c r="X10" s="148"/>
      <c r="Y10" s="143"/>
      <c r="Z10" s="143"/>
      <c r="AA10" s="143"/>
      <c r="AB10" s="143"/>
      <c r="AC10" s="143"/>
      <c r="AD10" s="143"/>
      <c r="AE10" s="143"/>
      <c r="AF10" s="143"/>
      <c r="AG10" s="143"/>
      <c r="AH10" s="143"/>
      <c r="AI10" s="143"/>
      <c r="AJ10" s="3"/>
      <c r="AK10" s="3"/>
      <c r="AL10" s="3"/>
    </row>
    <row r="11" spans="1:38">
      <c r="A11" s="103">
        <f t="shared" si="0"/>
        <v>1804</v>
      </c>
      <c r="B11" s="96"/>
      <c r="C11" s="96">
        <v>0.88400000000000001</v>
      </c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132"/>
      <c r="AK11" s="132"/>
      <c r="AL11" s="132"/>
    </row>
    <row r="12" spans="1:38">
      <c r="A12" s="103">
        <f t="shared" si="0"/>
        <v>1805</v>
      </c>
      <c r="B12" s="148"/>
      <c r="C12" s="148">
        <v>0.95199999999999996</v>
      </c>
      <c r="D12" s="148"/>
      <c r="E12" s="148"/>
      <c r="F12" s="148"/>
      <c r="G12" s="148"/>
      <c r="H12" s="148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3"/>
      <c r="AK12" s="3"/>
      <c r="AL12" s="3"/>
    </row>
    <row r="13" spans="1:38">
      <c r="A13" s="103">
        <f t="shared" si="0"/>
        <v>1806</v>
      </c>
      <c r="B13" s="96"/>
      <c r="C13" s="96">
        <v>1.044</v>
      </c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132"/>
      <c r="AK13" s="132"/>
      <c r="AL13" s="132"/>
    </row>
    <row r="14" spans="1:38">
      <c r="A14" s="103">
        <f t="shared" si="0"/>
        <v>1807</v>
      </c>
      <c r="B14" s="148"/>
      <c r="C14" s="148">
        <v>1.1120000000000001</v>
      </c>
      <c r="D14" s="148"/>
      <c r="E14" s="148"/>
      <c r="F14" s="148"/>
      <c r="G14" s="148"/>
      <c r="H14" s="148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3"/>
      <c r="Z14" s="143"/>
      <c r="AA14" s="143"/>
      <c r="AB14" s="143"/>
      <c r="AC14" s="143"/>
      <c r="AD14" s="143"/>
      <c r="AE14" s="143"/>
      <c r="AF14" s="143"/>
      <c r="AG14" s="143"/>
      <c r="AH14" s="143"/>
      <c r="AI14" s="143"/>
      <c r="AJ14" s="3"/>
      <c r="AK14" s="3"/>
      <c r="AL14" s="3"/>
    </row>
    <row r="15" spans="1:38">
      <c r="A15" s="103">
        <f t="shared" si="0"/>
        <v>1808</v>
      </c>
      <c r="B15" s="96"/>
      <c r="C15" s="96">
        <v>1.0960000000000001</v>
      </c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  <c r="V15" s="96"/>
      <c r="W15" s="96"/>
      <c r="X15" s="96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132"/>
      <c r="AK15" s="132"/>
      <c r="AL15" s="132"/>
    </row>
    <row r="16" spans="1:38">
      <c r="A16" s="103">
        <f t="shared" si="0"/>
        <v>1809</v>
      </c>
      <c r="B16" s="148"/>
      <c r="C16" s="148">
        <v>1.1879999999999999</v>
      </c>
      <c r="D16" s="148"/>
      <c r="E16" s="148"/>
      <c r="F16" s="148"/>
      <c r="G16" s="148"/>
      <c r="H16" s="148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3"/>
      <c r="AK16" s="3"/>
      <c r="AL16" s="3"/>
    </row>
    <row r="17" spans="1:38">
      <c r="A17" s="103">
        <f t="shared" si="0"/>
        <v>1810</v>
      </c>
      <c r="B17" s="96"/>
      <c r="C17" s="96">
        <v>1.6719999999999999</v>
      </c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  <c r="V17" s="96"/>
      <c r="W17" s="96"/>
      <c r="X17" s="96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132"/>
      <c r="AK17" s="132"/>
      <c r="AL17" s="132"/>
    </row>
    <row r="18" spans="1:38">
      <c r="A18" s="103">
        <f t="shared" si="0"/>
        <v>1811</v>
      </c>
      <c r="B18" s="148"/>
      <c r="C18" s="148">
        <v>1.5640000000000001</v>
      </c>
      <c r="D18" s="148"/>
      <c r="E18" s="148"/>
      <c r="F18" s="148"/>
      <c r="G18" s="148"/>
      <c r="H18" s="148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3"/>
      <c r="Z18" s="143"/>
      <c r="AA18" s="143"/>
      <c r="AB18" s="143"/>
      <c r="AC18" s="143"/>
      <c r="AD18" s="143"/>
      <c r="AE18" s="143"/>
      <c r="AF18" s="143"/>
      <c r="AG18" s="143"/>
      <c r="AH18" s="143"/>
      <c r="AI18" s="143"/>
      <c r="AJ18" s="3"/>
      <c r="AK18" s="3"/>
      <c r="AL18" s="3"/>
    </row>
    <row r="19" spans="1:38">
      <c r="A19" s="103">
        <f t="shared" si="0"/>
        <v>1812</v>
      </c>
      <c r="B19" s="96"/>
      <c r="C19" s="96">
        <v>1.6040000000000001</v>
      </c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  <c r="V19" s="96"/>
      <c r="W19" s="96"/>
      <c r="X19" s="96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132"/>
      <c r="AK19" s="132"/>
      <c r="AL19" s="132"/>
    </row>
    <row r="20" spans="1:38">
      <c r="A20" s="103">
        <f t="shared" si="0"/>
        <v>1813</v>
      </c>
      <c r="B20" s="148"/>
      <c r="C20" s="148">
        <v>1.6719999999999999</v>
      </c>
      <c r="D20" s="148"/>
      <c r="E20" s="148"/>
      <c r="F20" s="148"/>
      <c r="G20" s="148"/>
      <c r="H20" s="148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3"/>
      <c r="Z20" s="143"/>
      <c r="AA20" s="143"/>
      <c r="AB20" s="143"/>
      <c r="AC20" s="143"/>
      <c r="AD20" s="143"/>
      <c r="AE20" s="143"/>
      <c r="AF20" s="143"/>
      <c r="AG20" s="143"/>
      <c r="AH20" s="143"/>
      <c r="AI20" s="143"/>
      <c r="AJ20" s="3"/>
      <c r="AK20" s="3"/>
      <c r="AL20" s="3"/>
    </row>
    <row r="21" spans="1:38">
      <c r="A21" s="103">
        <f t="shared" si="0"/>
        <v>1814</v>
      </c>
      <c r="B21" s="96"/>
      <c r="C21" s="96">
        <v>1.744</v>
      </c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6"/>
      <c r="O21" s="96"/>
      <c r="P21" s="96"/>
      <c r="Q21" s="96"/>
      <c r="R21" s="96"/>
      <c r="S21" s="96"/>
      <c r="T21" s="96"/>
      <c r="U21" s="96"/>
      <c r="V21" s="96"/>
      <c r="W21" s="96"/>
      <c r="X21" s="96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132"/>
      <c r="AK21" s="132"/>
      <c r="AL21" s="132"/>
    </row>
    <row r="22" spans="1:38">
      <c r="A22" s="103">
        <f t="shared" si="0"/>
        <v>1815</v>
      </c>
      <c r="B22" s="148"/>
      <c r="C22" s="148">
        <v>2.1240000000000001</v>
      </c>
      <c r="D22" s="148"/>
      <c r="E22" s="148"/>
      <c r="F22" s="148"/>
      <c r="G22" s="148"/>
      <c r="H22" s="148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3"/>
      <c r="Z22" s="143"/>
      <c r="AA22" s="143"/>
      <c r="AB22" s="143"/>
      <c r="AC22" s="143"/>
      <c r="AD22" s="143"/>
      <c r="AE22" s="143"/>
      <c r="AF22" s="143"/>
      <c r="AG22" s="143"/>
      <c r="AH22" s="143"/>
      <c r="AI22" s="143"/>
      <c r="AJ22" s="3"/>
      <c r="AK22" s="3"/>
      <c r="AL22" s="3"/>
    </row>
    <row r="23" spans="1:38">
      <c r="A23" s="103">
        <f t="shared" si="0"/>
        <v>1816</v>
      </c>
      <c r="B23" s="96"/>
      <c r="C23" s="96">
        <v>1.98</v>
      </c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132"/>
      <c r="AK23" s="132"/>
      <c r="AL23" s="132"/>
    </row>
    <row r="24" spans="1:38">
      <c r="A24" s="103">
        <f t="shared" si="0"/>
        <v>1817</v>
      </c>
      <c r="B24" s="148"/>
      <c r="C24" s="148">
        <v>2.2160000000000002</v>
      </c>
      <c r="D24" s="148"/>
      <c r="E24" s="148"/>
      <c r="F24" s="148"/>
      <c r="G24" s="148"/>
      <c r="H24" s="148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3"/>
      <c r="Z24" s="143"/>
      <c r="AA24" s="143"/>
      <c r="AB24" s="143"/>
      <c r="AC24" s="143"/>
      <c r="AD24" s="143"/>
      <c r="AE24" s="143"/>
      <c r="AF24" s="143"/>
      <c r="AG24" s="143"/>
      <c r="AH24" s="143"/>
      <c r="AI24" s="143"/>
      <c r="AJ24" s="3"/>
      <c r="AK24" s="3"/>
      <c r="AL24" s="3"/>
    </row>
    <row r="25" spans="1:38">
      <c r="A25" s="103">
        <f t="shared" si="0"/>
        <v>1818</v>
      </c>
      <c r="B25" s="96"/>
      <c r="C25" s="96">
        <v>2.54</v>
      </c>
      <c r="D25" s="96"/>
      <c r="E25" s="96"/>
      <c r="F25" s="96"/>
      <c r="G25" s="96"/>
      <c r="H25" s="96"/>
      <c r="I25" s="96"/>
      <c r="J25" s="96"/>
      <c r="K25" s="96"/>
      <c r="L25" s="96"/>
      <c r="M25" s="96"/>
      <c r="N25" s="96"/>
      <c r="O25" s="96"/>
      <c r="P25" s="96"/>
      <c r="Q25" s="96"/>
      <c r="R25" s="96"/>
      <c r="S25" s="96"/>
      <c r="T25" s="96"/>
      <c r="U25" s="96"/>
      <c r="V25" s="96"/>
      <c r="W25" s="96"/>
      <c r="X25" s="96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132"/>
      <c r="AK25" s="132"/>
      <c r="AL25" s="132"/>
    </row>
    <row r="26" spans="1:38">
      <c r="A26" s="103">
        <f t="shared" si="0"/>
        <v>1819</v>
      </c>
      <c r="B26" s="148"/>
      <c r="C26" s="148">
        <v>2.7879999999999998</v>
      </c>
      <c r="D26" s="148"/>
      <c r="E26" s="148"/>
      <c r="F26" s="148"/>
      <c r="G26" s="148"/>
      <c r="H26" s="148"/>
      <c r="I26" s="148"/>
      <c r="J26" s="148"/>
      <c r="K26" s="149">
        <v>-2.9632828949466505</v>
      </c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3"/>
      <c r="Z26" s="143"/>
      <c r="AA26" s="143"/>
      <c r="AB26" s="143"/>
      <c r="AC26" s="143"/>
      <c r="AD26" s="143"/>
      <c r="AE26" s="143"/>
      <c r="AF26" s="143"/>
      <c r="AG26" s="143"/>
      <c r="AH26" s="143"/>
      <c r="AI26" s="143"/>
      <c r="AJ26" s="3"/>
      <c r="AK26" s="3"/>
      <c r="AL26" s="3"/>
    </row>
    <row r="27" spans="1:38">
      <c r="A27" s="103">
        <f t="shared" si="0"/>
        <v>1820</v>
      </c>
      <c r="B27" s="96"/>
      <c r="C27" s="96">
        <v>3.012</v>
      </c>
      <c r="D27" s="96"/>
      <c r="E27" s="150">
        <v>173</v>
      </c>
      <c r="F27" s="96"/>
      <c r="G27" s="96"/>
      <c r="H27" s="96"/>
      <c r="I27" s="96"/>
      <c r="J27" s="96"/>
      <c r="K27" s="97">
        <v>7.2741724090908733</v>
      </c>
      <c r="L27" s="96"/>
      <c r="M27" s="96"/>
      <c r="N27" s="96"/>
      <c r="O27" s="96"/>
      <c r="P27" s="96"/>
      <c r="Q27" s="96"/>
      <c r="R27" s="96"/>
      <c r="S27" s="96"/>
      <c r="T27" s="96"/>
      <c r="U27" s="96"/>
      <c r="V27" s="96"/>
      <c r="W27" s="96"/>
      <c r="X27" s="96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132"/>
      <c r="AK27" s="132"/>
      <c r="AL27" s="132"/>
    </row>
    <row r="28" spans="1:38">
      <c r="A28" s="103">
        <f t="shared" si="0"/>
        <v>1821</v>
      </c>
      <c r="B28" s="148"/>
      <c r="C28" s="148">
        <v>3.7759999999999998</v>
      </c>
      <c r="D28" s="148"/>
      <c r="E28" s="150">
        <v>173</v>
      </c>
      <c r="F28" s="96"/>
      <c r="G28" s="96"/>
      <c r="H28" s="96"/>
      <c r="I28" s="96"/>
      <c r="J28" s="97">
        <f t="shared" ref="J28:J37" si="1">100*(E28/E27-1)</f>
        <v>0</v>
      </c>
      <c r="K28" s="97">
        <v>-8.254233838646563</v>
      </c>
      <c r="L28" s="96"/>
      <c r="M28" s="96"/>
      <c r="N28" s="96"/>
      <c r="O28" s="96"/>
      <c r="P28" s="96"/>
      <c r="Q28" s="96"/>
      <c r="R28" s="96"/>
      <c r="S28" s="96"/>
      <c r="T28" s="96"/>
      <c r="U28" s="96"/>
      <c r="V28" s="96"/>
      <c r="W28" s="96"/>
      <c r="X28" s="96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132"/>
      <c r="AK28" s="132"/>
      <c r="AL28" s="132"/>
    </row>
    <row r="29" spans="1:38">
      <c r="A29" s="103">
        <f t="shared" si="0"/>
        <v>1822</v>
      </c>
      <c r="B29" s="148"/>
      <c r="C29" s="148">
        <v>4.24</v>
      </c>
      <c r="D29" s="148"/>
      <c r="E29" s="150">
        <v>177</v>
      </c>
      <c r="F29" s="96"/>
      <c r="G29" s="96"/>
      <c r="H29" s="96"/>
      <c r="I29" s="96"/>
      <c r="J29" s="97">
        <f t="shared" si="1"/>
        <v>2.3121387283236983</v>
      </c>
      <c r="K29" s="97">
        <v>4.8097876033717624</v>
      </c>
      <c r="L29" s="96"/>
      <c r="M29" s="96"/>
      <c r="N29" s="96"/>
      <c r="O29" s="96"/>
      <c r="P29" s="96"/>
      <c r="Q29" s="96"/>
      <c r="R29" s="96"/>
      <c r="S29" s="96"/>
      <c r="T29" s="96"/>
      <c r="U29" s="96"/>
      <c r="V29" s="96"/>
      <c r="W29" s="96"/>
      <c r="X29" s="96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132"/>
      <c r="AK29" s="132"/>
      <c r="AL29" s="132"/>
    </row>
    <row r="30" spans="1:38">
      <c r="A30" s="103">
        <f t="shared" si="0"/>
        <v>1823</v>
      </c>
      <c r="B30" s="148"/>
      <c r="C30" s="148">
        <v>4.4560000000000004</v>
      </c>
      <c r="D30" s="148"/>
      <c r="E30" s="150">
        <v>183</v>
      </c>
      <c r="F30" s="96"/>
      <c r="G30" s="96"/>
      <c r="H30" s="96"/>
      <c r="I30" s="96"/>
      <c r="J30" s="97">
        <f t="shared" si="1"/>
        <v>3.3898305084745672</v>
      </c>
      <c r="K30" s="97">
        <v>-21.922217855402614</v>
      </c>
      <c r="L30" s="96"/>
      <c r="M30" s="96"/>
      <c r="N30" s="96"/>
      <c r="O30" s="96"/>
      <c r="P30" s="96"/>
      <c r="Q30" s="96"/>
      <c r="R30" s="96"/>
      <c r="S30" s="96"/>
      <c r="T30" s="96"/>
      <c r="U30" s="96"/>
      <c r="V30" s="96"/>
      <c r="W30" s="96"/>
      <c r="X30" s="96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132"/>
      <c r="AK30" s="132"/>
      <c r="AL30" s="132"/>
    </row>
    <row r="31" spans="1:38">
      <c r="A31" s="103">
        <f t="shared" si="0"/>
        <v>1824</v>
      </c>
      <c r="B31" s="148"/>
      <c r="C31" s="148">
        <v>4.9720000000000004</v>
      </c>
      <c r="D31" s="148"/>
      <c r="E31" s="150">
        <v>195</v>
      </c>
      <c r="F31" s="96"/>
      <c r="G31" s="96"/>
      <c r="H31" s="96"/>
      <c r="I31" s="96"/>
      <c r="J31" s="97">
        <f t="shared" si="1"/>
        <v>6.5573770491803351</v>
      </c>
      <c r="K31" s="97">
        <v>7.0128438033245422</v>
      </c>
      <c r="L31" s="96"/>
      <c r="M31" s="96"/>
      <c r="N31" s="96"/>
      <c r="O31" s="96"/>
      <c r="P31" s="96"/>
      <c r="Q31" s="96"/>
      <c r="R31" s="96"/>
      <c r="S31" s="96"/>
      <c r="T31" s="96"/>
      <c r="U31" s="96"/>
      <c r="V31" s="96"/>
      <c r="W31" s="96"/>
      <c r="X31" s="96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132"/>
      <c r="AK31" s="132"/>
      <c r="AL31" s="132"/>
    </row>
    <row r="32" spans="1:38">
      <c r="A32" s="103">
        <f t="shared" si="0"/>
        <v>1825</v>
      </c>
      <c r="B32" s="148"/>
      <c r="C32" s="148">
        <v>5.2</v>
      </c>
      <c r="D32" s="148"/>
      <c r="E32" s="150">
        <v>205</v>
      </c>
      <c r="F32" s="96"/>
      <c r="G32" s="96"/>
      <c r="H32" s="96"/>
      <c r="I32" s="96"/>
      <c r="J32" s="97">
        <f t="shared" si="1"/>
        <v>5.1282051282051322</v>
      </c>
      <c r="K32" s="97">
        <v>10.643812421715282</v>
      </c>
      <c r="L32" s="96"/>
      <c r="M32" s="96"/>
      <c r="N32" s="96"/>
      <c r="O32" s="96"/>
      <c r="P32" s="96"/>
      <c r="Q32" s="96"/>
      <c r="R32" s="96"/>
      <c r="S32" s="96"/>
      <c r="T32" s="96"/>
      <c r="U32" s="96"/>
      <c r="V32" s="96"/>
      <c r="W32" s="96"/>
      <c r="X32" s="96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132"/>
      <c r="AK32" s="132"/>
      <c r="AL32" s="132"/>
    </row>
    <row r="33" spans="1:38">
      <c r="A33" s="103">
        <f t="shared" si="0"/>
        <v>1826</v>
      </c>
      <c r="B33" s="148"/>
      <c r="C33" s="148">
        <v>5.6</v>
      </c>
      <c r="D33" s="148"/>
      <c r="E33" s="150">
        <v>207</v>
      </c>
      <c r="F33" s="96"/>
      <c r="G33" s="96"/>
      <c r="H33" s="96"/>
      <c r="I33" s="96"/>
      <c r="J33" s="97">
        <f t="shared" si="1"/>
        <v>0.97560975609756184</v>
      </c>
      <c r="K33" s="97">
        <v>3.1669812207314019</v>
      </c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132"/>
      <c r="AK33" s="132"/>
      <c r="AL33" s="132"/>
    </row>
    <row r="34" spans="1:38">
      <c r="A34" s="103">
        <f t="shared" si="0"/>
        <v>1827</v>
      </c>
      <c r="B34" s="148"/>
      <c r="C34" s="148">
        <v>6</v>
      </c>
      <c r="D34" s="148"/>
      <c r="E34" s="150">
        <v>212</v>
      </c>
      <c r="F34" s="96"/>
      <c r="G34" s="96"/>
      <c r="H34" s="96"/>
      <c r="I34" s="96"/>
      <c r="J34" s="97">
        <f t="shared" si="1"/>
        <v>2.4154589371980784</v>
      </c>
      <c r="K34" s="97">
        <v>-3.0578379757644103</v>
      </c>
      <c r="L34" s="96"/>
      <c r="M34" s="96"/>
      <c r="N34" s="96"/>
      <c r="O34" s="96"/>
      <c r="P34" s="96"/>
      <c r="Q34" s="96"/>
      <c r="R34" s="96"/>
      <c r="S34" s="96"/>
      <c r="T34" s="96"/>
      <c r="U34" s="96"/>
      <c r="V34" s="96"/>
      <c r="W34" s="96"/>
      <c r="X34" s="96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132"/>
      <c r="AK34" s="132"/>
      <c r="AL34" s="132"/>
    </row>
    <row r="35" spans="1:38">
      <c r="A35" s="103">
        <f t="shared" si="0"/>
        <v>1828</v>
      </c>
      <c r="B35" s="148"/>
      <c r="C35" s="148">
        <v>6.8</v>
      </c>
      <c r="D35" s="148"/>
      <c r="E35" s="150">
        <v>216</v>
      </c>
      <c r="F35" s="96"/>
      <c r="G35" s="96"/>
      <c r="H35" s="96"/>
      <c r="I35" s="96"/>
      <c r="J35" s="97">
        <f t="shared" si="1"/>
        <v>1.8867924528301883</v>
      </c>
      <c r="K35" s="97">
        <v>20.228139087429085</v>
      </c>
      <c r="L35" s="96"/>
      <c r="M35" s="96"/>
      <c r="N35" s="96"/>
      <c r="O35" s="96"/>
      <c r="P35" s="96"/>
      <c r="Q35" s="96"/>
      <c r="R35" s="96"/>
      <c r="S35" s="96"/>
      <c r="T35" s="96"/>
      <c r="U35" s="96"/>
      <c r="V35" s="96"/>
      <c r="W35" s="96"/>
      <c r="X35" s="96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132"/>
      <c r="AK35" s="132"/>
      <c r="AL35" s="132"/>
    </row>
    <row r="36" spans="1:38">
      <c r="A36" s="103">
        <f t="shared" si="0"/>
        <v>1829</v>
      </c>
      <c r="B36" s="148"/>
      <c r="C36" s="148">
        <v>7.6</v>
      </c>
      <c r="D36" s="148"/>
      <c r="E36" s="150">
        <v>228</v>
      </c>
      <c r="F36" s="96"/>
      <c r="G36" s="96"/>
      <c r="H36" s="96"/>
      <c r="I36" s="96"/>
      <c r="J36" s="97">
        <f t="shared" si="1"/>
        <v>5.555555555555558</v>
      </c>
      <c r="K36" s="97">
        <v>-8.9259290928883956</v>
      </c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132"/>
      <c r="AK36" s="132"/>
      <c r="AL36" s="132"/>
    </row>
    <row r="37" spans="1:38">
      <c r="A37" s="103">
        <f t="shared" si="0"/>
        <v>1830</v>
      </c>
      <c r="B37" s="148"/>
      <c r="C37" s="148">
        <v>8.8000000000000007</v>
      </c>
      <c r="D37" s="148"/>
      <c r="E37" s="150">
        <v>280</v>
      </c>
      <c r="F37" s="96"/>
      <c r="G37" s="96"/>
      <c r="H37" s="96"/>
      <c r="I37" s="96"/>
      <c r="J37" s="97">
        <f t="shared" si="1"/>
        <v>22.807017543859654</v>
      </c>
      <c r="K37" s="97">
        <v>-33.807907193697474</v>
      </c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132"/>
      <c r="AK37" s="132"/>
      <c r="AL37" s="132"/>
    </row>
    <row r="38" spans="1:38">
      <c r="A38" s="103">
        <f t="shared" si="0"/>
        <v>1831</v>
      </c>
      <c r="B38" s="148"/>
      <c r="C38" s="148">
        <v>9.1999999999999993</v>
      </c>
      <c r="D38" s="148"/>
      <c r="E38" s="150">
        <v>292</v>
      </c>
      <c r="F38" s="96"/>
      <c r="G38" s="96"/>
      <c r="H38" s="96"/>
      <c r="I38" s="96"/>
      <c r="J38" s="97">
        <f t="shared" ref="J38:J101" si="2">100*(E38/E37-1)</f>
        <v>4.2857142857142927</v>
      </c>
      <c r="K38" s="97">
        <v>-7.8228749459331564</v>
      </c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132"/>
      <c r="AK38" s="132"/>
      <c r="AL38" s="132"/>
    </row>
    <row r="39" spans="1:38">
      <c r="A39" s="103">
        <f t="shared" si="0"/>
        <v>1832</v>
      </c>
      <c r="B39" s="148"/>
      <c r="C39" s="148">
        <v>9.6</v>
      </c>
      <c r="D39" s="148"/>
      <c r="E39" s="150">
        <v>303</v>
      </c>
      <c r="F39" s="96"/>
      <c r="G39" s="96"/>
      <c r="H39" s="96"/>
      <c r="I39" s="96"/>
      <c r="J39" s="97">
        <f t="shared" si="2"/>
        <v>3.7671232876712368</v>
      </c>
      <c r="K39" s="97">
        <v>-9.8902421052916463</v>
      </c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132"/>
      <c r="AK39" s="132"/>
      <c r="AL39" s="132"/>
    </row>
    <row r="40" spans="1:38">
      <c r="A40" s="103">
        <f t="shared" si="0"/>
        <v>1833</v>
      </c>
      <c r="B40" s="148"/>
      <c r="C40" s="148">
        <v>11.2</v>
      </c>
      <c r="D40" s="148"/>
      <c r="E40" s="150">
        <v>314</v>
      </c>
      <c r="F40" s="96"/>
      <c r="G40" s="96"/>
      <c r="H40" s="96"/>
      <c r="I40" s="96"/>
      <c r="J40" s="97">
        <f t="shared" si="2"/>
        <v>3.630363036303641</v>
      </c>
      <c r="K40" s="97">
        <v>3.4883463266286885</v>
      </c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132"/>
      <c r="AK40" s="132"/>
      <c r="AL40" s="132"/>
    </row>
    <row r="41" spans="1:38">
      <c r="A41" s="103">
        <f t="shared" si="0"/>
        <v>1834</v>
      </c>
      <c r="B41" s="148"/>
      <c r="C41" s="148">
        <v>15.2</v>
      </c>
      <c r="D41" s="148"/>
      <c r="E41" s="150">
        <v>335</v>
      </c>
      <c r="F41" s="96"/>
      <c r="G41" s="96"/>
      <c r="H41" s="96"/>
      <c r="I41" s="96"/>
      <c r="J41" s="97">
        <f t="shared" si="2"/>
        <v>6.6878980891719841</v>
      </c>
      <c r="K41" s="97">
        <v>27.127595248165946</v>
      </c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132"/>
      <c r="AK41" s="132"/>
      <c r="AL41" s="132"/>
    </row>
    <row r="42" spans="1:38">
      <c r="A42" s="103">
        <f t="shared" si="0"/>
        <v>1835</v>
      </c>
      <c r="B42" s="148"/>
      <c r="C42" s="148">
        <v>20.399999999999999</v>
      </c>
      <c r="D42" s="148"/>
      <c r="E42" s="150">
        <v>410</v>
      </c>
      <c r="F42" s="96"/>
      <c r="G42" s="96"/>
      <c r="H42" s="96"/>
      <c r="I42" s="96"/>
      <c r="J42" s="97">
        <f t="shared" si="2"/>
        <v>22.388059701492537</v>
      </c>
      <c r="K42" s="97">
        <v>13.117733066280902</v>
      </c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132"/>
      <c r="AK42" s="132"/>
      <c r="AL42" s="132"/>
    </row>
    <row r="43" spans="1:38">
      <c r="A43" s="103">
        <f t="shared" si="0"/>
        <v>1836</v>
      </c>
      <c r="B43" s="148"/>
      <c r="C43" s="148">
        <v>21.2</v>
      </c>
      <c r="D43" s="148"/>
      <c r="E43" s="150">
        <v>413</v>
      </c>
      <c r="F43" s="96"/>
      <c r="G43" s="96"/>
      <c r="H43" s="96"/>
      <c r="I43" s="96"/>
      <c r="J43" s="97">
        <f t="shared" si="2"/>
        <v>0.73170731707317138</v>
      </c>
      <c r="K43" s="97">
        <v>23.666322434800136</v>
      </c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132"/>
      <c r="AK43" s="132"/>
      <c r="AL43" s="132"/>
    </row>
    <row r="44" spans="1:38">
      <c r="A44" s="103">
        <f t="shared" si="0"/>
        <v>1837</v>
      </c>
      <c r="B44" s="148"/>
      <c r="C44" s="148">
        <v>22.4</v>
      </c>
      <c r="D44" s="148"/>
      <c r="E44" s="150">
        <v>440</v>
      </c>
      <c r="F44" s="96"/>
      <c r="G44" s="96"/>
      <c r="H44" s="96"/>
      <c r="I44" s="96"/>
      <c r="J44" s="97">
        <f t="shared" si="2"/>
        <v>6.5375302663438273</v>
      </c>
      <c r="K44" s="97">
        <v>3.7736079671856437</v>
      </c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132"/>
      <c r="AK44" s="132"/>
      <c r="AL44" s="132"/>
    </row>
    <row r="45" spans="1:38">
      <c r="A45" s="103">
        <f t="shared" si="0"/>
        <v>1838</v>
      </c>
      <c r="B45" s="148"/>
      <c r="C45" s="148">
        <v>23.6</v>
      </c>
      <c r="D45" s="148"/>
      <c r="E45" s="150">
        <v>452</v>
      </c>
      <c r="F45" s="96"/>
      <c r="G45" s="96"/>
      <c r="H45" s="96"/>
      <c r="I45" s="96"/>
      <c r="J45" s="97">
        <f t="shared" si="2"/>
        <v>2.7272727272727337</v>
      </c>
      <c r="K45" s="97">
        <v>2.0151133303957902</v>
      </c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132"/>
      <c r="AK45" s="132"/>
      <c r="AL45" s="132"/>
    </row>
    <row r="46" spans="1:38">
      <c r="A46" s="103">
        <f t="shared" si="0"/>
        <v>1839</v>
      </c>
      <c r="B46" s="148"/>
      <c r="C46" s="148">
        <v>28</v>
      </c>
      <c r="D46" s="148"/>
      <c r="E46" s="150">
        <v>438</v>
      </c>
      <c r="F46" s="96"/>
      <c r="G46" s="96"/>
      <c r="H46" s="96"/>
      <c r="I46" s="96"/>
      <c r="J46" s="97">
        <f t="shared" si="2"/>
        <v>-3.0973451327433676</v>
      </c>
      <c r="K46" s="97">
        <v>36.470154621204308</v>
      </c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132"/>
      <c r="AK46" s="132"/>
      <c r="AL46" s="132"/>
    </row>
    <row r="47" spans="1:38">
      <c r="A47" s="103">
        <f t="shared" si="0"/>
        <v>1840</v>
      </c>
      <c r="B47" s="148"/>
      <c r="C47" s="148">
        <v>34.4</v>
      </c>
      <c r="D47" s="148"/>
      <c r="E47" s="150">
        <v>577</v>
      </c>
      <c r="F47" s="96"/>
      <c r="G47" s="96"/>
      <c r="H47" s="96"/>
      <c r="I47" s="96"/>
      <c r="J47" s="97">
        <f t="shared" si="2"/>
        <v>31.735159817351601</v>
      </c>
      <c r="K47" s="97">
        <v>-1.8723483189160617</v>
      </c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132"/>
      <c r="AK47" s="132"/>
      <c r="AL47" s="132"/>
    </row>
    <row r="48" spans="1:38">
      <c r="A48" s="103">
        <f t="shared" si="0"/>
        <v>1841</v>
      </c>
      <c r="B48" s="148"/>
      <c r="C48" s="148">
        <v>28</v>
      </c>
      <c r="D48" s="148"/>
      <c r="E48" s="150">
        <v>525</v>
      </c>
      <c r="F48" s="96"/>
      <c r="G48" s="96"/>
      <c r="H48" s="96"/>
      <c r="I48" s="96"/>
      <c r="J48" s="97">
        <f t="shared" si="2"/>
        <v>-9.0121317157712326</v>
      </c>
      <c r="K48" s="97">
        <v>-23.735993955893253</v>
      </c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132"/>
      <c r="AK48" s="132"/>
      <c r="AL48" s="132"/>
    </row>
    <row r="49" spans="1:38">
      <c r="A49" s="103">
        <f t="shared" si="0"/>
        <v>1842</v>
      </c>
      <c r="B49" s="148"/>
      <c r="C49" s="148">
        <v>25.2</v>
      </c>
      <c r="D49" s="148"/>
      <c r="E49" s="150">
        <v>497</v>
      </c>
      <c r="F49" s="96"/>
      <c r="G49" s="96"/>
      <c r="H49" s="96"/>
      <c r="I49" s="96"/>
      <c r="J49" s="97">
        <f t="shared" si="2"/>
        <v>-5.3333333333333339</v>
      </c>
      <c r="K49" s="97">
        <v>-14.883133557468964</v>
      </c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132"/>
      <c r="AK49" s="132"/>
      <c r="AL49" s="132"/>
    </row>
    <row r="50" spans="1:38">
      <c r="A50" s="103">
        <f t="shared" si="0"/>
        <v>1843</v>
      </c>
      <c r="B50" s="148"/>
      <c r="C50" s="148">
        <v>23.6</v>
      </c>
      <c r="D50" s="148"/>
      <c r="E50" s="150">
        <v>585</v>
      </c>
      <c r="F50" s="96"/>
      <c r="G50" s="96"/>
      <c r="H50" s="96"/>
      <c r="I50" s="96"/>
      <c r="J50" s="97">
        <f t="shared" si="2"/>
        <v>17.70623742454729</v>
      </c>
      <c r="K50" s="97">
        <v>-24.419359797914662</v>
      </c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132"/>
      <c r="AK50" s="132"/>
      <c r="AL50" s="132"/>
    </row>
    <row r="51" spans="1:38">
      <c r="A51" s="103">
        <f t="shared" si="0"/>
        <v>1844</v>
      </c>
      <c r="B51" s="148"/>
      <c r="C51" s="148">
        <v>24.8</v>
      </c>
      <c r="D51" s="148"/>
      <c r="E51" s="150">
        <v>679</v>
      </c>
      <c r="F51" s="96"/>
      <c r="G51" s="96"/>
      <c r="H51" s="96"/>
      <c r="I51" s="96"/>
      <c r="J51" s="97">
        <f t="shared" si="2"/>
        <v>16.068376068376079</v>
      </c>
      <c r="K51" s="97">
        <v>-26.497277512275364</v>
      </c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132"/>
      <c r="AK51" s="132"/>
      <c r="AL51" s="132"/>
    </row>
    <row r="52" spans="1:38">
      <c r="A52" s="103">
        <f t="shared" si="0"/>
        <v>1845</v>
      </c>
      <c r="B52" s="148"/>
      <c r="C52" s="148">
        <v>28.8</v>
      </c>
      <c r="D52" s="148"/>
      <c r="E52" s="150">
        <v>716</v>
      </c>
      <c r="F52" s="96"/>
      <c r="G52" s="96"/>
      <c r="H52" s="96"/>
      <c r="I52" s="96"/>
      <c r="J52" s="97">
        <f t="shared" si="2"/>
        <v>5.4491899852724623</v>
      </c>
      <c r="K52" s="97">
        <v>-5.132327223656052</v>
      </c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132"/>
      <c r="AK52" s="132"/>
      <c r="AL52" s="132"/>
    </row>
    <row r="53" spans="1:38">
      <c r="A53" s="103">
        <f t="shared" si="0"/>
        <v>1846</v>
      </c>
      <c r="B53" s="148"/>
      <c r="C53" s="148">
        <v>32.4</v>
      </c>
      <c r="D53" s="148"/>
      <c r="E53" s="150">
        <v>809</v>
      </c>
      <c r="F53" s="96"/>
      <c r="G53" s="96"/>
      <c r="H53" s="96"/>
      <c r="I53" s="96"/>
      <c r="J53" s="97">
        <f t="shared" si="2"/>
        <v>12.988826815642462</v>
      </c>
      <c r="K53" s="97">
        <v>41.47308735880717</v>
      </c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132"/>
      <c r="AK53" s="132"/>
      <c r="AL53" s="132"/>
    </row>
    <row r="54" spans="1:38">
      <c r="A54" s="103">
        <f t="shared" si="0"/>
        <v>1847</v>
      </c>
      <c r="B54" s="148"/>
      <c r="C54" s="148">
        <v>34.4</v>
      </c>
      <c r="D54" s="148"/>
      <c r="E54" s="150">
        <v>960</v>
      </c>
      <c r="F54" s="96"/>
      <c r="G54" s="96"/>
      <c r="H54" s="96"/>
      <c r="I54" s="96"/>
      <c r="J54" s="97">
        <f t="shared" si="2"/>
        <v>18.66501854140914</v>
      </c>
      <c r="K54" s="97">
        <v>-19.525344330847116</v>
      </c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132"/>
      <c r="AK54" s="132"/>
      <c r="AL54" s="132"/>
    </row>
    <row r="55" spans="1:38">
      <c r="A55" s="103">
        <f t="shared" si="0"/>
        <v>1848</v>
      </c>
      <c r="B55" s="148"/>
      <c r="C55" s="148">
        <v>40.4</v>
      </c>
      <c r="D55" s="148"/>
      <c r="E55" s="150">
        <v>1141</v>
      </c>
      <c r="F55" s="96"/>
      <c r="G55" s="96"/>
      <c r="H55" s="96"/>
      <c r="I55" s="96"/>
      <c r="J55" s="97">
        <f t="shared" si="2"/>
        <v>18.854166666666661</v>
      </c>
      <c r="K55" s="97">
        <v>-21.025031433200748</v>
      </c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132"/>
      <c r="AK55" s="132"/>
      <c r="AL55" s="132"/>
    </row>
    <row r="56" spans="1:38">
      <c r="A56" s="103">
        <f t="shared" si="0"/>
        <v>1849</v>
      </c>
      <c r="B56" s="148"/>
      <c r="C56" s="148">
        <v>40.4</v>
      </c>
      <c r="D56" s="148"/>
      <c r="E56" s="150">
        <v>1207</v>
      </c>
      <c r="F56" s="96"/>
      <c r="G56" s="96"/>
      <c r="H56" s="96"/>
      <c r="I56" s="96"/>
      <c r="J56" s="97">
        <f t="shared" si="2"/>
        <v>5.7843996494303163</v>
      </c>
      <c r="K56" s="97">
        <v>2.9856961521215863</v>
      </c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132"/>
      <c r="AK56" s="132"/>
      <c r="AL56" s="132"/>
    </row>
    <row r="57" spans="1:38">
      <c r="A57" s="103">
        <f t="shared" si="0"/>
        <v>1850</v>
      </c>
      <c r="B57" s="148"/>
      <c r="C57" s="148">
        <v>46.8</v>
      </c>
      <c r="D57" s="148"/>
      <c r="E57" s="150">
        <v>1195</v>
      </c>
      <c r="F57" s="96"/>
      <c r="G57" s="96"/>
      <c r="H57" s="96"/>
      <c r="I57" s="96"/>
      <c r="J57" s="97">
        <f t="shared" si="2"/>
        <v>-0.99420049710025049</v>
      </c>
      <c r="K57" s="97">
        <v>-2.0047094059470139</v>
      </c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132"/>
      <c r="AK57" s="132"/>
      <c r="AL57" s="132"/>
    </row>
    <row r="58" spans="1:38">
      <c r="A58" s="103">
        <f t="shared" si="0"/>
        <v>1851</v>
      </c>
      <c r="B58" s="148"/>
      <c r="C58" s="148">
        <v>54.8</v>
      </c>
      <c r="D58" s="148"/>
      <c r="E58" s="150">
        <v>1491</v>
      </c>
      <c r="F58" s="96"/>
      <c r="G58" s="96"/>
      <c r="H58" s="96"/>
      <c r="I58" s="96"/>
      <c r="J58" s="97">
        <f t="shared" si="2"/>
        <v>24.769874476987439</v>
      </c>
      <c r="K58" s="97">
        <v>-11.598302575879115</v>
      </c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132"/>
      <c r="AK58" s="132"/>
      <c r="AL58" s="132"/>
    </row>
    <row r="59" spans="1:38">
      <c r="A59" s="103">
        <f t="shared" si="0"/>
        <v>1852</v>
      </c>
      <c r="B59" s="151">
        <v>0.41716622564349287</v>
      </c>
      <c r="C59" s="96">
        <v>120.8</v>
      </c>
      <c r="D59" s="96"/>
      <c r="E59" s="150">
        <v>1952</v>
      </c>
      <c r="F59" s="96"/>
      <c r="G59" s="96"/>
      <c r="H59" s="97">
        <f t="shared" ref="H59:H108" si="3">100*B59/C59</f>
        <v>0.34533627950620271</v>
      </c>
      <c r="I59" s="96"/>
      <c r="J59" s="97">
        <f t="shared" si="2"/>
        <v>30.918846411804157</v>
      </c>
      <c r="K59" s="97">
        <v>-0.56000005827258059</v>
      </c>
      <c r="L59" s="96">
        <f t="shared" ref="L59:L86" si="4">IF(AND(H59&gt;0,H59&lt;30),1,0)</f>
        <v>1</v>
      </c>
      <c r="M59" s="96">
        <f t="shared" ref="M59:M86" si="5">IF(AND($H59&gt;30,$H59&lt;60),1,0)</f>
        <v>0</v>
      </c>
      <c r="N59" s="96">
        <f t="shared" ref="N59:N86" si="6">IF(AND($H59&gt;60,$H59&lt;90),1,0)</f>
        <v>0</v>
      </c>
      <c r="O59" s="96">
        <f t="shared" ref="O59:O86" si="7">IF($H59&gt;90,1,0)</f>
        <v>0</v>
      </c>
      <c r="P59" s="97">
        <f t="shared" ref="P59:P86" si="8">IF(L59=1,$J59,"n.a.")</f>
        <v>30.918846411804157</v>
      </c>
      <c r="Q59" s="97" t="str">
        <f t="shared" ref="Q59:Q86" si="9">IF(M59=1,$J59,"n.a.")</f>
        <v>n.a.</v>
      </c>
      <c r="R59" s="97" t="str">
        <f t="shared" ref="R59:R86" si="10">IF(N59=1,$J59,"n.a.")</f>
        <v>n.a.</v>
      </c>
      <c r="S59" s="97" t="str">
        <f t="shared" ref="S59:S86" si="11">IF(O59=1,$J59,"n.a.")</f>
        <v>n.a.</v>
      </c>
      <c r="T59" s="97">
        <f t="shared" ref="T59:T86" si="12">IF(L59=1,$K59,"n.a.")</f>
        <v>-0.56000005827258059</v>
      </c>
      <c r="U59" s="97" t="str">
        <f t="shared" ref="U59:U86" si="13">IF(M59=1,$K59,"n.a.")</f>
        <v>n.a.</v>
      </c>
      <c r="V59" s="97" t="str">
        <f t="shared" ref="V59:V86" si="14">IF(N59=1,$K59,"n.a.")</f>
        <v>n.a.</v>
      </c>
      <c r="W59" s="97" t="str">
        <f t="shared" ref="W59:W86" si="15">IF(O59=1,$K59,"n.a.")</f>
        <v>n.a.</v>
      </c>
      <c r="X59" s="96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132"/>
      <c r="AK59" s="132"/>
      <c r="AL59" s="132"/>
    </row>
    <row r="60" spans="1:38">
      <c r="A60" s="103">
        <f t="shared" si="0"/>
        <v>1853</v>
      </c>
      <c r="B60" s="151">
        <v>0.62811227727605556</v>
      </c>
      <c r="C60" s="96">
        <v>176</v>
      </c>
      <c r="D60" s="96"/>
      <c r="E60" s="150">
        <v>2393</v>
      </c>
      <c r="F60" s="96"/>
      <c r="G60" s="96"/>
      <c r="H60" s="97">
        <f t="shared" si="3"/>
        <v>0.35688197572503155</v>
      </c>
      <c r="I60" s="96"/>
      <c r="J60" s="97">
        <f t="shared" si="2"/>
        <v>22.592213114754102</v>
      </c>
      <c r="K60" s="97">
        <v>9.7988738862415872</v>
      </c>
      <c r="L60" s="96">
        <f t="shared" si="4"/>
        <v>1</v>
      </c>
      <c r="M60" s="96">
        <f t="shared" si="5"/>
        <v>0</v>
      </c>
      <c r="N60" s="96">
        <f t="shared" si="6"/>
        <v>0</v>
      </c>
      <c r="O60" s="96">
        <f t="shared" si="7"/>
        <v>0</v>
      </c>
      <c r="P60" s="97">
        <f t="shared" si="8"/>
        <v>22.592213114754102</v>
      </c>
      <c r="Q60" s="97" t="str">
        <f t="shared" si="9"/>
        <v>n.a.</v>
      </c>
      <c r="R60" s="97" t="str">
        <f t="shared" si="10"/>
        <v>n.a.</v>
      </c>
      <c r="S60" s="97" t="str">
        <f t="shared" si="11"/>
        <v>n.a.</v>
      </c>
      <c r="T60" s="97">
        <f t="shared" si="12"/>
        <v>9.7988738862415872</v>
      </c>
      <c r="U60" s="97" t="str">
        <f t="shared" si="13"/>
        <v>n.a.</v>
      </c>
      <c r="V60" s="97" t="str">
        <f t="shared" si="14"/>
        <v>n.a.</v>
      </c>
      <c r="W60" s="97" t="str">
        <f t="shared" si="15"/>
        <v>n.a.</v>
      </c>
      <c r="X60" s="96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132"/>
      <c r="AK60" s="132"/>
      <c r="AL60" s="132"/>
    </row>
    <row r="61" spans="1:38">
      <c r="A61" s="103">
        <f t="shared" si="0"/>
        <v>1854</v>
      </c>
      <c r="B61" s="151">
        <v>1.0449484732824426</v>
      </c>
      <c r="C61" s="96">
        <v>206.4</v>
      </c>
      <c r="D61" s="96"/>
      <c r="E61" s="150">
        <v>2338</v>
      </c>
      <c r="F61" s="96"/>
      <c r="G61" s="96"/>
      <c r="H61" s="97">
        <f t="shared" si="3"/>
        <v>0.50627348511746251</v>
      </c>
      <c r="I61" s="96"/>
      <c r="J61" s="97">
        <f t="shared" si="2"/>
        <v>-2.2983702465524392</v>
      </c>
      <c r="K61" s="97">
        <v>57.429659714423195</v>
      </c>
      <c r="L61" s="96">
        <f t="shared" si="4"/>
        <v>1</v>
      </c>
      <c r="M61" s="96">
        <f t="shared" si="5"/>
        <v>0</v>
      </c>
      <c r="N61" s="96">
        <f t="shared" si="6"/>
        <v>0</v>
      </c>
      <c r="O61" s="96">
        <f t="shared" si="7"/>
        <v>0</v>
      </c>
      <c r="P61" s="97">
        <f t="shared" si="8"/>
        <v>-2.2983702465524392</v>
      </c>
      <c r="Q61" s="97" t="str">
        <f t="shared" si="9"/>
        <v>n.a.</v>
      </c>
      <c r="R61" s="97" t="str">
        <f t="shared" si="10"/>
        <v>n.a.</v>
      </c>
      <c r="S61" s="97" t="str">
        <f t="shared" si="11"/>
        <v>n.a.</v>
      </c>
      <c r="T61" s="97">
        <f t="shared" si="12"/>
        <v>57.429659714423195</v>
      </c>
      <c r="U61" s="97" t="str">
        <f t="shared" si="13"/>
        <v>n.a.</v>
      </c>
      <c r="V61" s="97" t="str">
        <f t="shared" si="14"/>
        <v>n.a.</v>
      </c>
      <c r="W61" s="97" t="str">
        <f t="shared" si="15"/>
        <v>n.a.</v>
      </c>
      <c r="X61" s="96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132"/>
      <c r="AK61" s="132"/>
      <c r="AL61" s="132"/>
    </row>
    <row r="62" spans="1:38">
      <c r="A62" s="103">
        <f t="shared" si="0"/>
        <v>1855</v>
      </c>
      <c r="B62" s="151">
        <v>3.2580764974741401</v>
      </c>
      <c r="C62" s="96">
        <v>203.6</v>
      </c>
      <c r="D62" s="96"/>
      <c r="E62" s="150">
        <v>2459</v>
      </c>
      <c r="F62" s="96"/>
      <c r="G62" s="96"/>
      <c r="H62" s="97">
        <f t="shared" si="3"/>
        <v>1.6002340360874951</v>
      </c>
      <c r="I62" s="96"/>
      <c r="J62" s="97">
        <f t="shared" si="2"/>
        <v>5.1753635585970903</v>
      </c>
      <c r="K62" s="97">
        <v>10.481243651760508</v>
      </c>
      <c r="L62" s="96">
        <f t="shared" si="4"/>
        <v>1</v>
      </c>
      <c r="M62" s="96">
        <f t="shared" si="5"/>
        <v>0</v>
      </c>
      <c r="N62" s="96">
        <f t="shared" si="6"/>
        <v>0</v>
      </c>
      <c r="O62" s="96">
        <f t="shared" si="7"/>
        <v>0</v>
      </c>
      <c r="P62" s="97">
        <f t="shared" si="8"/>
        <v>5.1753635585970903</v>
      </c>
      <c r="Q62" s="97" t="str">
        <f t="shared" si="9"/>
        <v>n.a.</v>
      </c>
      <c r="R62" s="97" t="str">
        <f t="shared" si="10"/>
        <v>n.a.</v>
      </c>
      <c r="S62" s="97" t="str">
        <f t="shared" si="11"/>
        <v>n.a.</v>
      </c>
      <c r="T62" s="97">
        <f t="shared" si="12"/>
        <v>10.481243651760508</v>
      </c>
      <c r="U62" s="97" t="str">
        <f t="shared" si="13"/>
        <v>n.a.</v>
      </c>
      <c r="V62" s="97" t="str">
        <f t="shared" si="14"/>
        <v>n.a.</v>
      </c>
      <c r="W62" s="97" t="str">
        <f t="shared" si="15"/>
        <v>n.a.</v>
      </c>
      <c r="X62" s="96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132"/>
      <c r="AK62" s="132"/>
      <c r="AL62" s="132"/>
    </row>
    <row r="63" spans="1:38">
      <c r="A63" s="103">
        <f t="shared" si="0"/>
        <v>1856</v>
      </c>
      <c r="B63" s="151">
        <v>6.1838740157480316</v>
      </c>
      <c r="C63" s="96">
        <v>207.2</v>
      </c>
      <c r="D63" s="96"/>
      <c r="E63" s="150">
        <v>3251</v>
      </c>
      <c r="F63" s="96"/>
      <c r="G63" s="96"/>
      <c r="H63" s="97">
        <f t="shared" si="3"/>
        <v>2.9844951813455749</v>
      </c>
      <c r="I63" s="96"/>
      <c r="J63" s="97">
        <f t="shared" si="2"/>
        <v>32.208214721431474</v>
      </c>
      <c r="K63" s="97">
        <v>-12.92442499451364</v>
      </c>
      <c r="L63" s="96">
        <f t="shared" si="4"/>
        <v>1</v>
      </c>
      <c r="M63" s="96">
        <f t="shared" si="5"/>
        <v>0</v>
      </c>
      <c r="N63" s="96">
        <f t="shared" si="6"/>
        <v>0</v>
      </c>
      <c r="O63" s="96">
        <f t="shared" si="7"/>
        <v>0</v>
      </c>
      <c r="P63" s="97">
        <f t="shared" si="8"/>
        <v>32.208214721431474</v>
      </c>
      <c r="Q63" s="97" t="str">
        <f t="shared" si="9"/>
        <v>n.a.</v>
      </c>
      <c r="R63" s="97" t="str">
        <f t="shared" si="10"/>
        <v>n.a.</v>
      </c>
      <c r="S63" s="97" t="str">
        <f t="shared" si="11"/>
        <v>n.a.</v>
      </c>
      <c r="T63" s="97">
        <f t="shared" si="12"/>
        <v>-12.92442499451364</v>
      </c>
      <c r="U63" s="97" t="str">
        <f t="shared" si="13"/>
        <v>n.a.</v>
      </c>
      <c r="V63" s="97" t="str">
        <f t="shared" si="14"/>
        <v>n.a.</v>
      </c>
      <c r="W63" s="97" t="str">
        <f t="shared" si="15"/>
        <v>n.a.</v>
      </c>
      <c r="X63" s="96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132"/>
      <c r="AK63" s="132"/>
      <c r="AL63" s="132"/>
    </row>
    <row r="64" spans="1:38">
      <c r="A64" s="103">
        <f t="shared" si="0"/>
        <v>1857</v>
      </c>
      <c r="B64" s="151">
        <v>7.6278991596638654</v>
      </c>
      <c r="C64" s="96">
        <v>219.2</v>
      </c>
      <c r="D64" s="96"/>
      <c r="E64" s="150">
        <v>3114</v>
      </c>
      <c r="F64" s="96"/>
      <c r="G64" s="96"/>
      <c r="H64" s="97">
        <f t="shared" si="3"/>
        <v>3.4798810034962888</v>
      </c>
      <c r="I64" s="96"/>
      <c r="J64" s="97">
        <f t="shared" si="2"/>
        <v>-4.2140879729314022</v>
      </c>
      <c r="K64" s="97">
        <v>5.060473902089857</v>
      </c>
      <c r="L64" s="96">
        <f t="shared" si="4"/>
        <v>1</v>
      </c>
      <c r="M64" s="96">
        <f t="shared" si="5"/>
        <v>0</v>
      </c>
      <c r="N64" s="96">
        <f t="shared" si="6"/>
        <v>0</v>
      </c>
      <c r="O64" s="96">
        <f t="shared" si="7"/>
        <v>0</v>
      </c>
      <c r="P64" s="97">
        <f t="shared" si="8"/>
        <v>-4.2140879729314022</v>
      </c>
      <c r="Q64" s="97" t="str">
        <f t="shared" si="9"/>
        <v>n.a.</v>
      </c>
      <c r="R64" s="97" t="str">
        <f t="shared" si="10"/>
        <v>n.a.</v>
      </c>
      <c r="S64" s="97" t="str">
        <f t="shared" si="11"/>
        <v>n.a.</v>
      </c>
      <c r="T64" s="97">
        <f t="shared" si="12"/>
        <v>5.060473902089857</v>
      </c>
      <c r="U64" s="97" t="str">
        <f t="shared" si="13"/>
        <v>n.a.</v>
      </c>
      <c r="V64" s="97" t="str">
        <f t="shared" si="14"/>
        <v>n.a.</v>
      </c>
      <c r="W64" s="97" t="str">
        <f t="shared" si="15"/>
        <v>n.a.</v>
      </c>
      <c r="X64" s="96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132"/>
      <c r="AK64" s="132"/>
      <c r="AL64" s="132"/>
    </row>
    <row r="65" spans="1:38">
      <c r="A65" s="103">
        <f t="shared" si="0"/>
        <v>1858</v>
      </c>
      <c r="B65" s="151">
        <v>8.4381446360153252</v>
      </c>
      <c r="C65" s="96">
        <v>225.6</v>
      </c>
      <c r="D65" s="96"/>
      <c r="E65" s="150">
        <v>2837</v>
      </c>
      <c r="F65" s="96"/>
      <c r="G65" s="96"/>
      <c r="H65" s="97">
        <f t="shared" si="3"/>
        <v>3.7403123386592756</v>
      </c>
      <c r="I65" s="96"/>
      <c r="J65" s="97">
        <f t="shared" si="2"/>
        <v>-8.8953114964675617</v>
      </c>
      <c r="K65" s="97">
        <v>0.13814705896926238</v>
      </c>
      <c r="L65" s="96">
        <f t="shared" si="4"/>
        <v>1</v>
      </c>
      <c r="M65" s="96">
        <f t="shared" si="5"/>
        <v>0</v>
      </c>
      <c r="N65" s="96">
        <f t="shared" si="6"/>
        <v>0</v>
      </c>
      <c r="O65" s="96">
        <f t="shared" si="7"/>
        <v>0</v>
      </c>
      <c r="P65" s="97">
        <f t="shared" si="8"/>
        <v>-8.8953114964675617</v>
      </c>
      <c r="Q65" s="97" t="str">
        <f t="shared" si="9"/>
        <v>n.a.</v>
      </c>
      <c r="R65" s="97" t="str">
        <f t="shared" si="10"/>
        <v>n.a.</v>
      </c>
      <c r="S65" s="97" t="str">
        <f t="shared" si="11"/>
        <v>n.a.</v>
      </c>
      <c r="T65" s="97">
        <f t="shared" si="12"/>
        <v>0.13814705896926238</v>
      </c>
      <c r="U65" s="97" t="str">
        <f t="shared" si="13"/>
        <v>n.a.</v>
      </c>
      <c r="V65" s="97" t="str">
        <f t="shared" si="14"/>
        <v>n.a.</v>
      </c>
      <c r="W65" s="97" t="str">
        <f t="shared" si="15"/>
        <v>n.a.</v>
      </c>
      <c r="X65" s="96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132"/>
      <c r="AK65" s="132"/>
      <c r="AL65" s="132"/>
    </row>
    <row r="66" spans="1:38">
      <c r="A66" s="103">
        <f t="shared" si="0"/>
        <v>1859</v>
      </c>
      <c r="B66" s="151">
        <v>12.422791744840525</v>
      </c>
      <c r="C66" s="96">
        <v>244.4</v>
      </c>
      <c r="D66" s="96"/>
      <c r="E66" s="150">
        <v>3793</v>
      </c>
      <c r="F66" s="96"/>
      <c r="G66" s="96"/>
      <c r="H66" s="97">
        <f t="shared" si="3"/>
        <v>5.0829753456794293</v>
      </c>
      <c r="I66" s="96"/>
      <c r="J66" s="97">
        <f t="shared" si="2"/>
        <v>33.697567853366238</v>
      </c>
      <c r="K66" s="97">
        <v>-6.1896440461176709</v>
      </c>
      <c r="L66" s="96">
        <f t="shared" si="4"/>
        <v>1</v>
      </c>
      <c r="M66" s="96">
        <f t="shared" si="5"/>
        <v>0</v>
      </c>
      <c r="N66" s="96">
        <f t="shared" si="6"/>
        <v>0</v>
      </c>
      <c r="O66" s="96">
        <f t="shared" si="7"/>
        <v>0</v>
      </c>
      <c r="P66" s="97">
        <f t="shared" si="8"/>
        <v>33.697567853366238</v>
      </c>
      <c r="Q66" s="97" t="str">
        <f t="shared" si="9"/>
        <v>n.a.</v>
      </c>
      <c r="R66" s="97" t="str">
        <f t="shared" si="10"/>
        <v>n.a.</v>
      </c>
      <c r="S66" s="97" t="str">
        <f t="shared" si="11"/>
        <v>n.a.</v>
      </c>
      <c r="T66" s="97">
        <f t="shared" si="12"/>
        <v>-6.1896440461176709</v>
      </c>
      <c r="U66" s="97" t="str">
        <f t="shared" si="13"/>
        <v>n.a.</v>
      </c>
      <c r="V66" s="97" t="str">
        <f t="shared" si="14"/>
        <v>n.a.</v>
      </c>
      <c r="W66" s="97" t="str">
        <f t="shared" si="15"/>
        <v>n.a.</v>
      </c>
      <c r="X66" s="96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132"/>
      <c r="AK66" s="132"/>
      <c r="AL66" s="132"/>
    </row>
    <row r="67" spans="1:38">
      <c r="A67" s="103">
        <f t="shared" si="0"/>
        <v>1860</v>
      </c>
      <c r="B67" s="151">
        <v>20.242798001427548</v>
      </c>
      <c r="C67" s="96">
        <v>254.4</v>
      </c>
      <c r="D67" s="96"/>
      <c r="E67" s="150">
        <v>3838</v>
      </c>
      <c r="F67" s="96"/>
      <c r="G67" s="96"/>
      <c r="H67" s="97">
        <f t="shared" si="3"/>
        <v>7.9570746860957335</v>
      </c>
      <c r="I67" s="96"/>
      <c r="J67" s="97">
        <f t="shared" si="2"/>
        <v>1.1863959926179835</v>
      </c>
      <c r="K67" s="97">
        <v>5.0784313873227571</v>
      </c>
      <c r="L67" s="96">
        <f t="shared" si="4"/>
        <v>1</v>
      </c>
      <c r="M67" s="96">
        <f t="shared" si="5"/>
        <v>0</v>
      </c>
      <c r="N67" s="96">
        <f t="shared" si="6"/>
        <v>0</v>
      </c>
      <c r="O67" s="96">
        <f t="shared" si="7"/>
        <v>0</v>
      </c>
      <c r="P67" s="97">
        <f t="shared" si="8"/>
        <v>1.1863959926179835</v>
      </c>
      <c r="Q67" s="97" t="str">
        <f t="shared" si="9"/>
        <v>n.a.</v>
      </c>
      <c r="R67" s="97" t="str">
        <f t="shared" si="10"/>
        <v>n.a.</v>
      </c>
      <c r="S67" s="97" t="str">
        <f t="shared" si="11"/>
        <v>n.a.</v>
      </c>
      <c r="T67" s="97">
        <f t="shared" si="12"/>
        <v>5.0784313873227571</v>
      </c>
      <c r="U67" s="97" t="str">
        <f t="shared" si="13"/>
        <v>n.a.</v>
      </c>
      <c r="V67" s="97" t="str">
        <f t="shared" si="14"/>
        <v>n.a.</v>
      </c>
      <c r="W67" s="97" t="str">
        <f t="shared" si="15"/>
        <v>n.a.</v>
      </c>
      <c r="X67" s="96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132"/>
      <c r="AK67" s="132"/>
      <c r="AL67" s="132"/>
    </row>
    <row r="68" spans="1:38">
      <c r="A68" s="103">
        <f t="shared" si="0"/>
        <v>1861</v>
      </c>
      <c r="B68" s="151">
        <v>21.846026691641303</v>
      </c>
      <c r="C68" s="96">
        <v>258</v>
      </c>
      <c r="D68" s="96"/>
      <c r="E68" s="150">
        <v>3837</v>
      </c>
      <c r="F68" s="96"/>
      <c r="G68" s="96"/>
      <c r="H68" s="97">
        <f t="shared" si="3"/>
        <v>8.4674522060625215</v>
      </c>
      <c r="I68" s="96"/>
      <c r="J68" s="97">
        <f t="shared" si="2"/>
        <v>-2.6055237102662332E-2</v>
      </c>
      <c r="K68" s="97">
        <v>-13.099458792964558</v>
      </c>
      <c r="L68" s="96">
        <f t="shared" si="4"/>
        <v>1</v>
      </c>
      <c r="M68" s="96">
        <f t="shared" si="5"/>
        <v>0</v>
      </c>
      <c r="N68" s="96">
        <f t="shared" si="6"/>
        <v>0</v>
      </c>
      <c r="O68" s="96">
        <f t="shared" si="7"/>
        <v>0</v>
      </c>
      <c r="P68" s="97">
        <f t="shared" si="8"/>
        <v>-2.6055237102662332E-2</v>
      </c>
      <c r="Q68" s="97" t="str">
        <f t="shared" si="9"/>
        <v>n.a.</v>
      </c>
      <c r="R68" s="97" t="str">
        <f t="shared" si="10"/>
        <v>n.a.</v>
      </c>
      <c r="S68" s="97" t="str">
        <f t="shared" si="11"/>
        <v>n.a.</v>
      </c>
      <c r="T68" s="97">
        <f t="shared" si="12"/>
        <v>-13.099458792964558</v>
      </c>
      <c r="U68" s="97" t="str">
        <f t="shared" si="13"/>
        <v>n.a.</v>
      </c>
      <c r="V68" s="97" t="str">
        <f t="shared" si="14"/>
        <v>n.a.</v>
      </c>
      <c r="W68" s="97" t="str">
        <f t="shared" si="15"/>
        <v>n.a.</v>
      </c>
      <c r="X68" s="96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132"/>
      <c r="AK68" s="132"/>
      <c r="AL68" s="132"/>
    </row>
    <row r="69" spans="1:38">
      <c r="A69" s="103">
        <f t="shared" si="0"/>
        <v>1862</v>
      </c>
      <c r="B69" s="151">
        <v>23.396918878690151</v>
      </c>
      <c r="C69" s="96">
        <v>256.8</v>
      </c>
      <c r="D69" s="96"/>
      <c r="E69" s="150">
        <v>3786</v>
      </c>
      <c r="F69" s="96"/>
      <c r="G69" s="96"/>
      <c r="H69" s="97">
        <f t="shared" si="3"/>
        <v>9.1109497191161033</v>
      </c>
      <c r="I69" s="96"/>
      <c r="J69" s="97">
        <f t="shared" si="2"/>
        <v>-1.3291634089132143</v>
      </c>
      <c r="K69" s="97">
        <v>1.2390970754523554</v>
      </c>
      <c r="L69" s="96">
        <f t="shared" si="4"/>
        <v>1</v>
      </c>
      <c r="M69" s="96">
        <f t="shared" si="5"/>
        <v>0</v>
      </c>
      <c r="N69" s="96">
        <f t="shared" si="6"/>
        <v>0</v>
      </c>
      <c r="O69" s="96">
        <f t="shared" si="7"/>
        <v>0</v>
      </c>
      <c r="P69" s="97">
        <f t="shared" si="8"/>
        <v>-1.3291634089132143</v>
      </c>
      <c r="Q69" s="97" t="str">
        <f t="shared" si="9"/>
        <v>n.a.</v>
      </c>
      <c r="R69" s="97" t="str">
        <f t="shared" si="10"/>
        <v>n.a.</v>
      </c>
      <c r="S69" s="97" t="str">
        <f t="shared" si="11"/>
        <v>n.a.</v>
      </c>
      <c r="T69" s="97">
        <f t="shared" si="12"/>
        <v>1.2390970754523554</v>
      </c>
      <c r="U69" s="97" t="str">
        <f t="shared" si="13"/>
        <v>n.a.</v>
      </c>
      <c r="V69" s="97" t="str">
        <f t="shared" si="14"/>
        <v>n.a.</v>
      </c>
      <c r="W69" s="97" t="str">
        <f t="shared" si="15"/>
        <v>n.a.</v>
      </c>
      <c r="X69" s="96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132"/>
      <c r="AK69" s="132"/>
      <c r="AL69" s="132"/>
    </row>
    <row r="70" spans="1:38">
      <c r="A70" s="103">
        <f t="shared" si="0"/>
        <v>1863</v>
      </c>
      <c r="B70" s="151">
        <v>21.818056367432153</v>
      </c>
      <c r="C70" s="96">
        <v>252.4</v>
      </c>
      <c r="D70" s="96"/>
      <c r="E70" s="150">
        <v>3910</v>
      </c>
      <c r="F70" s="96"/>
      <c r="G70" s="96"/>
      <c r="H70" s="97">
        <f t="shared" si="3"/>
        <v>8.6442378634834203</v>
      </c>
      <c r="I70" s="96"/>
      <c r="J70" s="97">
        <f t="shared" si="2"/>
        <v>3.2752245113576439</v>
      </c>
      <c r="K70" s="97">
        <v>-8.5730916203104481</v>
      </c>
      <c r="L70" s="96">
        <f t="shared" si="4"/>
        <v>1</v>
      </c>
      <c r="M70" s="96">
        <f t="shared" si="5"/>
        <v>0</v>
      </c>
      <c r="N70" s="96">
        <f t="shared" si="6"/>
        <v>0</v>
      </c>
      <c r="O70" s="96">
        <f t="shared" si="7"/>
        <v>0</v>
      </c>
      <c r="P70" s="97">
        <f t="shared" si="8"/>
        <v>3.2752245113576439</v>
      </c>
      <c r="Q70" s="97" t="str">
        <f t="shared" si="9"/>
        <v>n.a.</v>
      </c>
      <c r="R70" s="97" t="str">
        <f t="shared" si="10"/>
        <v>n.a.</v>
      </c>
      <c r="S70" s="97" t="str">
        <f t="shared" si="11"/>
        <v>n.a.</v>
      </c>
      <c r="T70" s="97">
        <f t="shared" si="12"/>
        <v>-8.5730916203104481</v>
      </c>
      <c r="U70" s="97" t="str">
        <f t="shared" si="13"/>
        <v>n.a.</v>
      </c>
      <c r="V70" s="97" t="str">
        <f t="shared" si="14"/>
        <v>n.a.</v>
      </c>
      <c r="W70" s="97" t="str">
        <f t="shared" si="15"/>
        <v>n.a.</v>
      </c>
      <c r="X70" s="96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132"/>
      <c r="AK70" s="132"/>
      <c r="AL70" s="132"/>
    </row>
    <row r="71" spans="1:38">
      <c r="A71" s="103">
        <f t="shared" si="0"/>
        <v>1864</v>
      </c>
      <c r="B71" s="151">
        <v>33.252986943778311</v>
      </c>
      <c r="C71" s="96">
        <v>260</v>
      </c>
      <c r="D71" s="96"/>
      <c r="E71" s="150">
        <v>4329</v>
      </c>
      <c r="F71" s="96"/>
      <c r="G71" s="96"/>
      <c r="H71" s="97">
        <f t="shared" si="3"/>
        <v>12.789610362991658</v>
      </c>
      <c r="I71" s="96"/>
      <c r="J71" s="97">
        <f t="shared" si="2"/>
        <v>10.716112531969312</v>
      </c>
      <c r="K71" s="97">
        <v>-4.8465823630323808</v>
      </c>
      <c r="L71" s="96">
        <f t="shared" si="4"/>
        <v>1</v>
      </c>
      <c r="M71" s="96">
        <f t="shared" si="5"/>
        <v>0</v>
      </c>
      <c r="N71" s="96">
        <f t="shared" si="6"/>
        <v>0</v>
      </c>
      <c r="O71" s="96">
        <f t="shared" si="7"/>
        <v>0</v>
      </c>
      <c r="P71" s="97">
        <f t="shared" si="8"/>
        <v>10.716112531969312</v>
      </c>
      <c r="Q71" s="97" t="str">
        <f t="shared" si="9"/>
        <v>n.a.</v>
      </c>
      <c r="R71" s="97" t="str">
        <f t="shared" si="10"/>
        <v>n.a.</v>
      </c>
      <c r="S71" s="97" t="str">
        <f t="shared" si="11"/>
        <v>n.a.</v>
      </c>
      <c r="T71" s="97">
        <f t="shared" si="12"/>
        <v>-4.8465823630323808</v>
      </c>
      <c r="U71" s="97" t="str">
        <f t="shared" si="13"/>
        <v>n.a.</v>
      </c>
      <c r="V71" s="97" t="str">
        <f t="shared" si="14"/>
        <v>n.a.</v>
      </c>
      <c r="W71" s="97" t="str">
        <f t="shared" si="15"/>
        <v>n.a.</v>
      </c>
      <c r="X71" s="96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132"/>
      <c r="AK71" s="132"/>
      <c r="AL71" s="132"/>
    </row>
    <row r="72" spans="1:38">
      <c r="A72" s="103">
        <f t="shared" ref="A72:A119" si="16">A71+1</f>
        <v>1865</v>
      </c>
      <c r="B72" s="151">
        <v>32.320138328530255</v>
      </c>
      <c r="C72" s="96">
        <v>262</v>
      </c>
      <c r="D72" s="96"/>
      <c r="E72" s="150">
        <v>4303</v>
      </c>
      <c r="F72" s="96"/>
      <c r="G72" s="96"/>
      <c r="H72" s="97">
        <f t="shared" si="3"/>
        <v>12.335930659744372</v>
      </c>
      <c r="I72" s="96"/>
      <c r="J72" s="97">
        <f t="shared" si="2"/>
        <v>-0.60060060060059817</v>
      </c>
      <c r="K72" s="97">
        <v>5.1564561428217086</v>
      </c>
      <c r="L72" s="96">
        <f t="shared" si="4"/>
        <v>1</v>
      </c>
      <c r="M72" s="96">
        <f t="shared" si="5"/>
        <v>0</v>
      </c>
      <c r="N72" s="96">
        <f t="shared" si="6"/>
        <v>0</v>
      </c>
      <c r="O72" s="96">
        <f t="shared" si="7"/>
        <v>0</v>
      </c>
      <c r="P72" s="97">
        <f t="shared" si="8"/>
        <v>-0.60060060060059817</v>
      </c>
      <c r="Q72" s="97" t="str">
        <f t="shared" si="9"/>
        <v>n.a.</v>
      </c>
      <c r="R72" s="97" t="str">
        <f t="shared" si="10"/>
        <v>n.a.</v>
      </c>
      <c r="S72" s="97" t="str">
        <f t="shared" si="11"/>
        <v>n.a.</v>
      </c>
      <c r="T72" s="97">
        <f t="shared" si="12"/>
        <v>5.1564561428217086</v>
      </c>
      <c r="U72" s="97" t="str">
        <f t="shared" si="13"/>
        <v>n.a.</v>
      </c>
      <c r="V72" s="97" t="str">
        <f t="shared" si="14"/>
        <v>n.a.</v>
      </c>
      <c r="W72" s="97" t="str">
        <f t="shared" si="15"/>
        <v>n.a.</v>
      </c>
      <c r="X72" s="96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132"/>
      <c r="AK72" s="132"/>
      <c r="AL72" s="132"/>
    </row>
    <row r="73" spans="1:38">
      <c r="A73" s="103">
        <f t="shared" si="16"/>
        <v>1866</v>
      </c>
      <c r="B73" s="151">
        <v>35.748947754353807</v>
      </c>
      <c r="C73" s="96">
        <v>284.39999999999998</v>
      </c>
      <c r="D73" s="96"/>
      <c r="E73" s="150">
        <v>4575</v>
      </c>
      <c r="F73" s="96"/>
      <c r="G73" s="96"/>
      <c r="H73" s="97">
        <f t="shared" si="3"/>
        <v>12.569953500124406</v>
      </c>
      <c r="I73" s="96"/>
      <c r="J73" s="97">
        <f t="shared" si="2"/>
        <v>6.3211712758540539</v>
      </c>
      <c r="K73" s="97">
        <v>2.4670697045348082</v>
      </c>
      <c r="L73" s="96">
        <f t="shared" si="4"/>
        <v>1</v>
      </c>
      <c r="M73" s="96">
        <f t="shared" si="5"/>
        <v>0</v>
      </c>
      <c r="N73" s="96">
        <f t="shared" si="6"/>
        <v>0</v>
      </c>
      <c r="O73" s="96">
        <f t="shared" si="7"/>
        <v>0</v>
      </c>
      <c r="P73" s="97">
        <f t="shared" si="8"/>
        <v>6.3211712758540539</v>
      </c>
      <c r="Q73" s="97" t="str">
        <f t="shared" si="9"/>
        <v>n.a.</v>
      </c>
      <c r="R73" s="97" t="str">
        <f t="shared" si="10"/>
        <v>n.a.</v>
      </c>
      <c r="S73" s="97" t="str">
        <f t="shared" si="11"/>
        <v>n.a.</v>
      </c>
      <c r="T73" s="97">
        <f t="shared" si="12"/>
        <v>2.4670697045348082</v>
      </c>
      <c r="U73" s="97" t="str">
        <f t="shared" si="13"/>
        <v>n.a.</v>
      </c>
      <c r="V73" s="97" t="str">
        <f t="shared" si="14"/>
        <v>n.a.</v>
      </c>
      <c r="W73" s="97" t="str">
        <f t="shared" si="15"/>
        <v>n.a.</v>
      </c>
      <c r="X73" s="96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132"/>
      <c r="AK73" s="132"/>
      <c r="AL73" s="132"/>
    </row>
    <row r="74" spans="1:38">
      <c r="A74" s="103">
        <f t="shared" si="16"/>
        <v>1867</v>
      </c>
      <c r="B74" s="151">
        <v>42.058768358913809</v>
      </c>
      <c r="C74" s="96">
        <v>287.2</v>
      </c>
      <c r="D74" s="96"/>
      <c r="E74" s="150">
        <v>5120</v>
      </c>
      <c r="F74" s="96"/>
      <c r="G74" s="96"/>
      <c r="H74" s="97">
        <f t="shared" si="3"/>
        <v>14.644417952268041</v>
      </c>
      <c r="I74" s="96"/>
      <c r="J74" s="97">
        <f t="shared" si="2"/>
        <v>11.912568306010929</v>
      </c>
      <c r="K74" s="97">
        <v>-11.719203543263696</v>
      </c>
      <c r="L74" s="96">
        <f t="shared" si="4"/>
        <v>1</v>
      </c>
      <c r="M74" s="96">
        <f t="shared" si="5"/>
        <v>0</v>
      </c>
      <c r="N74" s="96">
        <f t="shared" si="6"/>
        <v>0</v>
      </c>
      <c r="O74" s="96">
        <f t="shared" si="7"/>
        <v>0</v>
      </c>
      <c r="P74" s="97">
        <f t="shared" si="8"/>
        <v>11.912568306010929</v>
      </c>
      <c r="Q74" s="97" t="str">
        <f t="shared" si="9"/>
        <v>n.a.</v>
      </c>
      <c r="R74" s="97" t="str">
        <f t="shared" si="10"/>
        <v>n.a.</v>
      </c>
      <c r="S74" s="97" t="str">
        <f t="shared" si="11"/>
        <v>n.a.</v>
      </c>
      <c r="T74" s="97">
        <f t="shared" si="12"/>
        <v>-11.719203543263696</v>
      </c>
      <c r="U74" s="97" t="str">
        <f t="shared" si="13"/>
        <v>n.a.</v>
      </c>
      <c r="V74" s="97" t="str">
        <f t="shared" si="14"/>
        <v>n.a.</v>
      </c>
      <c r="W74" s="97" t="str">
        <f t="shared" si="15"/>
        <v>n.a.</v>
      </c>
      <c r="X74" s="96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132"/>
      <c r="AK74" s="132"/>
      <c r="AL74" s="132"/>
    </row>
    <row r="75" spans="1:38">
      <c r="A75" s="103">
        <f t="shared" si="16"/>
        <v>1868</v>
      </c>
      <c r="B75" s="151">
        <v>47.800561234329791</v>
      </c>
      <c r="C75" s="96">
        <v>306</v>
      </c>
      <c r="D75" s="96"/>
      <c r="E75" s="150">
        <v>5366</v>
      </c>
      <c r="F75" s="96"/>
      <c r="G75" s="96"/>
      <c r="H75" s="97">
        <f t="shared" si="3"/>
        <v>15.621098442591434</v>
      </c>
      <c r="I75" s="96"/>
      <c r="J75" s="97">
        <f t="shared" si="2"/>
        <v>4.8046875000000044</v>
      </c>
      <c r="K75" s="97">
        <v>-0.20206662682115661</v>
      </c>
      <c r="L75" s="96">
        <f t="shared" si="4"/>
        <v>1</v>
      </c>
      <c r="M75" s="96">
        <f t="shared" si="5"/>
        <v>0</v>
      </c>
      <c r="N75" s="96">
        <f t="shared" si="6"/>
        <v>0</v>
      </c>
      <c r="O75" s="96">
        <f t="shared" si="7"/>
        <v>0</v>
      </c>
      <c r="P75" s="97">
        <f t="shared" si="8"/>
        <v>4.8046875000000044</v>
      </c>
      <c r="Q75" s="97" t="str">
        <f t="shared" si="9"/>
        <v>n.a.</v>
      </c>
      <c r="R75" s="97" t="str">
        <f t="shared" si="10"/>
        <v>n.a.</v>
      </c>
      <c r="S75" s="97" t="str">
        <f t="shared" si="11"/>
        <v>n.a.</v>
      </c>
      <c r="T75" s="97">
        <f t="shared" si="12"/>
        <v>-0.20206662682115661</v>
      </c>
      <c r="U75" s="97" t="str">
        <f t="shared" si="13"/>
        <v>n.a.</v>
      </c>
      <c r="V75" s="97" t="str">
        <f t="shared" si="14"/>
        <v>n.a.</v>
      </c>
      <c r="W75" s="97" t="str">
        <f t="shared" si="15"/>
        <v>n.a.</v>
      </c>
      <c r="X75" s="96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132"/>
      <c r="AK75" s="132"/>
      <c r="AL75" s="132"/>
    </row>
    <row r="76" spans="1:38">
      <c r="A76" s="103">
        <f t="shared" si="16"/>
        <v>1869</v>
      </c>
      <c r="B76" s="151">
        <v>51.372910384068277</v>
      </c>
      <c r="C76" s="96">
        <v>305.60000000000002</v>
      </c>
      <c r="D76" s="96"/>
      <c r="E76" s="150">
        <v>5414</v>
      </c>
      <c r="F76" s="96"/>
      <c r="G76" s="96"/>
      <c r="H76" s="97">
        <f t="shared" si="3"/>
        <v>16.810507324629668</v>
      </c>
      <c r="I76" s="96"/>
      <c r="J76" s="97">
        <f t="shared" si="2"/>
        <v>0.89452105851659525</v>
      </c>
      <c r="K76" s="97">
        <v>-1.3057371318606199</v>
      </c>
      <c r="L76" s="96">
        <f t="shared" si="4"/>
        <v>1</v>
      </c>
      <c r="M76" s="96">
        <f t="shared" si="5"/>
        <v>0</v>
      </c>
      <c r="N76" s="96">
        <f t="shared" si="6"/>
        <v>0</v>
      </c>
      <c r="O76" s="96">
        <f t="shared" si="7"/>
        <v>0</v>
      </c>
      <c r="P76" s="97">
        <f t="shared" si="8"/>
        <v>0.89452105851659525</v>
      </c>
      <c r="Q76" s="97" t="str">
        <f t="shared" si="9"/>
        <v>n.a.</v>
      </c>
      <c r="R76" s="97" t="str">
        <f t="shared" si="10"/>
        <v>n.a.</v>
      </c>
      <c r="S76" s="97" t="str">
        <f t="shared" si="11"/>
        <v>n.a.</v>
      </c>
      <c r="T76" s="97">
        <f t="shared" si="12"/>
        <v>-1.3057371318606199</v>
      </c>
      <c r="U76" s="97" t="str">
        <f t="shared" si="13"/>
        <v>n.a.</v>
      </c>
      <c r="V76" s="97" t="str">
        <f t="shared" si="14"/>
        <v>n.a.</v>
      </c>
      <c r="W76" s="97" t="str">
        <f t="shared" si="15"/>
        <v>n.a.</v>
      </c>
      <c r="X76" s="96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132"/>
      <c r="AK76" s="132"/>
      <c r="AL76" s="132"/>
    </row>
    <row r="77" spans="1:38">
      <c r="A77" s="103">
        <f t="shared" si="16"/>
        <v>1870</v>
      </c>
      <c r="B77" s="151">
        <v>56.395165495517318</v>
      </c>
      <c r="C77" s="96">
        <v>326.8</v>
      </c>
      <c r="D77" s="96"/>
      <c r="E77" s="150">
        <v>5810</v>
      </c>
      <c r="F77" s="96"/>
      <c r="G77" s="96"/>
      <c r="H77" s="97">
        <f t="shared" si="3"/>
        <v>17.256782587367599</v>
      </c>
      <c r="I77" s="96"/>
      <c r="J77" s="97">
        <f t="shared" si="2"/>
        <v>7.3143701514591708</v>
      </c>
      <c r="K77" s="97">
        <v>-2.8094660275135661</v>
      </c>
      <c r="L77" s="96">
        <f t="shared" si="4"/>
        <v>1</v>
      </c>
      <c r="M77" s="96">
        <f t="shared" si="5"/>
        <v>0</v>
      </c>
      <c r="N77" s="96">
        <f t="shared" si="6"/>
        <v>0</v>
      </c>
      <c r="O77" s="96">
        <f t="shared" si="7"/>
        <v>0</v>
      </c>
      <c r="P77" s="97">
        <f t="shared" si="8"/>
        <v>7.3143701514591708</v>
      </c>
      <c r="Q77" s="97" t="str">
        <f t="shared" si="9"/>
        <v>n.a.</v>
      </c>
      <c r="R77" s="97" t="str">
        <f t="shared" si="10"/>
        <v>n.a.</v>
      </c>
      <c r="S77" s="97" t="str">
        <f t="shared" si="11"/>
        <v>n.a.</v>
      </c>
      <c r="T77" s="97">
        <f t="shared" si="12"/>
        <v>-2.8094660275135661</v>
      </c>
      <c r="U77" s="97" t="str">
        <f t="shared" si="13"/>
        <v>n.a.</v>
      </c>
      <c r="V77" s="97" t="str">
        <f t="shared" si="14"/>
        <v>n.a.</v>
      </c>
      <c r="W77" s="97" t="str">
        <f t="shared" si="15"/>
        <v>n.a.</v>
      </c>
      <c r="X77" s="96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132"/>
      <c r="AK77" s="132"/>
      <c r="AL77" s="132"/>
    </row>
    <row r="78" spans="1:38">
      <c r="A78" s="103">
        <f t="shared" si="16"/>
        <v>1871</v>
      </c>
      <c r="B78" s="151">
        <v>60.148032108975912</v>
      </c>
      <c r="C78" s="96">
        <v>313.60000000000002</v>
      </c>
      <c r="D78" s="96"/>
      <c r="E78" s="150">
        <v>5525</v>
      </c>
      <c r="F78" s="96"/>
      <c r="G78" s="96"/>
      <c r="H78" s="97">
        <f t="shared" si="3"/>
        <v>19.179857177607115</v>
      </c>
      <c r="I78" s="96"/>
      <c r="J78" s="97">
        <f t="shared" si="2"/>
        <v>-4.905335628227192</v>
      </c>
      <c r="K78" s="97">
        <v>4.0967924229007426</v>
      </c>
      <c r="L78" s="96">
        <f t="shared" si="4"/>
        <v>1</v>
      </c>
      <c r="M78" s="96">
        <f t="shared" si="5"/>
        <v>0</v>
      </c>
      <c r="N78" s="96">
        <f t="shared" si="6"/>
        <v>0</v>
      </c>
      <c r="O78" s="96">
        <f t="shared" si="7"/>
        <v>0</v>
      </c>
      <c r="P78" s="97">
        <f t="shared" si="8"/>
        <v>-4.905335628227192</v>
      </c>
      <c r="Q78" s="97" t="str">
        <f t="shared" si="9"/>
        <v>n.a.</v>
      </c>
      <c r="R78" s="97" t="str">
        <f t="shared" si="10"/>
        <v>n.a.</v>
      </c>
      <c r="S78" s="97" t="str">
        <f t="shared" si="11"/>
        <v>n.a.</v>
      </c>
      <c r="T78" s="97">
        <f t="shared" si="12"/>
        <v>4.0967924229007426</v>
      </c>
      <c r="U78" s="97" t="str">
        <f t="shared" si="13"/>
        <v>n.a.</v>
      </c>
      <c r="V78" s="97" t="str">
        <f t="shared" si="14"/>
        <v>n.a.</v>
      </c>
      <c r="W78" s="97" t="str">
        <f t="shared" si="15"/>
        <v>n.a.</v>
      </c>
      <c r="X78" s="96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132"/>
      <c r="AK78" s="132"/>
      <c r="AL78" s="132"/>
    </row>
    <row r="79" spans="1:38">
      <c r="A79" s="103">
        <f t="shared" si="16"/>
        <v>1872</v>
      </c>
      <c r="B79" s="151">
        <v>58.001945599999999</v>
      </c>
      <c r="C79" s="96">
        <v>374.4</v>
      </c>
      <c r="D79" s="96"/>
      <c r="E79" s="150">
        <v>6119</v>
      </c>
      <c r="F79" s="96"/>
      <c r="G79" s="96"/>
      <c r="H79" s="97">
        <f t="shared" si="3"/>
        <v>15.49197264957265</v>
      </c>
      <c r="I79" s="96"/>
      <c r="J79" s="97">
        <f t="shared" si="2"/>
        <v>10.751131221719469</v>
      </c>
      <c r="K79" s="97">
        <v>-2.7151726850786946</v>
      </c>
      <c r="L79" s="96">
        <f t="shared" si="4"/>
        <v>1</v>
      </c>
      <c r="M79" s="96">
        <f t="shared" si="5"/>
        <v>0</v>
      </c>
      <c r="N79" s="96">
        <f t="shared" si="6"/>
        <v>0</v>
      </c>
      <c r="O79" s="96">
        <f t="shared" si="7"/>
        <v>0</v>
      </c>
      <c r="P79" s="97">
        <f t="shared" si="8"/>
        <v>10.751131221719469</v>
      </c>
      <c r="Q79" s="97" t="str">
        <f t="shared" si="9"/>
        <v>n.a.</v>
      </c>
      <c r="R79" s="97" t="str">
        <f t="shared" si="10"/>
        <v>n.a.</v>
      </c>
      <c r="S79" s="97" t="str">
        <f t="shared" si="11"/>
        <v>n.a.</v>
      </c>
      <c r="T79" s="97">
        <f t="shared" si="12"/>
        <v>-2.7151726850786946</v>
      </c>
      <c r="U79" s="97" t="str">
        <f t="shared" si="13"/>
        <v>n.a.</v>
      </c>
      <c r="V79" s="97" t="str">
        <f t="shared" si="14"/>
        <v>n.a.</v>
      </c>
      <c r="W79" s="97" t="str">
        <f t="shared" si="15"/>
        <v>n.a.</v>
      </c>
      <c r="X79" s="96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132"/>
      <c r="AK79" s="132"/>
      <c r="AL79" s="132"/>
    </row>
    <row r="80" spans="1:38">
      <c r="A80" s="103">
        <f t="shared" si="16"/>
        <v>1873</v>
      </c>
      <c r="B80" s="151">
        <v>62.213666666666661</v>
      </c>
      <c r="C80" s="96">
        <v>436</v>
      </c>
      <c r="D80" s="96"/>
      <c r="E80" s="150">
        <v>6764</v>
      </c>
      <c r="F80" s="96"/>
      <c r="G80" s="96"/>
      <c r="H80" s="97">
        <f t="shared" si="3"/>
        <v>14.269189602446481</v>
      </c>
      <c r="I80" s="96"/>
      <c r="J80" s="97">
        <f t="shared" si="2"/>
        <v>10.540938061774806</v>
      </c>
      <c r="K80" s="97">
        <v>1.822720561494567</v>
      </c>
      <c r="L80" s="96">
        <f t="shared" si="4"/>
        <v>1</v>
      </c>
      <c r="M80" s="96">
        <f t="shared" si="5"/>
        <v>0</v>
      </c>
      <c r="N80" s="96">
        <f t="shared" si="6"/>
        <v>0</v>
      </c>
      <c r="O80" s="96">
        <f t="shared" si="7"/>
        <v>0</v>
      </c>
      <c r="P80" s="97">
        <f t="shared" si="8"/>
        <v>10.540938061774806</v>
      </c>
      <c r="Q80" s="97" t="str">
        <f t="shared" si="9"/>
        <v>n.a.</v>
      </c>
      <c r="R80" s="97" t="str">
        <f t="shared" si="10"/>
        <v>n.a.</v>
      </c>
      <c r="S80" s="97" t="str">
        <f t="shared" si="11"/>
        <v>n.a.</v>
      </c>
      <c r="T80" s="97">
        <f t="shared" si="12"/>
        <v>1.822720561494567</v>
      </c>
      <c r="U80" s="97" t="str">
        <f t="shared" si="13"/>
        <v>n.a.</v>
      </c>
      <c r="V80" s="97" t="str">
        <f t="shared" si="14"/>
        <v>n.a.</v>
      </c>
      <c r="W80" s="97" t="str">
        <f t="shared" si="15"/>
        <v>n.a.</v>
      </c>
      <c r="X80" s="96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132"/>
      <c r="AK80" s="132"/>
      <c r="AL80" s="132"/>
    </row>
    <row r="81" spans="1:38">
      <c r="A81" s="103">
        <f t="shared" si="16"/>
        <v>1874</v>
      </c>
      <c r="B81" s="151">
        <v>85.501817022633091</v>
      </c>
      <c r="C81" s="96">
        <v>440</v>
      </c>
      <c r="D81" s="96"/>
      <c r="E81" s="150">
        <v>6987</v>
      </c>
      <c r="F81" s="96"/>
      <c r="G81" s="96"/>
      <c r="H81" s="97">
        <f t="shared" si="3"/>
        <v>19.432231141507522</v>
      </c>
      <c r="I81" s="96"/>
      <c r="J81" s="97">
        <f t="shared" si="2"/>
        <v>3.2968657599053763</v>
      </c>
      <c r="K81" s="97">
        <v>3.9778724819538738</v>
      </c>
      <c r="L81" s="96">
        <f t="shared" si="4"/>
        <v>1</v>
      </c>
      <c r="M81" s="96">
        <f t="shared" si="5"/>
        <v>0</v>
      </c>
      <c r="N81" s="96">
        <f t="shared" si="6"/>
        <v>0</v>
      </c>
      <c r="O81" s="96">
        <f t="shared" si="7"/>
        <v>0</v>
      </c>
      <c r="P81" s="97">
        <f t="shared" si="8"/>
        <v>3.2968657599053763</v>
      </c>
      <c r="Q81" s="97" t="str">
        <f t="shared" si="9"/>
        <v>n.a.</v>
      </c>
      <c r="R81" s="97" t="str">
        <f t="shared" si="10"/>
        <v>n.a.</v>
      </c>
      <c r="S81" s="97" t="str">
        <f t="shared" si="11"/>
        <v>n.a.</v>
      </c>
      <c r="T81" s="97">
        <f t="shared" si="12"/>
        <v>3.9778724819538738</v>
      </c>
      <c r="U81" s="97" t="str">
        <f t="shared" si="13"/>
        <v>n.a.</v>
      </c>
      <c r="V81" s="97" t="str">
        <f t="shared" si="14"/>
        <v>n.a.</v>
      </c>
      <c r="W81" s="97" t="str">
        <f t="shared" si="15"/>
        <v>n.a.</v>
      </c>
      <c r="X81" s="96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132"/>
      <c r="AK81" s="132"/>
      <c r="AL81" s="132"/>
    </row>
    <row r="82" spans="1:38">
      <c r="A82" s="103">
        <f t="shared" si="16"/>
        <v>1875</v>
      </c>
      <c r="B82" s="151">
        <v>111.23519911340968</v>
      </c>
      <c r="C82" s="96">
        <v>476</v>
      </c>
      <c r="D82" s="96"/>
      <c r="E82" s="150">
        <v>7755</v>
      </c>
      <c r="F82" s="96"/>
      <c r="G82" s="96"/>
      <c r="H82" s="97">
        <f t="shared" si="3"/>
        <v>23.368739309539848</v>
      </c>
      <c r="I82" s="96"/>
      <c r="J82" s="97">
        <f t="shared" si="2"/>
        <v>10.991841992271368</v>
      </c>
      <c r="K82" s="97">
        <v>-1.9046015088230321</v>
      </c>
      <c r="L82" s="96">
        <f t="shared" si="4"/>
        <v>1</v>
      </c>
      <c r="M82" s="96">
        <f t="shared" si="5"/>
        <v>0</v>
      </c>
      <c r="N82" s="96">
        <f t="shared" si="6"/>
        <v>0</v>
      </c>
      <c r="O82" s="96">
        <f t="shared" si="7"/>
        <v>0</v>
      </c>
      <c r="P82" s="97">
        <f t="shared" si="8"/>
        <v>10.991841992271368</v>
      </c>
      <c r="Q82" s="97" t="str">
        <f t="shared" si="9"/>
        <v>n.a.</v>
      </c>
      <c r="R82" s="97" t="str">
        <f t="shared" si="10"/>
        <v>n.a.</v>
      </c>
      <c r="S82" s="97" t="str">
        <f t="shared" si="11"/>
        <v>n.a.</v>
      </c>
      <c r="T82" s="97">
        <f t="shared" si="12"/>
        <v>-1.9046015088230321</v>
      </c>
      <c r="U82" s="97" t="str">
        <f t="shared" si="13"/>
        <v>n.a.</v>
      </c>
      <c r="V82" s="97" t="str">
        <f t="shared" si="14"/>
        <v>n.a.</v>
      </c>
      <c r="W82" s="97" t="str">
        <f t="shared" si="15"/>
        <v>n.a.</v>
      </c>
      <c r="X82" s="96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132"/>
      <c r="AK82" s="132"/>
      <c r="AL82" s="132"/>
    </row>
    <row r="83" spans="1:38">
      <c r="A83" s="103">
        <f t="shared" si="16"/>
        <v>1876</v>
      </c>
      <c r="B83" s="151">
        <v>74.814708623588757</v>
      </c>
      <c r="C83" s="96">
        <v>472</v>
      </c>
      <c r="D83" s="96"/>
      <c r="E83" s="150">
        <v>7730</v>
      </c>
      <c r="F83" s="96"/>
      <c r="G83" s="96"/>
      <c r="H83" s="97">
        <f t="shared" si="3"/>
        <v>15.850573860929822</v>
      </c>
      <c r="I83" s="96"/>
      <c r="J83" s="97">
        <f t="shared" si="2"/>
        <v>-0.32237266279819821</v>
      </c>
      <c r="K83" s="97">
        <v>-2.6837704145474555</v>
      </c>
      <c r="L83" s="96">
        <f t="shared" si="4"/>
        <v>1</v>
      </c>
      <c r="M83" s="96">
        <f t="shared" si="5"/>
        <v>0</v>
      </c>
      <c r="N83" s="96">
        <f t="shared" si="6"/>
        <v>0</v>
      </c>
      <c r="O83" s="96">
        <f t="shared" si="7"/>
        <v>0</v>
      </c>
      <c r="P83" s="97">
        <f t="shared" si="8"/>
        <v>-0.32237266279819821</v>
      </c>
      <c r="Q83" s="97" t="str">
        <f t="shared" si="9"/>
        <v>n.a.</v>
      </c>
      <c r="R83" s="97" t="str">
        <f t="shared" si="10"/>
        <v>n.a.</v>
      </c>
      <c r="S83" s="97" t="str">
        <f t="shared" si="11"/>
        <v>n.a.</v>
      </c>
      <c r="T83" s="97">
        <f t="shared" si="12"/>
        <v>-2.6837704145474555</v>
      </c>
      <c r="U83" s="97" t="str">
        <f t="shared" si="13"/>
        <v>n.a.</v>
      </c>
      <c r="V83" s="97" t="str">
        <f t="shared" si="14"/>
        <v>n.a.</v>
      </c>
      <c r="W83" s="97" t="str">
        <f t="shared" si="15"/>
        <v>n.a.</v>
      </c>
      <c r="X83" s="96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132"/>
      <c r="AK83" s="132"/>
      <c r="AL83" s="132"/>
    </row>
    <row r="84" spans="1:38">
      <c r="A84" s="103">
        <f t="shared" si="16"/>
        <v>1877</v>
      </c>
      <c r="B84" s="151">
        <v>84.524261306532679</v>
      </c>
      <c r="C84" s="96">
        <v>480</v>
      </c>
      <c r="D84" s="96"/>
      <c r="E84" s="150">
        <v>8052</v>
      </c>
      <c r="F84" s="96"/>
      <c r="G84" s="96"/>
      <c r="H84" s="97">
        <f t="shared" si="3"/>
        <v>17.609221105527642</v>
      </c>
      <c r="I84" s="96"/>
      <c r="J84" s="97">
        <f t="shared" si="2"/>
        <v>4.1655886157826671</v>
      </c>
      <c r="K84" s="97">
        <v>4.3925126480784709</v>
      </c>
      <c r="L84" s="96">
        <f t="shared" si="4"/>
        <v>1</v>
      </c>
      <c r="M84" s="96">
        <f t="shared" si="5"/>
        <v>0</v>
      </c>
      <c r="N84" s="96">
        <f t="shared" si="6"/>
        <v>0</v>
      </c>
      <c r="O84" s="96">
        <f t="shared" si="7"/>
        <v>0</v>
      </c>
      <c r="P84" s="97">
        <f t="shared" si="8"/>
        <v>4.1655886157826671</v>
      </c>
      <c r="Q84" s="97" t="str">
        <f t="shared" si="9"/>
        <v>n.a.</v>
      </c>
      <c r="R84" s="97" t="str">
        <f t="shared" si="10"/>
        <v>n.a.</v>
      </c>
      <c r="S84" s="97" t="str">
        <f t="shared" si="11"/>
        <v>n.a.</v>
      </c>
      <c r="T84" s="97">
        <f t="shared" si="12"/>
        <v>4.3925126480784709</v>
      </c>
      <c r="U84" s="97" t="str">
        <f t="shared" si="13"/>
        <v>n.a.</v>
      </c>
      <c r="V84" s="97" t="str">
        <f t="shared" si="14"/>
        <v>n.a.</v>
      </c>
      <c r="W84" s="97" t="str">
        <f t="shared" si="15"/>
        <v>n.a.</v>
      </c>
      <c r="X84" s="96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132"/>
      <c r="AK84" s="132"/>
      <c r="AL84" s="132"/>
    </row>
    <row r="85" spans="1:38">
      <c r="A85" s="103">
        <f t="shared" si="16"/>
        <v>1878</v>
      </c>
      <c r="B85" s="151">
        <v>87.117426136363633</v>
      </c>
      <c r="C85" s="96">
        <v>504</v>
      </c>
      <c r="D85" s="96"/>
      <c r="E85" s="150">
        <v>8820</v>
      </c>
      <c r="F85" s="96"/>
      <c r="G85" s="96"/>
      <c r="H85" s="97">
        <f t="shared" si="3"/>
        <v>17.285203598484848</v>
      </c>
      <c r="I85" s="96"/>
      <c r="J85" s="97">
        <f t="shared" si="2"/>
        <v>9.5380029806259259</v>
      </c>
      <c r="K85" s="97">
        <v>-7.5255824706012531</v>
      </c>
      <c r="L85" s="96">
        <f t="shared" si="4"/>
        <v>1</v>
      </c>
      <c r="M85" s="96">
        <f t="shared" si="5"/>
        <v>0</v>
      </c>
      <c r="N85" s="96">
        <f t="shared" si="6"/>
        <v>0</v>
      </c>
      <c r="O85" s="96">
        <f t="shared" si="7"/>
        <v>0</v>
      </c>
      <c r="P85" s="97">
        <f t="shared" si="8"/>
        <v>9.5380029806259259</v>
      </c>
      <c r="Q85" s="97" t="str">
        <f t="shared" si="9"/>
        <v>n.a.</v>
      </c>
      <c r="R85" s="97" t="str">
        <f t="shared" si="10"/>
        <v>n.a.</v>
      </c>
      <c r="S85" s="97" t="str">
        <f t="shared" si="11"/>
        <v>n.a.</v>
      </c>
      <c r="T85" s="97">
        <f t="shared" si="12"/>
        <v>-7.5255824706012531</v>
      </c>
      <c r="U85" s="97" t="str">
        <f t="shared" si="13"/>
        <v>n.a.</v>
      </c>
      <c r="V85" s="97" t="str">
        <f t="shared" si="14"/>
        <v>n.a.</v>
      </c>
      <c r="W85" s="97" t="str">
        <f t="shared" si="15"/>
        <v>n.a.</v>
      </c>
      <c r="X85" s="96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132"/>
      <c r="AK85" s="132"/>
      <c r="AL85" s="132"/>
    </row>
    <row r="86" spans="1:38">
      <c r="A86" s="103">
        <f t="shared" si="16"/>
        <v>1879</v>
      </c>
      <c r="B86" s="151">
        <v>107.80976658595642</v>
      </c>
      <c r="C86" s="96">
        <v>516</v>
      </c>
      <c r="D86" s="96"/>
      <c r="E86" s="150">
        <v>8944</v>
      </c>
      <c r="F86" s="96"/>
      <c r="G86" s="96"/>
      <c r="H86" s="97">
        <f t="shared" si="3"/>
        <v>20.893365617433414</v>
      </c>
      <c r="I86" s="96"/>
      <c r="J86" s="97">
        <f t="shared" si="2"/>
        <v>1.4058956916099818</v>
      </c>
      <c r="K86" s="97">
        <v>-8.0714473476461848</v>
      </c>
      <c r="L86" s="96">
        <f t="shared" si="4"/>
        <v>1</v>
      </c>
      <c r="M86" s="96">
        <f t="shared" si="5"/>
        <v>0</v>
      </c>
      <c r="N86" s="96">
        <f t="shared" si="6"/>
        <v>0</v>
      </c>
      <c r="O86" s="96">
        <f t="shared" si="7"/>
        <v>0</v>
      </c>
      <c r="P86" s="97">
        <f t="shared" si="8"/>
        <v>1.4058956916099818</v>
      </c>
      <c r="Q86" s="97" t="str">
        <f t="shared" si="9"/>
        <v>n.a.</v>
      </c>
      <c r="R86" s="97" t="str">
        <f t="shared" si="10"/>
        <v>n.a.</v>
      </c>
      <c r="S86" s="97" t="str">
        <f t="shared" si="11"/>
        <v>n.a.</v>
      </c>
      <c r="T86" s="97">
        <f t="shared" si="12"/>
        <v>-8.0714473476461848</v>
      </c>
      <c r="U86" s="97" t="str">
        <f t="shared" si="13"/>
        <v>n.a.</v>
      </c>
      <c r="V86" s="97" t="str">
        <f t="shared" si="14"/>
        <v>n.a.</v>
      </c>
      <c r="W86" s="97" t="str">
        <f t="shared" si="15"/>
        <v>n.a.</v>
      </c>
      <c r="X86" s="96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132"/>
      <c r="AK86" s="132"/>
      <c r="AL86" s="132"/>
    </row>
    <row r="87" spans="1:38">
      <c r="A87" s="103">
        <f t="shared" si="16"/>
        <v>1880</v>
      </c>
      <c r="B87" s="151">
        <v>119.10564552058112</v>
      </c>
      <c r="C87" s="96">
        <v>536</v>
      </c>
      <c r="D87" s="96"/>
      <c r="E87" s="150">
        <v>9415</v>
      </c>
      <c r="F87" s="96"/>
      <c r="G87" s="96"/>
      <c r="H87" s="97">
        <f t="shared" si="3"/>
        <v>22.22120252249648</v>
      </c>
      <c r="I87" s="96"/>
      <c r="J87" s="97">
        <f t="shared" si="2"/>
        <v>5.2661001788908868</v>
      </c>
      <c r="K87" s="97">
        <v>7.3503587369441679</v>
      </c>
      <c r="L87" s="96">
        <f>IF(AND(H87&gt;0,H87&lt;30),1,0)</f>
        <v>1</v>
      </c>
      <c r="M87" s="96">
        <f>IF(AND($H87&gt;30,$H87&lt;60),1,0)</f>
        <v>0</v>
      </c>
      <c r="N87" s="96">
        <f>IF(AND($H87&gt;60,$H87&lt;90),1,0)</f>
        <v>0</v>
      </c>
      <c r="O87" s="96">
        <f>IF($H87&gt;90,1,0)</f>
        <v>0</v>
      </c>
      <c r="P87" s="97">
        <f>IF(L87=1,$J87,"n.a.")</f>
        <v>5.2661001788908868</v>
      </c>
      <c r="Q87" s="97" t="str">
        <f>IF(M87=1,$J87,"n.a.")</f>
        <v>n.a.</v>
      </c>
      <c r="R87" s="97" t="str">
        <f>IF(N87=1,$J87,"n.a.")</f>
        <v>n.a.</v>
      </c>
      <c r="S87" s="97" t="str">
        <f>IF(O87=1,$J87,"n.a.")</f>
        <v>n.a.</v>
      </c>
      <c r="T87" s="97">
        <f>IF(L87=1,$K87,"n.a.")</f>
        <v>7.3503587369441679</v>
      </c>
      <c r="U87" s="97" t="str">
        <f>IF(M87=1,$K87,"n.a.")</f>
        <v>n.a.</v>
      </c>
      <c r="V87" s="97" t="str">
        <f>IF(N87=1,$K87,"n.a.")</f>
        <v>n.a.</v>
      </c>
      <c r="W87" s="97" t="str">
        <f>IF(O87=1,$K87,"n.a.")</f>
        <v>n.a.</v>
      </c>
      <c r="X87" s="96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132"/>
      <c r="AK87" s="132"/>
      <c r="AL87" s="132"/>
    </row>
    <row r="88" spans="1:38">
      <c r="A88" s="103">
        <f t="shared" si="16"/>
        <v>1881</v>
      </c>
      <c r="B88" s="151">
        <v>131.89061919653597</v>
      </c>
      <c r="C88" s="96">
        <v>568</v>
      </c>
      <c r="D88" s="96"/>
      <c r="E88" s="150">
        <v>10108</v>
      </c>
      <c r="F88" s="96"/>
      <c r="G88" s="96"/>
      <c r="H88" s="97">
        <f t="shared" si="3"/>
        <v>23.220179436009854</v>
      </c>
      <c r="I88" s="96"/>
      <c r="J88" s="97">
        <f t="shared" si="2"/>
        <v>7.3605947955390327</v>
      </c>
      <c r="K88" s="97">
        <v>-0.64627337980386801</v>
      </c>
      <c r="L88" s="96">
        <f t="shared" ref="L88:L151" si="17">IF(AND(H88&gt;0,H88&lt;30),1,0)</f>
        <v>1</v>
      </c>
      <c r="M88" s="96">
        <f t="shared" ref="M88:M151" si="18">IF(AND($H88&gt;30,$H88&lt;60),1,0)</f>
        <v>0</v>
      </c>
      <c r="N88" s="96">
        <f t="shared" ref="N88:N151" si="19">IF(AND($H88&gt;60,$H88&lt;90),1,0)</f>
        <v>0</v>
      </c>
      <c r="O88" s="96">
        <f t="shared" ref="O88:O151" si="20">IF($H88&gt;90,1,0)</f>
        <v>0</v>
      </c>
      <c r="P88" s="97">
        <f t="shared" ref="P88:S151" si="21">IF(L88=1,$J88,"n.a.")</f>
        <v>7.3605947955390327</v>
      </c>
      <c r="Q88" s="97" t="str">
        <f t="shared" si="21"/>
        <v>n.a.</v>
      </c>
      <c r="R88" s="97" t="str">
        <f t="shared" si="21"/>
        <v>n.a.</v>
      </c>
      <c r="S88" s="97" t="str">
        <f t="shared" si="21"/>
        <v>n.a.</v>
      </c>
      <c r="T88" s="97">
        <f t="shared" ref="T88:W151" si="22">IF(L88=1,$K88,"n.a.")</f>
        <v>-0.64627337980386801</v>
      </c>
      <c r="U88" s="97" t="str">
        <f t="shared" si="22"/>
        <v>n.a.</v>
      </c>
      <c r="V88" s="97" t="str">
        <f t="shared" si="22"/>
        <v>n.a.</v>
      </c>
      <c r="W88" s="97" t="str">
        <f t="shared" si="22"/>
        <v>n.a.</v>
      </c>
      <c r="X88" s="96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132"/>
      <c r="AK88" s="132"/>
      <c r="AL88" s="132"/>
    </row>
    <row r="89" spans="1:38">
      <c r="A89" s="103">
        <f t="shared" si="16"/>
        <v>1882</v>
      </c>
      <c r="B89" s="151">
        <v>137.66984987893463</v>
      </c>
      <c r="C89" s="96">
        <v>592</v>
      </c>
      <c r="D89" s="96"/>
      <c r="E89" s="150">
        <v>9539</v>
      </c>
      <c r="F89" s="96"/>
      <c r="G89" s="96"/>
      <c r="H89" s="97">
        <f t="shared" si="3"/>
        <v>23.255042209279498</v>
      </c>
      <c r="I89" s="96"/>
      <c r="J89" s="97">
        <f t="shared" si="2"/>
        <v>-5.6292045904234307</v>
      </c>
      <c r="K89" s="97">
        <v>12.607108546082681</v>
      </c>
      <c r="L89" s="96">
        <f t="shared" si="17"/>
        <v>1</v>
      </c>
      <c r="M89" s="96">
        <f t="shared" si="18"/>
        <v>0</v>
      </c>
      <c r="N89" s="96">
        <f t="shared" si="19"/>
        <v>0</v>
      </c>
      <c r="O89" s="96">
        <f t="shared" si="20"/>
        <v>0</v>
      </c>
      <c r="P89" s="97">
        <f t="shared" si="21"/>
        <v>-5.6292045904234307</v>
      </c>
      <c r="Q89" s="97" t="str">
        <f t="shared" si="21"/>
        <v>n.a.</v>
      </c>
      <c r="R89" s="97" t="str">
        <f t="shared" si="21"/>
        <v>n.a.</v>
      </c>
      <c r="S89" s="97" t="str">
        <f t="shared" si="21"/>
        <v>n.a.</v>
      </c>
      <c r="T89" s="97">
        <f t="shared" si="22"/>
        <v>12.607108546082681</v>
      </c>
      <c r="U89" s="97" t="str">
        <f t="shared" si="22"/>
        <v>n.a.</v>
      </c>
      <c r="V89" s="97" t="str">
        <f t="shared" si="22"/>
        <v>n.a.</v>
      </c>
      <c r="W89" s="97" t="str">
        <f t="shared" si="22"/>
        <v>n.a.</v>
      </c>
      <c r="X89" s="96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132"/>
      <c r="AK89" s="132"/>
      <c r="AL89" s="132"/>
    </row>
    <row r="90" spans="1:38">
      <c r="A90" s="103">
        <f t="shared" si="16"/>
        <v>1883</v>
      </c>
      <c r="B90" s="151">
        <v>159.00081513828238</v>
      </c>
      <c r="C90" s="96">
        <v>660</v>
      </c>
      <c r="D90" s="96"/>
      <c r="E90" s="150">
        <v>10951</v>
      </c>
      <c r="F90" s="96"/>
      <c r="G90" s="96"/>
      <c r="H90" s="97">
        <f t="shared" si="3"/>
        <v>24.09103259670945</v>
      </c>
      <c r="I90" s="96"/>
      <c r="J90" s="97">
        <f t="shared" si="2"/>
        <v>14.802390187650705</v>
      </c>
      <c r="K90" s="97">
        <v>1.1628550772377777</v>
      </c>
      <c r="L90" s="96">
        <f t="shared" si="17"/>
        <v>1</v>
      </c>
      <c r="M90" s="96">
        <f t="shared" si="18"/>
        <v>0</v>
      </c>
      <c r="N90" s="96">
        <f t="shared" si="19"/>
        <v>0</v>
      </c>
      <c r="O90" s="96">
        <f t="shared" si="20"/>
        <v>0</v>
      </c>
      <c r="P90" s="97">
        <f t="shared" si="21"/>
        <v>14.802390187650705</v>
      </c>
      <c r="Q90" s="97" t="str">
        <f t="shared" si="21"/>
        <v>n.a.</v>
      </c>
      <c r="R90" s="97" t="str">
        <f t="shared" si="21"/>
        <v>n.a.</v>
      </c>
      <c r="S90" s="97" t="str">
        <f t="shared" si="21"/>
        <v>n.a.</v>
      </c>
      <c r="T90" s="97">
        <f t="shared" si="22"/>
        <v>1.1628550772377777</v>
      </c>
      <c r="U90" s="97" t="str">
        <f t="shared" si="22"/>
        <v>n.a.</v>
      </c>
      <c r="V90" s="97" t="str">
        <f t="shared" si="22"/>
        <v>n.a.</v>
      </c>
      <c r="W90" s="97" t="str">
        <f t="shared" si="22"/>
        <v>n.a.</v>
      </c>
      <c r="X90" s="96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132"/>
      <c r="AK90" s="132"/>
      <c r="AL90" s="132"/>
    </row>
    <row r="91" spans="1:38">
      <c r="A91" s="103">
        <f t="shared" si="16"/>
        <v>1884</v>
      </c>
      <c r="B91" s="151">
        <v>190.03739066699242</v>
      </c>
      <c r="C91" s="96">
        <v>648</v>
      </c>
      <c r="D91" s="96"/>
      <c r="E91" s="150">
        <v>11000</v>
      </c>
      <c r="F91" s="96"/>
      <c r="G91" s="96"/>
      <c r="H91" s="97">
        <f t="shared" si="3"/>
        <v>29.326757818980315</v>
      </c>
      <c r="I91" s="96"/>
      <c r="J91" s="97">
        <f t="shared" si="2"/>
        <v>0.4474477216692474</v>
      </c>
      <c r="K91" s="97">
        <v>-8.9311859748532605</v>
      </c>
      <c r="L91" s="96">
        <f t="shared" si="17"/>
        <v>1</v>
      </c>
      <c r="M91" s="96">
        <f t="shared" si="18"/>
        <v>0</v>
      </c>
      <c r="N91" s="96">
        <f t="shared" si="19"/>
        <v>0</v>
      </c>
      <c r="O91" s="96">
        <f t="shared" si="20"/>
        <v>0</v>
      </c>
      <c r="P91" s="97">
        <f t="shared" si="21"/>
        <v>0.4474477216692474</v>
      </c>
      <c r="Q91" s="97" t="str">
        <f t="shared" si="21"/>
        <v>n.a.</v>
      </c>
      <c r="R91" s="97" t="str">
        <f t="shared" si="21"/>
        <v>n.a.</v>
      </c>
      <c r="S91" s="97" t="str">
        <f t="shared" si="21"/>
        <v>n.a.</v>
      </c>
      <c r="T91" s="97">
        <f t="shared" si="22"/>
        <v>-8.9311859748532605</v>
      </c>
      <c r="U91" s="97" t="str">
        <f t="shared" si="22"/>
        <v>n.a.</v>
      </c>
      <c r="V91" s="97" t="str">
        <f t="shared" si="22"/>
        <v>n.a.</v>
      </c>
      <c r="W91" s="97" t="str">
        <f t="shared" si="22"/>
        <v>n.a.</v>
      </c>
      <c r="X91" s="96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132"/>
      <c r="AK91" s="132"/>
      <c r="AL91" s="132"/>
    </row>
    <row r="92" spans="1:38">
      <c r="A92" s="103">
        <f t="shared" si="16"/>
        <v>1885</v>
      </c>
      <c r="B92" s="151">
        <v>216.10371623598243</v>
      </c>
      <c r="C92" s="96">
        <v>692</v>
      </c>
      <c r="D92" s="96"/>
      <c r="E92" s="150">
        <v>11719</v>
      </c>
      <c r="F92" s="96"/>
      <c r="G92" s="96"/>
      <c r="H92" s="97">
        <f t="shared" si="3"/>
        <v>31.228860727743125</v>
      </c>
      <c r="I92" s="96"/>
      <c r="J92" s="97">
        <f t="shared" si="2"/>
        <v>6.536363636363629</v>
      </c>
      <c r="K92" s="97">
        <v>12.120689966313488</v>
      </c>
      <c r="L92" s="96">
        <f t="shared" si="17"/>
        <v>0</v>
      </c>
      <c r="M92" s="96">
        <f t="shared" si="18"/>
        <v>1</v>
      </c>
      <c r="N92" s="96">
        <f t="shared" si="19"/>
        <v>0</v>
      </c>
      <c r="O92" s="96">
        <f t="shared" si="20"/>
        <v>0</v>
      </c>
      <c r="P92" s="97" t="str">
        <f t="shared" si="21"/>
        <v>n.a.</v>
      </c>
      <c r="Q92" s="97">
        <f t="shared" si="21"/>
        <v>6.536363636363629</v>
      </c>
      <c r="R92" s="97" t="str">
        <f t="shared" si="21"/>
        <v>n.a.</v>
      </c>
      <c r="S92" s="97" t="str">
        <f t="shared" si="21"/>
        <v>n.a.</v>
      </c>
      <c r="T92" s="97" t="str">
        <f t="shared" si="22"/>
        <v>n.a.</v>
      </c>
      <c r="U92" s="97">
        <f t="shared" si="22"/>
        <v>12.120689966313488</v>
      </c>
      <c r="V92" s="97" t="str">
        <f t="shared" si="22"/>
        <v>n.a.</v>
      </c>
      <c r="W92" s="97" t="str">
        <f t="shared" si="22"/>
        <v>n.a.</v>
      </c>
      <c r="X92" s="96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132"/>
      <c r="AK92" s="132"/>
      <c r="AL92" s="132"/>
    </row>
    <row r="93" spans="1:38">
      <c r="A93" s="103">
        <f t="shared" si="16"/>
        <v>1886</v>
      </c>
      <c r="B93" s="151">
        <v>232.61003459196104</v>
      </c>
      <c r="C93" s="96">
        <v>680</v>
      </c>
      <c r="D93" s="96"/>
      <c r="E93" s="150">
        <v>11867</v>
      </c>
      <c r="F93" s="96"/>
      <c r="G93" s="96"/>
      <c r="H93" s="97">
        <f t="shared" si="3"/>
        <v>34.207358028229564</v>
      </c>
      <c r="I93" s="96"/>
      <c r="J93" s="97">
        <f t="shared" si="2"/>
        <v>1.2629063913303096</v>
      </c>
      <c r="K93" s="97">
        <v>9.5233689124909482E-2</v>
      </c>
      <c r="L93" s="96">
        <f t="shared" si="17"/>
        <v>0</v>
      </c>
      <c r="M93" s="96">
        <f t="shared" si="18"/>
        <v>1</v>
      </c>
      <c r="N93" s="96">
        <f t="shared" si="19"/>
        <v>0</v>
      </c>
      <c r="O93" s="96">
        <f t="shared" si="20"/>
        <v>0</v>
      </c>
      <c r="P93" s="97" t="str">
        <f t="shared" si="21"/>
        <v>n.a.</v>
      </c>
      <c r="Q93" s="97">
        <f t="shared" si="21"/>
        <v>1.2629063913303096</v>
      </c>
      <c r="R93" s="97" t="str">
        <f t="shared" si="21"/>
        <v>n.a.</v>
      </c>
      <c r="S93" s="97" t="str">
        <f t="shared" si="21"/>
        <v>n.a.</v>
      </c>
      <c r="T93" s="97" t="str">
        <f t="shared" si="22"/>
        <v>n.a.</v>
      </c>
      <c r="U93" s="97">
        <f t="shared" si="22"/>
        <v>9.5233689124909482E-2</v>
      </c>
      <c r="V93" s="97" t="str">
        <f t="shared" si="22"/>
        <v>n.a.</v>
      </c>
      <c r="W93" s="97" t="str">
        <f t="shared" si="22"/>
        <v>n.a.</v>
      </c>
      <c r="X93" s="96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132"/>
      <c r="AK93" s="132"/>
      <c r="AL93" s="132"/>
    </row>
    <row r="94" spans="1:38">
      <c r="A94" s="103">
        <f t="shared" si="16"/>
        <v>1887</v>
      </c>
      <c r="B94" s="151">
        <v>244.4172201901975</v>
      </c>
      <c r="C94" s="96">
        <v>752</v>
      </c>
      <c r="D94" s="96"/>
      <c r="E94" s="150">
        <v>13131</v>
      </c>
      <c r="F94" s="96"/>
      <c r="G94" s="96"/>
      <c r="H94" s="97">
        <f t="shared" si="3"/>
        <v>32.502289918909241</v>
      </c>
      <c r="I94" s="96"/>
      <c r="J94" s="97">
        <f t="shared" si="2"/>
        <v>10.651386197016933</v>
      </c>
      <c r="K94" s="97">
        <v>-7.8845013009097507</v>
      </c>
      <c r="L94" s="96">
        <f t="shared" si="17"/>
        <v>0</v>
      </c>
      <c r="M94" s="96">
        <f t="shared" si="18"/>
        <v>1</v>
      </c>
      <c r="N94" s="96">
        <f t="shared" si="19"/>
        <v>0</v>
      </c>
      <c r="O94" s="96">
        <f t="shared" si="20"/>
        <v>0</v>
      </c>
      <c r="P94" s="97" t="str">
        <f t="shared" si="21"/>
        <v>n.a.</v>
      </c>
      <c r="Q94" s="97">
        <f t="shared" si="21"/>
        <v>10.651386197016933</v>
      </c>
      <c r="R94" s="97" t="str">
        <f t="shared" si="21"/>
        <v>n.a.</v>
      </c>
      <c r="S94" s="97" t="str">
        <f t="shared" si="21"/>
        <v>n.a.</v>
      </c>
      <c r="T94" s="97" t="str">
        <f t="shared" si="22"/>
        <v>n.a.</v>
      </c>
      <c r="U94" s="97">
        <f t="shared" si="22"/>
        <v>-7.8845013009097507</v>
      </c>
      <c r="V94" s="97" t="str">
        <f t="shared" si="22"/>
        <v>n.a.</v>
      </c>
      <c r="W94" s="97" t="str">
        <f t="shared" si="22"/>
        <v>n.a.</v>
      </c>
      <c r="X94" s="96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132"/>
      <c r="AK94" s="132"/>
      <c r="AL94" s="132"/>
    </row>
    <row r="95" spans="1:38">
      <c r="A95" s="103">
        <f t="shared" si="16"/>
        <v>1888</v>
      </c>
      <c r="B95" s="151">
        <v>253.93733333333336</v>
      </c>
      <c r="C95" s="96">
        <v>772</v>
      </c>
      <c r="D95" s="96"/>
      <c r="E95" s="150">
        <v>13205</v>
      </c>
      <c r="F95" s="96"/>
      <c r="G95" s="96"/>
      <c r="H95" s="97">
        <f t="shared" si="3"/>
        <v>32.893436960276347</v>
      </c>
      <c r="I95" s="96"/>
      <c r="J95" s="97">
        <f t="shared" si="2"/>
        <v>0.56355190008376965</v>
      </c>
      <c r="K95" s="97">
        <v>0.691517558992222</v>
      </c>
      <c r="L95" s="96">
        <f t="shared" si="17"/>
        <v>0</v>
      </c>
      <c r="M95" s="96">
        <f t="shared" si="18"/>
        <v>1</v>
      </c>
      <c r="N95" s="96">
        <f t="shared" si="19"/>
        <v>0</v>
      </c>
      <c r="O95" s="96">
        <f t="shared" si="20"/>
        <v>0</v>
      </c>
      <c r="P95" s="97" t="str">
        <f t="shared" si="21"/>
        <v>n.a.</v>
      </c>
      <c r="Q95" s="97">
        <f t="shared" si="21"/>
        <v>0.56355190008376965</v>
      </c>
      <c r="R95" s="97" t="str">
        <f t="shared" si="21"/>
        <v>n.a.</v>
      </c>
      <c r="S95" s="97" t="str">
        <f t="shared" si="21"/>
        <v>n.a.</v>
      </c>
      <c r="T95" s="97" t="str">
        <f t="shared" si="22"/>
        <v>n.a.</v>
      </c>
      <c r="U95" s="97">
        <f t="shared" si="22"/>
        <v>0.691517558992222</v>
      </c>
      <c r="V95" s="97" t="str">
        <f t="shared" si="22"/>
        <v>n.a.</v>
      </c>
      <c r="W95" s="97" t="str">
        <f t="shared" si="22"/>
        <v>n.a.</v>
      </c>
      <c r="X95" s="96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132"/>
      <c r="AK95" s="132"/>
      <c r="AL95" s="132"/>
    </row>
    <row r="96" spans="1:38">
      <c r="A96" s="103">
        <f t="shared" si="16"/>
        <v>1889</v>
      </c>
      <c r="B96" s="151">
        <v>272.37498118668589</v>
      </c>
      <c r="C96" s="96">
        <v>848</v>
      </c>
      <c r="D96" s="96"/>
      <c r="E96" s="150">
        <v>14345</v>
      </c>
      <c r="F96" s="96"/>
      <c r="G96" s="96"/>
      <c r="H96" s="97">
        <f t="shared" si="3"/>
        <v>32.119691177675222</v>
      </c>
      <c r="I96" s="96"/>
      <c r="J96" s="97">
        <f t="shared" si="2"/>
        <v>8.6330935251798468</v>
      </c>
      <c r="K96" s="97">
        <v>-1.4875753990132443</v>
      </c>
      <c r="L96" s="96">
        <f t="shared" si="17"/>
        <v>0</v>
      </c>
      <c r="M96" s="96">
        <f t="shared" si="18"/>
        <v>1</v>
      </c>
      <c r="N96" s="96">
        <f t="shared" si="19"/>
        <v>0</v>
      </c>
      <c r="O96" s="96">
        <f t="shared" si="20"/>
        <v>0</v>
      </c>
      <c r="P96" s="97" t="str">
        <f t="shared" si="21"/>
        <v>n.a.</v>
      </c>
      <c r="Q96" s="97">
        <f t="shared" si="21"/>
        <v>8.6330935251798468</v>
      </c>
      <c r="R96" s="97" t="str">
        <f t="shared" si="21"/>
        <v>n.a.</v>
      </c>
      <c r="S96" s="97" t="str">
        <f t="shared" si="21"/>
        <v>n.a.</v>
      </c>
      <c r="T96" s="97" t="str">
        <f t="shared" si="22"/>
        <v>n.a.</v>
      </c>
      <c r="U96" s="97">
        <f t="shared" si="22"/>
        <v>-1.4875753990132443</v>
      </c>
      <c r="V96" s="97" t="str">
        <f t="shared" si="22"/>
        <v>n.a.</v>
      </c>
      <c r="W96" s="97" t="str">
        <f t="shared" si="22"/>
        <v>n.a.</v>
      </c>
      <c r="X96" s="96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132"/>
      <c r="AK96" s="132"/>
      <c r="AL96" s="132"/>
    </row>
    <row r="97" spans="1:38">
      <c r="A97" s="103">
        <f t="shared" si="16"/>
        <v>1890</v>
      </c>
      <c r="B97" s="151">
        <v>285.82386146766771</v>
      </c>
      <c r="C97" s="96">
        <v>824</v>
      </c>
      <c r="D97" s="96"/>
      <c r="E97" s="150">
        <v>13850</v>
      </c>
      <c r="F97" s="96"/>
      <c r="G97" s="96"/>
      <c r="H97" s="97">
        <f t="shared" si="3"/>
        <v>34.687361828600451</v>
      </c>
      <c r="I97" s="96"/>
      <c r="J97" s="97">
        <f t="shared" si="2"/>
        <v>-3.4506796793307815</v>
      </c>
      <c r="K97" s="97">
        <v>-4.904343482978704</v>
      </c>
      <c r="L97" s="96">
        <f t="shared" si="17"/>
        <v>0</v>
      </c>
      <c r="M97" s="96">
        <f t="shared" si="18"/>
        <v>1</v>
      </c>
      <c r="N97" s="96">
        <f t="shared" si="19"/>
        <v>0</v>
      </c>
      <c r="O97" s="96">
        <f t="shared" si="20"/>
        <v>0</v>
      </c>
      <c r="P97" s="97" t="str">
        <f t="shared" si="21"/>
        <v>n.a.</v>
      </c>
      <c r="Q97" s="97">
        <f t="shared" si="21"/>
        <v>-3.4506796793307815</v>
      </c>
      <c r="R97" s="97" t="str">
        <f t="shared" si="21"/>
        <v>n.a.</v>
      </c>
      <c r="S97" s="97" t="str">
        <f t="shared" si="21"/>
        <v>n.a.</v>
      </c>
      <c r="T97" s="97" t="str">
        <f t="shared" si="22"/>
        <v>n.a.</v>
      </c>
      <c r="U97" s="97">
        <f t="shared" si="22"/>
        <v>-4.904343482978704</v>
      </c>
      <c r="V97" s="97" t="str">
        <f t="shared" si="22"/>
        <v>n.a.</v>
      </c>
      <c r="W97" s="97" t="str">
        <f t="shared" si="22"/>
        <v>n.a.</v>
      </c>
      <c r="X97" s="96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132"/>
      <c r="AK97" s="132"/>
      <c r="AL97" s="132"/>
    </row>
    <row r="98" spans="1:38">
      <c r="A98" s="103">
        <f t="shared" si="16"/>
        <v>1891</v>
      </c>
      <c r="B98" s="151">
        <v>303.18517335898053</v>
      </c>
      <c r="C98" s="96">
        <v>812</v>
      </c>
      <c r="D98" s="96"/>
      <c r="E98" s="150">
        <v>14914</v>
      </c>
      <c r="F98" s="96"/>
      <c r="G98" s="96"/>
      <c r="H98" s="97">
        <f t="shared" si="3"/>
        <v>37.338075536820263</v>
      </c>
      <c r="I98" s="96"/>
      <c r="J98" s="97">
        <f t="shared" si="2"/>
        <v>7.6823104693140687</v>
      </c>
      <c r="K98" s="97">
        <v>4.3164369678202039</v>
      </c>
      <c r="L98" s="96">
        <f t="shared" si="17"/>
        <v>0</v>
      </c>
      <c r="M98" s="96">
        <f t="shared" si="18"/>
        <v>1</v>
      </c>
      <c r="N98" s="96">
        <f t="shared" si="19"/>
        <v>0</v>
      </c>
      <c r="O98" s="96">
        <f t="shared" si="20"/>
        <v>0</v>
      </c>
      <c r="P98" s="97" t="str">
        <f t="shared" si="21"/>
        <v>n.a.</v>
      </c>
      <c r="Q98" s="97">
        <f t="shared" si="21"/>
        <v>7.6823104693140687</v>
      </c>
      <c r="R98" s="97" t="str">
        <f t="shared" si="21"/>
        <v>n.a.</v>
      </c>
      <c r="S98" s="97" t="str">
        <f t="shared" si="21"/>
        <v>n.a.</v>
      </c>
      <c r="T98" s="97" t="str">
        <f t="shared" si="22"/>
        <v>n.a.</v>
      </c>
      <c r="U98" s="97">
        <f t="shared" si="22"/>
        <v>4.3164369678202039</v>
      </c>
      <c r="V98" s="97" t="str">
        <f t="shared" si="22"/>
        <v>n.a.</v>
      </c>
      <c r="W98" s="97" t="str">
        <f t="shared" si="22"/>
        <v>n.a.</v>
      </c>
      <c r="X98" s="96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132"/>
      <c r="AK98" s="132"/>
      <c r="AL98" s="132"/>
    </row>
    <row r="99" spans="1:38">
      <c r="A99" s="103">
        <f t="shared" si="16"/>
        <v>1892</v>
      </c>
      <c r="B99" s="151">
        <v>301.44231800766278</v>
      </c>
      <c r="C99" s="96">
        <v>684</v>
      </c>
      <c r="D99" s="96"/>
      <c r="E99" s="150">
        <v>13081</v>
      </c>
      <c r="F99" s="96"/>
      <c r="G99" s="96"/>
      <c r="H99" s="97">
        <f t="shared" si="3"/>
        <v>44.070514328605668</v>
      </c>
      <c r="I99" s="96"/>
      <c r="J99" s="97">
        <f t="shared" si="2"/>
        <v>-12.290465334584955</v>
      </c>
      <c r="K99" s="97">
        <v>-6.8164837785444403</v>
      </c>
      <c r="L99" s="96">
        <f t="shared" si="17"/>
        <v>0</v>
      </c>
      <c r="M99" s="96">
        <f t="shared" si="18"/>
        <v>1</v>
      </c>
      <c r="N99" s="96">
        <f t="shared" si="19"/>
        <v>0</v>
      </c>
      <c r="O99" s="96">
        <f t="shared" si="20"/>
        <v>0</v>
      </c>
      <c r="P99" s="97" t="str">
        <f t="shared" si="21"/>
        <v>n.a.</v>
      </c>
      <c r="Q99" s="97">
        <f t="shared" si="21"/>
        <v>-12.290465334584955</v>
      </c>
      <c r="R99" s="97" t="str">
        <f t="shared" si="21"/>
        <v>n.a.</v>
      </c>
      <c r="S99" s="97" t="str">
        <f t="shared" si="21"/>
        <v>n.a.</v>
      </c>
      <c r="T99" s="97" t="str">
        <f t="shared" si="22"/>
        <v>n.a.</v>
      </c>
      <c r="U99" s="97">
        <f t="shared" si="22"/>
        <v>-6.8164837785444403</v>
      </c>
      <c r="V99" s="97" t="str">
        <f t="shared" si="22"/>
        <v>n.a.</v>
      </c>
      <c r="W99" s="97" t="str">
        <f t="shared" si="22"/>
        <v>n.a.</v>
      </c>
      <c r="X99" s="96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132"/>
      <c r="AK99" s="132"/>
      <c r="AL99" s="132"/>
    </row>
    <row r="100" spans="1:38">
      <c r="A100" s="103">
        <f t="shared" si="16"/>
        <v>1893</v>
      </c>
      <c r="B100" s="151">
        <v>316.46331456077019</v>
      </c>
      <c r="C100" s="96">
        <v>612</v>
      </c>
      <c r="D100" s="96"/>
      <c r="E100" s="150">
        <v>12362</v>
      </c>
      <c r="F100" s="96"/>
      <c r="G100" s="96"/>
      <c r="H100" s="97">
        <f t="shared" si="3"/>
        <v>51.709691921694478</v>
      </c>
      <c r="I100" s="96"/>
      <c r="J100" s="97">
        <f t="shared" si="2"/>
        <v>-5.496521672654997</v>
      </c>
      <c r="K100" s="97">
        <v>-4.8877163652373952</v>
      </c>
      <c r="L100" s="96">
        <f t="shared" si="17"/>
        <v>0</v>
      </c>
      <c r="M100" s="96">
        <f t="shared" si="18"/>
        <v>1</v>
      </c>
      <c r="N100" s="96">
        <f t="shared" si="19"/>
        <v>0</v>
      </c>
      <c r="O100" s="96">
        <f t="shared" si="20"/>
        <v>0</v>
      </c>
      <c r="P100" s="97" t="str">
        <f t="shared" si="21"/>
        <v>n.a.</v>
      </c>
      <c r="Q100" s="97">
        <f t="shared" si="21"/>
        <v>-5.496521672654997</v>
      </c>
      <c r="R100" s="97" t="str">
        <f t="shared" si="21"/>
        <v>n.a.</v>
      </c>
      <c r="S100" s="97" t="str">
        <f t="shared" si="21"/>
        <v>n.a.</v>
      </c>
      <c r="T100" s="97" t="str">
        <f t="shared" si="22"/>
        <v>n.a.</v>
      </c>
      <c r="U100" s="97">
        <f t="shared" si="22"/>
        <v>-4.8877163652373952</v>
      </c>
      <c r="V100" s="97" t="str">
        <f t="shared" si="22"/>
        <v>n.a.</v>
      </c>
      <c r="W100" s="97" t="str">
        <f t="shared" si="22"/>
        <v>n.a.</v>
      </c>
      <c r="X100" s="96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132"/>
      <c r="AK100" s="132"/>
      <c r="AL100" s="132"/>
    </row>
    <row r="101" spans="1:38">
      <c r="A101" s="103">
        <f t="shared" si="16"/>
        <v>1894</v>
      </c>
      <c r="B101" s="151">
        <v>324.75978441369267</v>
      </c>
      <c r="C101" s="96">
        <v>592</v>
      </c>
      <c r="D101" s="96"/>
      <c r="E101" s="150">
        <v>12784</v>
      </c>
      <c r="F101" s="96"/>
      <c r="G101" s="96"/>
      <c r="H101" s="97">
        <f t="shared" si="3"/>
        <v>54.85807169150214</v>
      </c>
      <c r="I101" s="96"/>
      <c r="J101" s="97">
        <f t="shared" si="2"/>
        <v>3.4136871056463347</v>
      </c>
      <c r="K101" s="97">
        <v>-5.4210030054240352</v>
      </c>
      <c r="L101" s="96">
        <f t="shared" si="17"/>
        <v>0</v>
      </c>
      <c r="M101" s="96">
        <f t="shared" si="18"/>
        <v>1</v>
      </c>
      <c r="N101" s="96">
        <f t="shared" si="19"/>
        <v>0</v>
      </c>
      <c r="O101" s="96">
        <f t="shared" si="20"/>
        <v>0</v>
      </c>
      <c r="P101" s="97" t="str">
        <f t="shared" si="21"/>
        <v>n.a.</v>
      </c>
      <c r="Q101" s="97">
        <f t="shared" si="21"/>
        <v>3.4136871056463347</v>
      </c>
      <c r="R101" s="97" t="str">
        <f t="shared" si="21"/>
        <v>n.a.</v>
      </c>
      <c r="S101" s="97" t="str">
        <f t="shared" si="21"/>
        <v>n.a.</v>
      </c>
      <c r="T101" s="97" t="str">
        <f t="shared" si="22"/>
        <v>n.a.</v>
      </c>
      <c r="U101" s="97">
        <f t="shared" si="22"/>
        <v>-5.4210030054240352</v>
      </c>
      <c r="V101" s="97" t="str">
        <f t="shared" si="22"/>
        <v>n.a.</v>
      </c>
      <c r="W101" s="97" t="str">
        <f t="shared" si="22"/>
        <v>n.a.</v>
      </c>
      <c r="X101" s="96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132"/>
      <c r="AK101" s="132"/>
      <c r="AL101" s="132"/>
    </row>
    <row r="102" spans="1:38">
      <c r="A102" s="103">
        <f t="shared" si="16"/>
        <v>1895</v>
      </c>
      <c r="B102" s="151">
        <v>338.88219859189121</v>
      </c>
      <c r="C102" s="96">
        <v>564</v>
      </c>
      <c r="D102" s="96"/>
      <c r="E102" s="150">
        <v>12066</v>
      </c>
      <c r="F102" s="96"/>
      <c r="G102" s="96"/>
      <c r="H102" s="97">
        <f t="shared" si="3"/>
        <v>60.08549620423603</v>
      </c>
      <c r="I102" s="96"/>
      <c r="J102" s="97">
        <f t="shared" ref="J102:J165" si="23">100*(E102/E101-1)</f>
        <v>-5.616395494367965</v>
      </c>
      <c r="K102" s="97">
        <v>0.38711147432375237</v>
      </c>
      <c r="L102" s="96">
        <f t="shared" si="17"/>
        <v>0</v>
      </c>
      <c r="M102" s="96">
        <f t="shared" si="18"/>
        <v>0</v>
      </c>
      <c r="N102" s="96">
        <f t="shared" si="19"/>
        <v>1</v>
      </c>
      <c r="O102" s="96">
        <f t="shared" si="20"/>
        <v>0</v>
      </c>
      <c r="P102" s="97" t="str">
        <f t="shared" si="21"/>
        <v>n.a.</v>
      </c>
      <c r="Q102" s="97" t="str">
        <f t="shared" si="21"/>
        <v>n.a.</v>
      </c>
      <c r="R102" s="97">
        <f t="shared" si="21"/>
        <v>-5.616395494367965</v>
      </c>
      <c r="S102" s="97" t="str">
        <f t="shared" si="21"/>
        <v>n.a.</v>
      </c>
      <c r="T102" s="97" t="str">
        <f t="shared" si="22"/>
        <v>n.a.</v>
      </c>
      <c r="U102" s="97" t="str">
        <f t="shared" si="22"/>
        <v>n.a.</v>
      </c>
      <c r="V102" s="97">
        <f t="shared" si="22"/>
        <v>0.38711147432375237</v>
      </c>
      <c r="W102" s="97" t="str">
        <f t="shared" si="22"/>
        <v>n.a.</v>
      </c>
      <c r="X102" s="96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132"/>
      <c r="AK102" s="132"/>
      <c r="AL102" s="132"/>
    </row>
    <row r="103" spans="1:38">
      <c r="A103" s="103">
        <f t="shared" si="16"/>
        <v>1896</v>
      </c>
      <c r="B103" s="151">
        <v>342.028805811138</v>
      </c>
      <c r="C103" s="96">
        <v>640</v>
      </c>
      <c r="D103" s="96"/>
      <c r="E103" s="150">
        <v>12982</v>
      </c>
      <c r="F103" s="96"/>
      <c r="G103" s="96"/>
      <c r="H103" s="97">
        <f t="shared" si="3"/>
        <v>53.442000907990312</v>
      </c>
      <c r="I103" s="96"/>
      <c r="J103" s="97">
        <f t="shared" si="23"/>
        <v>7.5915796452842743</v>
      </c>
      <c r="K103" s="97">
        <v>3.0072008893322737</v>
      </c>
      <c r="L103" s="96">
        <f t="shared" si="17"/>
        <v>0</v>
      </c>
      <c r="M103" s="96">
        <f t="shared" si="18"/>
        <v>1</v>
      </c>
      <c r="N103" s="96">
        <f t="shared" si="19"/>
        <v>0</v>
      </c>
      <c r="O103" s="96">
        <f t="shared" si="20"/>
        <v>0</v>
      </c>
      <c r="P103" s="97" t="str">
        <f t="shared" si="21"/>
        <v>n.a.</v>
      </c>
      <c r="Q103" s="97">
        <f t="shared" si="21"/>
        <v>7.5915796452842743</v>
      </c>
      <c r="R103" s="97" t="str">
        <f t="shared" si="21"/>
        <v>n.a.</v>
      </c>
      <c r="S103" s="97" t="str">
        <f t="shared" si="21"/>
        <v>n.a.</v>
      </c>
      <c r="T103" s="97" t="str">
        <f t="shared" si="22"/>
        <v>n.a.</v>
      </c>
      <c r="U103" s="97">
        <f t="shared" si="22"/>
        <v>3.0072008893322737</v>
      </c>
      <c r="V103" s="97" t="str">
        <f t="shared" si="22"/>
        <v>n.a.</v>
      </c>
      <c r="W103" s="97" t="str">
        <f t="shared" si="22"/>
        <v>n.a.</v>
      </c>
      <c r="X103" s="96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132"/>
      <c r="AK103" s="132"/>
      <c r="AL103" s="132"/>
    </row>
    <row r="104" spans="1:38">
      <c r="A104" s="103">
        <f t="shared" si="16"/>
        <v>1897</v>
      </c>
      <c r="B104" s="151">
        <v>355.75946640701073</v>
      </c>
      <c r="C104" s="96">
        <v>612</v>
      </c>
      <c r="D104" s="96"/>
      <c r="E104" s="150">
        <v>12264</v>
      </c>
      <c r="F104" s="112"/>
      <c r="G104" s="96"/>
      <c r="H104" s="97">
        <f t="shared" si="3"/>
        <v>58.130631765851433</v>
      </c>
      <c r="I104" s="96"/>
      <c r="J104" s="97">
        <f t="shared" si="23"/>
        <v>-5.5307348636573721</v>
      </c>
      <c r="K104" s="97">
        <v>0.52680466336960663</v>
      </c>
      <c r="L104" s="96">
        <f t="shared" si="17"/>
        <v>0</v>
      </c>
      <c r="M104" s="96">
        <f t="shared" si="18"/>
        <v>1</v>
      </c>
      <c r="N104" s="96">
        <f t="shared" si="19"/>
        <v>0</v>
      </c>
      <c r="O104" s="96">
        <f t="shared" si="20"/>
        <v>0</v>
      </c>
      <c r="P104" s="97" t="str">
        <f t="shared" si="21"/>
        <v>n.a.</v>
      </c>
      <c r="Q104" s="97">
        <f t="shared" si="21"/>
        <v>-5.5307348636573721</v>
      </c>
      <c r="R104" s="97" t="str">
        <f t="shared" si="21"/>
        <v>n.a.</v>
      </c>
      <c r="S104" s="97" t="str">
        <f t="shared" si="21"/>
        <v>n.a.</v>
      </c>
      <c r="T104" s="97" t="str">
        <f t="shared" si="22"/>
        <v>n.a.</v>
      </c>
      <c r="U104" s="97">
        <f t="shared" si="22"/>
        <v>0.52680466336960663</v>
      </c>
      <c r="V104" s="97" t="str">
        <f t="shared" si="22"/>
        <v>n.a.</v>
      </c>
      <c r="W104" s="97" t="str">
        <f t="shared" si="22"/>
        <v>n.a.</v>
      </c>
      <c r="X104" s="96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132"/>
      <c r="AK104" s="132"/>
      <c r="AL104" s="132"/>
    </row>
    <row r="105" spans="1:38">
      <c r="A105" s="103">
        <f t="shared" si="16"/>
        <v>1898</v>
      </c>
      <c r="B105" s="151">
        <v>363.81482233502533</v>
      </c>
      <c r="C105" s="96">
        <v>712</v>
      </c>
      <c r="D105" s="96"/>
      <c r="E105" s="150">
        <v>14172</v>
      </c>
      <c r="F105" s="112"/>
      <c r="G105" s="96"/>
      <c r="H105" s="97">
        <f t="shared" si="3"/>
        <v>51.097587406604681</v>
      </c>
      <c r="I105" s="96"/>
      <c r="J105" s="97">
        <f t="shared" si="23"/>
        <v>15.557729941291587</v>
      </c>
      <c r="K105" s="97">
        <v>-5.5080016831779433E-2</v>
      </c>
      <c r="L105" s="96">
        <f t="shared" si="17"/>
        <v>0</v>
      </c>
      <c r="M105" s="96">
        <f t="shared" si="18"/>
        <v>1</v>
      </c>
      <c r="N105" s="96">
        <f t="shared" si="19"/>
        <v>0</v>
      </c>
      <c r="O105" s="96">
        <f t="shared" si="20"/>
        <v>0</v>
      </c>
      <c r="P105" s="97" t="str">
        <f t="shared" si="21"/>
        <v>n.a.</v>
      </c>
      <c r="Q105" s="97">
        <f t="shared" si="21"/>
        <v>15.557729941291587</v>
      </c>
      <c r="R105" s="97" t="str">
        <f t="shared" si="21"/>
        <v>n.a.</v>
      </c>
      <c r="S105" s="97" t="str">
        <f t="shared" si="21"/>
        <v>n.a.</v>
      </c>
      <c r="T105" s="97" t="str">
        <f t="shared" si="22"/>
        <v>n.a.</v>
      </c>
      <c r="U105" s="97">
        <f t="shared" si="22"/>
        <v>-5.5080016831779433E-2</v>
      </c>
      <c r="V105" s="97" t="str">
        <f t="shared" si="22"/>
        <v>n.a.</v>
      </c>
      <c r="W105" s="97" t="str">
        <f t="shared" si="22"/>
        <v>n.a.</v>
      </c>
      <c r="X105" s="96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132"/>
      <c r="AK105" s="132"/>
      <c r="AL105" s="132"/>
    </row>
    <row r="106" spans="1:38">
      <c r="A106" s="103">
        <f t="shared" si="16"/>
        <v>1899</v>
      </c>
      <c r="B106" s="151">
        <v>372.27615373388466</v>
      </c>
      <c r="C106" s="96">
        <v>724</v>
      </c>
      <c r="D106" s="96"/>
      <c r="E106" s="150">
        <v>14172</v>
      </c>
      <c r="F106" s="112"/>
      <c r="G106" s="96"/>
      <c r="H106" s="97">
        <f t="shared" si="3"/>
        <v>51.419358250536554</v>
      </c>
      <c r="I106" s="96"/>
      <c r="J106" s="97">
        <f t="shared" si="23"/>
        <v>0</v>
      </c>
      <c r="K106" s="97">
        <v>1.5279758474343239</v>
      </c>
      <c r="L106" s="96">
        <f t="shared" si="17"/>
        <v>0</v>
      </c>
      <c r="M106" s="96">
        <f t="shared" si="18"/>
        <v>1</v>
      </c>
      <c r="N106" s="96">
        <f t="shared" si="19"/>
        <v>0</v>
      </c>
      <c r="O106" s="96">
        <f t="shared" si="20"/>
        <v>0</v>
      </c>
      <c r="P106" s="97" t="str">
        <f t="shared" si="21"/>
        <v>n.a.</v>
      </c>
      <c r="Q106" s="97">
        <f t="shared" si="21"/>
        <v>0</v>
      </c>
      <c r="R106" s="97" t="str">
        <f t="shared" si="21"/>
        <v>n.a.</v>
      </c>
      <c r="S106" s="97" t="str">
        <f t="shared" si="21"/>
        <v>n.a.</v>
      </c>
      <c r="T106" s="97" t="str">
        <f t="shared" si="22"/>
        <v>n.a.</v>
      </c>
      <c r="U106" s="97">
        <f t="shared" si="22"/>
        <v>1.5279758474343239</v>
      </c>
      <c r="V106" s="97" t="str">
        <f t="shared" si="22"/>
        <v>n.a.</v>
      </c>
      <c r="W106" s="97" t="str">
        <f t="shared" si="22"/>
        <v>n.a.</v>
      </c>
      <c r="X106" s="96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132"/>
      <c r="AK106" s="132"/>
      <c r="AL106" s="132"/>
    </row>
    <row r="107" spans="1:38">
      <c r="A107" s="103">
        <f t="shared" si="16"/>
        <v>1900</v>
      </c>
      <c r="B107" s="151">
        <v>384.86834098680998</v>
      </c>
      <c r="C107" s="96">
        <v>756</v>
      </c>
      <c r="D107" s="96"/>
      <c r="E107" s="150">
        <v>15014</v>
      </c>
      <c r="F107" s="112"/>
      <c r="G107" s="96"/>
      <c r="H107" s="97">
        <f t="shared" si="3"/>
        <v>50.908510712541002</v>
      </c>
      <c r="I107" s="96"/>
      <c r="J107" s="97">
        <f t="shared" si="23"/>
        <v>5.9412926898108953</v>
      </c>
      <c r="K107" s="97">
        <v>-2.8012319023795458</v>
      </c>
      <c r="L107" s="96">
        <f t="shared" si="17"/>
        <v>0</v>
      </c>
      <c r="M107" s="96">
        <f t="shared" si="18"/>
        <v>1</v>
      </c>
      <c r="N107" s="96">
        <f t="shared" si="19"/>
        <v>0</v>
      </c>
      <c r="O107" s="96">
        <f t="shared" si="20"/>
        <v>0</v>
      </c>
      <c r="P107" s="97" t="str">
        <f t="shared" si="21"/>
        <v>n.a.</v>
      </c>
      <c r="Q107" s="97">
        <f t="shared" si="21"/>
        <v>5.9412926898108953</v>
      </c>
      <c r="R107" s="97" t="str">
        <f t="shared" si="21"/>
        <v>n.a.</v>
      </c>
      <c r="S107" s="97" t="str">
        <f t="shared" si="21"/>
        <v>n.a.</v>
      </c>
      <c r="T107" s="97" t="str">
        <f t="shared" si="22"/>
        <v>n.a.</v>
      </c>
      <c r="U107" s="97">
        <f t="shared" si="22"/>
        <v>-2.8012319023795458</v>
      </c>
      <c r="V107" s="97" t="str">
        <f t="shared" si="22"/>
        <v>n.a.</v>
      </c>
      <c r="W107" s="97" t="str">
        <f t="shared" si="22"/>
        <v>n.a.</v>
      </c>
      <c r="X107" s="96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132"/>
      <c r="AK107" s="132"/>
      <c r="AL107" s="132"/>
    </row>
    <row r="108" spans="1:38">
      <c r="A108" s="103">
        <f t="shared" si="16"/>
        <v>1901</v>
      </c>
      <c r="B108" s="151">
        <v>391.91525169409488</v>
      </c>
      <c r="C108" s="96">
        <v>838</v>
      </c>
      <c r="D108" s="96"/>
      <c r="E108" s="150">
        <v>14568</v>
      </c>
      <c r="F108" s="112"/>
      <c r="G108" s="96"/>
      <c r="H108" s="97">
        <f t="shared" si="3"/>
        <v>46.767929796431375</v>
      </c>
      <c r="I108" s="96"/>
      <c r="J108" s="97">
        <f t="shared" si="23"/>
        <v>-2.9705608099107494</v>
      </c>
      <c r="K108" s="97">
        <v>1.9771413916072194</v>
      </c>
      <c r="L108" s="96">
        <f t="shared" si="17"/>
        <v>0</v>
      </c>
      <c r="M108" s="96">
        <f t="shared" si="18"/>
        <v>1</v>
      </c>
      <c r="N108" s="96">
        <f t="shared" si="19"/>
        <v>0</v>
      </c>
      <c r="O108" s="96">
        <f t="shared" si="20"/>
        <v>0</v>
      </c>
      <c r="P108" s="97" t="str">
        <f t="shared" si="21"/>
        <v>n.a.</v>
      </c>
      <c r="Q108" s="97">
        <f t="shared" si="21"/>
        <v>-2.9705608099107494</v>
      </c>
      <c r="R108" s="97" t="str">
        <f t="shared" si="21"/>
        <v>n.a.</v>
      </c>
      <c r="S108" s="97" t="str">
        <f t="shared" si="21"/>
        <v>n.a.</v>
      </c>
      <c r="T108" s="97" t="str">
        <f t="shared" si="22"/>
        <v>n.a.</v>
      </c>
      <c r="U108" s="97">
        <f t="shared" si="22"/>
        <v>1.9771413916072194</v>
      </c>
      <c r="V108" s="97" t="str">
        <f t="shared" si="22"/>
        <v>n.a.</v>
      </c>
      <c r="W108" s="97" t="str">
        <f t="shared" si="22"/>
        <v>n.a.</v>
      </c>
      <c r="X108" s="96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132"/>
      <c r="AK108" s="132"/>
      <c r="AL108" s="132"/>
    </row>
    <row r="109" spans="1:38">
      <c r="A109" s="103">
        <f t="shared" si="16"/>
        <v>1902</v>
      </c>
      <c r="B109" s="151">
        <v>412.42182347235695</v>
      </c>
      <c r="C109" s="102">
        <v>888</v>
      </c>
      <c r="D109" s="96"/>
      <c r="E109" s="150">
        <v>14717</v>
      </c>
      <c r="F109" s="112"/>
      <c r="G109" s="96"/>
      <c r="H109" s="97">
        <f t="shared" ref="H109:H155" si="24">100*B109/C109</f>
        <v>46.443899039679835</v>
      </c>
      <c r="I109" s="96"/>
      <c r="J109" s="97">
        <f t="shared" si="23"/>
        <v>1.0227896760022004</v>
      </c>
      <c r="K109" s="97">
        <v>6.9685602735136651</v>
      </c>
      <c r="L109" s="96">
        <f t="shared" si="17"/>
        <v>0</v>
      </c>
      <c r="M109" s="96">
        <f t="shared" si="18"/>
        <v>1</v>
      </c>
      <c r="N109" s="96">
        <f t="shared" si="19"/>
        <v>0</v>
      </c>
      <c r="O109" s="96">
        <f t="shared" si="20"/>
        <v>0</v>
      </c>
      <c r="P109" s="97" t="str">
        <f t="shared" si="21"/>
        <v>n.a.</v>
      </c>
      <c r="Q109" s="97">
        <f t="shared" si="21"/>
        <v>1.0227896760022004</v>
      </c>
      <c r="R109" s="97" t="str">
        <f t="shared" si="21"/>
        <v>n.a.</v>
      </c>
      <c r="S109" s="97" t="str">
        <f t="shared" si="21"/>
        <v>n.a.</v>
      </c>
      <c r="T109" s="97" t="str">
        <f t="shared" si="22"/>
        <v>n.a.</v>
      </c>
      <c r="U109" s="97">
        <f t="shared" si="22"/>
        <v>6.9685602735136651</v>
      </c>
      <c r="V109" s="97" t="str">
        <f t="shared" si="22"/>
        <v>n.a.</v>
      </c>
      <c r="W109" s="97" t="str">
        <f t="shared" si="22"/>
        <v>n.a.</v>
      </c>
      <c r="X109" s="96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132"/>
      <c r="AK109" s="132"/>
      <c r="AL109" s="132"/>
    </row>
    <row r="110" spans="1:38">
      <c r="A110" s="103">
        <f t="shared" si="16"/>
        <v>1903</v>
      </c>
      <c r="B110" s="151">
        <v>425.79800386660219</v>
      </c>
      <c r="C110" s="102">
        <v>856</v>
      </c>
      <c r="D110" s="96"/>
      <c r="E110" s="150">
        <v>15881</v>
      </c>
      <c r="F110" s="112"/>
      <c r="G110" s="96"/>
      <c r="H110" s="97">
        <f t="shared" si="24"/>
        <v>49.742757461051653</v>
      </c>
      <c r="I110" s="96"/>
      <c r="J110" s="97">
        <f t="shared" si="23"/>
        <v>7.9092206292043166</v>
      </c>
      <c r="K110" s="97">
        <v>-5.8895456604178662</v>
      </c>
      <c r="L110" s="96">
        <f t="shared" si="17"/>
        <v>0</v>
      </c>
      <c r="M110" s="96">
        <f t="shared" si="18"/>
        <v>1</v>
      </c>
      <c r="N110" s="96">
        <f t="shared" si="19"/>
        <v>0</v>
      </c>
      <c r="O110" s="96">
        <f t="shared" si="20"/>
        <v>0</v>
      </c>
      <c r="P110" s="97" t="str">
        <f t="shared" si="21"/>
        <v>n.a.</v>
      </c>
      <c r="Q110" s="97">
        <f t="shared" si="21"/>
        <v>7.9092206292043166</v>
      </c>
      <c r="R110" s="97" t="str">
        <f t="shared" si="21"/>
        <v>n.a.</v>
      </c>
      <c r="S110" s="97" t="str">
        <f t="shared" si="21"/>
        <v>n.a.</v>
      </c>
      <c r="T110" s="97" t="str">
        <f t="shared" si="22"/>
        <v>n.a.</v>
      </c>
      <c r="U110" s="97">
        <f t="shared" si="22"/>
        <v>-5.8895456604178662</v>
      </c>
      <c r="V110" s="97" t="str">
        <f t="shared" si="22"/>
        <v>n.a.</v>
      </c>
      <c r="W110" s="97" t="str">
        <f t="shared" si="22"/>
        <v>n.a.</v>
      </c>
      <c r="X110" s="96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132"/>
      <c r="AK110" s="132"/>
      <c r="AL110" s="132"/>
    </row>
    <row r="111" spans="1:38">
      <c r="A111" s="103">
        <f t="shared" si="16"/>
        <v>1904</v>
      </c>
      <c r="B111" s="151">
        <v>428.97973456940719</v>
      </c>
      <c r="C111" s="102">
        <v>896</v>
      </c>
      <c r="D111" s="96"/>
      <c r="E111" s="150">
        <v>16947</v>
      </c>
      <c r="F111" s="112"/>
      <c r="G111" s="96"/>
      <c r="H111" s="97">
        <f t="shared" si="24"/>
        <v>47.877202518907048</v>
      </c>
      <c r="I111" s="96"/>
      <c r="J111" s="97">
        <f t="shared" si="23"/>
        <v>6.7124236509035873</v>
      </c>
      <c r="K111" s="97">
        <v>-5.1862978746262449</v>
      </c>
      <c r="L111" s="96">
        <f t="shared" si="17"/>
        <v>0</v>
      </c>
      <c r="M111" s="96">
        <f t="shared" si="18"/>
        <v>1</v>
      </c>
      <c r="N111" s="96">
        <f t="shared" si="19"/>
        <v>0</v>
      </c>
      <c r="O111" s="96">
        <f t="shared" si="20"/>
        <v>0</v>
      </c>
      <c r="P111" s="97" t="str">
        <f t="shared" si="21"/>
        <v>n.a.</v>
      </c>
      <c r="Q111" s="97">
        <f t="shared" si="21"/>
        <v>6.7124236509035873</v>
      </c>
      <c r="R111" s="97" t="str">
        <f t="shared" si="21"/>
        <v>n.a.</v>
      </c>
      <c r="S111" s="97" t="str">
        <f t="shared" si="21"/>
        <v>n.a.</v>
      </c>
      <c r="T111" s="97" t="str">
        <f t="shared" si="22"/>
        <v>n.a.</v>
      </c>
      <c r="U111" s="97">
        <f t="shared" si="22"/>
        <v>-5.1862978746262449</v>
      </c>
      <c r="V111" s="97" t="str">
        <f t="shared" si="22"/>
        <v>n.a.</v>
      </c>
      <c r="W111" s="97" t="str">
        <f t="shared" si="22"/>
        <v>n.a.</v>
      </c>
      <c r="X111" s="96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132"/>
      <c r="AK111" s="132"/>
      <c r="AL111" s="132"/>
    </row>
    <row r="112" spans="1:38">
      <c r="A112" s="103">
        <f t="shared" si="16"/>
        <v>1905</v>
      </c>
      <c r="B112" s="151">
        <v>436.24654651729173</v>
      </c>
      <c r="C112" s="102">
        <v>888</v>
      </c>
      <c r="D112" s="96"/>
      <c r="E112" s="150">
        <v>17145</v>
      </c>
      <c r="F112" s="112"/>
      <c r="G112" s="96"/>
      <c r="H112" s="97">
        <f t="shared" si="24"/>
        <v>49.12686334654186</v>
      </c>
      <c r="I112" s="97">
        <f t="shared" ref="I112:I155" si="25">H112-H109</f>
        <v>2.6829643068620257</v>
      </c>
      <c r="J112" s="97">
        <f t="shared" si="23"/>
        <v>1.1683483802442884</v>
      </c>
      <c r="K112" s="97">
        <v>6.6571602769052998</v>
      </c>
      <c r="L112" s="96">
        <f t="shared" si="17"/>
        <v>0</v>
      </c>
      <c r="M112" s="96">
        <f t="shared" si="18"/>
        <v>1</v>
      </c>
      <c r="N112" s="96">
        <f t="shared" si="19"/>
        <v>0</v>
      </c>
      <c r="O112" s="96">
        <f t="shared" si="20"/>
        <v>0</v>
      </c>
      <c r="P112" s="97" t="str">
        <f t="shared" si="21"/>
        <v>n.a.</v>
      </c>
      <c r="Q112" s="97">
        <f t="shared" si="21"/>
        <v>1.1683483802442884</v>
      </c>
      <c r="R112" s="97" t="str">
        <f t="shared" si="21"/>
        <v>n.a.</v>
      </c>
      <c r="S112" s="97" t="str">
        <f t="shared" si="21"/>
        <v>n.a.</v>
      </c>
      <c r="T112" s="97" t="str">
        <f t="shared" si="22"/>
        <v>n.a.</v>
      </c>
      <c r="U112" s="97">
        <f t="shared" si="22"/>
        <v>6.6571602769052998</v>
      </c>
      <c r="V112" s="97" t="str">
        <f t="shared" si="22"/>
        <v>n.a.</v>
      </c>
      <c r="W112" s="97" t="str">
        <f t="shared" si="22"/>
        <v>n.a.</v>
      </c>
      <c r="X112" s="96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132"/>
      <c r="AK112" s="132"/>
      <c r="AL112" s="132"/>
    </row>
    <row r="113" spans="1:38">
      <c r="A113" s="103">
        <f t="shared" si="16"/>
        <v>1906</v>
      </c>
      <c r="B113" s="151">
        <v>450.97869946419866</v>
      </c>
      <c r="C113" s="102">
        <v>958</v>
      </c>
      <c r="D113" s="96"/>
      <c r="E113" s="150">
        <v>18309</v>
      </c>
      <c r="F113" s="112"/>
      <c r="G113" s="96"/>
      <c r="H113" s="97">
        <f t="shared" si="24"/>
        <v>47.075020820897564</v>
      </c>
      <c r="I113" s="97">
        <f t="shared" si="25"/>
        <v>-2.6677366401540894</v>
      </c>
      <c r="J113" s="97">
        <f t="shared" si="23"/>
        <v>6.7891513560804917</v>
      </c>
      <c r="K113" s="97">
        <v>0.60933147403120502</v>
      </c>
      <c r="L113" s="96">
        <f t="shared" si="17"/>
        <v>0</v>
      </c>
      <c r="M113" s="96">
        <f t="shared" si="18"/>
        <v>1</v>
      </c>
      <c r="N113" s="96">
        <f t="shared" si="19"/>
        <v>0</v>
      </c>
      <c r="O113" s="96">
        <f t="shared" si="20"/>
        <v>0</v>
      </c>
      <c r="P113" s="97" t="str">
        <f t="shared" si="21"/>
        <v>n.a.</v>
      </c>
      <c r="Q113" s="97">
        <f t="shared" si="21"/>
        <v>6.7891513560804917</v>
      </c>
      <c r="R113" s="97" t="str">
        <f t="shared" si="21"/>
        <v>n.a.</v>
      </c>
      <c r="S113" s="97" t="str">
        <f t="shared" si="21"/>
        <v>n.a.</v>
      </c>
      <c r="T113" s="97" t="str">
        <f t="shared" si="22"/>
        <v>n.a.</v>
      </c>
      <c r="U113" s="97">
        <f t="shared" si="22"/>
        <v>0.60933147403120502</v>
      </c>
      <c r="V113" s="97" t="str">
        <f t="shared" si="22"/>
        <v>n.a.</v>
      </c>
      <c r="W113" s="97" t="str">
        <f t="shared" si="22"/>
        <v>n.a.</v>
      </c>
      <c r="X113" s="96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132"/>
      <c r="AK113" s="132"/>
      <c r="AL113" s="132"/>
    </row>
    <row r="114" spans="1:38">
      <c r="A114" s="103">
        <f t="shared" si="16"/>
        <v>1907</v>
      </c>
      <c r="B114" s="151">
        <v>444.65637779941579</v>
      </c>
      <c r="C114" s="102">
        <v>1078</v>
      </c>
      <c r="D114" s="96"/>
      <c r="E114" s="150">
        <v>19052</v>
      </c>
      <c r="F114" s="112"/>
      <c r="G114" s="96"/>
      <c r="H114" s="97">
        <f t="shared" si="24"/>
        <v>41.248272523136897</v>
      </c>
      <c r="I114" s="97">
        <f t="shared" si="25"/>
        <v>-6.6289299957701502</v>
      </c>
      <c r="J114" s="97">
        <f t="shared" si="23"/>
        <v>4.0581134960948173</v>
      </c>
      <c r="K114" s="97">
        <v>-1.4869038000831281</v>
      </c>
      <c r="L114" s="96">
        <f t="shared" si="17"/>
        <v>0</v>
      </c>
      <c r="M114" s="96">
        <f t="shared" si="18"/>
        <v>1</v>
      </c>
      <c r="N114" s="96">
        <f t="shared" si="19"/>
        <v>0</v>
      </c>
      <c r="O114" s="96">
        <f t="shared" si="20"/>
        <v>0</v>
      </c>
      <c r="P114" s="97" t="str">
        <f t="shared" si="21"/>
        <v>n.a.</v>
      </c>
      <c r="Q114" s="97">
        <f t="shared" si="21"/>
        <v>4.0581134960948173</v>
      </c>
      <c r="R114" s="97" t="str">
        <f t="shared" si="21"/>
        <v>n.a.</v>
      </c>
      <c r="S114" s="97" t="str">
        <f t="shared" si="21"/>
        <v>n.a.</v>
      </c>
      <c r="T114" s="97" t="str">
        <f t="shared" si="22"/>
        <v>n.a.</v>
      </c>
      <c r="U114" s="97">
        <f t="shared" si="22"/>
        <v>-1.4869038000831281</v>
      </c>
      <c r="V114" s="97" t="str">
        <f t="shared" si="22"/>
        <v>n.a.</v>
      </c>
      <c r="W114" s="97" t="str">
        <f t="shared" si="22"/>
        <v>n.a.</v>
      </c>
      <c r="X114" s="96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132"/>
      <c r="AK114" s="132"/>
      <c r="AL114" s="132"/>
    </row>
    <row r="115" spans="1:38">
      <c r="A115" s="103">
        <f t="shared" si="16"/>
        <v>1908</v>
      </c>
      <c r="B115" s="151">
        <v>454.09435807860257</v>
      </c>
      <c r="C115" s="102">
        <v>1072</v>
      </c>
      <c r="D115" s="96"/>
      <c r="E115" s="150">
        <v>19697</v>
      </c>
      <c r="F115" s="112"/>
      <c r="G115" s="96"/>
      <c r="H115" s="97">
        <f t="shared" si="24"/>
        <v>42.359548328227852</v>
      </c>
      <c r="I115" s="97">
        <f t="shared" si="25"/>
        <v>-6.7673150183140081</v>
      </c>
      <c r="J115" s="97">
        <f t="shared" si="23"/>
        <v>3.3854713415914395</v>
      </c>
      <c r="K115" s="97">
        <v>7.8925197186197575</v>
      </c>
      <c r="L115" s="96">
        <f t="shared" si="17"/>
        <v>0</v>
      </c>
      <c r="M115" s="96">
        <f t="shared" si="18"/>
        <v>1</v>
      </c>
      <c r="N115" s="96">
        <f t="shared" si="19"/>
        <v>0</v>
      </c>
      <c r="O115" s="96">
        <f t="shared" si="20"/>
        <v>0</v>
      </c>
      <c r="P115" s="97" t="str">
        <f t="shared" si="21"/>
        <v>n.a.</v>
      </c>
      <c r="Q115" s="97">
        <f t="shared" si="21"/>
        <v>3.3854713415914395</v>
      </c>
      <c r="R115" s="97" t="str">
        <f t="shared" si="21"/>
        <v>n.a.</v>
      </c>
      <c r="S115" s="97" t="str">
        <f t="shared" si="21"/>
        <v>n.a.</v>
      </c>
      <c r="T115" s="97" t="str">
        <f t="shared" si="22"/>
        <v>n.a.</v>
      </c>
      <c r="U115" s="97">
        <f t="shared" si="22"/>
        <v>7.8925197186197575</v>
      </c>
      <c r="V115" s="97" t="str">
        <f t="shared" si="22"/>
        <v>n.a.</v>
      </c>
      <c r="W115" s="97" t="str">
        <f t="shared" si="22"/>
        <v>n.a.</v>
      </c>
      <c r="X115" s="96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132"/>
      <c r="AK115" s="132"/>
      <c r="AL115" s="132"/>
    </row>
    <row r="116" spans="1:38">
      <c r="A116" s="103">
        <f t="shared" si="16"/>
        <v>1909</v>
      </c>
      <c r="B116" s="151">
        <v>465.62756286266921</v>
      </c>
      <c r="C116" s="102">
        <v>1146</v>
      </c>
      <c r="D116" s="96"/>
      <c r="E116" s="150">
        <v>21307</v>
      </c>
      <c r="F116" s="112"/>
      <c r="G116" s="96"/>
      <c r="H116" s="97">
        <f t="shared" si="24"/>
        <v>40.630677387667468</v>
      </c>
      <c r="I116" s="97">
        <f t="shared" si="25"/>
        <v>-6.4443434332300953</v>
      </c>
      <c r="J116" s="97">
        <f t="shared" si="23"/>
        <v>8.17383357871757</v>
      </c>
      <c r="K116" s="97">
        <v>-1.2379421047131856</v>
      </c>
      <c r="L116" s="96">
        <f t="shared" si="17"/>
        <v>0</v>
      </c>
      <c r="M116" s="96">
        <f t="shared" si="18"/>
        <v>1</v>
      </c>
      <c r="N116" s="96">
        <f t="shared" si="19"/>
        <v>0</v>
      </c>
      <c r="O116" s="96">
        <f t="shared" si="20"/>
        <v>0</v>
      </c>
      <c r="P116" s="97" t="str">
        <f t="shared" si="21"/>
        <v>n.a.</v>
      </c>
      <c r="Q116" s="97">
        <f t="shared" si="21"/>
        <v>8.17383357871757</v>
      </c>
      <c r="R116" s="97" t="str">
        <f t="shared" si="21"/>
        <v>n.a.</v>
      </c>
      <c r="S116" s="97" t="str">
        <f t="shared" si="21"/>
        <v>n.a.</v>
      </c>
      <c r="T116" s="97" t="str">
        <f t="shared" si="22"/>
        <v>n.a.</v>
      </c>
      <c r="U116" s="97">
        <f t="shared" si="22"/>
        <v>-1.2379421047131856</v>
      </c>
      <c r="V116" s="97" t="str">
        <f t="shared" si="22"/>
        <v>n.a.</v>
      </c>
      <c r="W116" s="97" t="str">
        <f t="shared" si="22"/>
        <v>n.a.</v>
      </c>
      <c r="X116" s="96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132"/>
      <c r="AK116" s="132"/>
      <c r="AL116" s="132"/>
    </row>
    <row r="117" spans="1:38">
      <c r="A117" s="103">
        <f t="shared" si="16"/>
        <v>1910</v>
      </c>
      <c r="B117" s="151">
        <v>483.09002751629259</v>
      </c>
      <c r="C117" s="102">
        <v>1246</v>
      </c>
      <c r="D117" s="96"/>
      <c r="E117" s="150">
        <v>22793</v>
      </c>
      <c r="F117" s="112"/>
      <c r="G117" s="96"/>
      <c r="H117" s="97">
        <f t="shared" si="24"/>
        <v>38.771270266155106</v>
      </c>
      <c r="I117" s="97">
        <f t="shared" si="25"/>
        <v>-2.4770022569817911</v>
      </c>
      <c r="J117" s="97">
        <f t="shared" si="23"/>
        <v>6.9742338198714116</v>
      </c>
      <c r="K117" s="97">
        <v>-0.37149694607275996</v>
      </c>
      <c r="L117" s="96">
        <f t="shared" si="17"/>
        <v>0</v>
      </c>
      <c r="M117" s="96">
        <f t="shared" si="18"/>
        <v>1</v>
      </c>
      <c r="N117" s="96">
        <f t="shared" si="19"/>
        <v>0</v>
      </c>
      <c r="O117" s="96">
        <f t="shared" si="20"/>
        <v>0</v>
      </c>
      <c r="P117" s="97" t="str">
        <f t="shared" si="21"/>
        <v>n.a.</v>
      </c>
      <c r="Q117" s="97">
        <f t="shared" si="21"/>
        <v>6.9742338198714116</v>
      </c>
      <c r="R117" s="97" t="str">
        <f t="shared" si="21"/>
        <v>n.a.</v>
      </c>
      <c r="S117" s="97" t="str">
        <f t="shared" si="21"/>
        <v>n.a.</v>
      </c>
      <c r="T117" s="97" t="str">
        <f t="shared" si="22"/>
        <v>n.a.</v>
      </c>
      <c r="U117" s="97">
        <f t="shared" si="22"/>
        <v>-0.37149694607275996</v>
      </c>
      <c r="V117" s="97" t="str">
        <f t="shared" si="22"/>
        <v>n.a.</v>
      </c>
      <c r="W117" s="97" t="str">
        <f t="shared" si="22"/>
        <v>n.a.</v>
      </c>
      <c r="X117" s="96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132"/>
      <c r="AK117" s="132"/>
      <c r="AL117" s="132"/>
    </row>
    <row r="118" spans="1:38">
      <c r="A118" s="103">
        <f t="shared" si="16"/>
        <v>1911</v>
      </c>
      <c r="B118" s="151">
        <v>509.4746442166911</v>
      </c>
      <c r="C118" s="102">
        <v>1968</v>
      </c>
      <c r="D118" s="96"/>
      <c r="E118" s="150">
        <v>22967</v>
      </c>
      <c r="F118" s="112"/>
      <c r="G118" s="96"/>
      <c r="H118" s="97">
        <f t="shared" si="24"/>
        <v>25.887939238653001</v>
      </c>
      <c r="I118" s="97">
        <f t="shared" si="25"/>
        <v>-16.471609089574851</v>
      </c>
      <c r="J118" s="97">
        <f t="shared" si="23"/>
        <v>0.76339226955643991</v>
      </c>
      <c r="K118" s="97">
        <v>2.8956092592132743</v>
      </c>
      <c r="L118" s="96">
        <f t="shared" si="17"/>
        <v>1</v>
      </c>
      <c r="M118" s="96">
        <f t="shared" si="18"/>
        <v>0</v>
      </c>
      <c r="N118" s="96">
        <f t="shared" si="19"/>
        <v>0</v>
      </c>
      <c r="O118" s="96">
        <f t="shared" si="20"/>
        <v>0</v>
      </c>
      <c r="P118" s="97">
        <f t="shared" si="21"/>
        <v>0.76339226955643991</v>
      </c>
      <c r="Q118" s="97" t="str">
        <f t="shared" si="21"/>
        <v>n.a.</v>
      </c>
      <c r="R118" s="97" t="str">
        <f t="shared" si="21"/>
        <v>n.a.</v>
      </c>
      <c r="S118" s="97" t="str">
        <f t="shared" si="21"/>
        <v>n.a.</v>
      </c>
      <c r="T118" s="97">
        <f t="shared" si="22"/>
        <v>2.8956092592132743</v>
      </c>
      <c r="U118" s="97" t="str">
        <f t="shared" si="22"/>
        <v>n.a.</v>
      </c>
      <c r="V118" s="97" t="str">
        <f t="shared" si="22"/>
        <v>n.a.</v>
      </c>
      <c r="W118" s="97" t="str">
        <f t="shared" si="22"/>
        <v>n.a.</v>
      </c>
      <c r="X118" s="96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132"/>
      <c r="AK118" s="132"/>
      <c r="AL118" s="132"/>
    </row>
    <row r="119" spans="1:38">
      <c r="A119" s="103">
        <f t="shared" si="16"/>
        <v>1912</v>
      </c>
      <c r="B119" s="151">
        <v>548.51340206185569</v>
      </c>
      <c r="C119" s="102">
        <v>1468</v>
      </c>
      <c r="D119" s="96"/>
      <c r="E119" s="150">
        <v>23764</v>
      </c>
      <c r="F119" s="112"/>
      <c r="G119" s="96"/>
      <c r="H119" s="97">
        <f t="shared" si="24"/>
        <v>37.364673164976544</v>
      </c>
      <c r="I119" s="97">
        <f t="shared" si="25"/>
        <v>-3.2660042226909241</v>
      </c>
      <c r="J119" s="97">
        <f t="shared" si="23"/>
        <v>3.4701963687029158</v>
      </c>
      <c r="K119" s="97">
        <v>12.066993106662261</v>
      </c>
      <c r="L119" s="96">
        <f t="shared" si="17"/>
        <v>0</v>
      </c>
      <c r="M119" s="96">
        <f t="shared" si="18"/>
        <v>1</v>
      </c>
      <c r="N119" s="96">
        <f t="shared" si="19"/>
        <v>0</v>
      </c>
      <c r="O119" s="96">
        <f t="shared" si="20"/>
        <v>0</v>
      </c>
      <c r="P119" s="97" t="str">
        <f t="shared" si="21"/>
        <v>n.a.</v>
      </c>
      <c r="Q119" s="97">
        <f t="shared" si="21"/>
        <v>3.4701963687029158</v>
      </c>
      <c r="R119" s="97" t="str">
        <f t="shared" si="21"/>
        <v>n.a.</v>
      </c>
      <c r="S119" s="97" t="str">
        <f t="shared" si="21"/>
        <v>n.a.</v>
      </c>
      <c r="T119" s="97" t="str">
        <f t="shared" si="22"/>
        <v>n.a.</v>
      </c>
      <c r="U119" s="97">
        <f t="shared" si="22"/>
        <v>12.066993106662261</v>
      </c>
      <c r="V119" s="97" t="str">
        <f t="shared" si="22"/>
        <v>n.a.</v>
      </c>
      <c r="W119" s="97" t="str">
        <f t="shared" si="22"/>
        <v>n.a.</v>
      </c>
      <c r="X119" s="96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132"/>
      <c r="AK119" s="132"/>
      <c r="AL119" s="132"/>
    </row>
    <row r="120" spans="1:38">
      <c r="A120" s="103">
        <v>1913</v>
      </c>
      <c r="B120" s="151">
        <v>594.63092783505158</v>
      </c>
      <c r="C120" s="102">
        <v>1604</v>
      </c>
      <c r="D120" s="96"/>
      <c r="E120" s="150">
        <v>24861</v>
      </c>
      <c r="F120" s="112"/>
      <c r="G120" s="96"/>
      <c r="H120" s="97">
        <f t="shared" si="24"/>
        <v>37.071753605676534</v>
      </c>
      <c r="I120" s="97">
        <f t="shared" si="25"/>
        <v>-1.6995166604785723</v>
      </c>
      <c r="J120" s="97">
        <f t="shared" si="23"/>
        <v>4.6162262245413199</v>
      </c>
      <c r="K120" s="97">
        <v>-5.1313086018877998</v>
      </c>
      <c r="L120" s="96">
        <f t="shared" si="17"/>
        <v>0</v>
      </c>
      <c r="M120" s="96">
        <f t="shared" si="18"/>
        <v>1</v>
      </c>
      <c r="N120" s="96">
        <f t="shared" si="19"/>
        <v>0</v>
      </c>
      <c r="O120" s="96">
        <f t="shared" si="20"/>
        <v>0</v>
      </c>
      <c r="P120" s="97" t="str">
        <f t="shared" si="21"/>
        <v>n.a.</v>
      </c>
      <c r="Q120" s="97">
        <f t="shared" si="21"/>
        <v>4.6162262245413199</v>
      </c>
      <c r="R120" s="97" t="str">
        <f t="shared" si="21"/>
        <v>n.a.</v>
      </c>
      <c r="S120" s="97" t="str">
        <f t="shared" si="21"/>
        <v>n.a.</v>
      </c>
      <c r="T120" s="97" t="str">
        <f t="shared" si="22"/>
        <v>n.a.</v>
      </c>
      <c r="U120" s="97">
        <f t="shared" si="22"/>
        <v>-5.1313086018877998</v>
      </c>
      <c r="V120" s="97" t="str">
        <f t="shared" si="22"/>
        <v>n.a.</v>
      </c>
      <c r="W120" s="97" t="str">
        <f t="shared" si="22"/>
        <v>n.a.</v>
      </c>
      <c r="X120" s="96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132"/>
      <c r="AK120" s="132"/>
      <c r="AL120" s="132"/>
    </row>
    <row r="121" spans="1:38">
      <c r="A121" s="103">
        <v>1914</v>
      </c>
      <c r="B121" s="103">
        <v>659.2</v>
      </c>
      <c r="C121" s="102">
        <v>1728</v>
      </c>
      <c r="D121" s="96"/>
      <c r="E121" s="150">
        <v>24797</v>
      </c>
      <c r="F121" s="112"/>
      <c r="G121" s="96"/>
      <c r="H121" s="97">
        <f t="shared" si="24"/>
        <v>38.148148148148145</v>
      </c>
      <c r="I121" s="97">
        <f t="shared" si="25"/>
        <v>12.260208909495145</v>
      </c>
      <c r="J121" s="97">
        <f t="shared" si="23"/>
        <v>-0.25743131812879794</v>
      </c>
      <c r="K121" s="97">
        <v>3.1994763122394447</v>
      </c>
      <c r="L121" s="96">
        <f t="shared" si="17"/>
        <v>0</v>
      </c>
      <c r="M121" s="96">
        <f t="shared" si="18"/>
        <v>1</v>
      </c>
      <c r="N121" s="96">
        <f t="shared" si="19"/>
        <v>0</v>
      </c>
      <c r="O121" s="96">
        <f t="shared" si="20"/>
        <v>0</v>
      </c>
      <c r="P121" s="97" t="str">
        <f t="shared" si="21"/>
        <v>n.a.</v>
      </c>
      <c r="Q121" s="97">
        <f t="shared" si="21"/>
        <v>-0.25743131812879794</v>
      </c>
      <c r="R121" s="97" t="str">
        <f t="shared" si="21"/>
        <v>n.a.</v>
      </c>
      <c r="S121" s="97" t="str">
        <f t="shared" si="21"/>
        <v>n.a.</v>
      </c>
      <c r="T121" s="97" t="str">
        <f t="shared" si="22"/>
        <v>n.a.</v>
      </c>
      <c r="U121" s="97">
        <f t="shared" si="22"/>
        <v>3.1994763122394447</v>
      </c>
      <c r="V121" s="97" t="str">
        <f t="shared" si="22"/>
        <v>n.a.</v>
      </c>
      <c r="W121" s="97" t="str">
        <f t="shared" si="22"/>
        <v>n.a.</v>
      </c>
      <c r="X121" s="96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132"/>
      <c r="AK121" s="132"/>
      <c r="AL121" s="132"/>
    </row>
    <row r="122" spans="1:38">
      <c r="A122" s="103">
        <v>1915</v>
      </c>
      <c r="B122" s="103">
        <v>743.4</v>
      </c>
      <c r="C122" s="102">
        <v>1676</v>
      </c>
      <c r="D122" s="96"/>
      <c r="E122" s="150">
        <v>24341</v>
      </c>
      <c r="F122" s="112"/>
      <c r="G122" s="96"/>
      <c r="H122" s="97">
        <f t="shared" si="24"/>
        <v>44.355608591885442</v>
      </c>
      <c r="I122" s="97">
        <f t="shared" si="25"/>
        <v>6.9909354269088979</v>
      </c>
      <c r="J122" s="97">
        <f t="shared" si="23"/>
        <v>-1.8389321288865612</v>
      </c>
      <c r="K122" s="97">
        <v>10.190620840120694</v>
      </c>
      <c r="L122" s="96">
        <f t="shared" si="17"/>
        <v>0</v>
      </c>
      <c r="M122" s="96">
        <f t="shared" si="18"/>
        <v>1</v>
      </c>
      <c r="N122" s="96">
        <f t="shared" si="19"/>
        <v>0</v>
      </c>
      <c r="O122" s="96">
        <f t="shared" si="20"/>
        <v>0</v>
      </c>
      <c r="P122" s="97" t="str">
        <f t="shared" si="21"/>
        <v>n.a.</v>
      </c>
      <c r="Q122" s="97">
        <f t="shared" si="21"/>
        <v>-1.8389321288865612</v>
      </c>
      <c r="R122" s="97" t="str">
        <f t="shared" si="21"/>
        <v>n.a.</v>
      </c>
      <c r="S122" s="97" t="str">
        <f t="shared" si="21"/>
        <v>n.a.</v>
      </c>
      <c r="T122" s="97" t="str">
        <f t="shared" si="22"/>
        <v>n.a.</v>
      </c>
      <c r="U122" s="97">
        <f t="shared" si="22"/>
        <v>10.190620840120694</v>
      </c>
      <c r="V122" s="97" t="str">
        <f t="shared" si="22"/>
        <v>n.a.</v>
      </c>
      <c r="W122" s="97" t="str">
        <f t="shared" si="22"/>
        <v>n.a.</v>
      </c>
      <c r="X122" s="96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132"/>
      <c r="AK122" s="132"/>
      <c r="AL122" s="132"/>
    </row>
    <row r="123" spans="1:38">
      <c r="A123" s="103">
        <v>1916</v>
      </c>
      <c r="B123" s="103">
        <v>892.6</v>
      </c>
      <c r="C123" s="102">
        <v>1938</v>
      </c>
      <c r="D123" s="96"/>
      <c r="E123" s="150">
        <v>24172</v>
      </c>
      <c r="F123" s="112"/>
      <c r="G123" s="96"/>
      <c r="H123" s="97">
        <f t="shared" si="24"/>
        <v>46.057791537667697</v>
      </c>
      <c r="I123" s="97">
        <f t="shared" si="25"/>
        <v>8.986037931991163</v>
      </c>
      <c r="J123" s="97">
        <f t="shared" si="23"/>
        <v>-0.69430179532475877</v>
      </c>
      <c r="K123" s="97">
        <v>0.80201418748323561</v>
      </c>
      <c r="L123" s="96">
        <f t="shared" si="17"/>
        <v>0</v>
      </c>
      <c r="M123" s="96">
        <f t="shared" si="18"/>
        <v>1</v>
      </c>
      <c r="N123" s="96">
        <f t="shared" si="19"/>
        <v>0</v>
      </c>
      <c r="O123" s="96">
        <f t="shared" si="20"/>
        <v>0</v>
      </c>
      <c r="P123" s="97" t="str">
        <f t="shared" si="21"/>
        <v>n.a.</v>
      </c>
      <c r="Q123" s="97">
        <f t="shared" si="21"/>
        <v>-0.69430179532475877</v>
      </c>
      <c r="R123" s="97" t="str">
        <f t="shared" si="21"/>
        <v>n.a.</v>
      </c>
      <c r="S123" s="97" t="str">
        <f t="shared" si="21"/>
        <v>n.a.</v>
      </c>
      <c r="T123" s="97" t="str">
        <f t="shared" si="22"/>
        <v>n.a.</v>
      </c>
      <c r="U123" s="97">
        <f t="shared" si="22"/>
        <v>0.80201418748323561</v>
      </c>
      <c r="V123" s="97" t="str">
        <f t="shared" si="22"/>
        <v>n.a.</v>
      </c>
      <c r="W123" s="97" t="str">
        <f t="shared" si="22"/>
        <v>n.a.</v>
      </c>
      <c r="X123" s="96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132"/>
      <c r="AK123" s="132"/>
      <c r="AL123" s="132"/>
    </row>
    <row r="124" spans="1:38">
      <c r="A124" s="103">
        <v>1917</v>
      </c>
      <c r="B124" s="103">
        <v>1046.5999999999999</v>
      </c>
      <c r="C124" s="102">
        <v>2044</v>
      </c>
      <c r="D124" s="96"/>
      <c r="E124" s="150">
        <v>23716</v>
      </c>
      <c r="F124" s="112"/>
      <c r="G124" s="96"/>
      <c r="H124" s="97">
        <f t="shared" si="24"/>
        <v>51.203522504892362</v>
      </c>
      <c r="I124" s="97">
        <f t="shared" si="25"/>
        <v>13.055374356744217</v>
      </c>
      <c r="J124" s="97">
        <f t="shared" si="23"/>
        <v>-1.8864802250537771</v>
      </c>
      <c r="K124" s="97">
        <v>2.2190675807325331</v>
      </c>
      <c r="L124" s="96">
        <f t="shared" si="17"/>
        <v>0</v>
      </c>
      <c r="M124" s="96">
        <f t="shared" si="18"/>
        <v>1</v>
      </c>
      <c r="N124" s="96">
        <f t="shared" si="19"/>
        <v>0</v>
      </c>
      <c r="O124" s="96">
        <f t="shared" si="20"/>
        <v>0</v>
      </c>
      <c r="P124" s="97" t="str">
        <f t="shared" si="21"/>
        <v>n.a.</v>
      </c>
      <c r="Q124" s="97">
        <f t="shared" si="21"/>
        <v>-1.8864802250537771</v>
      </c>
      <c r="R124" s="97" t="str">
        <f t="shared" si="21"/>
        <v>n.a.</v>
      </c>
      <c r="S124" s="97" t="str">
        <f t="shared" si="21"/>
        <v>n.a.</v>
      </c>
      <c r="T124" s="97" t="str">
        <f t="shared" si="22"/>
        <v>n.a.</v>
      </c>
      <c r="U124" s="97">
        <f t="shared" si="22"/>
        <v>2.2190675807325331</v>
      </c>
      <c r="V124" s="97" t="str">
        <f t="shared" si="22"/>
        <v>n.a.</v>
      </c>
      <c r="W124" s="97" t="str">
        <f t="shared" si="22"/>
        <v>n.a.</v>
      </c>
      <c r="X124" s="96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132"/>
      <c r="AK124" s="132"/>
      <c r="AL124" s="132"/>
    </row>
    <row r="125" spans="1:38">
      <c r="A125" s="103">
        <v>1918</v>
      </c>
      <c r="B125" s="103">
        <v>1309</v>
      </c>
      <c r="C125" s="102">
        <v>2124</v>
      </c>
      <c r="D125" s="96"/>
      <c r="E125" s="150">
        <v>23155</v>
      </c>
      <c r="F125" s="112"/>
      <c r="G125" s="96"/>
      <c r="H125" s="97">
        <f t="shared" si="24"/>
        <v>61.62900188323917</v>
      </c>
      <c r="I125" s="97">
        <f t="shared" si="25"/>
        <v>17.273393291353727</v>
      </c>
      <c r="J125" s="97">
        <f t="shared" si="23"/>
        <v>-2.3654916512059421</v>
      </c>
      <c r="K125" s="97">
        <v>9.7117186966382736</v>
      </c>
      <c r="L125" s="96">
        <f t="shared" si="17"/>
        <v>0</v>
      </c>
      <c r="M125" s="96">
        <f t="shared" si="18"/>
        <v>0</v>
      </c>
      <c r="N125" s="96">
        <f t="shared" si="19"/>
        <v>1</v>
      </c>
      <c r="O125" s="96">
        <f t="shared" si="20"/>
        <v>0</v>
      </c>
      <c r="P125" s="97" t="str">
        <f t="shared" si="21"/>
        <v>n.a.</v>
      </c>
      <c r="Q125" s="97" t="str">
        <f t="shared" si="21"/>
        <v>n.a.</v>
      </c>
      <c r="R125" s="97">
        <f t="shared" si="21"/>
        <v>-2.3654916512059421</v>
      </c>
      <c r="S125" s="97" t="str">
        <f t="shared" si="21"/>
        <v>n.a.</v>
      </c>
      <c r="T125" s="97" t="str">
        <f t="shared" si="22"/>
        <v>n.a.</v>
      </c>
      <c r="U125" s="97" t="str">
        <f t="shared" si="22"/>
        <v>n.a.</v>
      </c>
      <c r="V125" s="97">
        <f t="shared" si="22"/>
        <v>9.7117186966382736</v>
      </c>
      <c r="W125" s="97" t="str">
        <f t="shared" si="22"/>
        <v>n.a.</v>
      </c>
      <c r="X125" s="96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132"/>
      <c r="AK125" s="132"/>
      <c r="AL125" s="132"/>
    </row>
    <row r="126" spans="1:38">
      <c r="A126" s="103">
        <v>1919</v>
      </c>
      <c r="B126" s="103">
        <v>1388.4</v>
      </c>
      <c r="C126" s="102">
        <v>2290</v>
      </c>
      <c r="D126" s="96"/>
      <c r="E126" s="150">
        <v>24488</v>
      </c>
      <c r="F126" s="112"/>
      <c r="G126" s="96"/>
      <c r="H126" s="97">
        <f t="shared" si="24"/>
        <v>60.62882096069869</v>
      </c>
      <c r="I126" s="97">
        <f t="shared" si="25"/>
        <v>14.571029423030993</v>
      </c>
      <c r="J126" s="97">
        <f t="shared" si="23"/>
        <v>5.7568559706326905</v>
      </c>
      <c r="K126" s="97">
        <v>14.154885980684128</v>
      </c>
      <c r="L126" s="96">
        <f t="shared" si="17"/>
        <v>0</v>
      </c>
      <c r="M126" s="96">
        <f t="shared" si="18"/>
        <v>0</v>
      </c>
      <c r="N126" s="96">
        <f t="shared" si="19"/>
        <v>1</v>
      </c>
      <c r="O126" s="96">
        <f t="shared" si="20"/>
        <v>0</v>
      </c>
      <c r="P126" s="97" t="str">
        <f t="shared" si="21"/>
        <v>n.a.</v>
      </c>
      <c r="Q126" s="97" t="str">
        <f t="shared" si="21"/>
        <v>n.a.</v>
      </c>
      <c r="R126" s="97">
        <f t="shared" si="21"/>
        <v>5.7568559706326905</v>
      </c>
      <c r="S126" s="97" t="str">
        <f t="shared" si="21"/>
        <v>n.a.</v>
      </c>
      <c r="T126" s="97" t="str">
        <f t="shared" si="22"/>
        <v>n.a.</v>
      </c>
      <c r="U126" s="97" t="str">
        <f t="shared" si="22"/>
        <v>n.a.</v>
      </c>
      <c r="V126" s="97">
        <f t="shared" si="22"/>
        <v>14.154885980684128</v>
      </c>
      <c r="W126" s="97" t="str">
        <f t="shared" si="22"/>
        <v>n.a.</v>
      </c>
      <c r="X126" s="96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132"/>
      <c r="AK126" s="132"/>
      <c r="AL126" s="132"/>
    </row>
    <row r="127" spans="1:38">
      <c r="A127" s="103">
        <v>1920</v>
      </c>
      <c r="B127" s="103">
        <v>1533.8</v>
      </c>
      <c r="C127" s="102">
        <v>2506</v>
      </c>
      <c r="D127" s="96"/>
      <c r="E127" s="150">
        <v>25534</v>
      </c>
      <c r="F127" s="112"/>
      <c r="G127" s="96"/>
      <c r="H127" s="97">
        <f t="shared" si="24"/>
        <v>61.205107741420591</v>
      </c>
      <c r="I127" s="97">
        <f t="shared" si="25"/>
        <v>10.001585236528229</v>
      </c>
      <c r="J127" s="97">
        <f t="shared" si="23"/>
        <v>4.271479908526632</v>
      </c>
      <c r="K127" s="97">
        <v>19.18405077081005</v>
      </c>
      <c r="L127" s="96">
        <f t="shared" si="17"/>
        <v>0</v>
      </c>
      <c r="M127" s="96">
        <f t="shared" si="18"/>
        <v>0</v>
      </c>
      <c r="N127" s="96">
        <f t="shared" si="19"/>
        <v>1</v>
      </c>
      <c r="O127" s="96">
        <f t="shared" si="20"/>
        <v>0</v>
      </c>
      <c r="P127" s="97" t="str">
        <f t="shared" si="21"/>
        <v>n.a.</v>
      </c>
      <c r="Q127" s="97" t="str">
        <f t="shared" si="21"/>
        <v>n.a.</v>
      </c>
      <c r="R127" s="97">
        <f t="shared" si="21"/>
        <v>4.271479908526632</v>
      </c>
      <c r="S127" s="97" t="str">
        <f t="shared" si="21"/>
        <v>n.a.</v>
      </c>
      <c r="T127" s="97" t="str">
        <f t="shared" si="22"/>
        <v>n.a.</v>
      </c>
      <c r="U127" s="97" t="str">
        <f t="shared" si="22"/>
        <v>n.a.</v>
      </c>
      <c r="V127" s="97">
        <f t="shared" si="22"/>
        <v>19.18405077081005</v>
      </c>
      <c r="W127" s="97" t="str">
        <f t="shared" si="22"/>
        <v>n.a.</v>
      </c>
      <c r="X127" s="96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132"/>
      <c r="AK127" s="132"/>
      <c r="AL127" s="132"/>
    </row>
    <row r="128" spans="1:38">
      <c r="A128" s="103">
        <v>1921</v>
      </c>
      <c r="B128" s="103">
        <v>1633</v>
      </c>
      <c r="C128" s="102">
        <v>2764</v>
      </c>
      <c r="D128" s="96"/>
      <c r="E128" s="150">
        <v>26818</v>
      </c>
      <c r="F128" s="112"/>
      <c r="G128" s="96"/>
      <c r="H128" s="97">
        <f t="shared" si="24"/>
        <v>59.081041968162083</v>
      </c>
      <c r="I128" s="97">
        <f t="shared" si="25"/>
        <v>-2.5479599150770866</v>
      </c>
      <c r="J128" s="97">
        <f t="shared" si="23"/>
        <v>5.0285893318712249</v>
      </c>
      <c r="K128" s="97">
        <v>-11.647550696979845</v>
      </c>
      <c r="L128" s="96">
        <f t="shared" si="17"/>
        <v>0</v>
      </c>
      <c r="M128" s="96">
        <f t="shared" si="18"/>
        <v>1</v>
      </c>
      <c r="N128" s="96">
        <f t="shared" si="19"/>
        <v>0</v>
      </c>
      <c r="O128" s="96">
        <f t="shared" si="20"/>
        <v>0</v>
      </c>
      <c r="P128" s="97" t="str">
        <f t="shared" si="21"/>
        <v>n.a.</v>
      </c>
      <c r="Q128" s="97">
        <f t="shared" si="21"/>
        <v>5.0285893318712249</v>
      </c>
      <c r="R128" s="97" t="str">
        <f t="shared" si="21"/>
        <v>n.a.</v>
      </c>
      <c r="S128" s="97" t="str">
        <f t="shared" si="21"/>
        <v>n.a.</v>
      </c>
      <c r="T128" s="97" t="str">
        <f t="shared" si="22"/>
        <v>n.a.</v>
      </c>
      <c r="U128" s="97">
        <f t="shared" si="22"/>
        <v>-11.647550696979845</v>
      </c>
      <c r="V128" s="97" t="str">
        <f t="shared" si="22"/>
        <v>n.a.</v>
      </c>
      <c r="W128" s="97" t="str">
        <f t="shared" si="22"/>
        <v>n.a.</v>
      </c>
      <c r="X128" s="96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132"/>
      <c r="AK128" s="132"/>
      <c r="AL128" s="132"/>
    </row>
    <row r="129" spans="1:38">
      <c r="A129" s="103">
        <v>1922</v>
      </c>
      <c r="B129" s="103">
        <v>1746.4</v>
      </c>
      <c r="C129" s="102">
        <v>2756</v>
      </c>
      <c r="D129" s="96"/>
      <c r="E129" s="150">
        <v>28225</v>
      </c>
      <c r="F129" s="112"/>
      <c r="G129" s="96"/>
      <c r="H129" s="97">
        <f t="shared" si="24"/>
        <v>63.367198838896954</v>
      </c>
      <c r="I129" s="97">
        <f t="shared" si="25"/>
        <v>2.7383778781982642</v>
      </c>
      <c r="J129" s="97">
        <f t="shared" si="23"/>
        <v>5.2464762472965942</v>
      </c>
      <c r="K129" s="97">
        <v>-8.6718484957662465</v>
      </c>
      <c r="L129" s="96">
        <f t="shared" si="17"/>
        <v>0</v>
      </c>
      <c r="M129" s="96">
        <f t="shared" si="18"/>
        <v>0</v>
      </c>
      <c r="N129" s="96">
        <f t="shared" si="19"/>
        <v>1</v>
      </c>
      <c r="O129" s="96">
        <f t="shared" si="20"/>
        <v>0</v>
      </c>
      <c r="P129" s="97" t="str">
        <f t="shared" si="21"/>
        <v>n.a.</v>
      </c>
      <c r="Q129" s="97" t="str">
        <f t="shared" si="21"/>
        <v>n.a.</v>
      </c>
      <c r="R129" s="97">
        <f t="shared" si="21"/>
        <v>5.2464762472965942</v>
      </c>
      <c r="S129" s="97" t="str">
        <f t="shared" si="21"/>
        <v>n.a.</v>
      </c>
      <c r="T129" s="97" t="str">
        <f t="shared" si="22"/>
        <v>n.a.</v>
      </c>
      <c r="U129" s="97" t="str">
        <f t="shared" si="22"/>
        <v>n.a.</v>
      </c>
      <c r="V129" s="97">
        <f t="shared" si="22"/>
        <v>-8.6718484957662465</v>
      </c>
      <c r="W129" s="97" t="str">
        <f t="shared" si="22"/>
        <v>n.a.</v>
      </c>
      <c r="X129" s="96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132"/>
      <c r="AK129" s="132"/>
      <c r="AL129" s="132"/>
    </row>
    <row r="130" spans="1:38">
      <c r="A130" s="103">
        <v>1923</v>
      </c>
      <c r="B130" s="103">
        <v>1788.8</v>
      </c>
      <c r="C130" s="102">
        <v>3020</v>
      </c>
      <c r="D130" s="96"/>
      <c r="E130" s="150">
        <v>29579</v>
      </c>
      <c r="F130" s="112"/>
      <c r="G130" s="96"/>
      <c r="H130" s="97">
        <f t="shared" si="24"/>
        <v>59.231788079470199</v>
      </c>
      <c r="I130" s="97">
        <f t="shared" si="25"/>
        <v>-1.9733196619503914</v>
      </c>
      <c r="J130" s="97">
        <f t="shared" si="23"/>
        <v>4.7971656333038126</v>
      </c>
      <c r="K130" s="97">
        <v>18.599982619033081</v>
      </c>
      <c r="L130" s="96">
        <f t="shared" si="17"/>
        <v>0</v>
      </c>
      <c r="M130" s="96">
        <f t="shared" si="18"/>
        <v>1</v>
      </c>
      <c r="N130" s="96">
        <f t="shared" si="19"/>
        <v>0</v>
      </c>
      <c r="O130" s="96">
        <f t="shared" si="20"/>
        <v>0</v>
      </c>
      <c r="P130" s="97" t="str">
        <f t="shared" si="21"/>
        <v>n.a.</v>
      </c>
      <c r="Q130" s="97">
        <f t="shared" si="21"/>
        <v>4.7971656333038126</v>
      </c>
      <c r="R130" s="97" t="str">
        <f t="shared" si="21"/>
        <v>n.a.</v>
      </c>
      <c r="S130" s="97" t="str">
        <f t="shared" si="21"/>
        <v>n.a.</v>
      </c>
      <c r="T130" s="97" t="str">
        <f t="shared" si="22"/>
        <v>n.a.</v>
      </c>
      <c r="U130" s="97">
        <f t="shared" si="22"/>
        <v>18.599982619033081</v>
      </c>
      <c r="V130" s="97" t="str">
        <f t="shared" si="22"/>
        <v>n.a.</v>
      </c>
      <c r="W130" s="97" t="str">
        <f t="shared" si="22"/>
        <v>n.a.</v>
      </c>
      <c r="X130" s="96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132"/>
      <c r="AK130" s="132"/>
      <c r="AL130" s="132"/>
    </row>
    <row r="131" spans="1:38">
      <c r="A131" s="103">
        <v>1924</v>
      </c>
      <c r="B131" s="103">
        <v>1846</v>
      </c>
      <c r="C131" s="102">
        <v>3138</v>
      </c>
      <c r="D131" s="96"/>
      <c r="E131" s="150">
        <v>31524</v>
      </c>
      <c r="F131" s="112"/>
      <c r="G131" s="96"/>
      <c r="H131" s="97">
        <f t="shared" si="24"/>
        <v>58.827278521351182</v>
      </c>
      <c r="I131" s="97">
        <f t="shared" si="25"/>
        <v>-0.25376344681090046</v>
      </c>
      <c r="J131" s="97">
        <f t="shared" si="23"/>
        <v>6.5756110754251251</v>
      </c>
      <c r="K131" s="97">
        <v>-6.73604846769123</v>
      </c>
      <c r="L131" s="96">
        <f t="shared" si="17"/>
        <v>0</v>
      </c>
      <c r="M131" s="96">
        <f t="shared" si="18"/>
        <v>1</v>
      </c>
      <c r="N131" s="96">
        <f t="shared" si="19"/>
        <v>0</v>
      </c>
      <c r="O131" s="96">
        <f t="shared" si="20"/>
        <v>0</v>
      </c>
      <c r="P131" s="97" t="str">
        <f t="shared" si="21"/>
        <v>n.a.</v>
      </c>
      <c r="Q131" s="97">
        <f t="shared" si="21"/>
        <v>6.5756110754251251</v>
      </c>
      <c r="R131" s="97" t="str">
        <f t="shared" si="21"/>
        <v>n.a.</v>
      </c>
      <c r="S131" s="97" t="str">
        <f t="shared" si="21"/>
        <v>n.a.</v>
      </c>
      <c r="T131" s="97" t="str">
        <f t="shared" si="22"/>
        <v>n.a.</v>
      </c>
      <c r="U131" s="97">
        <f t="shared" si="22"/>
        <v>-6.73604846769123</v>
      </c>
      <c r="V131" s="97" t="str">
        <f t="shared" si="22"/>
        <v>n.a.</v>
      </c>
      <c r="W131" s="97" t="str">
        <f t="shared" si="22"/>
        <v>n.a.</v>
      </c>
      <c r="X131" s="96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132"/>
      <c r="AK131" s="132"/>
      <c r="AL131" s="132"/>
    </row>
    <row r="132" spans="1:38">
      <c r="A132" s="103">
        <v>1925</v>
      </c>
      <c r="B132" s="103">
        <v>1904.6</v>
      </c>
      <c r="C132" s="102">
        <v>3444</v>
      </c>
      <c r="D132" s="96"/>
      <c r="E132" s="150">
        <v>33002</v>
      </c>
      <c r="F132" s="112"/>
      <c r="G132" s="96"/>
      <c r="H132" s="97">
        <f t="shared" si="24"/>
        <v>55.30197444831591</v>
      </c>
      <c r="I132" s="97">
        <f t="shared" si="25"/>
        <v>-8.0652243905810437</v>
      </c>
      <c r="J132" s="97">
        <f t="shared" si="23"/>
        <v>4.688491308209608</v>
      </c>
      <c r="K132" s="97">
        <v>2.4063932081341246</v>
      </c>
      <c r="L132" s="96">
        <f t="shared" si="17"/>
        <v>0</v>
      </c>
      <c r="M132" s="96">
        <f t="shared" si="18"/>
        <v>1</v>
      </c>
      <c r="N132" s="96">
        <f t="shared" si="19"/>
        <v>0</v>
      </c>
      <c r="O132" s="96">
        <f t="shared" si="20"/>
        <v>0</v>
      </c>
      <c r="P132" s="97" t="str">
        <f t="shared" si="21"/>
        <v>n.a.</v>
      </c>
      <c r="Q132" s="97">
        <f t="shared" si="21"/>
        <v>4.688491308209608</v>
      </c>
      <c r="R132" s="97" t="str">
        <f t="shared" si="21"/>
        <v>n.a.</v>
      </c>
      <c r="S132" s="97" t="str">
        <f t="shared" si="21"/>
        <v>n.a.</v>
      </c>
      <c r="T132" s="97" t="str">
        <f t="shared" si="22"/>
        <v>n.a.</v>
      </c>
      <c r="U132" s="97">
        <f t="shared" si="22"/>
        <v>2.4063932081341246</v>
      </c>
      <c r="V132" s="97" t="str">
        <f t="shared" si="22"/>
        <v>n.a.</v>
      </c>
      <c r="W132" s="97" t="str">
        <f t="shared" si="22"/>
        <v>n.a.</v>
      </c>
      <c r="X132" s="96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132"/>
      <c r="AK132" s="132"/>
      <c r="AL132" s="132"/>
    </row>
    <row r="133" spans="1:38">
      <c r="A133" s="103">
        <v>1926</v>
      </c>
      <c r="B133" s="103">
        <v>2005.8</v>
      </c>
      <c r="C133" s="102">
        <v>3318</v>
      </c>
      <c r="D133" s="96"/>
      <c r="E133" s="150">
        <v>33792</v>
      </c>
      <c r="F133" s="112"/>
      <c r="G133" s="96"/>
      <c r="H133" s="97">
        <f t="shared" si="24"/>
        <v>60.452079566003619</v>
      </c>
      <c r="I133" s="97">
        <f t="shared" si="25"/>
        <v>1.2202914865334193</v>
      </c>
      <c r="J133" s="97">
        <f t="shared" si="23"/>
        <v>2.3937943154960228</v>
      </c>
      <c r="K133" s="97">
        <v>4.5332474069078454</v>
      </c>
      <c r="L133" s="96">
        <f t="shared" si="17"/>
        <v>0</v>
      </c>
      <c r="M133" s="96">
        <f t="shared" si="18"/>
        <v>0</v>
      </c>
      <c r="N133" s="96">
        <f t="shared" si="19"/>
        <v>1</v>
      </c>
      <c r="O133" s="96">
        <f t="shared" si="20"/>
        <v>0</v>
      </c>
      <c r="P133" s="97" t="str">
        <f t="shared" si="21"/>
        <v>n.a.</v>
      </c>
      <c r="Q133" s="97" t="str">
        <f t="shared" si="21"/>
        <v>n.a.</v>
      </c>
      <c r="R133" s="97">
        <f t="shared" si="21"/>
        <v>2.3937943154960228</v>
      </c>
      <c r="S133" s="97" t="str">
        <f t="shared" si="21"/>
        <v>n.a.</v>
      </c>
      <c r="T133" s="97" t="str">
        <f t="shared" si="22"/>
        <v>n.a.</v>
      </c>
      <c r="U133" s="97" t="str">
        <f t="shared" si="22"/>
        <v>n.a.</v>
      </c>
      <c r="V133" s="97">
        <f t="shared" si="22"/>
        <v>4.5332474069078454</v>
      </c>
      <c r="W133" s="97" t="str">
        <f t="shared" si="22"/>
        <v>n.a.</v>
      </c>
      <c r="X133" s="96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132"/>
      <c r="AK133" s="132"/>
      <c r="AL133" s="132"/>
    </row>
    <row r="134" spans="1:38">
      <c r="A134" s="103">
        <v>1927</v>
      </c>
      <c r="B134" s="103">
        <v>2064.8000000000002</v>
      </c>
      <c r="C134" s="102">
        <v>3458</v>
      </c>
      <c r="D134" s="96"/>
      <c r="E134" s="150">
        <v>34305</v>
      </c>
      <c r="F134" s="112"/>
      <c r="G134" s="96"/>
      <c r="H134" s="97">
        <f t="shared" si="24"/>
        <v>59.710815500289193</v>
      </c>
      <c r="I134" s="97">
        <f t="shared" si="25"/>
        <v>0.88353697893801098</v>
      </c>
      <c r="J134" s="97">
        <f t="shared" si="23"/>
        <v>1.5181107954545414</v>
      </c>
      <c r="K134" s="97">
        <v>-0.50440105174082361</v>
      </c>
      <c r="L134" s="96">
        <f t="shared" si="17"/>
        <v>0</v>
      </c>
      <c r="M134" s="96">
        <f t="shared" si="18"/>
        <v>1</v>
      </c>
      <c r="N134" s="96">
        <f t="shared" si="19"/>
        <v>0</v>
      </c>
      <c r="O134" s="96">
        <f t="shared" si="20"/>
        <v>0</v>
      </c>
      <c r="P134" s="97" t="str">
        <f t="shared" si="21"/>
        <v>n.a.</v>
      </c>
      <c r="Q134" s="97">
        <f t="shared" si="21"/>
        <v>1.5181107954545414</v>
      </c>
      <c r="R134" s="97" t="str">
        <f t="shared" si="21"/>
        <v>n.a.</v>
      </c>
      <c r="S134" s="97" t="str">
        <f t="shared" si="21"/>
        <v>n.a.</v>
      </c>
      <c r="T134" s="97" t="str">
        <f t="shared" si="22"/>
        <v>n.a.</v>
      </c>
      <c r="U134" s="97">
        <f t="shared" si="22"/>
        <v>-0.50440105174082361</v>
      </c>
      <c r="V134" s="97" t="str">
        <f t="shared" si="22"/>
        <v>n.a.</v>
      </c>
      <c r="W134" s="97" t="str">
        <f t="shared" si="22"/>
        <v>n.a.</v>
      </c>
      <c r="X134" s="96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132"/>
      <c r="AK134" s="132"/>
      <c r="AL134" s="132"/>
    </row>
    <row r="135" spans="1:38">
      <c r="A135" s="103">
        <v>1928</v>
      </c>
      <c r="B135" s="103">
        <v>2167.6</v>
      </c>
      <c r="C135" s="102">
        <v>3478</v>
      </c>
      <c r="D135" s="96"/>
      <c r="E135" s="150">
        <v>34368</v>
      </c>
      <c r="F135" s="112"/>
      <c r="G135" s="96"/>
      <c r="H135" s="97">
        <f t="shared" si="24"/>
        <v>62.323174238067857</v>
      </c>
      <c r="I135" s="97">
        <f t="shared" si="25"/>
        <v>7.0211997897519467</v>
      </c>
      <c r="J135" s="97">
        <f t="shared" si="23"/>
        <v>0.18364669873196515</v>
      </c>
      <c r="K135" s="97">
        <v>-1.8703416215677737</v>
      </c>
      <c r="L135" s="96">
        <f t="shared" si="17"/>
        <v>0</v>
      </c>
      <c r="M135" s="96">
        <f t="shared" si="18"/>
        <v>0</v>
      </c>
      <c r="N135" s="96">
        <f t="shared" si="19"/>
        <v>1</v>
      </c>
      <c r="O135" s="96">
        <f t="shared" si="20"/>
        <v>0</v>
      </c>
      <c r="P135" s="97" t="str">
        <f t="shared" si="21"/>
        <v>n.a.</v>
      </c>
      <c r="Q135" s="97" t="str">
        <f t="shared" si="21"/>
        <v>n.a.</v>
      </c>
      <c r="R135" s="97">
        <f t="shared" si="21"/>
        <v>0.18364669873196515</v>
      </c>
      <c r="S135" s="97" t="str">
        <f t="shared" si="21"/>
        <v>n.a.</v>
      </c>
      <c r="T135" s="97" t="str">
        <f t="shared" si="22"/>
        <v>n.a.</v>
      </c>
      <c r="U135" s="97" t="str">
        <f t="shared" si="22"/>
        <v>n.a.</v>
      </c>
      <c r="V135" s="97">
        <f t="shared" si="22"/>
        <v>-1.8703416215677737</v>
      </c>
      <c r="W135" s="97" t="str">
        <f t="shared" si="22"/>
        <v>n.a.</v>
      </c>
      <c r="X135" s="96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132"/>
      <c r="AK135" s="132"/>
      <c r="AL135" s="132"/>
    </row>
    <row r="136" spans="1:38">
      <c r="A136" s="103">
        <v>1929</v>
      </c>
      <c r="B136" s="103">
        <v>2186</v>
      </c>
      <c r="C136" s="102">
        <v>3424</v>
      </c>
      <c r="D136" s="96"/>
      <c r="E136" s="150">
        <v>33662</v>
      </c>
      <c r="F136" s="112"/>
      <c r="G136" s="96"/>
      <c r="H136" s="97">
        <f t="shared" si="24"/>
        <v>63.84345794392523</v>
      </c>
      <c r="I136" s="97">
        <f t="shared" si="25"/>
        <v>3.3913783779216118</v>
      </c>
      <c r="J136" s="97">
        <f t="shared" si="23"/>
        <v>-2.0542364990689066</v>
      </c>
      <c r="K136" s="97">
        <v>3.3886292649634089</v>
      </c>
      <c r="L136" s="96">
        <f t="shared" si="17"/>
        <v>0</v>
      </c>
      <c r="M136" s="96">
        <f t="shared" si="18"/>
        <v>0</v>
      </c>
      <c r="N136" s="96">
        <f t="shared" si="19"/>
        <v>1</v>
      </c>
      <c r="O136" s="96">
        <f t="shared" si="20"/>
        <v>0</v>
      </c>
      <c r="P136" s="97" t="str">
        <f t="shared" si="21"/>
        <v>n.a.</v>
      </c>
      <c r="Q136" s="97" t="str">
        <f t="shared" si="21"/>
        <v>n.a.</v>
      </c>
      <c r="R136" s="97">
        <f t="shared" si="21"/>
        <v>-2.0542364990689066</v>
      </c>
      <c r="S136" s="97" t="str">
        <f t="shared" si="21"/>
        <v>n.a.</v>
      </c>
      <c r="T136" s="97" t="str">
        <f t="shared" si="22"/>
        <v>n.a.</v>
      </c>
      <c r="U136" s="97" t="str">
        <f t="shared" si="22"/>
        <v>n.a.</v>
      </c>
      <c r="V136" s="97">
        <f t="shared" si="22"/>
        <v>3.3886292649634089</v>
      </c>
      <c r="W136" s="97" t="str">
        <f t="shared" si="22"/>
        <v>n.a.</v>
      </c>
      <c r="X136" s="96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132"/>
      <c r="AK136" s="132"/>
      <c r="AL136" s="132"/>
    </row>
    <row r="137" spans="1:38">
      <c r="A137" s="103">
        <v>1930</v>
      </c>
      <c r="B137" s="103">
        <v>2200.8000000000002</v>
      </c>
      <c r="C137" s="102">
        <v>3132</v>
      </c>
      <c r="D137" s="96"/>
      <c r="E137" s="150">
        <v>30458</v>
      </c>
      <c r="F137" s="112"/>
      <c r="G137" s="96"/>
      <c r="H137" s="97">
        <f t="shared" si="24"/>
        <v>70.268199233716487</v>
      </c>
      <c r="I137" s="97">
        <f t="shared" si="25"/>
        <v>10.557383733427294</v>
      </c>
      <c r="J137" s="97">
        <f t="shared" si="23"/>
        <v>-9.518151030835952</v>
      </c>
      <c r="K137" s="97">
        <v>-7.3179929417659029</v>
      </c>
      <c r="L137" s="96">
        <f t="shared" si="17"/>
        <v>0</v>
      </c>
      <c r="M137" s="96">
        <f t="shared" si="18"/>
        <v>0</v>
      </c>
      <c r="N137" s="96">
        <f t="shared" si="19"/>
        <v>1</v>
      </c>
      <c r="O137" s="96">
        <f t="shared" si="20"/>
        <v>0</v>
      </c>
      <c r="P137" s="97" t="str">
        <f t="shared" si="21"/>
        <v>n.a.</v>
      </c>
      <c r="Q137" s="97" t="str">
        <f t="shared" si="21"/>
        <v>n.a.</v>
      </c>
      <c r="R137" s="97">
        <f t="shared" si="21"/>
        <v>-9.518151030835952</v>
      </c>
      <c r="S137" s="97" t="str">
        <f t="shared" si="21"/>
        <v>n.a.</v>
      </c>
      <c r="T137" s="97" t="str">
        <f t="shared" si="22"/>
        <v>n.a.</v>
      </c>
      <c r="U137" s="97" t="str">
        <f t="shared" si="22"/>
        <v>n.a.</v>
      </c>
      <c r="V137" s="97">
        <f t="shared" si="22"/>
        <v>-7.3179929417659029</v>
      </c>
      <c r="W137" s="97" t="str">
        <f t="shared" si="22"/>
        <v>n.a.</v>
      </c>
      <c r="X137" s="96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132"/>
      <c r="AK137" s="132"/>
      <c r="AL137" s="132"/>
    </row>
    <row r="138" spans="1:38">
      <c r="A138" s="103">
        <v>1931</v>
      </c>
      <c r="B138" s="103">
        <v>2311.8000000000002</v>
      </c>
      <c r="C138" s="102">
        <v>2574</v>
      </c>
      <c r="D138" s="96"/>
      <c r="E138" s="150">
        <v>28416</v>
      </c>
      <c r="F138" s="112"/>
      <c r="G138" s="96"/>
      <c r="H138" s="97">
        <f t="shared" si="24"/>
        <v>89.813519813519818</v>
      </c>
      <c r="I138" s="97">
        <f t="shared" si="25"/>
        <v>27.490345575451961</v>
      </c>
      <c r="J138" s="97">
        <f t="shared" si="23"/>
        <v>-6.7043141375008215</v>
      </c>
      <c r="K138" s="97">
        <v>3.9027635961437035</v>
      </c>
      <c r="L138" s="96">
        <f t="shared" si="17"/>
        <v>0</v>
      </c>
      <c r="M138" s="96">
        <f t="shared" si="18"/>
        <v>0</v>
      </c>
      <c r="N138" s="96">
        <f t="shared" si="19"/>
        <v>1</v>
      </c>
      <c r="O138" s="96">
        <f t="shared" si="20"/>
        <v>0</v>
      </c>
      <c r="P138" s="97" t="str">
        <f t="shared" si="21"/>
        <v>n.a.</v>
      </c>
      <c r="Q138" s="97" t="str">
        <f t="shared" si="21"/>
        <v>n.a.</v>
      </c>
      <c r="R138" s="97">
        <f t="shared" si="21"/>
        <v>-6.7043141375008215</v>
      </c>
      <c r="S138" s="97" t="str">
        <f t="shared" si="21"/>
        <v>n.a.</v>
      </c>
      <c r="T138" s="97" t="str">
        <f t="shared" si="22"/>
        <v>n.a.</v>
      </c>
      <c r="U138" s="97" t="str">
        <f t="shared" si="22"/>
        <v>n.a.</v>
      </c>
      <c r="V138" s="97">
        <f t="shared" si="22"/>
        <v>3.9027635961437035</v>
      </c>
      <c r="W138" s="97" t="str">
        <f t="shared" si="22"/>
        <v>n.a.</v>
      </c>
      <c r="X138" s="96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132"/>
      <c r="AK138" s="132"/>
      <c r="AL138" s="132"/>
    </row>
    <row r="139" spans="1:38">
      <c r="A139" s="103">
        <v>1932</v>
      </c>
      <c r="B139" s="103">
        <v>2375.4</v>
      </c>
      <c r="C139" s="102">
        <v>2420</v>
      </c>
      <c r="D139" s="96"/>
      <c r="E139" s="150">
        <v>30025</v>
      </c>
      <c r="F139" s="112"/>
      <c r="G139" s="96"/>
      <c r="H139" s="97">
        <f t="shared" si="24"/>
        <v>98.15702479338843</v>
      </c>
      <c r="I139" s="97">
        <f t="shared" si="25"/>
        <v>34.3135668494632</v>
      </c>
      <c r="J139" s="97">
        <f t="shared" si="23"/>
        <v>5.6623029279279313</v>
      </c>
      <c r="K139" s="97">
        <v>-4.7406368182916916</v>
      </c>
      <c r="L139" s="96">
        <f t="shared" si="17"/>
        <v>0</v>
      </c>
      <c r="M139" s="96">
        <f t="shared" si="18"/>
        <v>0</v>
      </c>
      <c r="N139" s="96">
        <f t="shared" si="19"/>
        <v>0</v>
      </c>
      <c r="O139" s="96">
        <f t="shared" si="20"/>
        <v>1</v>
      </c>
      <c r="P139" s="97" t="str">
        <f t="shared" si="21"/>
        <v>n.a.</v>
      </c>
      <c r="Q139" s="97" t="str">
        <f t="shared" si="21"/>
        <v>n.a.</v>
      </c>
      <c r="R139" s="97" t="str">
        <f t="shared" si="21"/>
        <v>n.a.</v>
      </c>
      <c r="S139" s="97">
        <f t="shared" si="21"/>
        <v>5.6623029279279313</v>
      </c>
      <c r="T139" s="97" t="str">
        <f t="shared" si="22"/>
        <v>n.a.</v>
      </c>
      <c r="U139" s="97" t="str">
        <f t="shared" si="22"/>
        <v>n.a.</v>
      </c>
      <c r="V139" s="97" t="str">
        <f t="shared" si="22"/>
        <v>n.a.</v>
      </c>
      <c r="W139" s="97">
        <f t="shared" si="22"/>
        <v>-4.7406368182916916</v>
      </c>
      <c r="X139" s="96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132"/>
      <c r="AK139" s="132"/>
      <c r="AL139" s="132"/>
    </row>
    <row r="140" spans="1:38">
      <c r="A140" s="103">
        <v>1933</v>
      </c>
      <c r="B140" s="103">
        <v>2409</v>
      </c>
      <c r="C140" s="102">
        <v>2528</v>
      </c>
      <c r="D140" s="96"/>
      <c r="E140" s="150">
        <v>32110</v>
      </c>
      <c r="F140" s="112"/>
      <c r="G140" s="96"/>
      <c r="H140" s="97">
        <f t="shared" si="24"/>
        <v>95.292721518987335</v>
      </c>
      <c r="I140" s="97">
        <f t="shared" si="25"/>
        <v>25.024522285270848</v>
      </c>
      <c r="J140" s="97">
        <f t="shared" si="23"/>
        <v>6.9442131557035713</v>
      </c>
      <c r="K140" s="97">
        <v>-8.3491032995734766</v>
      </c>
      <c r="L140" s="96">
        <f t="shared" si="17"/>
        <v>0</v>
      </c>
      <c r="M140" s="96">
        <f t="shared" si="18"/>
        <v>0</v>
      </c>
      <c r="N140" s="96">
        <f t="shared" si="19"/>
        <v>0</v>
      </c>
      <c r="O140" s="96">
        <f t="shared" si="20"/>
        <v>1</v>
      </c>
      <c r="P140" s="97" t="str">
        <f t="shared" si="21"/>
        <v>n.a.</v>
      </c>
      <c r="Q140" s="97" t="str">
        <f t="shared" si="21"/>
        <v>n.a.</v>
      </c>
      <c r="R140" s="97" t="str">
        <f t="shared" si="21"/>
        <v>n.a.</v>
      </c>
      <c r="S140" s="97">
        <f t="shared" si="21"/>
        <v>6.9442131557035713</v>
      </c>
      <c r="T140" s="97" t="str">
        <f t="shared" si="22"/>
        <v>n.a.</v>
      </c>
      <c r="U140" s="97" t="str">
        <f t="shared" si="22"/>
        <v>n.a.</v>
      </c>
      <c r="V140" s="97" t="str">
        <f t="shared" si="22"/>
        <v>n.a.</v>
      </c>
      <c r="W140" s="97">
        <f t="shared" si="22"/>
        <v>-8.3491032995734766</v>
      </c>
      <c r="X140" s="96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132"/>
      <c r="AK140" s="132"/>
      <c r="AL140" s="132"/>
    </row>
    <row r="141" spans="1:38">
      <c r="A141" s="103">
        <v>1934</v>
      </c>
      <c r="B141" s="103">
        <v>2444.8000000000002</v>
      </c>
      <c r="C141" s="102">
        <v>2712</v>
      </c>
      <c r="D141" s="96"/>
      <c r="E141" s="150">
        <v>33810</v>
      </c>
      <c r="F141" s="112"/>
      <c r="G141" s="96"/>
      <c r="H141" s="97">
        <f t="shared" si="24"/>
        <v>90.147492625368741</v>
      </c>
      <c r="I141" s="97">
        <f t="shared" si="25"/>
        <v>0.33397281184892336</v>
      </c>
      <c r="J141" s="97">
        <f t="shared" si="23"/>
        <v>5.294300840859556</v>
      </c>
      <c r="K141" s="97">
        <v>6.5380380510120997</v>
      </c>
      <c r="L141" s="96">
        <f t="shared" si="17"/>
        <v>0</v>
      </c>
      <c r="M141" s="96">
        <f t="shared" si="18"/>
        <v>0</v>
      </c>
      <c r="N141" s="96">
        <f t="shared" si="19"/>
        <v>0</v>
      </c>
      <c r="O141" s="96">
        <f t="shared" si="20"/>
        <v>1</v>
      </c>
      <c r="P141" s="97" t="str">
        <f t="shared" si="21"/>
        <v>n.a.</v>
      </c>
      <c r="Q141" s="97" t="str">
        <f t="shared" si="21"/>
        <v>n.a.</v>
      </c>
      <c r="R141" s="97" t="str">
        <f t="shared" si="21"/>
        <v>n.a.</v>
      </c>
      <c r="S141" s="97">
        <f t="shared" si="21"/>
        <v>5.294300840859556</v>
      </c>
      <c r="T141" s="97" t="str">
        <f t="shared" si="22"/>
        <v>n.a.</v>
      </c>
      <c r="U141" s="97" t="str">
        <f t="shared" si="22"/>
        <v>n.a.</v>
      </c>
      <c r="V141" s="97" t="str">
        <f t="shared" si="22"/>
        <v>n.a.</v>
      </c>
      <c r="W141" s="97">
        <f t="shared" si="22"/>
        <v>6.5380380510120997</v>
      </c>
      <c r="X141" s="96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132"/>
      <c r="AK141" s="132"/>
      <c r="AL141" s="132"/>
    </row>
    <row r="142" spans="1:38">
      <c r="A142" s="103">
        <v>1935</v>
      </c>
      <c r="B142" s="103">
        <v>2484</v>
      </c>
      <c r="C142" s="102">
        <v>2864</v>
      </c>
      <c r="D142" s="96"/>
      <c r="E142" s="150">
        <v>35798</v>
      </c>
      <c r="F142" s="112"/>
      <c r="G142" s="96"/>
      <c r="H142" s="97">
        <f t="shared" si="24"/>
        <v>86.731843575418992</v>
      </c>
      <c r="I142" s="97">
        <f t="shared" si="25"/>
        <v>-11.425181217969438</v>
      </c>
      <c r="J142" s="97">
        <f t="shared" si="23"/>
        <v>5.8799171842650155</v>
      </c>
      <c r="K142" s="97">
        <v>5.8824643316376122</v>
      </c>
      <c r="L142" s="96">
        <f t="shared" si="17"/>
        <v>0</v>
      </c>
      <c r="M142" s="96">
        <f t="shared" si="18"/>
        <v>0</v>
      </c>
      <c r="N142" s="96">
        <f t="shared" si="19"/>
        <v>1</v>
      </c>
      <c r="O142" s="96">
        <f t="shared" si="20"/>
        <v>0</v>
      </c>
      <c r="P142" s="97" t="str">
        <f t="shared" si="21"/>
        <v>n.a.</v>
      </c>
      <c r="Q142" s="97" t="str">
        <f t="shared" si="21"/>
        <v>n.a.</v>
      </c>
      <c r="R142" s="97">
        <f t="shared" si="21"/>
        <v>5.8799171842650155</v>
      </c>
      <c r="S142" s="97" t="str">
        <f t="shared" si="21"/>
        <v>n.a.</v>
      </c>
      <c r="T142" s="97" t="str">
        <f t="shared" si="22"/>
        <v>n.a.</v>
      </c>
      <c r="U142" s="97" t="str">
        <f t="shared" si="22"/>
        <v>n.a.</v>
      </c>
      <c r="V142" s="97">
        <f t="shared" si="22"/>
        <v>5.8824643316376122</v>
      </c>
      <c r="W142" s="97" t="str">
        <f t="shared" si="22"/>
        <v>n.a.</v>
      </c>
      <c r="X142" s="96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132"/>
      <c r="AK142" s="132"/>
      <c r="AL142" s="132"/>
    </row>
    <row r="143" spans="1:38">
      <c r="A143" s="103">
        <v>1936</v>
      </c>
      <c r="B143" s="103">
        <v>2511.4</v>
      </c>
      <c r="C143" s="102">
        <v>3148</v>
      </c>
      <c r="D143" s="96"/>
      <c r="E143" s="150">
        <v>37414</v>
      </c>
      <c r="F143" s="112"/>
      <c r="G143" s="96"/>
      <c r="H143" s="97">
        <f t="shared" si="24"/>
        <v>79.777636594663278</v>
      </c>
      <c r="I143" s="97">
        <f t="shared" si="25"/>
        <v>-15.515084924324057</v>
      </c>
      <c r="J143" s="97">
        <f t="shared" si="23"/>
        <v>4.5142186714341559</v>
      </c>
      <c r="K143" s="97">
        <v>-1.8297129328462096</v>
      </c>
      <c r="L143" s="96">
        <f t="shared" si="17"/>
        <v>0</v>
      </c>
      <c r="M143" s="96">
        <f t="shared" si="18"/>
        <v>0</v>
      </c>
      <c r="N143" s="96">
        <f t="shared" si="19"/>
        <v>1</v>
      </c>
      <c r="O143" s="96">
        <f t="shared" si="20"/>
        <v>0</v>
      </c>
      <c r="P143" s="97" t="str">
        <f t="shared" si="21"/>
        <v>n.a.</v>
      </c>
      <c r="Q143" s="97" t="str">
        <f t="shared" si="21"/>
        <v>n.a.</v>
      </c>
      <c r="R143" s="97">
        <f t="shared" si="21"/>
        <v>4.5142186714341559</v>
      </c>
      <c r="S143" s="97" t="str">
        <f t="shared" si="21"/>
        <v>n.a.</v>
      </c>
      <c r="T143" s="97" t="str">
        <f t="shared" si="22"/>
        <v>n.a.</v>
      </c>
      <c r="U143" s="97" t="str">
        <f t="shared" si="22"/>
        <v>n.a.</v>
      </c>
      <c r="V143" s="97">
        <f t="shared" si="22"/>
        <v>-1.8297129328462096</v>
      </c>
      <c r="W143" s="97" t="str">
        <f t="shared" si="22"/>
        <v>n.a.</v>
      </c>
      <c r="X143" s="96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132"/>
      <c r="AK143" s="132"/>
      <c r="AL143" s="132"/>
    </row>
    <row r="144" spans="1:38">
      <c r="A144" s="103">
        <v>1937</v>
      </c>
      <c r="B144" s="103">
        <v>2525.6</v>
      </c>
      <c r="C144" s="102">
        <v>3434</v>
      </c>
      <c r="D144" s="96"/>
      <c r="E144" s="150">
        <v>39306</v>
      </c>
      <c r="F144" s="112"/>
      <c r="G144" s="96"/>
      <c r="H144" s="97">
        <f t="shared" si="24"/>
        <v>73.546884100174722</v>
      </c>
      <c r="I144" s="97">
        <f t="shared" si="25"/>
        <v>-16.600608525194019</v>
      </c>
      <c r="J144" s="97">
        <f t="shared" si="23"/>
        <v>5.0569305607526704</v>
      </c>
      <c r="K144" s="97">
        <v>1.6129968399986709</v>
      </c>
      <c r="L144" s="96">
        <f t="shared" si="17"/>
        <v>0</v>
      </c>
      <c r="M144" s="96">
        <f t="shared" si="18"/>
        <v>0</v>
      </c>
      <c r="N144" s="96">
        <f t="shared" si="19"/>
        <v>1</v>
      </c>
      <c r="O144" s="96">
        <f t="shared" si="20"/>
        <v>0</v>
      </c>
      <c r="P144" s="97" t="str">
        <f t="shared" si="21"/>
        <v>n.a.</v>
      </c>
      <c r="Q144" s="97" t="str">
        <f t="shared" si="21"/>
        <v>n.a.</v>
      </c>
      <c r="R144" s="97">
        <f t="shared" si="21"/>
        <v>5.0569305607526704</v>
      </c>
      <c r="S144" s="97" t="str">
        <f t="shared" si="21"/>
        <v>n.a.</v>
      </c>
      <c r="T144" s="97" t="str">
        <f t="shared" si="22"/>
        <v>n.a.</v>
      </c>
      <c r="U144" s="97" t="str">
        <f t="shared" si="22"/>
        <v>n.a.</v>
      </c>
      <c r="V144" s="97">
        <f t="shared" si="22"/>
        <v>1.6129968399986709</v>
      </c>
      <c r="W144" s="97" t="str">
        <f t="shared" si="22"/>
        <v>n.a.</v>
      </c>
      <c r="X144" s="96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132"/>
      <c r="AK144" s="132"/>
      <c r="AL144" s="132"/>
    </row>
    <row r="145" spans="1:38">
      <c r="A145" s="103">
        <v>1938</v>
      </c>
      <c r="B145" s="103">
        <v>2550</v>
      </c>
      <c r="C145" s="102">
        <v>3714</v>
      </c>
      <c r="D145" s="96"/>
      <c r="E145" s="150">
        <v>40639.199999999997</v>
      </c>
      <c r="F145" s="112"/>
      <c r="G145" s="96"/>
      <c r="H145" s="97">
        <f t="shared" si="24"/>
        <v>68.659127625201933</v>
      </c>
      <c r="I145" s="97">
        <f t="shared" si="25"/>
        <v>-18.072715950217059</v>
      </c>
      <c r="J145" s="97">
        <f t="shared" si="23"/>
        <v>3.3918485727369774</v>
      </c>
      <c r="K145" s="97">
        <v>10.181455408897484</v>
      </c>
      <c r="L145" s="96">
        <f t="shared" si="17"/>
        <v>0</v>
      </c>
      <c r="M145" s="96">
        <f t="shared" si="18"/>
        <v>0</v>
      </c>
      <c r="N145" s="96">
        <f t="shared" si="19"/>
        <v>1</v>
      </c>
      <c r="O145" s="96">
        <f t="shared" si="20"/>
        <v>0</v>
      </c>
      <c r="P145" s="97" t="str">
        <f t="shared" si="21"/>
        <v>n.a.</v>
      </c>
      <c r="Q145" s="97" t="str">
        <f t="shared" si="21"/>
        <v>n.a.</v>
      </c>
      <c r="R145" s="97">
        <f t="shared" si="21"/>
        <v>3.3918485727369774</v>
      </c>
      <c r="S145" s="97" t="str">
        <f t="shared" si="21"/>
        <v>n.a.</v>
      </c>
      <c r="T145" s="97" t="str">
        <f t="shared" si="22"/>
        <v>n.a.</v>
      </c>
      <c r="U145" s="97" t="str">
        <f t="shared" si="22"/>
        <v>n.a.</v>
      </c>
      <c r="V145" s="97">
        <f t="shared" si="22"/>
        <v>10.181455408897484</v>
      </c>
      <c r="W145" s="97" t="str">
        <f t="shared" si="22"/>
        <v>n.a.</v>
      </c>
      <c r="X145" s="96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132"/>
      <c r="AK145" s="132"/>
      <c r="AL145" s="132"/>
    </row>
    <row r="146" spans="1:38">
      <c r="A146" s="103">
        <v>1939</v>
      </c>
      <c r="B146" s="103">
        <v>2590</v>
      </c>
      <c r="C146" s="102">
        <v>3638</v>
      </c>
      <c r="D146" s="96"/>
      <c r="E146" s="150">
        <v>40749.408000000003</v>
      </c>
      <c r="F146" s="112"/>
      <c r="G146" s="96"/>
      <c r="H146" s="97">
        <f t="shared" si="24"/>
        <v>71.192963166575041</v>
      </c>
      <c r="I146" s="97">
        <f t="shared" si="25"/>
        <v>-8.5846734280882373</v>
      </c>
      <c r="J146" s="97">
        <f t="shared" si="23"/>
        <v>0.27118644067798403</v>
      </c>
      <c r="K146" s="97">
        <v>-2.3448054157420479</v>
      </c>
      <c r="L146" s="96">
        <f t="shared" si="17"/>
        <v>0</v>
      </c>
      <c r="M146" s="96">
        <f t="shared" si="18"/>
        <v>0</v>
      </c>
      <c r="N146" s="96">
        <f t="shared" si="19"/>
        <v>1</v>
      </c>
      <c r="O146" s="96">
        <f t="shared" si="20"/>
        <v>0</v>
      </c>
      <c r="P146" s="97" t="str">
        <f t="shared" si="21"/>
        <v>n.a.</v>
      </c>
      <c r="Q146" s="97" t="str">
        <f t="shared" si="21"/>
        <v>n.a.</v>
      </c>
      <c r="R146" s="97">
        <f t="shared" si="21"/>
        <v>0.27118644067798403</v>
      </c>
      <c r="S146" s="97" t="str">
        <f t="shared" si="21"/>
        <v>n.a.</v>
      </c>
      <c r="T146" s="97" t="str">
        <f t="shared" si="22"/>
        <v>n.a.</v>
      </c>
      <c r="U146" s="97" t="str">
        <f t="shared" si="22"/>
        <v>n.a.</v>
      </c>
      <c r="V146" s="97">
        <f t="shared" si="22"/>
        <v>-2.3448054157420479</v>
      </c>
      <c r="W146" s="97" t="str">
        <f t="shared" si="22"/>
        <v>n.a.</v>
      </c>
      <c r="X146" s="96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132"/>
      <c r="AK146" s="132"/>
      <c r="AL146" s="132"/>
    </row>
    <row r="147" spans="1:38">
      <c r="A147" s="103">
        <v>1940</v>
      </c>
      <c r="B147" s="103">
        <v>2682.2</v>
      </c>
      <c r="C147" s="102">
        <v>3960</v>
      </c>
      <c r="D147" s="96"/>
      <c r="E147" s="150">
        <v>43421.952000000005</v>
      </c>
      <c r="F147" s="112"/>
      <c r="G147" s="96"/>
      <c r="H147" s="97">
        <f t="shared" si="24"/>
        <v>67.732323232323239</v>
      </c>
      <c r="I147" s="97">
        <f t="shared" si="25"/>
        <v>-5.8145608678514833</v>
      </c>
      <c r="J147" s="97">
        <f t="shared" si="23"/>
        <v>6.5584854631507872</v>
      </c>
      <c r="K147" s="97">
        <v>6.618949258246082</v>
      </c>
      <c r="L147" s="96">
        <f t="shared" si="17"/>
        <v>0</v>
      </c>
      <c r="M147" s="96">
        <f t="shared" si="18"/>
        <v>0</v>
      </c>
      <c r="N147" s="96">
        <f t="shared" si="19"/>
        <v>1</v>
      </c>
      <c r="O147" s="96">
        <f t="shared" si="20"/>
        <v>0</v>
      </c>
      <c r="P147" s="97" t="str">
        <f t="shared" si="21"/>
        <v>n.a.</v>
      </c>
      <c r="Q147" s="97" t="str">
        <f t="shared" si="21"/>
        <v>n.a.</v>
      </c>
      <c r="R147" s="97">
        <f t="shared" si="21"/>
        <v>6.5584854631507872</v>
      </c>
      <c r="S147" s="97" t="str">
        <f t="shared" si="21"/>
        <v>n.a.</v>
      </c>
      <c r="T147" s="97" t="str">
        <f t="shared" si="22"/>
        <v>n.a.</v>
      </c>
      <c r="U147" s="97" t="str">
        <f t="shared" si="22"/>
        <v>n.a.</v>
      </c>
      <c r="V147" s="97">
        <f t="shared" si="22"/>
        <v>6.618949258246082</v>
      </c>
      <c r="W147" s="97" t="str">
        <f t="shared" si="22"/>
        <v>n.a.</v>
      </c>
      <c r="X147" s="96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132"/>
      <c r="AK147" s="132"/>
      <c r="AL147" s="132"/>
    </row>
    <row r="148" spans="1:38">
      <c r="A148" s="103">
        <v>1941</v>
      </c>
      <c r="B148" s="103">
        <v>2852.6</v>
      </c>
      <c r="C148" s="102">
        <v>4290</v>
      </c>
      <c r="D148" s="96"/>
      <c r="E148" s="150">
        <v>48271.103999999992</v>
      </c>
      <c r="F148" s="112"/>
      <c r="G148" s="96"/>
      <c r="H148" s="97">
        <f t="shared" si="24"/>
        <v>66.494172494172489</v>
      </c>
      <c r="I148" s="97">
        <f t="shared" si="25"/>
        <v>-2.1649551310294441</v>
      </c>
      <c r="J148" s="97">
        <f t="shared" si="23"/>
        <v>11.167512690355297</v>
      </c>
      <c r="K148" s="97">
        <v>5.2521829223530698</v>
      </c>
      <c r="L148" s="96">
        <f t="shared" si="17"/>
        <v>0</v>
      </c>
      <c r="M148" s="96">
        <f t="shared" si="18"/>
        <v>0</v>
      </c>
      <c r="N148" s="96">
        <f t="shared" si="19"/>
        <v>1</v>
      </c>
      <c r="O148" s="96">
        <f t="shared" si="20"/>
        <v>0</v>
      </c>
      <c r="P148" s="97" t="str">
        <f t="shared" si="21"/>
        <v>n.a.</v>
      </c>
      <c r="Q148" s="97" t="str">
        <f t="shared" si="21"/>
        <v>n.a.</v>
      </c>
      <c r="R148" s="97">
        <f t="shared" si="21"/>
        <v>11.167512690355297</v>
      </c>
      <c r="S148" s="97" t="str">
        <f t="shared" si="21"/>
        <v>n.a.</v>
      </c>
      <c r="T148" s="97" t="str">
        <f t="shared" si="22"/>
        <v>n.a.</v>
      </c>
      <c r="U148" s="97" t="str">
        <f t="shared" si="22"/>
        <v>n.a.</v>
      </c>
      <c r="V148" s="97">
        <f t="shared" si="22"/>
        <v>5.2521829223530698</v>
      </c>
      <c r="W148" s="97" t="str">
        <f t="shared" si="22"/>
        <v>n.a.</v>
      </c>
      <c r="X148" s="96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132"/>
      <c r="AK148" s="132"/>
      <c r="AL148" s="132"/>
    </row>
    <row r="149" spans="1:38">
      <c r="A149" s="103">
        <v>1942</v>
      </c>
      <c r="B149" s="103">
        <v>3257.6</v>
      </c>
      <c r="C149" s="102">
        <v>4994</v>
      </c>
      <c r="D149" s="96"/>
      <c r="E149" s="150">
        <v>53836.608</v>
      </c>
      <c r="F149" s="112"/>
      <c r="G149" s="96"/>
      <c r="H149" s="97">
        <f t="shared" si="24"/>
        <v>65.230276331597921</v>
      </c>
      <c r="I149" s="97">
        <f t="shared" si="25"/>
        <v>-5.96268683497712</v>
      </c>
      <c r="J149" s="97">
        <f t="shared" si="23"/>
        <v>11.529680365296823</v>
      </c>
      <c r="K149" s="97">
        <v>9.5679369472691764</v>
      </c>
      <c r="L149" s="96">
        <f t="shared" si="17"/>
        <v>0</v>
      </c>
      <c r="M149" s="96">
        <f t="shared" si="18"/>
        <v>0</v>
      </c>
      <c r="N149" s="96">
        <f t="shared" si="19"/>
        <v>1</v>
      </c>
      <c r="O149" s="96">
        <f t="shared" si="20"/>
        <v>0</v>
      </c>
      <c r="P149" s="97" t="str">
        <f t="shared" si="21"/>
        <v>n.a.</v>
      </c>
      <c r="Q149" s="97" t="str">
        <f t="shared" si="21"/>
        <v>n.a.</v>
      </c>
      <c r="R149" s="97">
        <f t="shared" si="21"/>
        <v>11.529680365296823</v>
      </c>
      <c r="S149" s="97" t="str">
        <f t="shared" si="21"/>
        <v>n.a.</v>
      </c>
      <c r="T149" s="97" t="str">
        <f t="shared" si="22"/>
        <v>n.a.</v>
      </c>
      <c r="U149" s="97" t="str">
        <f t="shared" si="22"/>
        <v>n.a.</v>
      </c>
      <c r="V149" s="97">
        <f t="shared" si="22"/>
        <v>9.5679369472691764</v>
      </c>
      <c r="W149" s="97" t="str">
        <f t="shared" si="22"/>
        <v>n.a.</v>
      </c>
      <c r="X149" s="96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132"/>
      <c r="AK149" s="132"/>
      <c r="AL149" s="132"/>
    </row>
    <row r="150" spans="1:38">
      <c r="A150" s="103">
        <v>1943</v>
      </c>
      <c r="B150" s="103">
        <v>4011.4</v>
      </c>
      <c r="C150" s="102">
        <v>5716</v>
      </c>
      <c r="D150" s="96"/>
      <c r="E150" s="150">
        <v>55737.696000000004</v>
      </c>
      <c r="F150" s="112"/>
      <c r="G150" s="96"/>
      <c r="H150" s="97">
        <f t="shared" si="24"/>
        <v>70.17844646606018</v>
      </c>
      <c r="I150" s="97">
        <f t="shared" si="25"/>
        <v>2.446123233736941</v>
      </c>
      <c r="J150" s="97">
        <f t="shared" si="23"/>
        <v>3.5312180143295846</v>
      </c>
      <c r="K150" s="97">
        <v>-2.9375809110022701</v>
      </c>
      <c r="L150" s="96">
        <f t="shared" si="17"/>
        <v>0</v>
      </c>
      <c r="M150" s="96">
        <f t="shared" si="18"/>
        <v>0</v>
      </c>
      <c r="N150" s="96">
        <f t="shared" si="19"/>
        <v>1</v>
      </c>
      <c r="O150" s="96">
        <f t="shared" si="20"/>
        <v>0</v>
      </c>
      <c r="P150" s="97" t="str">
        <f t="shared" si="21"/>
        <v>n.a.</v>
      </c>
      <c r="Q150" s="97" t="str">
        <f t="shared" si="21"/>
        <v>n.a.</v>
      </c>
      <c r="R150" s="97">
        <f t="shared" si="21"/>
        <v>3.5312180143295846</v>
      </c>
      <c r="S150" s="97" t="str">
        <f t="shared" si="21"/>
        <v>n.a.</v>
      </c>
      <c r="T150" s="97" t="str">
        <f t="shared" si="22"/>
        <v>n.a.</v>
      </c>
      <c r="U150" s="97" t="str">
        <f t="shared" si="22"/>
        <v>n.a.</v>
      </c>
      <c r="V150" s="97">
        <f t="shared" si="22"/>
        <v>-2.9375809110022701</v>
      </c>
      <c r="W150" s="97" t="str">
        <f t="shared" si="22"/>
        <v>n.a.</v>
      </c>
      <c r="X150" s="96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132"/>
      <c r="AK150" s="132"/>
      <c r="AL150" s="132"/>
    </row>
    <row r="151" spans="1:38">
      <c r="A151" s="103">
        <v>1944</v>
      </c>
      <c r="B151" s="103">
        <v>4733.8</v>
      </c>
      <c r="C151" s="102">
        <v>5810</v>
      </c>
      <c r="D151" s="96"/>
      <c r="E151" s="150">
        <v>53809.056000000004</v>
      </c>
      <c r="F151" s="112"/>
      <c r="G151" s="96"/>
      <c r="H151" s="97">
        <f t="shared" si="24"/>
        <v>81.476764199655761</v>
      </c>
      <c r="I151" s="97">
        <f t="shared" si="25"/>
        <v>14.982591705483273</v>
      </c>
      <c r="J151" s="97">
        <f t="shared" si="23"/>
        <v>-3.4602076124567449</v>
      </c>
      <c r="K151" s="97">
        <v>-5.1691004312457576</v>
      </c>
      <c r="L151" s="96">
        <f t="shared" si="17"/>
        <v>0</v>
      </c>
      <c r="M151" s="96">
        <f t="shared" si="18"/>
        <v>0</v>
      </c>
      <c r="N151" s="96">
        <f t="shared" si="19"/>
        <v>1</v>
      </c>
      <c r="O151" s="96">
        <f t="shared" si="20"/>
        <v>0</v>
      </c>
      <c r="P151" s="97" t="str">
        <f t="shared" si="21"/>
        <v>n.a.</v>
      </c>
      <c r="Q151" s="97" t="str">
        <f t="shared" si="21"/>
        <v>n.a.</v>
      </c>
      <c r="R151" s="97">
        <f t="shared" si="21"/>
        <v>-3.4602076124567449</v>
      </c>
      <c r="S151" s="97" t="str">
        <f t="shared" ref="S151:S214" si="26">IF(O151=1,$J151,"n.a.")</f>
        <v>n.a.</v>
      </c>
      <c r="T151" s="97" t="str">
        <f t="shared" si="22"/>
        <v>n.a.</v>
      </c>
      <c r="U151" s="97" t="str">
        <f t="shared" si="22"/>
        <v>n.a.</v>
      </c>
      <c r="V151" s="97">
        <f t="shared" si="22"/>
        <v>-5.1691004312457576</v>
      </c>
      <c r="W151" s="97" t="str">
        <f t="shared" ref="W151:W214" si="27">IF(O151=1,$K151,"n.a.")</f>
        <v>n.a.</v>
      </c>
      <c r="X151" s="96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132"/>
      <c r="AK151" s="132"/>
      <c r="AL151" s="132"/>
    </row>
    <row r="152" spans="1:38">
      <c r="A152" s="103">
        <v>1945</v>
      </c>
      <c r="B152" s="103">
        <v>5259.8</v>
      </c>
      <c r="C152" s="102">
        <v>2842</v>
      </c>
      <c r="D152" s="96"/>
      <c r="E152" s="150">
        <v>51108.959999999999</v>
      </c>
      <c r="F152" s="112"/>
      <c r="G152" s="96"/>
      <c r="H152" s="97">
        <f t="shared" si="24"/>
        <v>185.07389162561577</v>
      </c>
      <c r="I152" s="97">
        <f t="shared" si="25"/>
        <v>119.84361529401785</v>
      </c>
      <c r="J152" s="97">
        <f t="shared" si="23"/>
        <v>-5.0179211469534195</v>
      </c>
      <c r="K152" s="97">
        <v>0.5771450215109315</v>
      </c>
      <c r="L152" s="96">
        <f t="shared" ref="L152:L215" si="28">IF(AND(H152&gt;0,H152&lt;30),1,0)</f>
        <v>0</v>
      </c>
      <c r="M152" s="96">
        <f t="shared" ref="M152:M215" si="29">IF(AND($H152&gt;30,$H152&lt;60),1,0)</f>
        <v>0</v>
      </c>
      <c r="N152" s="96">
        <f t="shared" ref="N152:N215" si="30">IF(AND($H152&gt;60,$H152&lt;90),1,0)</f>
        <v>0</v>
      </c>
      <c r="O152" s="96">
        <f t="shared" ref="O152:O215" si="31">IF($H152&gt;90,1,0)</f>
        <v>1</v>
      </c>
      <c r="P152" s="97" t="str">
        <f t="shared" ref="P152:S215" si="32">IF(L152=1,$J152,"n.a.")</f>
        <v>n.a.</v>
      </c>
      <c r="Q152" s="97" t="str">
        <f t="shared" si="32"/>
        <v>n.a.</v>
      </c>
      <c r="R152" s="97" t="str">
        <f t="shared" si="32"/>
        <v>n.a.</v>
      </c>
      <c r="S152" s="97">
        <f t="shared" si="26"/>
        <v>-5.0179211469534195</v>
      </c>
      <c r="T152" s="97" t="str">
        <f t="shared" ref="T152:W215" si="33">IF(L152=1,$K152,"n.a.")</f>
        <v>n.a.</v>
      </c>
      <c r="U152" s="97" t="str">
        <f t="shared" si="33"/>
        <v>n.a.</v>
      </c>
      <c r="V152" s="97" t="str">
        <f t="shared" si="33"/>
        <v>n.a.</v>
      </c>
      <c r="W152" s="97">
        <f t="shared" si="27"/>
        <v>0.5771450215109315</v>
      </c>
      <c r="X152" s="96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132"/>
      <c r="AK152" s="132"/>
      <c r="AL152" s="132"/>
    </row>
    <row r="153" spans="1:38">
      <c r="A153" s="103">
        <v>1946</v>
      </c>
      <c r="B153" s="103">
        <v>5588.8</v>
      </c>
      <c r="C153" s="102">
        <v>2935</v>
      </c>
      <c r="D153" s="96"/>
      <c r="E153" s="150">
        <v>49290.527999999998</v>
      </c>
      <c r="F153" s="112"/>
      <c r="G153" s="96"/>
      <c r="H153" s="97">
        <f t="shared" si="24"/>
        <v>190.4190800681431</v>
      </c>
      <c r="I153" s="97">
        <f t="shared" si="25"/>
        <v>120.24063360208292</v>
      </c>
      <c r="J153" s="97">
        <f t="shared" si="23"/>
        <v>-3.557951482479782</v>
      </c>
      <c r="K153" s="97">
        <v>3.7965840537909523</v>
      </c>
      <c r="L153" s="96">
        <f t="shared" si="28"/>
        <v>0</v>
      </c>
      <c r="M153" s="96">
        <f t="shared" si="29"/>
        <v>0</v>
      </c>
      <c r="N153" s="96">
        <f t="shared" si="30"/>
        <v>0</v>
      </c>
      <c r="O153" s="96">
        <f t="shared" si="31"/>
        <v>1</v>
      </c>
      <c r="P153" s="97" t="str">
        <f t="shared" si="32"/>
        <v>n.a.</v>
      </c>
      <c r="Q153" s="97" t="str">
        <f t="shared" si="32"/>
        <v>n.a.</v>
      </c>
      <c r="R153" s="97" t="str">
        <f t="shared" si="32"/>
        <v>n.a.</v>
      </c>
      <c r="S153" s="97">
        <f t="shared" si="26"/>
        <v>-3.557951482479782</v>
      </c>
      <c r="T153" s="97" t="str">
        <f t="shared" si="33"/>
        <v>n.a.</v>
      </c>
      <c r="U153" s="97" t="str">
        <f t="shared" si="33"/>
        <v>n.a.</v>
      </c>
      <c r="V153" s="97" t="str">
        <f t="shared" si="33"/>
        <v>n.a.</v>
      </c>
      <c r="W153" s="97">
        <f t="shared" si="27"/>
        <v>3.7965840537909523</v>
      </c>
      <c r="X153" s="96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132"/>
      <c r="AK153" s="132"/>
      <c r="AL153" s="132"/>
    </row>
    <row r="154" spans="1:38">
      <c r="A154" s="103">
        <v>1947</v>
      </c>
      <c r="B154" s="103">
        <v>5534.2</v>
      </c>
      <c r="C154" s="102">
        <v>3121</v>
      </c>
      <c r="D154" s="96"/>
      <c r="E154" s="150">
        <v>50502.816000000006</v>
      </c>
      <c r="F154" s="112"/>
      <c r="G154" s="96"/>
      <c r="H154" s="97">
        <f t="shared" si="24"/>
        <v>177.32137135533483</v>
      </c>
      <c r="I154" s="97">
        <f t="shared" si="25"/>
        <v>95.844607155679071</v>
      </c>
      <c r="J154" s="97">
        <f t="shared" si="23"/>
        <v>2.4594745667971152</v>
      </c>
      <c r="K154" s="97">
        <v>6.8079511236291186</v>
      </c>
      <c r="L154" s="96">
        <f t="shared" si="28"/>
        <v>0</v>
      </c>
      <c r="M154" s="96">
        <f t="shared" si="29"/>
        <v>0</v>
      </c>
      <c r="N154" s="96">
        <f t="shared" si="30"/>
        <v>0</v>
      </c>
      <c r="O154" s="96">
        <f t="shared" si="31"/>
        <v>1</v>
      </c>
      <c r="P154" s="97" t="str">
        <f t="shared" si="32"/>
        <v>n.a.</v>
      </c>
      <c r="Q154" s="97" t="str">
        <f t="shared" si="32"/>
        <v>n.a.</v>
      </c>
      <c r="R154" s="97" t="str">
        <f t="shared" si="32"/>
        <v>n.a.</v>
      </c>
      <c r="S154" s="97">
        <f t="shared" si="26"/>
        <v>2.4594745667971152</v>
      </c>
      <c r="T154" s="97" t="str">
        <f t="shared" si="33"/>
        <v>n.a.</v>
      </c>
      <c r="U154" s="97" t="str">
        <f t="shared" si="33"/>
        <v>n.a.</v>
      </c>
      <c r="V154" s="97" t="str">
        <f t="shared" si="33"/>
        <v>n.a.</v>
      </c>
      <c r="W154" s="97">
        <f t="shared" si="27"/>
        <v>6.8079511236291186</v>
      </c>
      <c r="X154" s="96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132"/>
      <c r="AK154" s="132"/>
      <c r="AL154" s="132"/>
    </row>
    <row r="155" spans="1:38">
      <c r="A155" s="103">
        <f t="shared" ref="A155:A215" si="34">A154+1</f>
        <v>1948</v>
      </c>
      <c r="B155" s="103">
        <v>5580.4</v>
      </c>
      <c r="C155" s="102">
        <v>3747</v>
      </c>
      <c r="D155" s="96"/>
      <c r="E155" s="150">
        <v>53753.952000000005</v>
      </c>
      <c r="F155" s="112"/>
      <c r="G155" s="96"/>
      <c r="H155" s="97">
        <f t="shared" si="24"/>
        <v>148.92981051507874</v>
      </c>
      <c r="I155" s="107">
        <f t="shared" si="25"/>
        <v>-36.14408111053703</v>
      </c>
      <c r="J155" s="97">
        <f t="shared" si="23"/>
        <v>6.4375340971085659</v>
      </c>
      <c r="K155" s="97">
        <v>10.088403667495072</v>
      </c>
      <c r="L155" s="96">
        <f t="shared" si="28"/>
        <v>0</v>
      </c>
      <c r="M155" s="96">
        <f t="shared" si="29"/>
        <v>0</v>
      </c>
      <c r="N155" s="96">
        <f t="shared" si="30"/>
        <v>0</v>
      </c>
      <c r="O155" s="96">
        <f t="shared" si="31"/>
        <v>1</v>
      </c>
      <c r="P155" s="97" t="str">
        <f t="shared" si="32"/>
        <v>n.a.</v>
      </c>
      <c r="Q155" s="97" t="str">
        <f t="shared" si="32"/>
        <v>n.a.</v>
      </c>
      <c r="R155" s="97" t="str">
        <f t="shared" si="32"/>
        <v>n.a.</v>
      </c>
      <c r="S155" s="97">
        <f t="shared" si="26"/>
        <v>6.4375340971085659</v>
      </c>
      <c r="T155" s="97" t="str">
        <f t="shared" si="33"/>
        <v>n.a.</v>
      </c>
      <c r="U155" s="97" t="str">
        <f t="shared" si="33"/>
        <v>n.a.</v>
      </c>
      <c r="V155" s="97" t="str">
        <f t="shared" si="33"/>
        <v>n.a.</v>
      </c>
      <c r="W155" s="97">
        <f t="shared" si="27"/>
        <v>10.088403667495072</v>
      </c>
      <c r="X155" s="96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132"/>
      <c r="AK155" s="132"/>
      <c r="AL155" s="132"/>
    </row>
    <row r="156" spans="1:38">
      <c r="A156" s="103">
        <f t="shared" si="34"/>
        <v>1949</v>
      </c>
      <c r="B156" s="103">
        <v>5656</v>
      </c>
      <c r="C156" s="102">
        <v>4324</v>
      </c>
      <c r="D156" s="152">
        <v>4495</v>
      </c>
      <c r="E156" s="150">
        <v>57308.160000000003</v>
      </c>
      <c r="F156" s="112"/>
      <c r="G156" s="96"/>
      <c r="H156" s="97">
        <f t="shared" ref="H156:H187" si="35">100*B156/D156</f>
        <v>125.82869855394883</v>
      </c>
      <c r="I156" s="107">
        <f t="shared" ref="I156:I216" si="36">H156-H153</f>
        <v>-64.590381514194277</v>
      </c>
      <c r="J156" s="97">
        <f t="shared" si="23"/>
        <v>6.6119938493080399</v>
      </c>
      <c r="K156" s="97">
        <v>7.4567060189822199</v>
      </c>
      <c r="L156" s="96">
        <f t="shared" si="28"/>
        <v>0</v>
      </c>
      <c r="M156" s="96">
        <f t="shared" si="29"/>
        <v>0</v>
      </c>
      <c r="N156" s="96">
        <f t="shared" si="30"/>
        <v>0</v>
      </c>
      <c r="O156" s="96">
        <f t="shared" si="31"/>
        <v>1</v>
      </c>
      <c r="P156" s="97" t="str">
        <f t="shared" si="32"/>
        <v>n.a.</v>
      </c>
      <c r="Q156" s="97" t="str">
        <f t="shared" si="32"/>
        <v>n.a.</v>
      </c>
      <c r="R156" s="97" t="str">
        <f t="shared" si="32"/>
        <v>n.a.</v>
      </c>
      <c r="S156" s="97">
        <f t="shared" si="26"/>
        <v>6.6119938493080399</v>
      </c>
      <c r="T156" s="97" t="str">
        <f t="shared" si="33"/>
        <v>n.a.</v>
      </c>
      <c r="U156" s="97" t="str">
        <f t="shared" si="33"/>
        <v>n.a.</v>
      </c>
      <c r="V156" s="97" t="str">
        <f t="shared" si="33"/>
        <v>n.a.</v>
      </c>
      <c r="W156" s="97">
        <f t="shared" si="27"/>
        <v>7.4567060189822199</v>
      </c>
      <c r="X156" s="96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132"/>
      <c r="AK156" s="132"/>
      <c r="AL156" s="132"/>
    </row>
    <row r="157" spans="1:38">
      <c r="A157" s="103">
        <f t="shared" si="34"/>
        <v>1950</v>
      </c>
      <c r="B157" s="103">
        <v>5818.8</v>
      </c>
      <c r="C157" s="102">
        <v>5099</v>
      </c>
      <c r="D157" s="152">
        <v>5299</v>
      </c>
      <c r="E157" s="150">
        <v>61274</v>
      </c>
      <c r="F157" s="112"/>
      <c r="G157" s="96"/>
      <c r="H157" s="97">
        <f t="shared" si="35"/>
        <v>109.80939799962258</v>
      </c>
      <c r="I157" s="107">
        <f t="shared" si="36"/>
        <v>-67.511973355712257</v>
      </c>
      <c r="J157" s="97">
        <f t="shared" si="23"/>
        <v>6.9202012418475789</v>
      </c>
      <c r="K157" s="97">
        <v>7.8552196840136368</v>
      </c>
      <c r="L157" s="96">
        <f t="shared" si="28"/>
        <v>0</v>
      </c>
      <c r="M157" s="96">
        <f t="shared" si="29"/>
        <v>0</v>
      </c>
      <c r="N157" s="96">
        <f t="shared" si="30"/>
        <v>0</v>
      </c>
      <c r="O157" s="96">
        <f t="shared" si="31"/>
        <v>1</v>
      </c>
      <c r="P157" s="97" t="str">
        <f t="shared" si="32"/>
        <v>n.a.</v>
      </c>
      <c r="Q157" s="97" t="str">
        <f t="shared" si="32"/>
        <v>n.a.</v>
      </c>
      <c r="R157" s="97" t="str">
        <f t="shared" si="32"/>
        <v>n.a.</v>
      </c>
      <c r="S157" s="97">
        <f t="shared" si="26"/>
        <v>6.9202012418475789</v>
      </c>
      <c r="T157" s="97" t="str">
        <f t="shared" si="33"/>
        <v>n.a.</v>
      </c>
      <c r="U157" s="97" t="str">
        <f t="shared" si="33"/>
        <v>n.a.</v>
      </c>
      <c r="V157" s="97" t="str">
        <f t="shared" si="33"/>
        <v>n.a.</v>
      </c>
      <c r="W157" s="97">
        <f t="shared" si="27"/>
        <v>7.8552196840136368</v>
      </c>
      <c r="X157" s="96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132"/>
      <c r="AK157" s="132"/>
      <c r="AL157" s="132"/>
    </row>
    <row r="158" spans="1:38">
      <c r="A158" s="103">
        <f t="shared" si="34"/>
        <v>1951</v>
      </c>
      <c r="B158" s="103">
        <v>6121</v>
      </c>
      <c r="C158" s="102">
        <v>6773</v>
      </c>
      <c r="D158" s="152">
        <v>7028</v>
      </c>
      <c r="E158" s="150">
        <v>63892</v>
      </c>
      <c r="F158" s="112"/>
      <c r="G158" s="96"/>
      <c r="H158" s="97">
        <f t="shared" si="35"/>
        <v>87.094479225953336</v>
      </c>
      <c r="I158" s="107">
        <f t="shared" si="36"/>
        <v>-61.835331289125406</v>
      </c>
      <c r="J158" s="97">
        <f t="shared" si="23"/>
        <v>4.2726115481280802</v>
      </c>
      <c r="K158" s="97">
        <v>21.876136069623108</v>
      </c>
      <c r="L158" s="96">
        <f t="shared" si="28"/>
        <v>0</v>
      </c>
      <c r="M158" s="96">
        <f t="shared" si="29"/>
        <v>0</v>
      </c>
      <c r="N158" s="96">
        <f t="shared" si="30"/>
        <v>1</v>
      </c>
      <c r="O158" s="96">
        <f t="shared" si="31"/>
        <v>0</v>
      </c>
      <c r="P158" s="97" t="str">
        <f t="shared" si="32"/>
        <v>n.a.</v>
      </c>
      <c r="Q158" s="97" t="str">
        <f t="shared" si="32"/>
        <v>n.a.</v>
      </c>
      <c r="R158" s="97">
        <f t="shared" si="32"/>
        <v>4.2726115481280802</v>
      </c>
      <c r="S158" s="97" t="str">
        <f t="shared" si="26"/>
        <v>n.a.</v>
      </c>
      <c r="T158" s="97" t="str">
        <f t="shared" si="33"/>
        <v>n.a.</v>
      </c>
      <c r="U158" s="97" t="str">
        <f t="shared" si="33"/>
        <v>n.a.</v>
      </c>
      <c r="V158" s="97">
        <f t="shared" si="33"/>
        <v>21.876136069623108</v>
      </c>
      <c r="W158" s="97" t="str">
        <f t="shared" si="27"/>
        <v>n.a.</v>
      </c>
      <c r="X158" s="96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132"/>
      <c r="AK158" s="132"/>
      <c r="AL158" s="132"/>
    </row>
    <row r="159" spans="1:38">
      <c r="A159" s="103">
        <f t="shared" si="34"/>
        <v>1952</v>
      </c>
      <c r="B159" s="103">
        <v>6529</v>
      </c>
      <c r="C159" s="102">
        <v>7267</v>
      </c>
      <c r="D159" s="152">
        <v>7586</v>
      </c>
      <c r="E159" s="150">
        <v>64470</v>
      </c>
      <c r="F159" s="112"/>
      <c r="G159" s="96"/>
      <c r="H159" s="97">
        <f t="shared" si="35"/>
        <v>86.066438175586612</v>
      </c>
      <c r="I159" s="107">
        <f t="shared" si="36"/>
        <v>-39.762260378362214</v>
      </c>
      <c r="J159" s="97">
        <f t="shared" si="23"/>
        <v>0.90465159957429098</v>
      </c>
      <c r="K159" s="97">
        <v>17.8108865316544</v>
      </c>
      <c r="L159" s="96">
        <f t="shared" si="28"/>
        <v>0</v>
      </c>
      <c r="M159" s="96">
        <f t="shared" si="29"/>
        <v>0</v>
      </c>
      <c r="N159" s="96">
        <f t="shared" si="30"/>
        <v>1</v>
      </c>
      <c r="O159" s="96">
        <f t="shared" si="31"/>
        <v>0</v>
      </c>
      <c r="P159" s="97" t="str">
        <f t="shared" si="32"/>
        <v>n.a.</v>
      </c>
      <c r="Q159" s="97" t="str">
        <f t="shared" si="32"/>
        <v>n.a.</v>
      </c>
      <c r="R159" s="97">
        <f t="shared" si="32"/>
        <v>0.90465159957429098</v>
      </c>
      <c r="S159" s="97" t="str">
        <f t="shared" si="26"/>
        <v>n.a.</v>
      </c>
      <c r="T159" s="97" t="str">
        <f t="shared" si="33"/>
        <v>n.a.</v>
      </c>
      <c r="U159" s="97" t="str">
        <f t="shared" si="33"/>
        <v>n.a.</v>
      </c>
      <c r="V159" s="97">
        <f t="shared" si="33"/>
        <v>17.8108865316544</v>
      </c>
      <c r="W159" s="97" t="str">
        <f t="shared" si="27"/>
        <v>n.a.</v>
      </c>
      <c r="X159" s="96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132"/>
      <c r="AK159" s="132"/>
      <c r="AL159" s="132"/>
    </row>
    <row r="160" spans="1:38">
      <c r="A160" s="103">
        <f t="shared" si="34"/>
        <v>1953</v>
      </c>
      <c r="B160" s="103">
        <v>6863.6</v>
      </c>
      <c r="C160" s="102">
        <v>8244</v>
      </c>
      <c r="D160" s="152">
        <v>8594</v>
      </c>
      <c r="E160" s="150">
        <v>66481</v>
      </c>
      <c r="F160" s="112"/>
      <c r="G160" s="96"/>
      <c r="H160" s="97">
        <f t="shared" si="35"/>
        <v>79.865022108447761</v>
      </c>
      <c r="I160" s="107">
        <f t="shared" si="36"/>
        <v>-29.944375891174815</v>
      </c>
      <c r="J160" s="97">
        <f t="shared" si="23"/>
        <v>3.1192802854040691</v>
      </c>
      <c r="K160" s="97">
        <v>7.8499486267225356</v>
      </c>
      <c r="L160" s="96">
        <f t="shared" si="28"/>
        <v>0</v>
      </c>
      <c r="M160" s="96">
        <f t="shared" si="29"/>
        <v>0</v>
      </c>
      <c r="N160" s="96">
        <f t="shared" si="30"/>
        <v>1</v>
      </c>
      <c r="O160" s="96">
        <f t="shared" si="31"/>
        <v>0</v>
      </c>
      <c r="P160" s="97" t="str">
        <f t="shared" si="32"/>
        <v>n.a.</v>
      </c>
      <c r="Q160" s="97" t="str">
        <f t="shared" si="32"/>
        <v>n.a.</v>
      </c>
      <c r="R160" s="97">
        <f t="shared" si="32"/>
        <v>3.1192802854040691</v>
      </c>
      <c r="S160" s="97" t="str">
        <f t="shared" si="26"/>
        <v>n.a.</v>
      </c>
      <c r="T160" s="97" t="str">
        <f t="shared" si="33"/>
        <v>n.a.</v>
      </c>
      <c r="U160" s="97" t="str">
        <f t="shared" si="33"/>
        <v>n.a.</v>
      </c>
      <c r="V160" s="97">
        <f t="shared" si="33"/>
        <v>7.8499486267225356</v>
      </c>
      <c r="W160" s="97" t="str">
        <f t="shared" si="27"/>
        <v>n.a.</v>
      </c>
      <c r="X160" s="96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132"/>
      <c r="AK160" s="132"/>
      <c r="AL160" s="132"/>
    </row>
    <row r="161" spans="1:38">
      <c r="A161" s="103">
        <f t="shared" si="34"/>
        <v>1954</v>
      </c>
      <c r="B161" s="103">
        <v>7213.6</v>
      </c>
      <c r="C161" s="102">
        <v>9013</v>
      </c>
      <c r="D161" s="152">
        <v>9387</v>
      </c>
      <c r="E161" s="150">
        <v>70614</v>
      </c>
      <c r="F161" s="112"/>
      <c r="G161" s="96"/>
      <c r="H161" s="97">
        <f t="shared" si="35"/>
        <v>76.846702886971343</v>
      </c>
      <c r="I161" s="97">
        <f t="shared" si="36"/>
        <v>-10.247776338981993</v>
      </c>
      <c r="J161" s="97">
        <f t="shared" si="23"/>
        <v>6.2168138265068285</v>
      </c>
      <c r="K161" s="97">
        <v>3.1951037992462537</v>
      </c>
      <c r="L161" s="96">
        <f t="shared" si="28"/>
        <v>0</v>
      </c>
      <c r="M161" s="96">
        <f t="shared" si="29"/>
        <v>0</v>
      </c>
      <c r="N161" s="96">
        <f t="shared" si="30"/>
        <v>1</v>
      </c>
      <c r="O161" s="96">
        <f t="shared" si="31"/>
        <v>0</v>
      </c>
      <c r="P161" s="97" t="str">
        <f t="shared" si="32"/>
        <v>n.a.</v>
      </c>
      <c r="Q161" s="97" t="str">
        <f t="shared" si="32"/>
        <v>n.a.</v>
      </c>
      <c r="R161" s="97">
        <f t="shared" si="32"/>
        <v>6.2168138265068285</v>
      </c>
      <c r="S161" s="97" t="str">
        <f t="shared" si="26"/>
        <v>n.a.</v>
      </c>
      <c r="T161" s="97" t="str">
        <f t="shared" si="33"/>
        <v>n.a.</v>
      </c>
      <c r="U161" s="97" t="str">
        <f t="shared" si="33"/>
        <v>n.a.</v>
      </c>
      <c r="V161" s="97">
        <f t="shared" si="33"/>
        <v>3.1951037992462537</v>
      </c>
      <c r="W161" s="97" t="str">
        <f t="shared" si="27"/>
        <v>n.a.</v>
      </c>
      <c r="X161" s="96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132"/>
      <c r="AK161" s="132"/>
      <c r="AL161" s="132"/>
    </row>
    <row r="162" spans="1:38">
      <c r="A162" s="103">
        <f t="shared" si="34"/>
        <v>1955</v>
      </c>
      <c r="B162" s="103">
        <v>7498.8</v>
      </c>
      <c r="C162" s="102">
        <v>9603</v>
      </c>
      <c r="D162" s="152">
        <v>10001</v>
      </c>
      <c r="E162" s="150">
        <v>74471</v>
      </c>
      <c r="F162" s="112"/>
      <c r="G162" s="96"/>
      <c r="H162" s="97">
        <f t="shared" si="35"/>
        <v>74.980501949805017</v>
      </c>
      <c r="I162" s="97">
        <f t="shared" si="36"/>
        <v>-11.085936225781595</v>
      </c>
      <c r="J162" s="97">
        <f t="shared" si="23"/>
        <v>5.4620896706035538</v>
      </c>
      <c r="K162" s="97">
        <v>9.8202808833346289</v>
      </c>
      <c r="L162" s="96">
        <f t="shared" si="28"/>
        <v>0</v>
      </c>
      <c r="M162" s="96">
        <f t="shared" si="29"/>
        <v>0</v>
      </c>
      <c r="N162" s="96">
        <f t="shared" si="30"/>
        <v>1</v>
      </c>
      <c r="O162" s="96">
        <f t="shared" si="31"/>
        <v>0</v>
      </c>
      <c r="P162" s="97" t="str">
        <f t="shared" si="32"/>
        <v>n.a.</v>
      </c>
      <c r="Q162" s="97" t="str">
        <f t="shared" si="32"/>
        <v>n.a.</v>
      </c>
      <c r="R162" s="97">
        <f t="shared" si="32"/>
        <v>5.4620896706035538</v>
      </c>
      <c r="S162" s="97" t="str">
        <f t="shared" si="26"/>
        <v>n.a.</v>
      </c>
      <c r="T162" s="97" t="str">
        <f t="shared" si="33"/>
        <v>n.a.</v>
      </c>
      <c r="U162" s="97" t="str">
        <f t="shared" si="33"/>
        <v>n.a.</v>
      </c>
      <c r="V162" s="97">
        <f t="shared" si="33"/>
        <v>9.8202808833346289</v>
      </c>
      <c r="W162" s="97" t="str">
        <f t="shared" si="27"/>
        <v>n.a.</v>
      </c>
      <c r="X162" s="96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132"/>
      <c r="AK162" s="132"/>
      <c r="AL162" s="132"/>
    </row>
    <row r="163" spans="1:38">
      <c r="A163" s="103">
        <f t="shared" si="34"/>
        <v>1956</v>
      </c>
      <c r="B163" s="103">
        <v>7777.2</v>
      </c>
      <c r="C163" s="102">
        <v>10405</v>
      </c>
      <c r="D163" s="152">
        <v>10829</v>
      </c>
      <c r="E163" s="150">
        <v>77034</v>
      </c>
      <c r="F163" s="112"/>
      <c r="G163" s="96"/>
      <c r="H163" s="97">
        <f t="shared" si="35"/>
        <v>71.818265767845602</v>
      </c>
      <c r="I163" s="97">
        <f t="shared" si="36"/>
        <v>-8.0467563406021583</v>
      </c>
      <c r="J163" s="97">
        <f t="shared" si="23"/>
        <v>3.441608142766972</v>
      </c>
      <c r="K163" s="97">
        <v>6.0407200872356057</v>
      </c>
      <c r="L163" s="96">
        <f t="shared" si="28"/>
        <v>0</v>
      </c>
      <c r="M163" s="96">
        <f t="shared" si="29"/>
        <v>0</v>
      </c>
      <c r="N163" s="96">
        <f t="shared" si="30"/>
        <v>1</v>
      </c>
      <c r="O163" s="96">
        <f t="shared" si="31"/>
        <v>0</v>
      </c>
      <c r="P163" s="97" t="str">
        <f t="shared" si="32"/>
        <v>n.a.</v>
      </c>
      <c r="Q163" s="97" t="str">
        <f t="shared" si="32"/>
        <v>n.a.</v>
      </c>
      <c r="R163" s="97">
        <f t="shared" si="32"/>
        <v>3.441608142766972</v>
      </c>
      <c r="S163" s="97" t="str">
        <f t="shared" si="26"/>
        <v>n.a.</v>
      </c>
      <c r="T163" s="97" t="str">
        <f t="shared" si="33"/>
        <v>n.a.</v>
      </c>
      <c r="U163" s="97" t="str">
        <f t="shared" si="33"/>
        <v>n.a.</v>
      </c>
      <c r="V163" s="97">
        <f t="shared" si="33"/>
        <v>6.0407200872356057</v>
      </c>
      <c r="W163" s="97" t="str">
        <f t="shared" si="27"/>
        <v>n.a.</v>
      </c>
      <c r="X163" s="96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132"/>
      <c r="AK163" s="132"/>
      <c r="AL163" s="132"/>
    </row>
    <row r="164" spans="1:38">
      <c r="A164" s="103">
        <f t="shared" si="34"/>
        <v>1957</v>
      </c>
      <c r="B164" s="103">
        <v>7982.6</v>
      </c>
      <c r="C164" s="102">
        <v>11332</v>
      </c>
      <c r="D164" s="152">
        <v>11787</v>
      </c>
      <c r="E164" s="150">
        <v>78577</v>
      </c>
      <c r="F164" s="112"/>
      <c r="G164" s="96"/>
      <c r="H164" s="97">
        <f t="shared" si="35"/>
        <v>67.723763468227702</v>
      </c>
      <c r="I164" s="97">
        <f t="shared" si="36"/>
        <v>-9.1229394187436412</v>
      </c>
      <c r="J164" s="97">
        <f t="shared" si="23"/>
        <v>2.0030116571903234</v>
      </c>
      <c r="K164" s="97">
        <v>-7.0953359891221979E-2</v>
      </c>
      <c r="L164" s="96">
        <f t="shared" si="28"/>
        <v>0</v>
      </c>
      <c r="M164" s="96">
        <f t="shared" si="29"/>
        <v>0</v>
      </c>
      <c r="N164" s="96">
        <f t="shared" si="30"/>
        <v>1</v>
      </c>
      <c r="O164" s="96">
        <f t="shared" si="31"/>
        <v>0</v>
      </c>
      <c r="P164" s="97" t="str">
        <f t="shared" si="32"/>
        <v>n.a.</v>
      </c>
      <c r="Q164" s="97" t="str">
        <f t="shared" si="32"/>
        <v>n.a.</v>
      </c>
      <c r="R164" s="97">
        <f t="shared" si="32"/>
        <v>2.0030116571903234</v>
      </c>
      <c r="S164" s="97" t="str">
        <f t="shared" si="26"/>
        <v>n.a.</v>
      </c>
      <c r="T164" s="97" t="str">
        <f t="shared" si="33"/>
        <v>n.a.</v>
      </c>
      <c r="U164" s="97" t="str">
        <f t="shared" si="33"/>
        <v>n.a.</v>
      </c>
      <c r="V164" s="97">
        <f t="shared" si="33"/>
        <v>-7.0953359891221979E-2</v>
      </c>
      <c r="W164" s="97" t="str">
        <f t="shared" si="27"/>
        <v>n.a.</v>
      </c>
      <c r="X164" s="96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132"/>
      <c r="AK164" s="132"/>
      <c r="AL164" s="132"/>
    </row>
    <row r="165" spans="1:38">
      <c r="A165" s="103">
        <f t="shared" si="34"/>
        <v>1958</v>
      </c>
      <c r="B165" s="103">
        <v>7965.6</v>
      </c>
      <c r="C165" s="102">
        <v>11588</v>
      </c>
      <c r="D165" s="152">
        <v>12060</v>
      </c>
      <c r="E165" s="150">
        <v>82351</v>
      </c>
      <c r="F165" s="112"/>
      <c r="G165" s="96"/>
      <c r="H165" s="97">
        <f t="shared" si="35"/>
        <v>66.049751243781088</v>
      </c>
      <c r="I165" s="97">
        <f t="shared" si="36"/>
        <v>-8.9307507060239288</v>
      </c>
      <c r="J165" s="97">
        <f t="shared" si="23"/>
        <v>4.8029321557198745</v>
      </c>
      <c r="K165" s="97">
        <v>9.9413679020777357E-2</v>
      </c>
      <c r="L165" s="96">
        <f t="shared" si="28"/>
        <v>0</v>
      </c>
      <c r="M165" s="96">
        <f t="shared" si="29"/>
        <v>0</v>
      </c>
      <c r="N165" s="96">
        <f t="shared" si="30"/>
        <v>1</v>
      </c>
      <c r="O165" s="96">
        <f t="shared" si="31"/>
        <v>0</v>
      </c>
      <c r="P165" s="97" t="str">
        <f t="shared" si="32"/>
        <v>n.a.</v>
      </c>
      <c r="Q165" s="97" t="str">
        <f t="shared" si="32"/>
        <v>n.a.</v>
      </c>
      <c r="R165" s="97">
        <f t="shared" si="32"/>
        <v>4.8029321557198745</v>
      </c>
      <c r="S165" s="97" t="str">
        <f t="shared" si="26"/>
        <v>n.a.</v>
      </c>
      <c r="T165" s="97" t="str">
        <f t="shared" si="33"/>
        <v>n.a.</v>
      </c>
      <c r="U165" s="97" t="str">
        <f t="shared" si="33"/>
        <v>n.a.</v>
      </c>
      <c r="V165" s="97">
        <f t="shared" si="33"/>
        <v>9.9413679020777357E-2</v>
      </c>
      <c r="W165" s="97" t="str">
        <f t="shared" si="27"/>
        <v>n.a.</v>
      </c>
      <c r="X165" s="96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132"/>
      <c r="AK165" s="132"/>
      <c r="AL165" s="132"/>
    </row>
    <row r="166" spans="1:38">
      <c r="A166" s="103">
        <f t="shared" si="34"/>
        <v>1959</v>
      </c>
      <c r="B166" s="103">
        <v>8081.8</v>
      </c>
      <c r="C166" s="102">
        <v>12448</v>
      </c>
      <c r="D166" s="152">
        <v>12954</v>
      </c>
      <c r="E166" s="150">
        <v>87421</v>
      </c>
      <c r="F166" s="112"/>
      <c r="G166" s="96"/>
      <c r="H166" s="97">
        <f t="shared" si="35"/>
        <v>62.388451443569551</v>
      </c>
      <c r="I166" s="97">
        <f t="shared" si="36"/>
        <v>-9.4298143242760517</v>
      </c>
      <c r="J166" s="97">
        <f t="shared" ref="J166:J187" si="37">100*(E166/E165-1)</f>
        <v>6.1565736906655566</v>
      </c>
      <c r="K166" s="97">
        <v>2.014444512421683</v>
      </c>
      <c r="L166" s="96">
        <f t="shared" si="28"/>
        <v>0</v>
      </c>
      <c r="M166" s="96">
        <f t="shared" si="29"/>
        <v>0</v>
      </c>
      <c r="N166" s="96">
        <f t="shared" si="30"/>
        <v>1</v>
      </c>
      <c r="O166" s="96">
        <f t="shared" si="31"/>
        <v>0</v>
      </c>
      <c r="P166" s="97" t="str">
        <f t="shared" si="32"/>
        <v>n.a.</v>
      </c>
      <c r="Q166" s="97" t="str">
        <f t="shared" si="32"/>
        <v>n.a.</v>
      </c>
      <c r="R166" s="97">
        <f t="shared" si="32"/>
        <v>6.1565736906655566</v>
      </c>
      <c r="S166" s="97" t="str">
        <f t="shared" si="26"/>
        <v>n.a.</v>
      </c>
      <c r="T166" s="97" t="str">
        <f t="shared" si="33"/>
        <v>n.a.</v>
      </c>
      <c r="U166" s="97" t="str">
        <f t="shared" si="33"/>
        <v>n.a.</v>
      </c>
      <c r="V166" s="97">
        <f t="shared" si="33"/>
        <v>2.014444512421683</v>
      </c>
      <c r="W166" s="97" t="str">
        <f t="shared" si="27"/>
        <v>n.a.</v>
      </c>
      <c r="X166" s="96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132"/>
      <c r="AK166" s="132"/>
      <c r="AL166" s="132"/>
    </row>
    <row r="167" spans="1:38">
      <c r="A167" s="103">
        <f t="shared" si="34"/>
        <v>1960</v>
      </c>
      <c r="B167" s="103">
        <v>8196.4</v>
      </c>
      <c r="C167" s="96">
        <v>13718</v>
      </c>
      <c r="D167" s="152">
        <v>16957</v>
      </c>
      <c r="E167" s="150">
        <v>91085</v>
      </c>
      <c r="F167" s="112"/>
      <c r="G167" s="96"/>
      <c r="H167" s="97">
        <f t="shared" si="35"/>
        <v>48.336380255941499</v>
      </c>
      <c r="I167" s="97">
        <f t="shared" si="36"/>
        <v>-19.387383212286203</v>
      </c>
      <c r="J167" s="97">
        <f t="shared" si="37"/>
        <v>4.1912126376957515</v>
      </c>
      <c r="K167" s="97">
        <v>1.7445395060578277</v>
      </c>
      <c r="L167" s="96">
        <f t="shared" si="28"/>
        <v>0</v>
      </c>
      <c r="M167" s="96">
        <f t="shared" si="29"/>
        <v>1</v>
      </c>
      <c r="N167" s="96">
        <f t="shared" si="30"/>
        <v>0</v>
      </c>
      <c r="O167" s="96">
        <f t="shared" si="31"/>
        <v>0</v>
      </c>
      <c r="P167" s="97" t="str">
        <f t="shared" si="32"/>
        <v>n.a.</v>
      </c>
      <c r="Q167" s="97">
        <f t="shared" si="32"/>
        <v>4.1912126376957515</v>
      </c>
      <c r="R167" s="97" t="str">
        <f t="shared" si="32"/>
        <v>n.a.</v>
      </c>
      <c r="S167" s="97" t="str">
        <f t="shared" si="26"/>
        <v>n.a.</v>
      </c>
      <c r="T167" s="97" t="str">
        <f t="shared" si="33"/>
        <v>n.a.</v>
      </c>
      <c r="U167" s="97">
        <f t="shared" si="33"/>
        <v>1.7445395060578277</v>
      </c>
      <c r="V167" s="97" t="str">
        <f t="shared" si="33"/>
        <v>n.a.</v>
      </c>
      <c r="W167" s="97" t="str">
        <f t="shared" si="27"/>
        <v>n.a.</v>
      </c>
      <c r="X167" s="96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132"/>
      <c r="AK167" s="132"/>
      <c r="AL167" s="132"/>
    </row>
    <row r="168" spans="1:38">
      <c r="A168" s="103">
        <f t="shared" si="34"/>
        <v>1961</v>
      </c>
      <c r="B168" s="103">
        <v>8424.4</v>
      </c>
      <c r="C168" s="96">
        <v>14591</v>
      </c>
      <c r="D168" s="152">
        <v>17061</v>
      </c>
      <c r="E168" s="150">
        <v>91713</v>
      </c>
      <c r="F168" s="112"/>
      <c r="G168" s="96"/>
      <c r="H168" s="97">
        <f t="shared" si="35"/>
        <v>49.378113826856577</v>
      </c>
      <c r="I168" s="97">
        <f t="shared" si="36"/>
        <v>-16.671637416924511</v>
      </c>
      <c r="J168" s="97">
        <f t="shared" si="37"/>
        <v>0.6894658835153944</v>
      </c>
      <c r="K168" s="97">
        <v>2.3995973015803327</v>
      </c>
      <c r="L168" s="96">
        <f t="shared" si="28"/>
        <v>0</v>
      </c>
      <c r="M168" s="96">
        <f t="shared" si="29"/>
        <v>1</v>
      </c>
      <c r="N168" s="96">
        <f t="shared" si="30"/>
        <v>0</v>
      </c>
      <c r="O168" s="96">
        <f t="shared" si="31"/>
        <v>0</v>
      </c>
      <c r="P168" s="97" t="str">
        <f t="shared" si="32"/>
        <v>n.a.</v>
      </c>
      <c r="Q168" s="97">
        <f t="shared" si="32"/>
        <v>0.6894658835153944</v>
      </c>
      <c r="R168" s="97" t="str">
        <f t="shared" si="32"/>
        <v>n.a.</v>
      </c>
      <c r="S168" s="97" t="str">
        <f t="shared" si="26"/>
        <v>n.a.</v>
      </c>
      <c r="T168" s="97" t="str">
        <f t="shared" si="33"/>
        <v>n.a.</v>
      </c>
      <c r="U168" s="97">
        <f t="shared" si="33"/>
        <v>2.3995973015803327</v>
      </c>
      <c r="V168" s="97" t="str">
        <f t="shared" si="33"/>
        <v>n.a.</v>
      </c>
      <c r="W168" s="97" t="str">
        <f t="shared" si="27"/>
        <v>n.a.</v>
      </c>
      <c r="X168" s="96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132"/>
      <c r="AK168" s="132"/>
      <c r="AL168" s="132"/>
    </row>
    <row r="169" spans="1:38">
      <c r="A169" s="103">
        <f t="shared" si="34"/>
        <v>1962</v>
      </c>
      <c r="B169" s="103">
        <v>9130</v>
      </c>
      <c r="C169" s="96">
        <v>14928</v>
      </c>
      <c r="D169" s="152">
        <v>18140</v>
      </c>
      <c r="E169" s="150">
        <v>97444</v>
      </c>
      <c r="F169" s="112"/>
      <c r="G169" s="96"/>
      <c r="H169" s="97">
        <f t="shared" si="35"/>
        <v>50.330760749724369</v>
      </c>
      <c r="I169" s="97">
        <f t="shared" si="36"/>
        <v>-12.057690693845181</v>
      </c>
      <c r="J169" s="97">
        <f t="shared" si="37"/>
        <v>6.2488414946626936</v>
      </c>
      <c r="K169" s="97">
        <v>0.3932591032620345</v>
      </c>
      <c r="L169" s="96">
        <f t="shared" si="28"/>
        <v>0</v>
      </c>
      <c r="M169" s="96">
        <f t="shared" si="29"/>
        <v>1</v>
      </c>
      <c r="N169" s="96">
        <f t="shared" si="30"/>
        <v>0</v>
      </c>
      <c r="O169" s="96">
        <f t="shared" si="31"/>
        <v>0</v>
      </c>
      <c r="P169" s="97" t="str">
        <f t="shared" si="32"/>
        <v>n.a.</v>
      </c>
      <c r="Q169" s="97">
        <f t="shared" si="32"/>
        <v>6.2488414946626936</v>
      </c>
      <c r="R169" s="97" t="str">
        <f t="shared" si="32"/>
        <v>n.a.</v>
      </c>
      <c r="S169" s="97" t="str">
        <f t="shared" si="26"/>
        <v>n.a.</v>
      </c>
      <c r="T169" s="97" t="str">
        <f t="shared" si="33"/>
        <v>n.a.</v>
      </c>
      <c r="U169" s="97">
        <f t="shared" si="33"/>
        <v>0.3932591032620345</v>
      </c>
      <c r="V169" s="97" t="str">
        <f t="shared" si="33"/>
        <v>n.a.</v>
      </c>
      <c r="W169" s="97" t="str">
        <f t="shared" si="27"/>
        <v>n.a.</v>
      </c>
      <c r="X169" s="96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132"/>
      <c r="AK169" s="132"/>
      <c r="AL169" s="132"/>
    </row>
    <row r="170" spans="1:38">
      <c r="A170" s="103">
        <f t="shared" si="34"/>
        <v>1963</v>
      </c>
      <c r="B170" s="103">
        <v>9419</v>
      </c>
      <c r="C170" s="96">
        <v>16089</v>
      </c>
      <c r="D170" s="152">
        <v>19793</v>
      </c>
      <c r="E170" s="150">
        <v>103413</v>
      </c>
      <c r="F170" s="112"/>
      <c r="G170" s="96"/>
      <c r="H170" s="97">
        <f t="shared" si="35"/>
        <v>47.587530945283689</v>
      </c>
      <c r="I170" s="97">
        <f t="shared" si="36"/>
        <v>-0.74884931065781046</v>
      </c>
      <c r="J170" s="97">
        <f t="shared" si="37"/>
        <v>6.1255695578999125</v>
      </c>
      <c r="K170" s="97">
        <v>-0.37585025988687154</v>
      </c>
      <c r="L170" s="96">
        <f t="shared" si="28"/>
        <v>0</v>
      </c>
      <c r="M170" s="96">
        <f t="shared" si="29"/>
        <v>1</v>
      </c>
      <c r="N170" s="96">
        <f t="shared" si="30"/>
        <v>0</v>
      </c>
      <c r="O170" s="96">
        <f t="shared" si="31"/>
        <v>0</v>
      </c>
      <c r="P170" s="97" t="str">
        <f t="shared" si="32"/>
        <v>n.a.</v>
      </c>
      <c r="Q170" s="97">
        <f t="shared" si="32"/>
        <v>6.1255695578999125</v>
      </c>
      <c r="R170" s="97" t="str">
        <f t="shared" si="32"/>
        <v>n.a.</v>
      </c>
      <c r="S170" s="97" t="str">
        <f t="shared" si="26"/>
        <v>n.a.</v>
      </c>
      <c r="T170" s="97" t="str">
        <f t="shared" si="33"/>
        <v>n.a.</v>
      </c>
      <c r="U170" s="97">
        <f t="shared" si="33"/>
        <v>-0.37585025988687154</v>
      </c>
      <c r="V170" s="97" t="str">
        <f t="shared" si="33"/>
        <v>n.a.</v>
      </c>
      <c r="W170" s="97" t="str">
        <f t="shared" si="27"/>
        <v>n.a.</v>
      </c>
      <c r="X170" s="96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132"/>
      <c r="AK170" s="132"/>
      <c r="AL170" s="132"/>
    </row>
    <row r="171" spans="1:38">
      <c r="A171" s="103">
        <f t="shared" si="34"/>
        <v>1964</v>
      </c>
      <c r="B171" s="103">
        <v>9763</v>
      </c>
      <c r="C171" s="96">
        <v>17834</v>
      </c>
      <c r="D171" s="152">
        <v>21690</v>
      </c>
      <c r="E171" s="150">
        <v>110488</v>
      </c>
      <c r="F171" s="112"/>
      <c r="G171" s="96"/>
      <c r="H171" s="97">
        <f t="shared" si="35"/>
        <v>45.011526048870451</v>
      </c>
      <c r="I171" s="97">
        <f t="shared" si="36"/>
        <v>-4.3665877779861262</v>
      </c>
      <c r="J171" s="97">
        <f t="shared" si="37"/>
        <v>6.8414996180364174</v>
      </c>
      <c r="K171" s="97">
        <v>3.2388807715504022</v>
      </c>
      <c r="L171" s="96">
        <f t="shared" si="28"/>
        <v>0</v>
      </c>
      <c r="M171" s="96">
        <f t="shared" si="29"/>
        <v>1</v>
      </c>
      <c r="N171" s="96">
        <f t="shared" si="30"/>
        <v>0</v>
      </c>
      <c r="O171" s="96">
        <f t="shared" si="31"/>
        <v>0</v>
      </c>
      <c r="P171" s="97" t="str">
        <f t="shared" si="32"/>
        <v>n.a.</v>
      </c>
      <c r="Q171" s="97">
        <f t="shared" si="32"/>
        <v>6.8414996180364174</v>
      </c>
      <c r="R171" s="97" t="str">
        <f t="shared" si="32"/>
        <v>n.a.</v>
      </c>
      <c r="S171" s="97" t="str">
        <f t="shared" si="26"/>
        <v>n.a.</v>
      </c>
      <c r="T171" s="97" t="str">
        <f t="shared" si="33"/>
        <v>n.a.</v>
      </c>
      <c r="U171" s="97">
        <f t="shared" si="33"/>
        <v>3.2388807715504022</v>
      </c>
      <c r="V171" s="97" t="str">
        <f t="shared" si="33"/>
        <v>n.a.</v>
      </c>
      <c r="W171" s="97" t="str">
        <f t="shared" si="27"/>
        <v>n.a.</v>
      </c>
      <c r="X171" s="96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132"/>
      <c r="AK171" s="132"/>
      <c r="AL171" s="132"/>
    </row>
    <row r="172" spans="1:38">
      <c r="A172" s="103">
        <f t="shared" si="34"/>
        <v>1965</v>
      </c>
      <c r="B172" s="103">
        <v>10224</v>
      </c>
      <c r="C172" s="96"/>
      <c r="D172" s="152">
        <v>23375</v>
      </c>
      <c r="E172" s="150">
        <v>116131</v>
      </c>
      <c r="F172" s="112"/>
      <c r="G172" s="96"/>
      <c r="H172" s="97">
        <f t="shared" si="35"/>
        <v>43.739037433155083</v>
      </c>
      <c r="I172" s="97">
        <f t="shared" si="36"/>
        <v>-6.5917233165692863</v>
      </c>
      <c r="J172" s="97">
        <f t="shared" si="37"/>
        <v>5.1073419737890147</v>
      </c>
      <c r="K172" s="97">
        <v>3.3811577234163654</v>
      </c>
      <c r="L172" s="96">
        <f t="shared" si="28"/>
        <v>0</v>
      </c>
      <c r="M172" s="96">
        <f t="shared" si="29"/>
        <v>1</v>
      </c>
      <c r="N172" s="96">
        <f t="shared" si="30"/>
        <v>0</v>
      </c>
      <c r="O172" s="96">
        <f t="shared" si="31"/>
        <v>0</v>
      </c>
      <c r="P172" s="97" t="str">
        <f t="shared" si="32"/>
        <v>n.a.</v>
      </c>
      <c r="Q172" s="97">
        <f t="shared" si="32"/>
        <v>5.1073419737890147</v>
      </c>
      <c r="R172" s="97" t="str">
        <f t="shared" si="32"/>
        <v>n.a.</v>
      </c>
      <c r="S172" s="97" t="str">
        <f t="shared" si="26"/>
        <v>n.a.</v>
      </c>
      <c r="T172" s="97" t="str">
        <f t="shared" si="33"/>
        <v>n.a.</v>
      </c>
      <c r="U172" s="97">
        <f t="shared" si="33"/>
        <v>3.3811577234163654</v>
      </c>
      <c r="V172" s="97" t="str">
        <f t="shared" si="33"/>
        <v>n.a.</v>
      </c>
      <c r="W172" s="97" t="str">
        <f t="shared" si="27"/>
        <v>n.a.</v>
      </c>
      <c r="X172" s="96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132"/>
      <c r="AK172" s="132"/>
      <c r="AL172" s="132"/>
    </row>
    <row r="173" spans="1:38">
      <c r="A173" s="103">
        <f t="shared" si="34"/>
        <v>1966</v>
      </c>
      <c r="B173" s="103">
        <v>10639</v>
      </c>
      <c r="C173" s="96"/>
      <c r="D173" s="152">
        <v>25044</v>
      </c>
      <c r="E173" s="150">
        <v>119363</v>
      </c>
      <c r="F173" s="112"/>
      <c r="G173" s="96"/>
      <c r="H173" s="97">
        <f t="shared" si="35"/>
        <v>42.481233029867433</v>
      </c>
      <c r="I173" s="97">
        <f t="shared" si="36"/>
        <v>-5.1062979154162562</v>
      </c>
      <c r="J173" s="97">
        <f t="shared" si="37"/>
        <v>2.7830639536385648</v>
      </c>
      <c r="K173" s="97">
        <v>34.856926022710056</v>
      </c>
      <c r="L173" s="96">
        <f t="shared" si="28"/>
        <v>0</v>
      </c>
      <c r="M173" s="96">
        <f t="shared" si="29"/>
        <v>1</v>
      </c>
      <c r="N173" s="96">
        <f t="shared" si="30"/>
        <v>0</v>
      </c>
      <c r="O173" s="96">
        <f t="shared" si="31"/>
        <v>0</v>
      </c>
      <c r="P173" s="97" t="str">
        <f t="shared" si="32"/>
        <v>n.a.</v>
      </c>
      <c r="Q173" s="97">
        <f t="shared" si="32"/>
        <v>2.7830639536385648</v>
      </c>
      <c r="R173" s="97" t="str">
        <f t="shared" si="32"/>
        <v>n.a.</v>
      </c>
      <c r="S173" s="97" t="str">
        <f t="shared" si="26"/>
        <v>n.a.</v>
      </c>
      <c r="T173" s="97" t="str">
        <f t="shared" si="33"/>
        <v>n.a.</v>
      </c>
      <c r="U173" s="97">
        <f t="shared" si="33"/>
        <v>34.856926022710056</v>
      </c>
      <c r="V173" s="97" t="str">
        <f t="shared" si="33"/>
        <v>n.a.</v>
      </c>
      <c r="W173" s="97" t="str">
        <f t="shared" si="27"/>
        <v>n.a.</v>
      </c>
      <c r="X173" s="96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132"/>
      <c r="AK173" s="132"/>
      <c r="AL173" s="132"/>
    </row>
    <row r="174" spans="1:38">
      <c r="A174" s="103">
        <f t="shared" si="34"/>
        <v>1967</v>
      </c>
      <c r="B174" s="103">
        <v>11209</v>
      </c>
      <c r="C174" s="96"/>
      <c r="D174" s="152">
        <v>27653</v>
      </c>
      <c r="E174" s="150">
        <v>127422</v>
      </c>
      <c r="F174" s="112"/>
      <c r="G174" s="96"/>
      <c r="H174" s="97">
        <f t="shared" si="35"/>
        <v>40.534480888149567</v>
      </c>
      <c r="I174" s="97">
        <f t="shared" si="36"/>
        <v>-4.4770451607208841</v>
      </c>
      <c r="J174" s="97">
        <f t="shared" si="37"/>
        <v>6.7516734666521527</v>
      </c>
      <c r="K174" s="97">
        <v>2.8255116122797741</v>
      </c>
      <c r="L174" s="96">
        <f t="shared" si="28"/>
        <v>0</v>
      </c>
      <c r="M174" s="96">
        <f t="shared" si="29"/>
        <v>1</v>
      </c>
      <c r="N174" s="96">
        <f t="shared" si="30"/>
        <v>0</v>
      </c>
      <c r="O174" s="96">
        <f t="shared" si="31"/>
        <v>0</v>
      </c>
      <c r="P174" s="97" t="str">
        <f t="shared" si="32"/>
        <v>n.a.</v>
      </c>
      <c r="Q174" s="97">
        <f t="shared" si="32"/>
        <v>6.7516734666521527</v>
      </c>
      <c r="R174" s="97" t="str">
        <f t="shared" si="32"/>
        <v>n.a.</v>
      </c>
      <c r="S174" s="97" t="str">
        <f t="shared" si="26"/>
        <v>n.a.</v>
      </c>
      <c r="T174" s="97" t="str">
        <f t="shared" si="33"/>
        <v>n.a.</v>
      </c>
      <c r="U174" s="97">
        <f t="shared" si="33"/>
        <v>2.8255116122797741</v>
      </c>
      <c r="V174" s="97" t="str">
        <f t="shared" si="33"/>
        <v>n.a.</v>
      </c>
      <c r="W174" s="97" t="str">
        <f t="shared" si="27"/>
        <v>n.a.</v>
      </c>
      <c r="X174" s="96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132"/>
      <c r="AK174" s="132"/>
      <c r="AL174" s="132"/>
    </row>
    <row r="175" spans="1:38">
      <c r="A175" s="103">
        <f t="shared" si="34"/>
        <v>1968</v>
      </c>
      <c r="B175" s="103">
        <v>11917</v>
      </c>
      <c r="C175" s="96"/>
      <c r="D175" s="152">
        <v>30174</v>
      </c>
      <c r="E175" s="150">
        <v>134913</v>
      </c>
      <c r="F175" s="112"/>
      <c r="G175" s="96"/>
      <c r="H175" s="97">
        <f t="shared" si="35"/>
        <v>39.494266587127989</v>
      </c>
      <c r="I175" s="97">
        <f t="shared" si="36"/>
        <v>-4.2447708460270945</v>
      </c>
      <c r="J175" s="97">
        <f t="shared" si="37"/>
        <v>5.8788906154353171</v>
      </c>
      <c r="K175" s="97">
        <v>-2.1347465070731757</v>
      </c>
      <c r="L175" s="96">
        <f t="shared" si="28"/>
        <v>0</v>
      </c>
      <c r="M175" s="96">
        <f t="shared" si="29"/>
        <v>1</v>
      </c>
      <c r="N175" s="96">
        <f t="shared" si="30"/>
        <v>0</v>
      </c>
      <c r="O175" s="96">
        <f t="shared" si="31"/>
        <v>0</v>
      </c>
      <c r="P175" s="97" t="str">
        <f t="shared" si="32"/>
        <v>n.a.</v>
      </c>
      <c r="Q175" s="97">
        <f t="shared" si="32"/>
        <v>5.8788906154353171</v>
      </c>
      <c r="R175" s="97" t="str">
        <f t="shared" si="32"/>
        <v>n.a.</v>
      </c>
      <c r="S175" s="97" t="str">
        <f t="shared" si="26"/>
        <v>n.a.</v>
      </c>
      <c r="T175" s="97" t="str">
        <f t="shared" si="33"/>
        <v>n.a.</v>
      </c>
      <c r="U175" s="97">
        <f t="shared" si="33"/>
        <v>-2.1347465070731757</v>
      </c>
      <c r="V175" s="97" t="str">
        <f t="shared" si="33"/>
        <v>n.a.</v>
      </c>
      <c r="W175" s="97" t="str">
        <f t="shared" si="27"/>
        <v>n.a.</v>
      </c>
      <c r="X175" s="96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132"/>
      <c r="AK175" s="132"/>
      <c r="AL175" s="132"/>
    </row>
    <row r="176" spans="1:38">
      <c r="A176" s="103">
        <f t="shared" si="34"/>
        <v>1969</v>
      </c>
      <c r="B176" s="103">
        <v>12513</v>
      </c>
      <c r="C176" s="96"/>
      <c r="D176" s="152">
        <v>34002</v>
      </c>
      <c r="E176" s="150">
        <v>143118</v>
      </c>
      <c r="F176" s="112"/>
      <c r="G176" s="96"/>
      <c r="H176" s="97">
        <f t="shared" si="35"/>
        <v>36.80077642491618</v>
      </c>
      <c r="I176" s="97">
        <f t="shared" si="36"/>
        <v>-5.680456604951253</v>
      </c>
      <c r="J176" s="97">
        <f t="shared" si="37"/>
        <v>6.0816970936826031</v>
      </c>
      <c r="K176" s="97">
        <v>1.3045473616706789</v>
      </c>
      <c r="L176" s="96">
        <f t="shared" si="28"/>
        <v>0</v>
      </c>
      <c r="M176" s="96">
        <f t="shared" si="29"/>
        <v>1</v>
      </c>
      <c r="N176" s="96">
        <f t="shared" si="30"/>
        <v>0</v>
      </c>
      <c r="O176" s="96">
        <f t="shared" si="31"/>
        <v>0</v>
      </c>
      <c r="P176" s="97" t="str">
        <f t="shared" si="32"/>
        <v>n.a.</v>
      </c>
      <c r="Q176" s="97">
        <f t="shared" si="32"/>
        <v>6.0816970936826031</v>
      </c>
      <c r="R176" s="97" t="str">
        <f t="shared" si="32"/>
        <v>n.a.</v>
      </c>
      <c r="S176" s="97" t="str">
        <f t="shared" si="26"/>
        <v>n.a.</v>
      </c>
      <c r="T176" s="97" t="str">
        <f t="shared" si="33"/>
        <v>n.a.</v>
      </c>
      <c r="U176" s="97">
        <f t="shared" si="33"/>
        <v>1.3045473616706789</v>
      </c>
      <c r="V176" s="97" t="str">
        <f t="shared" si="33"/>
        <v>n.a.</v>
      </c>
      <c r="W176" s="97" t="str">
        <f t="shared" si="27"/>
        <v>n.a.</v>
      </c>
      <c r="X176" s="96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132"/>
      <c r="AK176" s="132"/>
      <c r="AL176" s="132"/>
    </row>
    <row r="177" spans="1:38">
      <c r="A177" s="103">
        <f t="shared" si="34"/>
        <v>1970</v>
      </c>
      <c r="B177" s="103">
        <v>13204</v>
      </c>
      <c r="C177" s="96"/>
      <c r="D177" s="152">
        <v>37765</v>
      </c>
      <c r="E177" s="150">
        <v>152220</v>
      </c>
      <c r="F177" s="112"/>
      <c r="G177" s="96"/>
      <c r="H177" s="97">
        <f t="shared" si="35"/>
        <v>34.963590626241228</v>
      </c>
      <c r="I177" s="97">
        <f t="shared" si="36"/>
        <v>-5.5708902619083389</v>
      </c>
      <c r="J177" s="97">
        <f t="shared" si="37"/>
        <v>6.3597870288852665</v>
      </c>
      <c r="K177" s="97">
        <v>3.0378296745750277</v>
      </c>
      <c r="L177" s="96">
        <f t="shared" si="28"/>
        <v>0</v>
      </c>
      <c r="M177" s="96">
        <f t="shared" si="29"/>
        <v>1</v>
      </c>
      <c r="N177" s="96">
        <f t="shared" si="30"/>
        <v>0</v>
      </c>
      <c r="O177" s="96">
        <f t="shared" si="31"/>
        <v>0</v>
      </c>
      <c r="P177" s="97" t="str">
        <f t="shared" si="32"/>
        <v>n.a.</v>
      </c>
      <c r="Q177" s="97">
        <f t="shared" si="32"/>
        <v>6.3597870288852665</v>
      </c>
      <c r="R177" s="97" t="str">
        <f t="shared" si="32"/>
        <v>n.a.</v>
      </c>
      <c r="S177" s="97" t="str">
        <f t="shared" si="26"/>
        <v>n.a.</v>
      </c>
      <c r="T177" s="97" t="str">
        <f t="shared" si="33"/>
        <v>n.a.</v>
      </c>
      <c r="U177" s="97">
        <f t="shared" si="33"/>
        <v>3.0378296745750277</v>
      </c>
      <c r="V177" s="97" t="str">
        <f t="shared" si="33"/>
        <v>n.a.</v>
      </c>
      <c r="W177" s="97" t="str">
        <f t="shared" si="27"/>
        <v>n.a.</v>
      </c>
      <c r="X177" s="96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132"/>
      <c r="AK177" s="132"/>
      <c r="AL177" s="132"/>
    </row>
    <row r="178" spans="1:38">
      <c r="A178" s="103">
        <f t="shared" si="34"/>
        <v>1971</v>
      </c>
      <c r="B178" s="103">
        <v>13492</v>
      </c>
      <c r="C178" s="96"/>
      <c r="D178" s="152">
        <v>41784</v>
      </c>
      <c r="E178" s="150">
        <v>158992</v>
      </c>
      <c r="F178" s="112"/>
      <c r="G178" s="96"/>
      <c r="H178" s="97">
        <f t="shared" si="35"/>
        <v>32.289871721233006</v>
      </c>
      <c r="I178" s="97">
        <f t="shared" si="36"/>
        <v>-7.204394865894983</v>
      </c>
      <c r="J178" s="97">
        <f t="shared" si="37"/>
        <v>4.4488240704243953</v>
      </c>
      <c r="K178" s="97">
        <v>5.3289691179729735</v>
      </c>
      <c r="L178" s="96">
        <f t="shared" si="28"/>
        <v>0</v>
      </c>
      <c r="M178" s="96">
        <f t="shared" si="29"/>
        <v>1</v>
      </c>
      <c r="N178" s="96">
        <f t="shared" si="30"/>
        <v>0</v>
      </c>
      <c r="O178" s="96">
        <f t="shared" si="31"/>
        <v>0</v>
      </c>
      <c r="P178" s="97" t="str">
        <f t="shared" si="32"/>
        <v>n.a.</v>
      </c>
      <c r="Q178" s="97">
        <f t="shared" si="32"/>
        <v>4.4488240704243953</v>
      </c>
      <c r="R178" s="97" t="str">
        <f t="shared" si="32"/>
        <v>n.a.</v>
      </c>
      <c r="S178" s="97" t="str">
        <f t="shared" si="26"/>
        <v>n.a.</v>
      </c>
      <c r="T178" s="97" t="str">
        <f t="shared" si="33"/>
        <v>n.a.</v>
      </c>
      <c r="U178" s="97">
        <f t="shared" si="33"/>
        <v>5.3289691179729735</v>
      </c>
      <c r="V178" s="97" t="str">
        <f t="shared" si="33"/>
        <v>n.a.</v>
      </c>
      <c r="W178" s="97" t="str">
        <f t="shared" si="27"/>
        <v>n.a.</v>
      </c>
      <c r="X178" s="96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132"/>
      <c r="AK178" s="132"/>
      <c r="AL178" s="132"/>
    </row>
    <row r="179" spans="1:38">
      <c r="A179" s="103">
        <f t="shared" si="34"/>
        <v>1972</v>
      </c>
      <c r="B179" s="103">
        <v>14034</v>
      </c>
      <c r="C179" s="96"/>
      <c r="D179" s="152">
        <v>45681</v>
      </c>
      <c r="E179" s="150">
        <v>163453</v>
      </c>
      <c r="F179" s="112"/>
      <c r="G179" s="96"/>
      <c r="H179" s="97">
        <f t="shared" si="35"/>
        <v>30.721744270046628</v>
      </c>
      <c r="I179" s="97">
        <f t="shared" si="36"/>
        <v>-6.0790321548695516</v>
      </c>
      <c r="J179" s="97">
        <f t="shared" si="37"/>
        <v>2.8058015497635092</v>
      </c>
      <c r="K179" s="97">
        <v>4.7932569118831276</v>
      </c>
      <c r="L179" s="96">
        <f t="shared" si="28"/>
        <v>0</v>
      </c>
      <c r="M179" s="96">
        <f t="shared" si="29"/>
        <v>1</v>
      </c>
      <c r="N179" s="96">
        <f t="shared" si="30"/>
        <v>0</v>
      </c>
      <c r="O179" s="96">
        <f t="shared" si="31"/>
        <v>0</v>
      </c>
      <c r="P179" s="97" t="str">
        <f t="shared" si="32"/>
        <v>n.a.</v>
      </c>
      <c r="Q179" s="97">
        <f t="shared" si="32"/>
        <v>2.8058015497635092</v>
      </c>
      <c r="R179" s="97" t="str">
        <f t="shared" si="32"/>
        <v>n.a.</v>
      </c>
      <c r="S179" s="97" t="str">
        <f t="shared" si="26"/>
        <v>n.a.</v>
      </c>
      <c r="T179" s="97" t="str">
        <f t="shared" si="33"/>
        <v>n.a.</v>
      </c>
      <c r="U179" s="97">
        <f t="shared" si="33"/>
        <v>4.7932569118831276</v>
      </c>
      <c r="V179" s="97" t="str">
        <f t="shared" si="33"/>
        <v>n.a.</v>
      </c>
      <c r="W179" s="97" t="str">
        <f t="shared" si="27"/>
        <v>n.a.</v>
      </c>
      <c r="X179" s="96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132"/>
      <c r="AK179" s="132"/>
      <c r="AL179" s="132"/>
    </row>
    <row r="180" spans="1:38">
      <c r="A180" s="103">
        <f t="shared" si="34"/>
        <v>1973</v>
      </c>
      <c r="B180" s="103">
        <v>14744</v>
      </c>
      <c r="C180" s="96"/>
      <c r="D180" s="152">
        <v>53886</v>
      </c>
      <c r="E180" s="150">
        <v>172314</v>
      </c>
      <c r="F180" s="112"/>
      <c r="G180" s="96"/>
      <c r="H180" s="97">
        <f t="shared" si="35"/>
        <v>27.361466800282077</v>
      </c>
      <c r="I180" s="97">
        <f t="shared" si="36"/>
        <v>-7.6021238259591506</v>
      </c>
      <c r="J180" s="97">
        <f t="shared" si="37"/>
        <v>5.4211302331557132</v>
      </c>
      <c r="K180" s="97">
        <v>1.7541212594528606</v>
      </c>
      <c r="L180" s="96">
        <f t="shared" si="28"/>
        <v>1</v>
      </c>
      <c r="M180" s="96">
        <f t="shared" si="29"/>
        <v>0</v>
      </c>
      <c r="N180" s="96">
        <f t="shared" si="30"/>
        <v>0</v>
      </c>
      <c r="O180" s="96">
        <f t="shared" si="31"/>
        <v>0</v>
      </c>
      <c r="P180" s="97">
        <f t="shared" si="32"/>
        <v>5.4211302331557132</v>
      </c>
      <c r="Q180" s="97" t="str">
        <f t="shared" si="32"/>
        <v>n.a.</v>
      </c>
      <c r="R180" s="97" t="str">
        <f t="shared" si="32"/>
        <v>n.a.</v>
      </c>
      <c r="S180" s="97" t="str">
        <f t="shared" si="26"/>
        <v>n.a.</v>
      </c>
      <c r="T180" s="97">
        <f t="shared" si="33"/>
        <v>1.7541212594528606</v>
      </c>
      <c r="U180" s="97" t="str">
        <f t="shared" si="33"/>
        <v>n.a.</v>
      </c>
      <c r="V180" s="97" t="str">
        <f t="shared" si="33"/>
        <v>n.a.</v>
      </c>
      <c r="W180" s="97" t="str">
        <f t="shared" si="27"/>
        <v>n.a.</v>
      </c>
      <c r="X180" s="96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132"/>
      <c r="AK180" s="132"/>
      <c r="AL180" s="132"/>
    </row>
    <row r="181" spans="1:38">
      <c r="A181" s="103">
        <f t="shared" si="34"/>
        <v>1974</v>
      </c>
      <c r="B181" s="103">
        <v>14376</v>
      </c>
      <c r="C181" s="96"/>
      <c r="D181" s="152">
        <v>64275.000000000007</v>
      </c>
      <c r="E181" s="150">
        <v>176586</v>
      </c>
      <c r="F181" s="112"/>
      <c r="G181" s="96"/>
      <c r="H181" s="97">
        <f t="shared" si="35"/>
        <v>22.366394399066508</v>
      </c>
      <c r="I181" s="97">
        <f t="shared" si="36"/>
        <v>-9.923477322166498</v>
      </c>
      <c r="J181" s="97">
        <f t="shared" si="37"/>
        <v>2.4791949580417194</v>
      </c>
      <c r="K181" s="97">
        <v>11.477994251554449</v>
      </c>
      <c r="L181" s="96">
        <f t="shared" si="28"/>
        <v>1</v>
      </c>
      <c r="M181" s="96">
        <f t="shared" si="29"/>
        <v>0</v>
      </c>
      <c r="N181" s="96">
        <f t="shared" si="30"/>
        <v>0</v>
      </c>
      <c r="O181" s="96">
        <f t="shared" si="31"/>
        <v>0</v>
      </c>
      <c r="P181" s="97">
        <f t="shared" si="32"/>
        <v>2.4791949580417194</v>
      </c>
      <c r="Q181" s="97" t="str">
        <f t="shared" si="32"/>
        <v>n.a.</v>
      </c>
      <c r="R181" s="97" t="str">
        <f t="shared" si="32"/>
        <v>n.a.</v>
      </c>
      <c r="S181" s="97" t="str">
        <f t="shared" si="26"/>
        <v>n.a.</v>
      </c>
      <c r="T181" s="97">
        <f t="shared" si="33"/>
        <v>11.477994251554449</v>
      </c>
      <c r="U181" s="97" t="str">
        <f t="shared" si="33"/>
        <v>n.a.</v>
      </c>
      <c r="V181" s="97" t="str">
        <f t="shared" si="33"/>
        <v>n.a.</v>
      </c>
      <c r="W181" s="97" t="str">
        <f t="shared" si="27"/>
        <v>n.a.</v>
      </c>
      <c r="X181" s="96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132"/>
      <c r="AK181" s="132"/>
      <c r="AL181" s="132"/>
    </row>
    <row r="182" spans="1:38">
      <c r="A182" s="103">
        <f t="shared" si="34"/>
        <v>1975</v>
      </c>
      <c r="B182" s="103">
        <v>17769</v>
      </c>
      <c r="C182" s="96"/>
      <c r="D182" s="152">
        <v>75175</v>
      </c>
      <c r="E182" s="150">
        <v>181367</v>
      </c>
      <c r="F182" s="112"/>
      <c r="G182" s="96"/>
      <c r="H182" s="97">
        <f t="shared" si="35"/>
        <v>23.636847356168939</v>
      </c>
      <c r="I182" s="97">
        <f t="shared" si="36"/>
        <v>-7.0848969138776887</v>
      </c>
      <c r="J182" s="97">
        <f t="shared" si="37"/>
        <v>2.70746265275843</v>
      </c>
      <c r="K182" s="97">
        <v>24.797849084770828</v>
      </c>
      <c r="L182" s="96">
        <f t="shared" si="28"/>
        <v>1</v>
      </c>
      <c r="M182" s="96">
        <f t="shared" si="29"/>
        <v>0</v>
      </c>
      <c r="N182" s="96">
        <f t="shared" si="30"/>
        <v>0</v>
      </c>
      <c r="O182" s="96">
        <f t="shared" si="31"/>
        <v>0</v>
      </c>
      <c r="P182" s="97">
        <f t="shared" si="32"/>
        <v>2.70746265275843</v>
      </c>
      <c r="Q182" s="97" t="str">
        <f t="shared" si="32"/>
        <v>n.a.</v>
      </c>
      <c r="R182" s="97" t="str">
        <f t="shared" si="32"/>
        <v>n.a.</v>
      </c>
      <c r="S182" s="97" t="str">
        <f t="shared" si="26"/>
        <v>n.a.</v>
      </c>
      <c r="T182" s="97">
        <f t="shared" si="33"/>
        <v>24.797849084770828</v>
      </c>
      <c r="U182" s="97" t="str">
        <f t="shared" si="33"/>
        <v>n.a.</v>
      </c>
      <c r="V182" s="97" t="str">
        <f t="shared" si="33"/>
        <v>n.a.</v>
      </c>
      <c r="W182" s="97" t="str">
        <f t="shared" si="27"/>
        <v>n.a.</v>
      </c>
      <c r="X182" s="96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132"/>
      <c r="AK182" s="132"/>
      <c r="AL182" s="132"/>
    </row>
    <row r="183" spans="1:38">
      <c r="A183" s="103">
        <f t="shared" si="34"/>
        <v>1976</v>
      </c>
      <c r="B183" s="103">
        <v>20338</v>
      </c>
      <c r="C183" s="96"/>
      <c r="D183" s="152">
        <v>88494</v>
      </c>
      <c r="E183" s="150">
        <v>188678</v>
      </c>
      <c r="F183" s="112"/>
      <c r="G183" s="96"/>
      <c r="H183" s="97">
        <f t="shared" si="35"/>
        <v>22.982349085813727</v>
      </c>
      <c r="I183" s="97">
        <f t="shared" si="36"/>
        <v>-4.3791177144683502</v>
      </c>
      <c r="J183" s="97">
        <f t="shared" si="37"/>
        <v>4.0310530581638249</v>
      </c>
      <c r="K183" s="97">
        <v>3.9902788460101219</v>
      </c>
      <c r="L183" s="96">
        <f t="shared" si="28"/>
        <v>1</v>
      </c>
      <c r="M183" s="96">
        <f t="shared" si="29"/>
        <v>0</v>
      </c>
      <c r="N183" s="96">
        <f t="shared" si="30"/>
        <v>0</v>
      </c>
      <c r="O183" s="96">
        <f t="shared" si="31"/>
        <v>0</v>
      </c>
      <c r="P183" s="97">
        <f t="shared" si="32"/>
        <v>4.0310530581638249</v>
      </c>
      <c r="Q183" s="97" t="str">
        <f t="shared" si="32"/>
        <v>n.a.</v>
      </c>
      <c r="R183" s="97" t="str">
        <f t="shared" si="32"/>
        <v>n.a.</v>
      </c>
      <c r="S183" s="97" t="str">
        <f t="shared" si="26"/>
        <v>n.a.</v>
      </c>
      <c r="T183" s="97">
        <f t="shared" si="33"/>
        <v>3.9902788460101219</v>
      </c>
      <c r="U183" s="97" t="str">
        <f t="shared" si="33"/>
        <v>n.a.</v>
      </c>
      <c r="V183" s="97" t="str">
        <f t="shared" si="33"/>
        <v>n.a.</v>
      </c>
      <c r="W183" s="97" t="str">
        <f t="shared" si="27"/>
        <v>n.a.</v>
      </c>
      <c r="X183" s="96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132"/>
      <c r="AK183" s="132"/>
      <c r="AL183" s="132"/>
    </row>
    <row r="184" spans="1:38">
      <c r="A184" s="103">
        <f t="shared" si="34"/>
        <v>1977</v>
      </c>
      <c r="B184" s="103">
        <v>23290</v>
      </c>
      <c r="C184" s="96"/>
      <c r="D184" s="152">
        <v>98524</v>
      </c>
      <c r="E184" s="150">
        <v>190653</v>
      </c>
      <c r="F184" s="112"/>
      <c r="G184" s="96"/>
      <c r="H184" s="97">
        <f t="shared" si="35"/>
        <v>23.638910316268117</v>
      </c>
      <c r="I184" s="97">
        <f t="shared" si="36"/>
        <v>1.2725159172016092</v>
      </c>
      <c r="J184" s="97">
        <f t="shared" si="37"/>
        <v>1.0467569085955919</v>
      </c>
      <c r="K184" s="97">
        <v>17.364852682663209</v>
      </c>
      <c r="L184" s="96">
        <f t="shared" si="28"/>
        <v>1</v>
      </c>
      <c r="M184" s="96">
        <f t="shared" si="29"/>
        <v>0</v>
      </c>
      <c r="N184" s="96">
        <f t="shared" si="30"/>
        <v>0</v>
      </c>
      <c r="O184" s="96">
        <f t="shared" si="31"/>
        <v>0</v>
      </c>
      <c r="P184" s="97">
        <f t="shared" si="32"/>
        <v>1.0467569085955919</v>
      </c>
      <c r="Q184" s="97" t="str">
        <f t="shared" si="32"/>
        <v>n.a.</v>
      </c>
      <c r="R184" s="97" t="str">
        <f t="shared" si="32"/>
        <v>n.a.</v>
      </c>
      <c r="S184" s="97" t="str">
        <f t="shared" si="26"/>
        <v>n.a.</v>
      </c>
      <c r="T184" s="97">
        <f t="shared" si="33"/>
        <v>17.364852682663209</v>
      </c>
      <c r="U184" s="97" t="str">
        <f t="shared" si="33"/>
        <v>n.a.</v>
      </c>
      <c r="V184" s="97" t="str">
        <f t="shared" si="33"/>
        <v>n.a.</v>
      </c>
      <c r="W184" s="97" t="str">
        <f t="shared" si="27"/>
        <v>n.a.</v>
      </c>
      <c r="X184" s="96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132"/>
      <c r="AK184" s="132"/>
      <c r="AL184" s="132"/>
    </row>
    <row r="185" spans="1:38">
      <c r="A185" s="103">
        <f t="shared" si="34"/>
        <v>1978</v>
      </c>
      <c r="B185" s="103">
        <v>26922</v>
      </c>
      <c r="C185" s="96"/>
      <c r="D185" s="152">
        <v>108851</v>
      </c>
      <c r="E185" s="150">
        <v>196184</v>
      </c>
      <c r="F185" s="112"/>
      <c r="G185" s="96"/>
      <c r="H185" s="97">
        <f t="shared" si="35"/>
        <v>24.732891751109314</v>
      </c>
      <c r="I185" s="97">
        <f t="shared" si="36"/>
        <v>1.0960443949403746</v>
      </c>
      <c r="J185" s="97">
        <f t="shared" si="37"/>
        <v>2.9010820705680063</v>
      </c>
      <c r="K185" s="97">
        <v>9.4174167841798297</v>
      </c>
      <c r="L185" s="96">
        <f t="shared" si="28"/>
        <v>1</v>
      </c>
      <c r="M185" s="96">
        <f t="shared" si="29"/>
        <v>0</v>
      </c>
      <c r="N185" s="96">
        <f t="shared" si="30"/>
        <v>0</v>
      </c>
      <c r="O185" s="96">
        <f t="shared" si="31"/>
        <v>0</v>
      </c>
      <c r="P185" s="97">
        <f t="shared" si="32"/>
        <v>2.9010820705680063</v>
      </c>
      <c r="Q185" s="97" t="str">
        <f t="shared" si="32"/>
        <v>n.a.</v>
      </c>
      <c r="R185" s="97" t="str">
        <f t="shared" si="32"/>
        <v>n.a.</v>
      </c>
      <c r="S185" s="97" t="str">
        <f t="shared" si="26"/>
        <v>n.a.</v>
      </c>
      <c r="T185" s="97">
        <f t="shared" si="33"/>
        <v>9.4174167841798297</v>
      </c>
      <c r="U185" s="97" t="str">
        <f t="shared" si="33"/>
        <v>n.a.</v>
      </c>
      <c r="V185" s="97" t="str">
        <f t="shared" si="33"/>
        <v>n.a.</v>
      </c>
      <c r="W185" s="97" t="str">
        <f t="shared" si="27"/>
        <v>n.a.</v>
      </c>
      <c r="X185" s="96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132"/>
      <c r="AK185" s="132"/>
      <c r="AL185" s="132"/>
    </row>
    <row r="186" spans="1:38">
      <c r="A186" s="103">
        <f t="shared" si="34"/>
        <v>1979</v>
      </c>
      <c r="B186" s="153">
        <v>26007.59</v>
      </c>
      <c r="C186" s="96"/>
      <c r="D186" s="152">
        <v>124604</v>
      </c>
      <c r="E186" s="150">
        <v>206515</v>
      </c>
      <c r="F186" s="112"/>
      <c r="G186" s="96"/>
      <c r="H186" s="97">
        <f t="shared" si="35"/>
        <v>20.872195114121538</v>
      </c>
      <c r="I186" s="97">
        <f t="shared" si="36"/>
        <v>-2.1101539716921884</v>
      </c>
      <c r="J186" s="97">
        <f t="shared" si="37"/>
        <v>5.2659747991681272</v>
      </c>
      <c r="K186" s="97">
        <v>10.496470933466</v>
      </c>
      <c r="L186" s="96">
        <f t="shared" si="28"/>
        <v>1</v>
      </c>
      <c r="M186" s="96">
        <f t="shared" si="29"/>
        <v>0</v>
      </c>
      <c r="N186" s="96">
        <f t="shared" si="30"/>
        <v>0</v>
      </c>
      <c r="O186" s="96">
        <f t="shared" si="31"/>
        <v>0</v>
      </c>
      <c r="P186" s="97">
        <f t="shared" si="32"/>
        <v>5.2659747991681272</v>
      </c>
      <c r="Q186" s="97" t="str">
        <f t="shared" si="32"/>
        <v>n.a.</v>
      </c>
      <c r="R186" s="97" t="str">
        <f t="shared" si="32"/>
        <v>n.a.</v>
      </c>
      <c r="S186" s="97" t="str">
        <f t="shared" si="26"/>
        <v>n.a.</v>
      </c>
      <c r="T186" s="97">
        <f t="shared" si="33"/>
        <v>10.496470933466</v>
      </c>
      <c r="U186" s="97" t="str">
        <f t="shared" si="33"/>
        <v>n.a.</v>
      </c>
      <c r="V186" s="97" t="str">
        <f t="shared" si="33"/>
        <v>n.a.</v>
      </c>
      <c r="W186" s="97" t="str">
        <f t="shared" si="27"/>
        <v>n.a.</v>
      </c>
      <c r="X186" s="96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132"/>
      <c r="AK186" s="132"/>
      <c r="AL186" s="132"/>
    </row>
    <row r="187" spans="1:38">
      <c r="A187" s="103">
        <f t="shared" si="34"/>
        <v>1980</v>
      </c>
      <c r="B187" s="153">
        <v>26855</v>
      </c>
      <c r="C187" s="96"/>
      <c r="D187" s="154">
        <v>140425</v>
      </c>
      <c r="E187" s="150">
        <v>210642</v>
      </c>
      <c r="F187" s="112">
        <v>443578</v>
      </c>
      <c r="G187" s="155">
        <f t="shared" ref="G187:G216" si="38">100*D187/F187</f>
        <v>31.657340986252699</v>
      </c>
      <c r="H187" s="97">
        <f t="shared" si="35"/>
        <v>19.124087591240876</v>
      </c>
      <c r="I187" s="97">
        <f t="shared" si="36"/>
        <v>-4.5148227250272406</v>
      </c>
      <c r="J187" s="97">
        <f t="shared" si="37"/>
        <v>1.99840205311963</v>
      </c>
      <c r="K187" s="97">
        <v>10.186</v>
      </c>
      <c r="L187" s="96">
        <f t="shared" si="28"/>
        <v>1</v>
      </c>
      <c r="M187" s="96">
        <f t="shared" si="29"/>
        <v>0</v>
      </c>
      <c r="N187" s="96">
        <f t="shared" si="30"/>
        <v>0</v>
      </c>
      <c r="O187" s="96">
        <f t="shared" si="31"/>
        <v>0</v>
      </c>
      <c r="P187" s="97">
        <f t="shared" si="32"/>
        <v>1.99840205311963</v>
      </c>
      <c r="Q187" s="97" t="str">
        <f t="shared" si="32"/>
        <v>n.a.</v>
      </c>
      <c r="R187" s="97" t="str">
        <f t="shared" si="32"/>
        <v>n.a.</v>
      </c>
      <c r="S187" s="97" t="str">
        <f t="shared" si="26"/>
        <v>n.a.</v>
      </c>
      <c r="T187" s="97">
        <f t="shared" si="33"/>
        <v>10.186</v>
      </c>
      <c r="U187" s="97" t="str">
        <f t="shared" si="33"/>
        <v>n.a.</v>
      </c>
      <c r="V187" s="97" t="str">
        <f t="shared" si="33"/>
        <v>n.a.</v>
      </c>
      <c r="W187" s="97" t="str">
        <f t="shared" si="27"/>
        <v>n.a.</v>
      </c>
      <c r="X187" s="96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132"/>
      <c r="AK187" s="132"/>
      <c r="AL187" s="132"/>
    </row>
    <row r="188" spans="1:38">
      <c r="A188" s="103">
        <f t="shared" si="34"/>
        <v>1981</v>
      </c>
      <c r="B188" s="153">
        <v>26052</v>
      </c>
      <c r="C188" s="96"/>
      <c r="D188" s="152">
        <v>161045</v>
      </c>
      <c r="E188" s="150">
        <v>218780</v>
      </c>
      <c r="F188" s="112">
        <v>462012</v>
      </c>
      <c r="G188" s="155">
        <f t="shared" si="38"/>
        <v>34.85731972329723</v>
      </c>
      <c r="H188" s="97">
        <f t="shared" ref="H188:H216" si="39">100*B188/D188</f>
        <v>16.17684498121643</v>
      </c>
      <c r="I188" s="97">
        <f t="shared" si="36"/>
        <v>-8.5560467698928839</v>
      </c>
      <c r="J188" s="97">
        <f>100*(F188/F187-1)</f>
        <v>4.1557516378179171</v>
      </c>
      <c r="K188" s="97">
        <v>9.6140000000000008</v>
      </c>
      <c r="L188" s="96">
        <f t="shared" si="28"/>
        <v>1</v>
      </c>
      <c r="M188" s="96">
        <f t="shared" si="29"/>
        <v>0</v>
      </c>
      <c r="N188" s="96">
        <f t="shared" si="30"/>
        <v>0</v>
      </c>
      <c r="O188" s="96">
        <f t="shared" si="31"/>
        <v>0</v>
      </c>
      <c r="P188" s="97">
        <f t="shared" si="32"/>
        <v>4.1557516378179171</v>
      </c>
      <c r="Q188" s="97" t="str">
        <f t="shared" si="32"/>
        <v>n.a.</v>
      </c>
      <c r="R188" s="97" t="str">
        <f t="shared" si="32"/>
        <v>n.a.</v>
      </c>
      <c r="S188" s="97" t="str">
        <f t="shared" si="26"/>
        <v>n.a.</v>
      </c>
      <c r="T188" s="97">
        <f t="shared" si="33"/>
        <v>9.6140000000000008</v>
      </c>
      <c r="U188" s="97" t="str">
        <f t="shared" si="33"/>
        <v>n.a.</v>
      </c>
      <c r="V188" s="97" t="str">
        <f t="shared" si="33"/>
        <v>n.a.</v>
      </c>
      <c r="W188" s="97" t="str">
        <f t="shared" si="27"/>
        <v>n.a.</v>
      </c>
      <c r="X188" s="96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132"/>
      <c r="AK188" s="132"/>
      <c r="AL188" s="132"/>
    </row>
    <row r="189" spans="1:38">
      <c r="A189" s="103">
        <f t="shared" si="34"/>
        <v>1982</v>
      </c>
      <c r="B189" s="153">
        <v>27145</v>
      </c>
      <c r="C189" s="96"/>
      <c r="D189" s="152">
        <v>180442</v>
      </c>
      <c r="E189" s="150">
        <v>218512</v>
      </c>
      <c r="F189" s="112">
        <v>461967</v>
      </c>
      <c r="G189" s="155">
        <f t="shared" si="38"/>
        <v>39.059499920990028</v>
      </c>
      <c r="H189" s="97">
        <f t="shared" si="39"/>
        <v>15.043615122864965</v>
      </c>
      <c r="I189" s="97">
        <f t="shared" si="36"/>
        <v>-5.8285799912565732</v>
      </c>
      <c r="J189" s="97">
        <f t="shared" ref="J189:J216" si="40">100*(F189/F188-1)</f>
        <v>-9.7400067530672985E-3</v>
      </c>
      <c r="K189" s="97">
        <v>11.228999999999999</v>
      </c>
      <c r="L189" s="96">
        <f t="shared" si="28"/>
        <v>1</v>
      </c>
      <c r="M189" s="96">
        <f t="shared" si="29"/>
        <v>0</v>
      </c>
      <c r="N189" s="96">
        <f t="shared" si="30"/>
        <v>0</v>
      </c>
      <c r="O189" s="96">
        <f t="shared" si="31"/>
        <v>0</v>
      </c>
      <c r="P189" s="97">
        <f t="shared" si="32"/>
        <v>-9.7400067530672985E-3</v>
      </c>
      <c r="Q189" s="97" t="str">
        <f t="shared" si="32"/>
        <v>n.a.</v>
      </c>
      <c r="R189" s="97" t="str">
        <f t="shared" si="32"/>
        <v>n.a.</v>
      </c>
      <c r="S189" s="97" t="str">
        <f t="shared" si="26"/>
        <v>n.a.</v>
      </c>
      <c r="T189" s="97">
        <f t="shared" si="33"/>
        <v>11.228999999999999</v>
      </c>
      <c r="U189" s="97" t="str">
        <f t="shared" si="33"/>
        <v>n.a.</v>
      </c>
      <c r="V189" s="97" t="str">
        <f t="shared" si="33"/>
        <v>n.a.</v>
      </c>
      <c r="W189" s="97" t="str">
        <f t="shared" si="27"/>
        <v>n.a.</v>
      </c>
      <c r="X189" s="96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132"/>
      <c r="AK189" s="132"/>
      <c r="AL189" s="132"/>
    </row>
    <row r="190" spans="1:38">
      <c r="A190" s="103">
        <f t="shared" si="34"/>
        <v>1983</v>
      </c>
      <c r="B190" s="153">
        <v>34279</v>
      </c>
      <c r="C190" s="96"/>
      <c r="D190" s="152">
        <v>194992</v>
      </c>
      <c r="E190" s="150">
        <v>218539</v>
      </c>
      <c r="F190" s="112">
        <v>459537</v>
      </c>
      <c r="G190" s="155">
        <f t="shared" si="38"/>
        <v>42.432274223838341</v>
      </c>
      <c r="H190" s="97">
        <f t="shared" si="39"/>
        <v>17.579695577254451</v>
      </c>
      <c r="I190" s="97">
        <f t="shared" si="36"/>
        <v>-1.5443920139864247</v>
      </c>
      <c r="J190" s="97">
        <f t="shared" si="40"/>
        <v>-0.52601159823104648</v>
      </c>
      <c r="K190" s="97">
        <v>10.052</v>
      </c>
      <c r="L190" s="96">
        <f t="shared" si="28"/>
        <v>1</v>
      </c>
      <c r="M190" s="96">
        <f t="shared" si="29"/>
        <v>0</v>
      </c>
      <c r="N190" s="96">
        <f t="shared" si="30"/>
        <v>0</v>
      </c>
      <c r="O190" s="96">
        <f t="shared" si="31"/>
        <v>0</v>
      </c>
      <c r="P190" s="97">
        <f t="shared" si="32"/>
        <v>-0.52601159823104648</v>
      </c>
      <c r="Q190" s="97" t="str">
        <f t="shared" si="32"/>
        <v>n.a.</v>
      </c>
      <c r="R190" s="97" t="str">
        <f t="shared" si="32"/>
        <v>n.a.</v>
      </c>
      <c r="S190" s="97" t="str">
        <f t="shared" si="26"/>
        <v>n.a.</v>
      </c>
      <c r="T190" s="97">
        <f t="shared" si="33"/>
        <v>10.052</v>
      </c>
      <c r="U190" s="97" t="str">
        <f t="shared" si="33"/>
        <v>n.a.</v>
      </c>
      <c r="V190" s="97" t="str">
        <f t="shared" si="33"/>
        <v>n.a.</v>
      </c>
      <c r="W190" s="97" t="str">
        <f t="shared" si="27"/>
        <v>n.a.</v>
      </c>
      <c r="X190" s="96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132"/>
      <c r="AK190" s="132"/>
      <c r="AL190" s="132"/>
    </row>
    <row r="191" spans="1:38">
      <c r="A191" s="103">
        <f t="shared" si="34"/>
        <v>1984</v>
      </c>
      <c r="B191" s="153">
        <v>44128</v>
      </c>
      <c r="C191" s="96"/>
      <c r="D191" s="152">
        <v>219948</v>
      </c>
      <c r="E191" s="150">
        <v>233618</v>
      </c>
      <c r="F191" s="112">
        <v>489014</v>
      </c>
      <c r="G191" s="155">
        <f t="shared" si="38"/>
        <v>44.97785339479033</v>
      </c>
      <c r="H191" s="97">
        <f t="shared" si="39"/>
        <v>20.062923963846</v>
      </c>
      <c r="I191" s="97">
        <f t="shared" si="36"/>
        <v>3.8860789826295701</v>
      </c>
      <c r="J191" s="97">
        <f t="shared" si="40"/>
        <v>6.4144998117670715</v>
      </c>
      <c r="K191" s="97">
        <v>3.9369999999999998</v>
      </c>
      <c r="L191" s="96">
        <f t="shared" si="28"/>
        <v>1</v>
      </c>
      <c r="M191" s="96">
        <f t="shared" si="29"/>
        <v>0</v>
      </c>
      <c r="N191" s="96">
        <f t="shared" si="30"/>
        <v>0</v>
      </c>
      <c r="O191" s="96">
        <f t="shared" si="31"/>
        <v>0</v>
      </c>
      <c r="P191" s="97">
        <f t="shared" si="32"/>
        <v>6.4144998117670715</v>
      </c>
      <c r="Q191" s="97" t="str">
        <f t="shared" si="32"/>
        <v>n.a.</v>
      </c>
      <c r="R191" s="97" t="str">
        <f t="shared" si="32"/>
        <v>n.a.</v>
      </c>
      <c r="S191" s="97" t="str">
        <f t="shared" si="26"/>
        <v>n.a.</v>
      </c>
      <c r="T191" s="97">
        <f t="shared" si="33"/>
        <v>3.9369999999999998</v>
      </c>
      <c r="U191" s="97" t="str">
        <f t="shared" si="33"/>
        <v>n.a.</v>
      </c>
      <c r="V191" s="97" t="str">
        <f t="shared" si="33"/>
        <v>n.a.</v>
      </c>
      <c r="W191" s="97" t="str">
        <f t="shared" si="27"/>
        <v>n.a.</v>
      </c>
      <c r="X191" s="96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132"/>
      <c r="AK191" s="132"/>
      <c r="AL191" s="132"/>
    </row>
    <row r="192" spans="1:38">
      <c r="A192" s="103">
        <f t="shared" si="34"/>
        <v>1985</v>
      </c>
      <c r="B192" s="153">
        <v>52416</v>
      </c>
      <c r="C192" s="96"/>
      <c r="D192" s="152">
        <v>244660</v>
      </c>
      <c r="E192" s="150">
        <v>245444</v>
      </c>
      <c r="F192" s="112">
        <v>516967</v>
      </c>
      <c r="G192" s="155">
        <f t="shared" si="38"/>
        <v>47.326038219073943</v>
      </c>
      <c r="H192" s="97">
        <f t="shared" si="39"/>
        <v>21.424017003188098</v>
      </c>
      <c r="I192" s="97">
        <f t="shared" si="36"/>
        <v>6.3804018803231326</v>
      </c>
      <c r="J192" s="97">
        <f t="shared" si="40"/>
        <v>5.7161962643196285</v>
      </c>
      <c r="K192" s="97">
        <v>6.742</v>
      </c>
      <c r="L192" s="96">
        <f t="shared" si="28"/>
        <v>1</v>
      </c>
      <c r="M192" s="96">
        <f t="shared" si="29"/>
        <v>0</v>
      </c>
      <c r="N192" s="96">
        <f t="shared" si="30"/>
        <v>0</v>
      </c>
      <c r="O192" s="96">
        <f t="shared" si="31"/>
        <v>0</v>
      </c>
      <c r="P192" s="97">
        <f t="shared" si="32"/>
        <v>5.7161962643196285</v>
      </c>
      <c r="Q192" s="97" t="str">
        <f t="shared" si="32"/>
        <v>n.a.</v>
      </c>
      <c r="R192" s="97" t="str">
        <f t="shared" si="32"/>
        <v>n.a.</v>
      </c>
      <c r="S192" s="97" t="str">
        <f t="shared" si="26"/>
        <v>n.a.</v>
      </c>
      <c r="T192" s="97">
        <f t="shared" si="33"/>
        <v>6.742</v>
      </c>
      <c r="U192" s="97" t="str">
        <f t="shared" si="33"/>
        <v>n.a.</v>
      </c>
      <c r="V192" s="97" t="str">
        <f t="shared" si="33"/>
        <v>n.a.</v>
      </c>
      <c r="W192" s="97" t="str">
        <f t="shared" si="27"/>
        <v>n.a.</v>
      </c>
      <c r="X192" s="96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132"/>
      <c r="AK192" s="132"/>
      <c r="AL192" s="132"/>
    </row>
    <row r="193" spans="1:38">
      <c r="A193" s="103">
        <f t="shared" si="34"/>
        <v>1986</v>
      </c>
      <c r="B193" s="153">
        <v>56993</v>
      </c>
      <c r="C193" s="96"/>
      <c r="D193" s="152">
        <v>265186</v>
      </c>
      <c r="E193" s="150">
        <v>250539</v>
      </c>
      <c r="F193" s="112">
        <v>527878</v>
      </c>
      <c r="G193" s="155">
        <f t="shared" si="38"/>
        <v>50.236228825599852</v>
      </c>
      <c r="H193" s="97">
        <f t="shared" si="39"/>
        <v>21.491707707043357</v>
      </c>
      <c r="I193" s="97">
        <f t="shared" si="36"/>
        <v>3.9120121297889057</v>
      </c>
      <c r="J193" s="97">
        <f t="shared" si="40"/>
        <v>2.1105795921209758</v>
      </c>
      <c r="K193" s="97">
        <v>9.0839999999999996</v>
      </c>
      <c r="L193" s="96">
        <f t="shared" si="28"/>
        <v>1</v>
      </c>
      <c r="M193" s="96">
        <f t="shared" si="29"/>
        <v>0</v>
      </c>
      <c r="N193" s="96">
        <f t="shared" si="30"/>
        <v>0</v>
      </c>
      <c r="O193" s="96">
        <f t="shared" si="31"/>
        <v>0</v>
      </c>
      <c r="P193" s="97">
        <f t="shared" si="32"/>
        <v>2.1105795921209758</v>
      </c>
      <c r="Q193" s="97" t="str">
        <f t="shared" si="32"/>
        <v>n.a.</v>
      </c>
      <c r="R193" s="97" t="str">
        <f t="shared" si="32"/>
        <v>n.a.</v>
      </c>
      <c r="S193" s="97" t="str">
        <f t="shared" si="26"/>
        <v>n.a.</v>
      </c>
      <c r="T193" s="97">
        <f t="shared" si="33"/>
        <v>9.0839999999999996</v>
      </c>
      <c r="U193" s="97" t="str">
        <f t="shared" si="33"/>
        <v>n.a.</v>
      </c>
      <c r="V193" s="97" t="str">
        <f t="shared" si="33"/>
        <v>n.a.</v>
      </c>
      <c r="W193" s="97" t="str">
        <f t="shared" si="27"/>
        <v>n.a.</v>
      </c>
      <c r="X193" s="96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132"/>
      <c r="AK193" s="132"/>
      <c r="AL193" s="132"/>
    </row>
    <row r="194" spans="1:38">
      <c r="A194" s="103">
        <f t="shared" si="34"/>
        <v>1987</v>
      </c>
      <c r="B194" s="153">
        <v>59775</v>
      </c>
      <c r="C194" s="96"/>
      <c r="D194" s="152">
        <v>298966</v>
      </c>
      <c r="E194" s="150">
        <v>262925</v>
      </c>
      <c r="F194" s="112">
        <v>551085</v>
      </c>
      <c r="G194" s="155">
        <f t="shared" si="38"/>
        <v>54.250433236252121</v>
      </c>
      <c r="H194" s="97">
        <f t="shared" si="39"/>
        <v>19.993912351237263</v>
      </c>
      <c r="I194" s="97">
        <f t="shared" si="36"/>
        <v>-6.9011612608736783E-2</v>
      </c>
      <c r="J194" s="97">
        <f t="shared" si="40"/>
        <v>4.3962809588579121</v>
      </c>
      <c r="K194" s="97">
        <v>8.4909999999999997</v>
      </c>
      <c r="L194" s="96">
        <f t="shared" si="28"/>
        <v>1</v>
      </c>
      <c r="M194" s="96">
        <f t="shared" si="29"/>
        <v>0</v>
      </c>
      <c r="N194" s="96">
        <f t="shared" si="30"/>
        <v>0</v>
      </c>
      <c r="O194" s="96">
        <f t="shared" si="31"/>
        <v>0</v>
      </c>
      <c r="P194" s="97">
        <f t="shared" si="32"/>
        <v>4.3962809588579121</v>
      </c>
      <c r="Q194" s="97" t="str">
        <f t="shared" si="32"/>
        <v>n.a.</v>
      </c>
      <c r="R194" s="97" t="str">
        <f t="shared" si="32"/>
        <v>n.a.</v>
      </c>
      <c r="S194" s="97" t="str">
        <f t="shared" si="26"/>
        <v>n.a.</v>
      </c>
      <c r="T194" s="97">
        <f t="shared" si="33"/>
        <v>8.4909999999999997</v>
      </c>
      <c r="U194" s="97" t="str">
        <f t="shared" si="33"/>
        <v>n.a.</v>
      </c>
      <c r="V194" s="97" t="str">
        <f t="shared" si="33"/>
        <v>n.a.</v>
      </c>
      <c r="W194" s="97" t="str">
        <f t="shared" si="27"/>
        <v>n.a.</v>
      </c>
      <c r="X194" s="96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132"/>
      <c r="AK194" s="132"/>
      <c r="AL194" s="132"/>
    </row>
    <row r="195" spans="1:38">
      <c r="A195" s="103">
        <f t="shared" si="34"/>
        <v>1988</v>
      </c>
      <c r="B195" s="153">
        <v>55415</v>
      </c>
      <c r="C195" s="96"/>
      <c r="D195" s="152">
        <v>340103</v>
      </c>
      <c r="E195" s="150">
        <v>274737</v>
      </c>
      <c r="F195" s="112">
        <v>573296</v>
      </c>
      <c r="G195" s="155">
        <f t="shared" si="38"/>
        <v>59.324153665820099</v>
      </c>
      <c r="H195" s="97">
        <f t="shared" si="39"/>
        <v>16.29359341140772</v>
      </c>
      <c r="I195" s="97">
        <f t="shared" si="36"/>
        <v>-5.130423591780378</v>
      </c>
      <c r="J195" s="97">
        <f t="shared" si="40"/>
        <v>4.0304127312483562</v>
      </c>
      <c r="K195" s="97">
        <v>7.2560000000000002</v>
      </c>
      <c r="L195" s="96">
        <f t="shared" si="28"/>
        <v>1</v>
      </c>
      <c r="M195" s="96">
        <f t="shared" si="29"/>
        <v>0</v>
      </c>
      <c r="N195" s="96">
        <f t="shared" si="30"/>
        <v>0</v>
      </c>
      <c r="O195" s="96">
        <f t="shared" si="31"/>
        <v>0</v>
      </c>
      <c r="P195" s="97">
        <f t="shared" si="32"/>
        <v>4.0304127312483562</v>
      </c>
      <c r="Q195" s="97" t="str">
        <f t="shared" si="32"/>
        <v>n.a.</v>
      </c>
      <c r="R195" s="97" t="str">
        <f t="shared" si="32"/>
        <v>n.a.</v>
      </c>
      <c r="S195" s="97" t="str">
        <f t="shared" si="26"/>
        <v>n.a.</v>
      </c>
      <c r="T195" s="97">
        <f t="shared" si="33"/>
        <v>7.2560000000000002</v>
      </c>
      <c r="U195" s="97" t="str">
        <f t="shared" si="33"/>
        <v>n.a.</v>
      </c>
      <c r="V195" s="97" t="str">
        <f t="shared" si="33"/>
        <v>n.a.</v>
      </c>
      <c r="W195" s="97" t="str">
        <f t="shared" si="27"/>
        <v>n.a.</v>
      </c>
      <c r="X195" s="96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132"/>
      <c r="AK195" s="132"/>
      <c r="AL195" s="132"/>
    </row>
    <row r="196" spans="1:38">
      <c r="A196" s="103">
        <f t="shared" si="34"/>
        <v>1989</v>
      </c>
      <c r="B196" s="153">
        <v>47704</v>
      </c>
      <c r="C196" s="96"/>
      <c r="D196" s="152">
        <v>381683</v>
      </c>
      <c r="E196" s="150">
        <v>286820</v>
      </c>
      <c r="F196" s="112">
        <v>599524</v>
      </c>
      <c r="G196" s="155">
        <f t="shared" si="38"/>
        <v>63.664340376698846</v>
      </c>
      <c r="H196" s="97">
        <f t="shared" si="39"/>
        <v>12.498329765800415</v>
      </c>
      <c r="I196" s="97">
        <f t="shared" si="36"/>
        <v>-8.993377941242942</v>
      </c>
      <c r="J196" s="97">
        <f t="shared" si="40"/>
        <v>4.5749490664508397</v>
      </c>
      <c r="K196" s="97">
        <v>7.548</v>
      </c>
      <c r="L196" s="96">
        <f t="shared" si="28"/>
        <v>1</v>
      </c>
      <c r="M196" s="96">
        <f t="shared" si="29"/>
        <v>0</v>
      </c>
      <c r="N196" s="96">
        <f t="shared" si="30"/>
        <v>0</v>
      </c>
      <c r="O196" s="96">
        <f t="shared" si="31"/>
        <v>0</v>
      </c>
      <c r="P196" s="97">
        <f t="shared" si="32"/>
        <v>4.5749490664508397</v>
      </c>
      <c r="Q196" s="97" t="str">
        <f t="shared" si="32"/>
        <v>n.a.</v>
      </c>
      <c r="R196" s="97" t="str">
        <f t="shared" si="32"/>
        <v>n.a.</v>
      </c>
      <c r="S196" s="97" t="str">
        <f t="shared" si="26"/>
        <v>n.a.</v>
      </c>
      <c r="T196" s="97">
        <f t="shared" si="33"/>
        <v>7.548</v>
      </c>
      <c r="U196" s="97" t="str">
        <f t="shared" si="33"/>
        <v>n.a.</v>
      </c>
      <c r="V196" s="97" t="str">
        <f t="shared" si="33"/>
        <v>n.a.</v>
      </c>
      <c r="W196" s="97" t="str">
        <f t="shared" si="27"/>
        <v>n.a.</v>
      </c>
      <c r="X196" s="96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132"/>
      <c r="AK196" s="132"/>
      <c r="AL196" s="132"/>
    </row>
    <row r="197" spans="1:38">
      <c r="A197" s="103">
        <f t="shared" si="34"/>
        <v>1990</v>
      </c>
      <c r="B197" s="153">
        <v>42014</v>
      </c>
      <c r="C197" s="96"/>
      <c r="D197" s="152">
        <v>406671</v>
      </c>
      <c r="E197" s="150">
        <v>291180</v>
      </c>
      <c r="F197" s="112">
        <v>609143</v>
      </c>
      <c r="G197" s="155">
        <f t="shared" si="38"/>
        <v>66.761171022239438</v>
      </c>
      <c r="H197" s="97">
        <f t="shared" si="39"/>
        <v>10.331201388837659</v>
      </c>
      <c r="I197" s="97">
        <f t="shared" si="36"/>
        <v>-9.6627109623996041</v>
      </c>
      <c r="J197" s="97">
        <f t="shared" si="40"/>
        <v>1.6044395220208063</v>
      </c>
      <c r="K197" s="97">
        <v>7.2779999999999996</v>
      </c>
      <c r="L197" s="96">
        <f t="shared" si="28"/>
        <v>1</v>
      </c>
      <c r="M197" s="96">
        <f t="shared" si="29"/>
        <v>0</v>
      </c>
      <c r="N197" s="96">
        <f t="shared" si="30"/>
        <v>0</v>
      </c>
      <c r="O197" s="96">
        <f t="shared" si="31"/>
        <v>0</v>
      </c>
      <c r="P197" s="97">
        <f t="shared" si="32"/>
        <v>1.6044395220208063</v>
      </c>
      <c r="Q197" s="97" t="str">
        <f t="shared" si="32"/>
        <v>n.a.</v>
      </c>
      <c r="R197" s="97" t="str">
        <f t="shared" si="32"/>
        <v>n.a.</v>
      </c>
      <c r="S197" s="97" t="str">
        <f t="shared" si="26"/>
        <v>n.a.</v>
      </c>
      <c r="T197" s="97">
        <f t="shared" si="33"/>
        <v>7.2779999999999996</v>
      </c>
      <c r="U197" s="97" t="str">
        <f t="shared" si="33"/>
        <v>n.a.</v>
      </c>
      <c r="V197" s="97" t="str">
        <f t="shared" si="33"/>
        <v>n.a.</v>
      </c>
      <c r="W197" s="97" t="str">
        <f t="shared" si="27"/>
        <v>n.a.</v>
      </c>
      <c r="X197" s="96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132"/>
      <c r="AK197" s="132"/>
      <c r="AL197" s="132"/>
    </row>
    <row r="198" spans="1:38">
      <c r="A198" s="103">
        <f t="shared" si="34"/>
        <v>1991</v>
      </c>
      <c r="B198" s="153">
        <v>38198</v>
      </c>
      <c r="C198" s="96"/>
      <c r="D198" s="152">
        <v>410364</v>
      </c>
      <c r="E198" s="104">
        <v>291916.472881853</v>
      </c>
      <c r="F198" s="112">
        <v>601528</v>
      </c>
      <c r="G198" s="155">
        <f t="shared" si="38"/>
        <v>68.220265723291348</v>
      </c>
      <c r="H198" s="97">
        <f t="shared" si="39"/>
        <v>9.3083213927147597</v>
      </c>
      <c r="I198" s="97">
        <f t="shared" si="36"/>
        <v>-6.9852720186929602</v>
      </c>
      <c r="J198" s="97">
        <f t="shared" si="40"/>
        <v>-1.2501169676085944</v>
      </c>
      <c r="K198" s="97">
        <v>3.2229999999999999</v>
      </c>
      <c r="L198" s="96">
        <f t="shared" si="28"/>
        <v>1</v>
      </c>
      <c r="M198" s="96">
        <f t="shared" si="29"/>
        <v>0</v>
      </c>
      <c r="N198" s="96">
        <f t="shared" si="30"/>
        <v>0</v>
      </c>
      <c r="O198" s="96">
        <f t="shared" si="31"/>
        <v>0</v>
      </c>
      <c r="P198" s="97">
        <f t="shared" si="32"/>
        <v>-1.2501169676085944</v>
      </c>
      <c r="Q198" s="97" t="str">
        <f t="shared" si="32"/>
        <v>n.a.</v>
      </c>
      <c r="R198" s="97" t="str">
        <f t="shared" si="32"/>
        <v>n.a.</v>
      </c>
      <c r="S198" s="97" t="str">
        <f t="shared" si="26"/>
        <v>n.a.</v>
      </c>
      <c r="T198" s="97">
        <f t="shared" si="33"/>
        <v>3.2229999999999999</v>
      </c>
      <c r="U198" s="97" t="str">
        <f t="shared" si="33"/>
        <v>n.a.</v>
      </c>
      <c r="V198" s="97" t="str">
        <f t="shared" si="33"/>
        <v>n.a.</v>
      </c>
      <c r="W198" s="97" t="str">
        <f t="shared" si="27"/>
        <v>n.a.</v>
      </c>
      <c r="X198" s="96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132"/>
      <c r="AK198" s="132"/>
      <c r="AL198" s="132"/>
    </row>
    <row r="199" spans="1:38">
      <c r="A199" s="103">
        <f t="shared" si="34"/>
        <v>1992</v>
      </c>
      <c r="B199" s="153">
        <v>46281</v>
      </c>
      <c r="C199" s="96"/>
      <c r="D199" s="152">
        <v>425936</v>
      </c>
      <c r="E199" s="104">
        <v>302570.73938290047</v>
      </c>
      <c r="F199" s="112">
        <v>614234</v>
      </c>
      <c r="G199" s="155">
        <f t="shared" si="38"/>
        <v>69.344256423447746</v>
      </c>
      <c r="H199" s="97">
        <f t="shared" si="39"/>
        <v>10.865716915217309</v>
      </c>
      <c r="I199" s="97">
        <f t="shared" si="36"/>
        <v>-1.6326128505831061</v>
      </c>
      <c r="J199" s="97">
        <f t="shared" si="40"/>
        <v>2.1122873748187887</v>
      </c>
      <c r="K199" s="97">
        <v>0.98599999999999999</v>
      </c>
      <c r="L199" s="96">
        <f t="shared" si="28"/>
        <v>1</v>
      </c>
      <c r="M199" s="96">
        <f t="shared" si="29"/>
        <v>0</v>
      </c>
      <c r="N199" s="96">
        <f t="shared" si="30"/>
        <v>0</v>
      </c>
      <c r="O199" s="96">
        <f t="shared" si="31"/>
        <v>0</v>
      </c>
      <c r="P199" s="97">
        <f t="shared" si="32"/>
        <v>2.1122873748187887</v>
      </c>
      <c r="Q199" s="97" t="str">
        <f t="shared" si="32"/>
        <v>n.a.</v>
      </c>
      <c r="R199" s="97" t="str">
        <f t="shared" si="32"/>
        <v>n.a.</v>
      </c>
      <c r="S199" s="97" t="str">
        <f t="shared" si="26"/>
        <v>n.a.</v>
      </c>
      <c r="T199" s="97">
        <f t="shared" si="33"/>
        <v>0.98599999999999999</v>
      </c>
      <c r="U199" s="97" t="str">
        <f t="shared" si="33"/>
        <v>n.a.</v>
      </c>
      <c r="V199" s="97" t="str">
        <f t="shared" si="33"/>
        <v>n.a.</v>
      </c>
      <c r="W199" s="97" t="str">
        <f t="shared" si="27"/>
        <v>n.a.</v>
      </c>
      <c r="X199" s="96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132"/>
      <c r="AK199" s="132"/>
      <c r="AL199" s="132"/>
    </row>
    <row r="200" spans="1:38">
      <c r="A200" s="103">
        <f t="shared" si="34"/>
        <v>1993</v>
      </c>
      <c r="B200" s="153">
        <v>61871</v>
      </c>
      <c r="C200" s="96"/>
      <c r="D200" s="152">
        <v>447855</v>
      </c>
      <c r="E200" s="104">
        <v>314360.36038704624</v>
      </c>
      <c r="F200" s="112">
        <v>638172</v>
      </c>
      <c r="G200" s="155">
        <f t="shared" si="38"/>
        <v>70.177789060002638</v>
      </c>
      <c r="H200" s="97">
        <f t="shared" si="39"/>
        <v>13.814962432037154</v>
      </c>
      <c r="I200" s="97">
        <f t="shared" si="36"/>
        <v>3.483761043199495</v>
      </c>
      <c r="J200" s="97">
        <f t="shared" si="40"/>
        <v>3.897211811785084</v>
      </c>
      <c r="K200" s="97">
        <v>1.8129999999999999</v>
      </c>
      <c r="L200" s="96">
        <f t="shared" si="28"/>
        <v>1</v>
      </c>
      <c r="M200" s="96">
        <f t="shared" si="29"/>
        <v>0</v>
      </c>
      <c r="N200" s="96">
        <f t="shared" si="30"/>
        <v>0</v>
      </c>
      <c r="O200" s="96">
        <f t="shared" si="31"/>
        <v>0</v>
      </c>
      <c r="P200" s="97">
        <f t="shared" si="32"/>
        <v>3.897211811785084</v>
      </c>
      <c r="Q200" s="97" t="str">
        <f t="shared" si="32"/>
        <v>n.a.</v>
      </c>
      <c r="R200" s="97" t="str">
        <f t="shared" si="32"/>
        <v>n.a.</v>
      </c>
      <c r="S200" s="97" t="str">
        <f t="shared" si="26"/>
        <v>n.a.</v>
      </c>
      <c r="T200" s="97">
        <f t="shared" si="33"/>
        <v>1.8129999999999999</v>
      </c>
      <c r="U200" s="97" t="str">
        <f t="shared" si="33"/>
        <v>n.a.</v>
      </c>
      <c r="V200" s="97" t="str">
        <f t="shared" si="33"/>
        <v>n.a.</v>
      </c>
      <c r="W200" s="97" t="str">
        <f t="shared" si="27"/>
        <v>n.a.</v>
      </c>
      <c r="X200" s="96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132"/>
      <c r="AK200" s="132"/>
      <c r="AL200" s="132"/>
    </row>
    <row r="201" spans="1:38">
      <c r="A201" s="103">
        <f t="shared" si="34"/>
        <v>1994</v>
      </c>
      <c r="B201" s="153">
        <v>75526</v>
      </c>
      <c r="C201" s="96"/>
      <c r="D201" s="152">
        <v>474455</v>
      </c>
      <c r="E201" s="104">
        <v>327595.43299110385</v>
      </c>
      <c r="F201" s="112">
        <v>670167</v>
      </c>
      <c r="G201" s="155">
        <f t="shared" si="38"/>
        <v>70.796532804509923</v>
      </c>
      <c r="H201" s="97">
        <f t="shared" si="39"/>
        <v>15.918474881706379</v>
      </c>
      <c r="I201" s="97">
        <f t="shared" si="36"/>
        <v>6.6101534889916191</v>
      </c>
      <c r="J201" s="97">
        <f t="shared" si="40"/>
        <v>5.013538669825679</v>
      </c>
      <c r="K201" s="97">
        <v>1.895</v>
      </c>
      <c r="L201" s="96">
        <f t="shared" si="28"/>
        <v>1</v>
      </c>
      <c r="M201" s="96">
        <f t="shared" si="29"/>
        <v>0</v>
      </c>
      <c r="N201" s="96">
        <f t="shared" si="30"/>
        <v>0</v>
      </c>
      <c r="O201" s="96">
        <f t="shared" si="31"/>
        <v>0</v>
      </c>
      <c r="P201" s="97">
        <f t="shared" si="32"/>
        <v>5.013538669825679</v>
      </c>
      <c r="Q201" s="97" t="str">
        <f t="shared" si="32"/>
        <v>n.a.</v>
      </c>
      <c r="R201" s="97" t="str">
        <f t="shared" si="32"/>
        <v>n.a.</v>
      </c>
      <c r="S201" s="97" t="str">
        <f t="shared" si="26"/>
        <v>n.a.</v>
      </c>
      <c r="T201" s="97">
        <f t="shared" si="33"/>
        <v>1.895</v>
      </c>
      <c r="U201" s="97" t="str">
        <f t="shared" si="33"/>
        <v>n.a.</v>
      </c>
      <c r="V201" s="97" t="str">
        <f t="shared" si="33"/>
        <v>n.a.</v>
      </c>
      <c r="W201" s="97" t="str">
        <f t="shared" si="27"/>
        <v>n.a.</v>
      </c>
      <c r="X201" s="96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132"/>
      <c r="AK201" s="132"/>
      <c r="AL201" s="132"/>
    </row>
    <row r="202" spans="1:38">
      <c r="A202" s="103">
        <f t="shared" si="34"/>
        <v>1995</v>
      </c>
      <c r="B202" s="153">
        <v>92041</v>
      </c>
      <c r="C202" s="96"/>
      <c r="D202" s="152">
        <v>500673</v>
      </c>
      <c r="E202" s="104">
        <v>341575.19583383371</v>
      </c>
      <c r="F202" s="112">
        <v>693548</v>
      </c>
      <c r="G202" s="155">
        <f t="shared" si="38"/>
        <v>72.19010075726554</v>
      </c>
      <c r="H202" s="97">
        <f t="shared" si="39"/>
        <v>18.383455868401132</v>
      </c>
      <c r="I202" s="97">
        <f t="shared" si="36"/>
        <v>7.517738953183823</v>
      </c>
      <c r="J202" s="97">
        <f t="shared" si="40"/>
        <v>3.4888318881711511</v>
      </c>
      <c r="K202" s="97">
        <v>4.6379999999999999</v>
      </c>
      <c r="L202" s="96">
        <f t="shared" si="28"/>
        <v>1</v>
      </c>
      <c r="M202" s="96">
        <f t="shared" si="29"/>
        <v>0</v>
      </c>
      <c r="N202" s="96">
        <f t="shared" si="30"/>
        <v>0</v>
      </c>
      <c r="O202" s="96">
        <f t="shared" si="31"/>
        <v>0</v>
      </c>
      <c r="P202" s="97">
        <f t="shared" si="32"/>
        <v>3.4888318881711511</v>
      </c>
      <c r="Q202" s="97" t="str">
        <f t="shared" si="32"/>
        <v>n.a.</v>
      </c>
      <c r="R202" s="97" t="str">
        <f t="shared" si="32"/>
        <v>n.a.</v>
      </c>
      <c r="S202" s="97" t="str">
        <f t="shared" si="26"/>
        <v>n.a.</v>
      </c>
      <c r="T202" s="97">
        <f t="shared" si="33"/>
        <v>4.6379999999999999</v>
      </c>
      <c r="U202" s="97" t="str">
        <f t="shared" si="33"/>
        <v>n.a.</v>
      </c>
      <c r="V202" s="97" t="str">
        <f t="shared" si="33"/>
        <v>n.a.</v>
      </c>
      <c r="W202" s="97" t="str">
        <f t="shared" si="27"/>
        <v>n.a.</v>
      </c>
      <c r="X202" s="96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132"/>
      <c r="AK202" s="132"/>
      <c r="AL202" s="132"/>
    </row>
    <row r="203" spans="1:38">
      <c r="A203" s="103">
        <f t="shared" si="34"/>
        <v>1996</v>
      </c>
      <c r="B203" s="153">
        <v>94711.9</v>
      </c>
      <c r="C203" s="96"/>
      <c r="D203" s="152">
        <v>532828</v>
      </c>
      <c r="E203" s="104">
        <v>354521.17811790894</v>
      </c>
      <c r="F203" s="112">
        <v>723243</v>
      </c>
      <c r="G203" s="155">
        <f t="shared" si="38"/>
        <v>73.672057662500706</v>
      </c>
      <c r="H203" s="97">
        <f t="shared" si="39"/>
        <v>17.775323368892025</v>
      </c>
      <c r="I203" s="97">
        <f t="shared" si="36"/>
        <v>3.9603609368548707</v>
      </c>
      <c r="J203" s="97">
        <f t="shared" si="40"/>
        <v>4.2816070408969509</v>
      </c>
      <c r="K203" s="97">
        <v>2.6120000000000001</v>
      </c>
      <c r="L203" s="96">
        <f t="shared" si="28"/>
        <v>1</v>
      </c>
      <c r="M203" s="96">
        <f t="shared" si="29"/>
        <v>0</v>
      </c>
      <c r="N203" s="96">
        <f t="shared" si="30"/>
        <v>0</v>
      </c>
      <c r="O203" s="96">
        <f t="shared" si="31"/>
        <v>0</v>
      </c>
      <c r="P203" s="97">
        <f t="shared" si="32"/>
        <v>4.2816070408969509</v>
      </c>
      <c r="Q203" s="97" t="str">
        <f t="shared" si="32"/>
        <v>n.a.</v>
      </c>
      <c r="R203" s="97" t="str">
        <f t="shared" si="32"/>
        <v>n.a.</v>
      </c>
      <c r="S203" s="97" t="str">
        <f t="shared" si="26"/>
        <v>n.a.</v>
      </c>
      <c r="T203" s="97">
        <f t="shared" si="33"/>
        <v>2.6120000000000001</v>
      </c>
      <c r="U203" s="97" t="str">
        <f t="shared" si="33"/>
        <v>n.a.</v>
      </c>
      <c r="V203" s="97" t="str">
        <f t="shared" si="33"/>
        <v>n.a.</v>
      </c>
      <c r="W203" s="97" t="str">
        <f t="shared" si="27"/>
        <v>n.a.</v>
      </c>
      <c r="X203" s="96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132"/>
      <c r="AK203" s="132"/>
      <c r="AL203" s="132"/>
    </row>
    <row r="204" spans="1:38">
      <c r="A204" s="103">
        <f t="shared" si="34"/>
        <v>1997</v>
      </c>
      <c r="B204" s="153">
        <v>97830.274999999994</v>
      </c>
      <c r="C204" s="96"/>
      <c r="D204" s="152">
        <v>561845</v>
      </c>
      <c r="E204" s="104">
        <v>370332.91725424805</v>
      </c>
      <c r="F204" s="112">
        <v>752151</v>
      </c>
      <c r="G204" s="155">
        <f t="shared" si="38"/>
        <v>74.698431564938417</v>
      </c>
      <c r="H204" s="97">
        <f t="shared" si="39"/>
        <v>17.412324573503369</v>
      </c>
      <c r="I204" s="97">
        <f t="shared" si="36"/>
        <v>1.4938496917969903</v>
      </c>
      <c r="J204" s="97">
        <f t="shared" si="40"/>
        <v>3.9969968599765204</v>
      </c>
      <c r="K204" s="97">
        <v>0.25</v>
      </c>
      <c r="L204" s="96">
        <f t="shared" si="28"/>
        <v>1</v>
      </c>
      <c r="M204" s="96">
        <f t="shared" si="29"/>
        <v>0</v>
      </c>
      <c r="N204" s="96">
        <f t="shared" si="30"/>
        <v>0</v>
      </c>
      <c r="O204" s="96">
        <f t="shared" si="31"/>
        <v>0</v>
      </c>
      <c r="P204" s="97">
        <f t="shared" si="32"/>
        <v>3.9969968599765204</v>
      </c>
      <c r="Q204" s="97" t="str">
        <f t="shared" si="32"/>
        <v>n.a.</v>
      </c>
      <c r="R204" s="97" t="str">
        <f t="shared" si="32"/>
        <v>n.a.</v>
      </c>
      <c r="S204" s="97" t="str">
        <f t="shared" si="26"/>
        <v>n.a.</v>
      </c>
      <c r="T204" s="97">
        <f t="shared" si="33"/>
        <v>0.25</v>
      </c>
      <c r="U204" s="97" t="str">
        <f t="shared" si="33"/>
        <v>n.a.</v>
      </c>
      <c r="V204" s="97" t="str">
        <f t="shared" si="33"/>
        <v>n.a.</v>
      </c>
      <c r="W204" s="97" t="str">
        <f t="shared" si="27"/>
        <v>n.a.</v>
      </c>
      <c r="X204" s="96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132"/>
      <c r="AK204" s="132"/>
      <c r="AL204" s="132"/>
    </row>
    <row r="205" spans="1:38">
      <c r="A205" s="103">
        <f t="shared" si="34"/>
        <v>1998</v>
      </c>
      <c r="B205" s="153">
        <v>86447.953999999998</v>
      </c>
      <c r="C205" s="96"/>
      <c r="D205" s="152">
        <v>592672</v>
      </c>
      <c r="E205" s="104">
        <v>390635</v>
      </c>
      <c r="F205" s="112">
        <v>790145</v>
      </c>
      <c r="G205" s="155">
        <f t="shared" si="38"/>
        <v>75.008004859867498</v>
      </c>
      <c r="H205" s="97">
        <f t="shared" si="39"/>
        <v>14.586137695048864</v>
      </c>
      <c r="I205" s="97">
        <f t="shared" si="36"/>
        <v>-3.7973181733522683</v>
      </c>
      <c r="J205" s="97">
        <f t="shared" si="40"/>
        <v>5.0513793108032834</v>
      </c>
      <c r="K205" s="97">
        <v>0.85299999999999998</v>
      </c>
      <c r="L205" s="96">
        <f t="shared" si="28"/>
        <v>1</v>
      </c>
      <c r="M205" s="96">
        <f t="shared" si="29"/>
        <v>0</v>
      </c>
      <c r="N205" s="96">
        <f t="shared" si="30"/>
        <v>0</v>
      </c>
      <c r="O205" s="96">
        <f t="shared" si="31"/>
        <v>0</v>
      </c>
      <c r="P205" s="97">
        <f t="shared" si="32"/>
        <v>5.0513793108032834</v>
      </c>
      <c r="Q205" s="97" t="str">
        <f t="shared" si="32"/>
        <v>n.a.</v>
      </c>
      <c r="R205" s="97" t="str">
        <f t="shared" si="32"/>
        <v>n.a.</v>
      </c>
      <c r="S205" s="97" t="str">
        <f t="shared" si="26"/>
        <v>n.a.</v>
      </c>
      <c r="T205" s="97">
        <f t="shared" si="33"/>
        <v>0.85299999999999998</v>
      </c>
      <c r="U205" s="97" t="str">
        <f t="shared" si="33"/>
        <v>n.a.</v>
      </c>
      <c r="V205" s="97" t="str">
        <f t="shared" si="33"/>
        <v>n.a.</v>
      </c>
      <c r="W205" s="97" t="str">
        <f t="shared" si="27"/>
        <v>n.a.</v>
      </c>
      <c r="X205" s="96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132"/>
      <c r="AK205" s="132"/>
      <c r="AL205" s="132"/>
    </row>
    <row r="206" spans="1:38">
      <c r="A206" s="103">
        <f t="shared" si="34"/>
        <v>1999</v>
      </c>
      <c r="B206" s="153">
        <v>82327</v>
      </c>
      <c r="C206" s="96"/>
      <c r="D206" s="152">
        <v>622932</v>
      </c>
      <c r="E206" s="104">
        <v>406196</v>
      </c>
      <c r="F206" s="112">
        <v>824925</v>
      </c>
      <c r="G206" s="155">
        <f t="shared" si="38"/>
        <v>75.513773979452679</v>
      </c>
      <c r="H206" s="97">
        <f t="shared" si="39"/>
        <v>13.216049263804075</v>
      </c>
      <c r="I206" s="97">
        <f t="shared" si="36"/>
        <v>-4.5592741050879493</v>
      </c>
      <c r="J206" s="97">
        <f t="shared" si="40"/>
        <v>4.4017237342513171</v>
      </c>
      <c r="K206" s="97">
        <v>1.4650000000000001</v>
      </c>
      <c r="L206" s="96">
        <f t="shared" si="28"/>
        <v>1</v>
      </c>
      <c r="M206" s="96">
        <f t="shared" si="29"/>
        <v>0</v>
      </c>
      <c r="N206" s="96">
        <f t="shared" si="30"/>
        <v>0</v>
      </c>
      <c r="O206" s="96">
        <f t="shared" si="31"/>
        <v>0</v>
      </c>
      <c r="P206" s="97">
        <f t="shared" si="32"/>
        <v>4.4017237342513171</v>
      </c>
      <c r="Q206" s="97" t="str">
        <f t="shared" si="32"/>
        <v>n.a.</v>
      </c>
      <c r="R206" s="97" t="str">
        <f t="shared" si="32"/>
        <v>n.a.</v>
      </c>
      <c r="S206" s="97" t="str">
        <f t="shared" si="26"/>
        <v>n.a.</v>
      </c>
      <c r="T206" s="97">
        <f t="shared" si="33"/>
        <v>1.4650000000000001</v>
      </c>
      <c r="U206" s="97" t="str">
        <f t="shared" si="33"/>
        <v>n.a.</v>
      </c>
      <c r="V206" s="97" t="str">
        <f t="shared" si="33"/>
        <v>n.a.</v>
      </c>
      <c r="W206" s="97" t="str">
        <f t="shared" si="27"/>
        <v>n.a.</v>
      </c>
      <c r="X206" s="96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132"/>
      <c r="AK206" s="132"/>
      <c r="AL206" s="132"/>
    </row>
    <row r="207" spans="1:38">
      <c r="A207" s="103">
        <f t="shared" si="34"/>
        <v>2000</v>
      </c>
      <c r="B207" s="153">
        <v>74370.11595033</v>
      </c>
      <c r="C207" s="96"/>
      <c r="D207" s="152">
        <v>669638</v>
      </c>
      <c r="E207" s="104">
        <v>414058</v>
      </c>
      <c r="F207" s="112">
        <v>853188</v>
      </c>
      <c r="G207" s="155">
        <f t="shared" si="38"/>
        <v>78.486570369015979</v>
      </c>
      <c r="H207" s="97">
        <f t="shared" si="39"/>
        <v>11.106017870898905</v>
      </c>
      <c r="I207" s="97">
        <f t="shared" si="36"/>
        <v>-6.3063067026044646</v>
      </c>
      <c r="J207" s="97">
        <f t="shared" si="40"/>
        <v>3.4261296481498338</v>
      </c>
      <c r="K207" s="97">
        <v>4.4749999999999996</v>
      </c>
      <c r="L207" s="96">
        <f t="shared" si="28"/>
        <v>1</v>
      </c>
      <c r="M207" s="96">
        <f t="shared" si="29"/>
        <v>0</v>
      </c>
      <c r="N207" s="96">
        <f t="shared" si="30"/>
        <v>0</v>
      </c>
      <c r="O207" s="96">
        <f t="shared" si="31"/>
        <v>0</v>
      </c>
      <c r="P207" s="97">
        <f t="shared" si="32"/>
        <v>3.4261296481498338</v>
      </c>
      <c r="Q207" s="97" t="str">
        <f t="shared" si="32"/>
        <v>n.a.</v>
      </c>
      <c r="R207" s="97" t="str">
        <f t="shared" si="32"/>
        <v>n.a.</v>
      </c>
      <c r="S207" s="97" t="str">
        <f t="shared" si="26"/>
        <v>n.a.</v>
      </c>
      <c r="T207" s="97">
        <f t="shared" si="33"/>
        <v>4.4749999999999996</v>
      </c>
      <c r="U207" s="97" t="str">
        <f t="shared" si="33"/>
        <v>n.a.</v>
      </c>
      <c r="V207" s="97" t="str">
        <f t="shared" si="33"/>
        <v>n.a.</v>
      </c>
      <c r="W207" s="97" t="str">
        <f t="shared" si="27"/>
        <v>n.a.</v>
      </c>
      <c r="X207" s="96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132"/>
      <c r="AK207" s="132"/>
      <c r="AL207" s="132"/>
    </row>
    <row r="208" spans="1:38">
      <c r="A208" s="103">
        <f t="shared" si="34"/>
        <v>2001</v>
      </c>
      <c r="B208" s="153">
        <v>65712.409849499993</v>
      </c>
      <c r="C208" s="96"/>
      <c r="D208" s="152">
        <v>711190</v>
      </c>
      <c r="E208" s="104">
        <v>429694</v>
      </c>
      <c r="F208" s="112">
        <v>871014</v>
      </c>
      <c r="G208" s="155">
        <f t="shared" si="38"/>
        <v>81.650811582821859</v>
      </c>
      <c r="H208" s="97">
        <f t="shared" si="39"/>
        <v>9.2397825967041154</v>
      </c>
      <c r="I208" s="97">
        <f t="shared" si="36"/>
        <v>-5.3463550983447483</v>
      </c>
      <c r="J208" s="97">
        <f t="shared" si="40"/>
        <v>2.0893402157554863</v>
      </c>
      <c r="K208" s="97">
        <v>4.3810000000000002</v>
      </c>
      <c r="L208" s="96">
        <f t="shared" si="28"/>
        <v>1</v>
      </c>
      <c r="M208" s="96">
        <f t="shared" si="29"/>
        <v>0</v>
      </c>
      <c r="N208" s="96">
        <f t="shared" si="30"/>
        <v>0</v>
      </c>
      <c r="O208" s="96">
        <f t="shared" si="31"/>
        <v>0</v>
      </c>
      <c r="P208" s="97">
        <f t="shared" si="32"/>
        <v>2.0893402157554863</v>
      </c>
      <c r="Q208" s="97" t="str">
        <f t="shared" si="32"/>
        <v>n.a.</v>
      </c>
      <c r="R208" s="97" t="str">
        <f t="shared" si="32"/>
        <v>n.a.</v>
      </c>
      <c r="S208" s="97" t="str">
        <f t="shared" si="26"/>
        <v>n.a.</v>
      </c>
      <c r="T208" s="97">
        <f t="shared" si="33"/>
        <v>4.3810000000000002</v>
      </c>
      <c r="U208" s="97" t="str">
        <f t="shared" si="33"/>
        <v>n.a.</v>
      </c>
      <c r="V208" s="97" t="str">
        <f t="shared" si="33"/>
        <v>n.a.</v>
      </c>
      <c r="W208" s="97" t="str">
        <f t="shared" si="27"/>
        <v>n.a.</v>
      </c>
      <c r="X208" s="96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132"/>
      <c r="AK208" s="132"/>
      <c r="AL208" s="132"/>
    </row>
    <row r="209" spans="1:38">
      <c r="A209" s="103">
        <f t="shared" si="34"/>
        <v>2002</v>
      </c>
      <c r="B209" s="153">
        <v>62461.834335200001</v>
      </c>
      <c r="C209" s="96"/>
      <c r="D209" s="152">
        <v>759158</v>
      </c>
      <c r="E209" s="104">
        <v>443202</v>
      </c>
      <c r="F209" s="112">
        <v>908009</v>
      </c>
      <c r="G209" s="155">
        <f t="shared" si="38"/>
        <v>83.606880548540815</v>
      </c>
      <c r="H209" s="97">
        <f t="shared" si="39"/>
        <v>8.2277779243846485</v>
      </c>
      <c r="I209" s="97">
        <f t="shared" si="36"/>
        <v>-4.9882713394194269</v>
      </c>
      <c r="J209" s="97">
        <f t="shared" si="40"/>
        <v>4.2473484926763616</v>
      </c>
      <c r="K209" s="97">
        <v>3.0030000000000001</v>
      </c>
      <c r="L209" s="96">
        <f t="shared" si="28"/>
        <v>1</v>
      </c>
      <c r="M209" s="96">
        <f t="shared" si="29"/>
        <v>0</v>
      </c>
      <c r="N209" s="96">
        <f t="shared" si="30"/>
        <v>0</v>
      </c>
      <c r="O209" s="96">
        <f t="shared" si="31"/>
        <v>0</v>
      </c>
      <c r="P209" s="97">
        <f t="shared" si="32"/>
        <v>4.2473484926763616</v>
      </c>
      <c r="Q209" s="97" t="str">
        <f t="shared" si="32"/>
        <v>n.a.</v>
      </c>
      <c r="R209" s="97" t="str">
        <f t="shared" si="32"/>
        <v>n.a.</v>
      </c>
      <c r="S209" s="97" t="str">
        <f t="shared" si="26"/>
        <v>n.a.</v>
      </c>
      <c r="T209" s="97">
        <f t="shared" si="33"/>
        <v>3.0030000000000001</v>
      </c>
      <c r="U209" s="97" t="str">
        <f t="shared" si="33"/>
        <v>n.a.</v>
      </c>
      <c r="V209" s="97" t="str">
        <f t="shared" si="33"/>
        <v>n.a.</v>
      </c>
      <c r="W209" s="97" t="str">
        <f t="shared" si="27"/>
        <v>n.a.</v>
      </c>
      <c r="X209" s="96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132"/>
      <c r="AK209" s="132"/>
      <c r="AL209" s="132"/>
    </row>
    <row r="210" spans="1:38">
      <c r="A210" s="103">
        <f t="shared" si="34"/>
        <v>2003</v>
      </c>
      <c r="B210" s="153">
        <v>56924.985341680003</v>
      </c>
      <c r="C210" s="96"/>
      <c r="D210" s="152">
        <v>809590</v>
      </c>
      <c r="E210" s="104">
        <v>461200</v>
      </c>
      <c r="F210" s="112">
        <v>934940</v>
      </c>
      <c r="G210" s="155">
        <f t="shared" si="38"/>
        <v>86.592722527648831</v>
      </c>
      <c r="H210" s="97">
        <f t="shared" si="39"/>
        <v>7.0313350389308171</v>
      </c>
      <c r="I210" s="97">
        <f t="shared" si="36"/>
        <v>-4.0746828319680874</v>
      </c>
      <c r="J210" s="97">
        <f t="shared" si="40"/>
        <v>2.9659397649142161</v>
      </c>
      <c r="K210" s="97">
        <v>2.7709999999999999</v>
      </c>
      <c r="L210" s="96">
        <f t="shared" si="28"/>
        <v>1</v>
      </c>
      <c r="M210" s="96">
        <f t="shared" si="29"/>
        <v>0</v>
      </c>
      <c r="N210" s="96">
        <f t="shared" si="30"/>
        <v>0</v>
      </c>
      <c r="O210" s="96">
        <f t="shared" si="31"/>
        <v>0</v>
      </c>
      <c r="P210" s="97">
        <f t="shared" si="32"/>
        <v>2.9659397649142161</v>
      </c>
      <c r="Q210" s="97" t="str">
        <f t="shared" si="32"/>
        <v>n.a.</v>
      </c>
      <c r="R210" s="97" t="str">
        <f t="shared" si="32"/>
        <v>n.a.</v>
      </c>
      <c r="S210" s="97" t="str">
        <f t="shared" si="26"/>
        <v>n.a.</v>
      </c>
      <c r="T210" s="97">
        <f t="shared" si="33"/>
        <v>2.7709999999999999</v>
      </c>
      <c r="U210" s="97" t="str">
        <f t="shared" si="33"/>
        <v>n.a.</v>
      </c>
      <c r="V210" s="97" t="str">
        <f t="shared" si="33"/>
        <v>n.a.</v>
      </c>
      <c r="W210" s="97" t="str">
        <f t="shared" si="27"/>
        <v>n.a.</v>
      </c>
      <c r="X210" s="96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132"/>
      <c r="AK210" s="132"/>
      <c r="AL210" s="132"/>
    </row>
    <row r="211" spans="1:38">
      <c r="A211" s="103">
        <f t="shared" si="34"/>
        <v>2004</v>
      </c>
      <c r="B211" s="153">
        <v>54538.113702900002</v>
      </c>
      <c r="C211" s="96"/>
      <c r="D211" s="152">
        <v>869639</v>
      </c>
      <c r="E211" s="104">
        <v>472265</v>
      </c>
      <c r="F211" s="112">
        <v>970863</v>
      </c>
      <c r="G211" s="155">
        <f t="shared" si="38"/>
        <v>89.573812165053155</v>
      </c>
      <c r="H211" s="97">
        <f t="shared" si="39"/>
        <v>6.2713509517052479</v>
      </c>
      <c r="I211" s="97">
        <f t="shared" si="36"/>
        <v>-2.9684316449988675</v>
      </c>
      <c r="J211" s="97">
        <f t="shared" si="40"/>
        <v>3.8422786488972571</v>
      </c>
      <c r="K211" s="97">
        <v>2.3439999999999999</v>
      </c>
      <c r="L211" s="96">
        <f t="shared" si="28"/>
        <v>1</v>
      </c>
      <c r="M211" s="96">
        <f t="shared" si="29"/>
        <v>0</v>
      </c>
      <c r="N211" s="96">
        <f t="shared" si="30"/>
        <v>0</v>
      </c>
      <c r="O211" s="96">
        <f t="shared" si="31"/>
        <v>0</v>
      </c>
      <c r="P211" s="97">
        <f t="shared" si="32"/>
        <v>3.8422786488972571</v>
      </c>
      <c r="Q211" s="97" t="str">
        <f t="shared" si="32"/>
        <v>n.a.</v>
      </c>
      <c r="R211" s="97" t="str">
        <f t="shared" si="32"/>
        <v>n.a.</v>
      </c>
      <c r="S211" s="97" t="str">
        <f t="shared" si="26"/>
        <v>n.a.</v>
      </c>
      <c r="T211" s="97">
        <f t="shared" si="33"/>
        <v>2.3439999999999999</v>
      </c>
      <c r="U211" s="97" t="str">
        <f t="shared" si="33"/>
        <v>n.a.</v>
      </c>
      <c r="V211" s="97" t="str">
        <f t="shared" si="33"/>
        <v>n.a.</v>
      </c>
      <c r="W211" s="97" t="str">
        <f t="shared" si="27"/>
        <v>n.a.</v>
      </c>
      <c r="X211" s="96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132"/>
      <c r="AK211" s="132"/>
      <c r="AL211" s="132"/>
    </row>
    <row r="212" spans="1:38">
      <c r="A212" s="103">
        <f t="shared" si="34"/>
        <v>2005</v>
      </c>
      <c r="B212" s="153">
        <v>55014.02318489</v>
      </c>
      <c r="C212" s="96"/>
      <c r="D212" s="152">
        <v>933705</v>
      </c>
      <c r="E212" s="104">
        <v>486853</v>
      </c>
      <c r="F212" s="112">
        <v>997651</v>
      </c>
      <c r="G212" s="155">
        <f t="shared" si="38"/>
        <v>93.590343717392159</v>
      </c>
      <c r="H212" s="97">
        <f t="shared" si="39"/>
        <v>5.8920133430676715</v>
      </c>
      <c r="I212" s="97">
        <f t="shared" si="36"/>
        <v>-2.335764581316977</v>
      </c>
      <c r="J212" s="97">
        <f t="shared" si="40"/>
        <v>2.7591946546526191</v>
      </c>
      <c r="K212" s="97">
        <v>2.669</v>
      </c>
      <c r="L212" s="96">
        <f t="shared" si="28"/>
        <v>1</v>
      </c>
      <c r="M212" s="96">
        <f t="shared" si="29"/>
        <v>0</v>
      </c>
      <c r="N212" s="96">
        <f t="shared" si="30"/>
        <v>0</v>
      </c>
      <c r="O212" s="96">
        <f t="shared" si="31"/>
        <v>0</v>
      </c>
      <c r="P212" s="97">
        <f t="shared" si="32"/>
        <v>2.7591946546526191</v>
      </c>
      <c r="Q212" s="97" t="str">
        <f t="shared" si="32"/>
        <v>n.a.</v>
      </c>
      <c r="R212" s="97" t="str">
        <f t="shared" si="32"/>
        <v>n.a.</v>
      </c>
      <c r="S212" s="97" t="str">
        <f t="shared" si="26"/>
        <v>n.a.</v>
      </c>
      <c r="T212" s="97">
        <f t="shared" si="33"/>
        <v>2.669</v>
      </c>
      <c r="U212" s="97" t="str">
        <f t="shared" si="33"/>
        <v>n.a.</v>
      </c>
      <c r="V212" s="97" t="str">
        <f t="shared" si="33"/>
        <v>n.a.</v>
      </c>
      <c r="W212" s="97" t="str">
        <f t="shared" si="27"/>
        <v>n.a.</v>
      </c>
      <c r="X212" s="96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132"/>
      <c r="AK212" s="132"/>
      <c r="AL212" s="132"/>
    </row>
    <row r="213" spans="1:38">
      <c r="A213" s="103">
        <f t="shared" si="34"/>
        <v>2006</v>
      </c>
      <c r="B213" s="153">
        <v>54058.320763299998</v>
      </c>
      <c r="C213" s="96"/>
      <c r="D213" s="152">
        <v>1002460</v>
      </c>
      <c r="E213" s="104">
        <v>498771</v>
      </c>
      <c r="F213" s="156">
        <v>1025988</v>
      </c>
      <c r="G213" s="155">
        <f t="shared" si="38"/>
        <v>97.706795790983904</v>
      </c>
      <c r="H213" s="97">
        <f t="shared" si="39"/>
        <v>5.3925663630768303</v>
      </c>
      <c r="I213" s="97">
        <f t="shared" si="36"/>
        <v>-1.6387686758539868</v>
      </c>
      <c r="J213" s="97">
        <f t="shared" si="40"/>
        <v>2.8403720339076566</v>
      </c>
      <c r="K213" s="97">
        <v>3.5379999999999998</v>
      </c>
      <c r="L213" s="96">
        <f t="shared" si="28"/>
        <v>1</v>
      </c>
      <c r="M213" s="96">
        <f t="shared" si="29"/>
        <v>0</v>
      </c>
      <c r="N213" s="96">
        <f t="shared" si="30"/>
        <v>0</v>
      </c>
      <c r="O213" s="96">
        <f t="shared" si="31"/>
        <v>0</v>
      </c>
      <c r="P213" s="97">
        <f t="shared" si="32"/>
        <v>2.8403720339076566</v>
      </c>
      <c r="Q213" s="97" t="str">
        <f t="shared" si="32"/>
        <v>n.a.</v>
      </c>
      <c r="R213" s="97" t="str">
        <f t="shared" si="32"/>
        <v>n.a.</v>
      </c>
      <c r="S213" s="97" t="str">
        <f t="shared" si="26"/>
        <v>n.a.</v>
      </c>
      <c r="T213" s="97">
        <f t="shared" si="33"/>
        <v>3.5379999999999998</v>
      </c>
      <c r="U213" s="97" t="str">
        <f t="shared" si="33"/>
        <v>n.a.</v>
      </c>
      <c r="V213" s="97" t="str">
        <f t="shared" si="33"/>
        <v>n.a.</v>
      </c>
      <c r="W213" s="97" t="str">
        <f t="shared" si="27"/>
        <v>n.a.</v>
      </c>
      <c r="X213" s="96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132"/>
      <c r="AK213" s="132"/>
      <c r="AL213" s="132"/>
    </row>
    <row r="214" spans="1:38">
      <c r="A214" s="103">
        <f t="shared" si="34"/>
        <v>2007</v>
      </c>
      <c r="B214" s="153">
        <v>53252.858656720004</v>
      </c>
      <c r="C214" s="96"/>
      <c r="D214" s="152">
        <v>1085590</v>
      </c>
      <c r="E214" s="96"/>
      <c r="F214" s="156">
        <v>1067528</v>
      </c>
      <c r="G214" s="155">
        <f t="shared" si="38"/>
        <v>101.69194625340037</v>
      </c>
      <c r="H214" s="97">
        <f t="shared" si="39"/>
        <v>4.9054301031439129</v>
      </c>
      <c r="I214" s="97">
        <f t="shared" si="36"/>
        <v>-1.365920848561335</v>
      </c>
      <c r="J214" s="97">
        <f t="shared" si="40"/>
        <v>4.0487802976253207</v>
      </c>
      <c r="K214" s="97">
        <v>2.3319999999999999</v>
      </c>
      <c r="L214" s="96">
        <f t="shared" si="28"/>
        <v>1</v>
      </c>
      <c r="M214" s="96">
        <f t="shared" si="29"/>
        <v>0</v>
      </c>
      <c r="N214" s="96">
        <f t="shared" si="30"/>
        <v>0</v>
      </c>
      <c r="O214" s="96">
        <f t="shared" si="31"/>
        <v>0</v>
      </c>
      <c r="P214" s="97">
        <f t="shared" si="32"/>
        <v>4.0487802976253207</v>
      </c>
      <c r="Q214" s="97" t="str">
        <f t="shared" si="32"/>
        <v>n.a.</v>
      </c>
      <c r="R214" s="97" t="str">
        <f t="shared" si="32"/>
        <v>n.a.</v>
      </c>
      <c r="S214" s="97" t="str">
        <f t="shared" si="26"/>
        <v>n.a.</v>
      </c>
      <c r="T214" s="97">
        <f t="shared" si="33"/>
        <v>2.3319999999999999</v>
      </c>
      <c r="U214" s="97" t="str">
        <f t="shared" si="33"/>
        <v>n.a.</v>
      </c>
      <c r="V214" s="97" t="str">
        <f t="shared" si="33"/>
        <v>n.a.</v>
      </c>
      <c r="W214" s="97" t="str">
        <f t="shared" si="27"/>
        <v>n.a.</v>
      </c>
      <c r="X214" s="96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132"/>
      <c r="AK214" s="132"/>
      <c r="AL214" s="132"/>
    </row>
    <row r="215" spans="1:38">
      <c r="A215" s="103">
        <f t="shared" si="34"/>
        <v>2008</v>
      </c>
      <c r="B215" s="153">
        <v>55431.558366150006</v>
      </c>
      <c r="C215" s="96"/>
      <c r="D215" s="152">
        <v>1184970</v>
      </c>
      <c r="E215" s="96"/>
      <c r="F215" s="156">
        <v>1092660</v>
      </c>
      <c r="G215" s="155">
        <f t="shared" si="38"/>
        <v>108.44819065400033</v>
      </c>
      <c r="H215" s="97">
        <f t="shared" si="39"/>
        <v>4.6778870660143301</v>
      </c>
      <c r="I215" s="97">
        <f t="shared" si="36"/>
        <v>-1.2141262770533414</v>
      </c>
      <c r="J215" s="97">
        <f t="shared" si="40"/>
        <v>2.3542239641489493</v>
      </c>
      <c r="K215" s="97">
        <v>4.3529999999999998</v>
      </c>
      <c r="L215" s="96">
        <f t="shared" si="28"/>
        <v>1</v>
      </c>
      <c r="M215" s="96">
        <f t="shared" si="29"/>
        <v>0</v>
      </c>
      <c r="N215" s="96">
        <f t="shared" si="30"/>
        <v>0</v>
      </c>
      <c r="O215" s="96">
        <f t="shared" si="31"/>
        <v>0</v>
      </c>
      <c r="P215" s="97">
        <f t="shared" si="32"/>
        <v>2.3542239641489493</v>
      </c>
      <c r="Q215" s="97" t="str">
        <f t="shared" si="32"/>
        <v>n.a.</v>
      </c>
      <c r="R215" s="97" t="str">
        <f t="shared" si="32"/>
        <v>n.a.</v>
      </c>
      <c r="S215" s="97" t="str">
        <f t="shared" si="32"/>
        <v>n.a.</v>
      </c>
      <c r="T215" s="97">
        <f t="shared" si="33"/>
        <v>4.3529999999999998</v>
      </c>
      <c r="U215" s="97" t="str">
        <f t="shared" si="33"/>
        <v>n.a.</v>
      </c>
      <c r="V215" s="97" t="str">
        <f t="shared" si="33"/>
        <v>n.a.</v>
      </c>
      <c r="W215" s="97" t="str">
        <f t="shared" si="33"/>
        <v>n.a.</v>
      </c>
      <c r="X215" s="96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132"/>
      <c r="AK215" s="132"/>
      <c r="AL215" s="132"/>
    </row>
    <row r="216" spans="1:38">
      <c r="A216" s="103">
        <v>2009</v>
      </c>
      <c r="B216" s="153">
        <v>101136.25204794999</v>
      </c>
      <c r="C216" s="96"/>
      <c r="D216" s="152">
        <v>1201390</v>
      </c>
      <c r="E216" s="96"/>
      <c r="F216" s="156">
        <v>1100661</v>
      </c>
      <c r="G216" s="155">
        <f t="shared" si="38"/>
        <v>109.15168248897707</v>
      </c>
      <c r="H216" s="97">
        <f t="shared" si="39"/>
        <v>8.4182698414295096</v>
      </c>
      <c r="I216" s="97">
        <f t="shared" si="36"/>
        <v>3.0257034783526793</v>
      </c>
      <c r="J216" s="97">
        <f t="shared" si="40"/>
        <v>0.73224973916863334</v>
      </c>
      <c r="K216" s="97">
        <v>1.629</v>
      </c>
      <c r="L216" s="96">
        <f>IF(AND(H216&gt;0,H216&lt;30),1,0)</f>
        <v>1</v>
      </c>
      <c r="M216" s="96">
        <f>IF(AND($H216&gt;30,$H216&lt;60),1,0)</f>
        <v>0</v>
      </c>
      <c r="N216" s="96">
        <f>IF(AND($H216&gt;60,$H216&lt;90),1,0)</f>
        <v>0</v>
      </c>
      <c r="O216" s="96">
        <f>IF($H216&gt;90,1,0)</f>
        <v>0</v>
      </c>
      <c r="P216" s="97">
        <f>IF(L216=1,$J216,"n.a.")</f>
        <v>0.73224973916863334</v>
      </c>
      <c r="Q216" s="97" t="str">
        <f>IF(M216=1,$J216,"n.a.")</f>
        <v>n.a.</v>
      </c>
      <c r="R216" s="97" t="str">
        <f>IF(N216=1,$J216,"n.a.")</f>
        <v>n.a.</v>
      </c>
      <c r="S216" s="97" t="str">
        <f>IF(O216=1,$J216,"n.a.")</f>
        <v>n.a.</v>
      </c>
      <c r="T216" s="97">
        <f>IF(L216=1,$K216,"n.a.")</f>
        <v>1.629</v>
      </c>
      <c r="U216" s="97" t="str">
        <f>IF(M216=1,$K216,"n.a.")</f>
        <v>n.a.</v>
      </c>
      <c r="V216" s="97" t="str">
        <f>IF(N216=1,$K216,"n.a.")</f>
        <v>n.a.</v>
      </c>
      <c r="W216" s="97" t="str">
        <f>IF(O216=1,$K216,"n.a.")</f>
        <v>n.a.</v>
      </c>
      <c r="X216" s="96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132"/>
      <c r="AK216" s="132"/>
      <c r="AL216" s="132"/>
    </row>
    <row r="217" spans="1:38">
      <c r="A217" s="103">
        <v>2010</v>
      </c>
      <c r="B217" s="103"/>
      <c r="C217" s="96"/>
      <c r="D217" s="152"/>
      <c r="E217" s="96"/>
      <c r="F217" s="156" t="s">
        <v>7</v>
      </c>
      <c r="G217" s="96"/>
      <c r="H217" s="96"/>
      <c r="I217" s="96"/>
      <c r="J217" s="97" t="s">
        <v>7</v>
      </c>
      <c r="K217" s="97" t="s">
        <v>7</v>
      </c>
      <c r="L217" s="96"/>
      <c r="M217" s="96"/>
      <c r="N217" s="96"/>
      <c r="O217" s="96"/>
      <c r="P217" s="96"/>
      <c r="Q217" s="96"/>
      <c r="R217" s="96"/>
      <c r="S217" s="96"/>
      <c r="T217" s="96"/>
      <c r="U217" s="96"/>
      <c r="V217" s="96"/>
      <c r="W217" s="96"/>
      <c r="X217" s="96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132"/>
      <c r="AK217" s="132"/>
      <c r="AL217" s="132"/>
    </row>
    <row r="218" spans="1:38">
      <c r="A218" s="102" t="s">
        <v>230</v>
      </c>
      <c r="B218" s="103"/>
      <c r="C218" s="96"/>
      <c r="D218" s="152"/>
      <c r="E218" s="96"/>
      <c r="F218" s="156"/>
      <c r="G218" s="96"/>
      <c r="H218" s="96"/>
      <c r="I218" s="96"/>
      <c r="J218" s="96" t="s">
        <v>7</v>
      </c>
      <c r="K218" s="157">
        <f>SUM(L218:O218)</f>
        <v>158</v>
      </c>
      <c r="L218" s="96">
        <f>SUM(L59:L216)</f>
        <v>71</v>
      </c>
      <c r="M218" s="96">
        <f>SUM(M59:M216)</f>
        <v>49</v>
      </c>
      <c r="N218" s="96">
        <f>SUM(N59:N216)</f>
        <v>29</v>
      </c>
      <c r="O218" s="96">
        <f>SUM(O59:O216)</f>
        <v>9</v>
      </c>
      <c r="P218" s="97">
        <f>AVERAGE(P59:P216)</f>
        <v>4.7992207960102116</v>
      </c>
      <c r="Q218" s="97">
        <f t="shared" ref="Q218:W218" si="41">AVERAGE(Q59:Q216)</f>
        <v>3.5636620262058902</v>
      </c>
      <c r="R218" s="97">
        <f t="shared" si="41"/>
        <v>2.6349664570622906</v>
      </c>
      <c r="S218" s="97">
        <f t="shared" si="41"/>
        <v>3.5282386722354619</v>
      </c>
      <c r="T218" s="97">
        <f t="shared" si="41"/>
        <v>3.6675148889238711</v>
      </c>
      <c r="U218" s="97">
        <f t="shared" si="41"/>
        <v>1.7187667031823739</v>
      </c>
      <c r="V218" s="97">
        <f t="shared" si="41"/>
        <v>4.5818272751139597</v>
      </c>
      <c r="W218" s="97">
        <f t="shared" si="41"/>
        <v>3.3367008336187625</v>
      </c>
      <c r="X218" s="96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132"/>
      <c r="AK218" s="132"/>
      <c r="AL218" s="132"/>
    </row>
    <row r="219" spans="1:38">
      <c r="A219" s="102" t="s">
        <v>231</v>
      </c>
      <c r="B219" s="103"/>
      <c r="C219" s="96"/>
      <c r="D219" s="152"/>
      <c r="E219" s="96"/>
      <c r="F219" s="156"/>
      <c r="G219" s="96"/>
      <c r="H219" s="96"/>
      <c r="I219" s="96"/>
      <c r="J219" s="96"/>
      <c r="K219" s="97"/>
      <c r="L219" s="96"/>
      <c r="M219" s="96"/>
      <c r="N219" s="96"/>
      <c r="O219" s="96"/>
      <c r="P219" s="97">
        <f>MEDIAN(P59:P216)</f>
        <v>3.8422786488972571</v>
      </c>
      <c r="Q219" s="97">
        <f t="shared" ref="Q219:W219" si="42">MEDIAN(Q59:Q216)</f>
        <v>4.6162262245413199</v>
      </c>
      <c r="R219" s="97">
        <f t="shared" si="42"/>
        <v>3.5312180143295846</v>
      </c>
      <c r="S219" s="97">
        <f t="shared" si="42"/>
        <v>5.6623029279279313</v>
      </c>
      <c r="T219" s="97">
        <f t="shared" si="42"/>
        <v>2.8956092592132743</v>
      </c>
      <c r="U219" s="97">
        <f t="shared" si="42"/>
        <v>0.80201418748323561</v>
      </c>
      <c r="V219" s="97">
        <f t="shared" si="42"/>
        <v>3.9027635961437035</v>
      </c>
      <c r="W219" s="97">
        <f t="shared" si="42"/>
        <v>6.5380380510120997</v>
      </c>
      <c r="X219" s="96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132"/>
      <c r="AK219" s="132"/>
      <c r="AL219" s="132"/>
    </row>
    <row r="220" spans="1:38">
      <c r="A220" s="102" t="s">
        <v>242</v>
      </c>
      <c r="B220" s="103"/>
      <c r="C220" s="96"/>
      <c r="D220" s="152"/>
      <c r="E220" s="96"/>
      <c r="F220" s="156"/>
      <c r="G220" s="96"/>
      <c r="H220" s="96"/>
      <c r="I220" s="96"/>
      <c r="J220" s="96"/>
      <c r="K220" s="157">
        <f>SUM(L220:O220)</f>
        <v>59</v>
      </c>
      <c r="L220" s="96">
        <f>SUM(L158:L216)</f>
        <v>37</v>
      </c>
      <c r="M220" s="96">
        <f>SUM(M158:M216)</f>
        <v>13</v>
      </c>
      <c r="N220" s="96">
        <f>SUM(N158:N216)</f>
        <v>9</v>
      </c>
      <c r="O220" s="96">
        <f>SUM(O158:O216)</f>
        <v>0</v>
      </c>
      <c r="P220" s="97">
        <f>AVERAGE(P158:P216)</f>
        <v>3.2058846458380263</v>
      </c>
      <c r="Q220" s="97">
        <f t="shared" ref="Q220:V220" si="43">AVERAGE(Q158:Q216)</f>
        <v>4.9472053033908452</v>
      </c>
      <c r="R220" s="97">
        <f t="shared" si="43"/>
        <v>4.0421747307288394</v>
      </c>
      <c r="S220" s="97" t="s">
        <v>6</v>
      </c>
      <c r="T220" s="97">
        <f t="shared" si="43"/>
        <v>5.9444860497864145</v>
      </c>
      <c r="U220" s="97">
        <f t="shared" si="43"/>
        <v>4.676452179999889</v>
      </c>
      <c r="V220" s="97">
        <f t="shared" si="43"/>
        <v>7.6262200921519723</v>
      </c>
      <c r="W220" s="97" t="s">
        <v>6</v>
      </c>
      <c r="X220" s="96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132"/>
      <c r="AK220" s="132"/>
      <c r="AL220" s="132"/>
    </row>
    <row r="221" spans="1:38">
      <c r="A221" s="102" t="s">
        <v>243</v>
      </c>
      <c r="B221" s="103"/>
      <c r="C221" s="96"/>
      <c r="D221" s="152"/>
      <c r="E221" s="96"/>
      <c r="F221" s="96"/>
      <c r="G221" s="96"/>
      <c r="H221" s="96"/>
      <c r="I221" s="96"/>
      <c r="J221" s="96"/>
      <c r="K221" s="97"/>
      <c r="L221" s="96"/>
      <c r="M221" s="96"/>
      <c r="N221" s="96"/>
      <c r="O221" s="96"/>
      <c r="P221" s="97">
        <f>MEDIAN(P158:P216)</f>
        <v>3.4888318881711511</v>
      </c>
      <c r="Q221" s="97">
        <f t="shared" ref="Q221:V221" si="44">MEDIAN(Q158:Q216)</f>
        <v>5.8788906154353171</v>
      </c>
      <c r="R221" s="97">
        <f t="shared" si="44"/>
        <v>4.2726115481280802</v>
      </c>
      <c r="S221" s="97" t="s">
        <v>6</v>
      </c>
      <c r="T221" s="97">
        <f t="shared" si="44"/>
        <v>4.3529999999999998</v>
      </c>
      <c r="U221" s="97">
        <f t="shared" si="44"/>
        <v>2.8255116122797741</v>
      </c>
      <c r="V221" s="97">
        <f t="shared" si="44"/>
        <v>6.0407200872356057</v>
      </c>
      <c r="W221" s="97" t="s">
        <v>6</v>
      </c>
      <c r="X221" s="96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132"/>
      <c r="AK221" s="132"/>
      <c r="AL221" s="132"/>
    </row>
    <row r="222" spans="1:38">
      <c r="A222" s="48"/>
      <c r="B222" s="103"/>
      <c r="C222" s="96"/>
      <c r="D222" s="152"/>
      <c r="E222" s="96"/>
      <c r="F222" s="96"/>
      <c r="G222" s="96"/>
      <c r="H222" s="96"/>
      <c r="I222" s="96"/>
      <c r="J222" s="96"/>
      <c r="K222" s="97"/>
      <c r="L222" s="96"/>
      <c r="M222" s="96"/>
      <c r="N222" s="96"/>
      <c r="O222" s="96"/>
      <c r="P222" s="96"/>
      <c r="Q222" s="96"/>
      <c r="R222" s="96"/>
      <c r="S222" s="96"/>
      <c r="T222" s="96"/>
      <c r="U222" s="96"/>
      <c r="V222" s="96"/>
      <c r="W222" s="96"/>
      <c r="X222" s="96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132"/>
      <c r="AK222" s="132"/>
      <c r="AL222" s="132"/>
    </row>
    <row r="223" spans="1:38">
      <c r="A223" s="48"/>
      <c r="B223" s="103"/>
      <c r="C223" s="96"/>
      <c r="D223" s="152"/>
      <c r="E223" s="96"/>
      <c r="F223" s="96"/>
      <c r="G223" s="96"/>
      <c r="H223" s="96"/>
      <c r="I223" s="96"/>
      <c r="J223" s="96"/>
      <c r="K223" s="97"/>
      <c r="L223" s="96"/>
      <c r="M223" s="96"/>
      <c r="N223" s="96"/>
      <c r="O223" s="96"/>
      <c r="P223" s="96"/>
      <c r="Q223" s="96"/>
      <c r="R223" s="96"/>
      <c r="S223" s="96"/>
      <c r="T223" s="96"/>
      <c r="U223" s="96"/>
      <c r="V223" s="96"/>
      <c r="W223" s="96"/>
      <c r="X223" s="96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132"/>
      <c r="AK223" s="132"/>
      <c r="AL223" s="132"/>
    </row>
    <row r="224" spans="1:38">
      <c r="A224" s="48"/>
      <c r="B224" s="103"/>
      <c r="C224" s="96"/>
      <c r="D224" s="152"/>
      <c r="E224" s="96"/>
      <c r="F224" s="96"/>
      <c r="G224" s="96"/>
      <c r="H224" s="96"/>
      <c r="I224" s="96"/>
      <c r="J224" s="96"/>
      <c r="K224" s="97"/>
      <c r="L224" s="96"/>
      <c r="M224" s="96"/>
      <c r="N224" s="96"/>
      <c r="O224" s="96"/>
      <c r="P224" s="96"/>
      <c r="Q224" s="96"/>
      <c r="R224" s="96"/>
      <c r="S224" s="96"/>
      <c r="T224" s="96"/>
      <c r="U224" s="96"/>
      <c r="V224" s="96"/>
      <c r="W224" s="96"/>
      <c r="X224" s="96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132"/>
      <c r="AK224" s="132"/>
      <c r="AL224" s="132"/>
    </row>
    <row r="225" spans="1:38">
      <c r="A225" s="48"/>
      <c r="B225" s="103"/>
      <c r="C225" s="96"/>
      <c r="D225" s="152"/>
      <c r="E225" s="96"/>
      <c r="F225" s="96"/>
      <c r="G225" s="96"/>
      <c r="H225" s="96"/>
      <c r="I225" s="96"/>
      <c r="J225" s="96"/>
      <c r="K225" s="97"/>
      <c r="L225" s="96"/>
      <c r="M225" s="96"/>
      <c r="N225" s="96"/>
      <c r="O225" s="96"/>
      <c r="P225" s="96"/>
      <c r="Q225" s="96"/>
      <c r="R225" s="96"/>
      <c r="S225" s="96"/>
      <c r="T225" s="96"/>
      <c r="U225" s="96"/>
      <c r="V225" s="96"/>
      <c r="W225" s="96"/>
      <c r="X225" s="96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132"/>
      <c r="AK225" s="132"/>
      <c r="AL225" s="132"/>
    </row>
    <row r="226" spans="1:38">
      <c r="A226" s="48"/>
      <c r="B226" s="103"/>
      <c r="C226" s="96"/>
      <c r="D226" s="152"/>
      <c r="E226" s="96"/>
      <c r="F226" s="96"/>
      <c r="G226" s="96"/>
      <c r="H226" s="96"/>
      <c r="I226" s="96"/>
      <c r="J226" s="96"/>
      <c r="K226" s="97"/>
      <c r="L226" s="96"/>
      <c r="M226" s="96"/>
      <c r="N226" s="96"/>
      <c r="O226" s="96"/>
      <c r="P226" s="96"/>
      <c r="Q226" s="96"/>
      <c r="R226" s="96"/>
      <c r="S226" s="96"/>
      <c r="T226" s="96"/>
      <c r="U226" s="96"/>
      <c r="V226" s="96"/>
      <c r="W226" s="96"/>
      <c r="X226" s="96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132"/>
      <c r="AK226" s="132"/>
      <c r="AL226" s="132"/>
    </row>
    <row r="227" spans="1:38">
      <c r="A227" s="48"/>
      <c r="B227" s="103"/>
      <c r="C227" s="96"/>
      <c r="D227" s="152"/>
      <c r="E227" s="96"/>
      <c r="F227" s="96"/>
      <c r="G227" s="96"/>
      <c r="H227" s="96"/>
      <c r="I227" s="96"/>
      <c r="J227" s="96"/>
      <c r="K227" s="97"/>
      <c r="L227" s="96"/>
      <c r="M227" s="96"/>
      <c r="N227" s="96"/>
      <c r="O227" s="96"/>
      <c r="P227" s="96"/>
      <c r="Q227" s="96"/>
      <c r="R227" s="96"/>
      <c r="S227" s="96"/>
      <c r="T227" s="96"/>
      <c r="U227" s="96"/>
      <c r="V227" s="96"/>
      <c r="W227" s="96"/>
      <c r="X227" s="96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132"/>
      <c r="AK227" s="132"/>
      <c r="AL227" s="132"/>
    </row>
    <row r="228" spans="1:38">
      <c r="A228" s="48"/>
      <c r="B228" s="103"/>
      <c r="C228" s="96"/>
      <c r="D228" s="152"/>
      <c r="E228" s="96"/>
      <c r="F228" s="96"/>
      <c r="G228" s="96"/>
      <c r="H228" s="96"/>
      <c r="I228" s="96"/>
      <c r="J228" s="96"/>
      <c r="K228" s="97"/>
      <c r="L228" s="96"/>
      <c r="M228" s="96"/>
      <c r="N228" s="96"/>
      <c r="O228" s="96"/>
      <c r="P228" s="96"/>
      <c r="Q228" s="96"/>
      <c r="R228" s="96"/>
      <c r="S228" s="96"/>
      <c r="T228" s="96"/>
      <c r="U228" s="96"/>
      <c r="V228" s="96"/>
      <c r="W228" s="96"/>
      <c r="X228" s="96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132"/>
      <c r="AK228" s="132"/>
      <c r="AL228" s="132"/>
    </row>
    <row r="229" spans="1:38">
      <c r="A229" s="48"/>
      <c r="B229" s="103"/>
      <c r="C229" s="96"/>
      <c r="D229" s="152"/>
      <c r="E229" s="96"/>
      <c r="F229" s="96"/>
      <c r="G229" s="96"/>
      <c r="H229" s="96"/>
      <c r="I229" s="96"/>
      <c r="J229" s="96"/>
      <c r="K229" s="97"/>
      <c r="L229" s="96"/>
      <c r="M229" s="96"/>
      <c r="N229" s="96"/>
      <c r="O229" s="96"/>
      <c r="P229" s="96"/>
      <c r="Q229" s="96"/>
      <c r="R229" s="96"/>
      <c r="S229" s="96"/>
      <c r="T229" s="96"/>
      <c r="U229" s="96"/>
      <c r="V229" s="96"/>
      <c r="W229" s="96"/>
      <c r="X229" s="96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132"/>
      <c r="AK229" s="132"/>
      <c r="AL229" s="132"/>
    </row>
    <row r="230" spans="1:38">
      <c r="A230" s="48"/>
      <c r="B230" s="103"/>
      <c r="C230" s="96"/>
      <c r="D230" s="152"/>
      <c r="E230" s="96"/>
      <c r="F230" s="96"/>
      <c r="G230" s="96"/>
      <c r="H230" s="96"/>
      <c r="I230" s="96"/>
      <c r="J230" s="96"/>
      <c r="K230" s="97"/>
      <c r="L230" s="96"/>
      <c r="M230" s="96"/>
      <c r="N230" s="96"/>
      <c r="O230" s="96"/>
      <c r="P230" s="96"/>
      <c r="Q230" s="96"/>
      <c r="R230" s="96"/>
      <c r="S230" s="96"/>
      <c r="T230" s="96"/>
      <c r="U230" s="96"/>
      <c r="V230" s="96"/>
      <c r="W230" s="96"/>
      <c r="X230" s="96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132"/>
      <c r="AK230" s="132"/>
      <c r="AL230" s="132"/>
    </row>
    <row r="231" spans="1:38">
      <c r="A231" s="48"/>
      <c r="B231" s="103"/>
      <c r="C231" s="96"/>
      <c r="D231" s="152"/>
      <c r="E231" s="96"/>
      <c r="F231" s="96"/>
      <c r="G231" s="96"/>
      <c r="H231" s="96"/>
      <c r="I231" s="96"/>
      <c r="J231" s="96"/>
      <c r="K231" s="97"/>
      <c r="L231" s="96"/>
      <c r="M231" s="96"/>
      <c r="N231" s="96"/>
      <c r="O231" s="96"/>
      <c r="P231" s="96"/>
      <c r="Q231" s="96"/>
      <c r="R231" s="96"/>
      <c r="S231" s="96"/>
      <c r="T231" s="96"/>
      <c r="U231" s="96"/>
      <c r="V231" s="96"/>
      <c r="W231" s="96"/>
      <c r="X231" s="96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132"/>
      <c r="AK231" s="132"/>
      <c r="AL231" s="132"/>
    </row>
    <row r="232" spans="1:38">
      <c r="A232" s="48"/>
      <c r="B232" s="103"/>
      <c r="C232" s="96"/>
      <c r="D232" s="152"/>
      <c r="E232" s="96"/>
      <c r="F232" s="96"/>
      <c r="G232" s="96"/>
      <c r="H232" s="96"/>
      <c r="I232" s="96"/>
      <c r="J232" s="96"/>
      <c r="K232" s="97"/>
      <c r="L232" s="96"/>
      <c r="M232" s="96"/>
      <c r="N232" s="96"/>
      <c r="O232" s="96"/>
      <c r="P232" s="96"/>
      <c r="Q232" s="96"/>
      <c r="R232" s="96"/>
      <c r="S232" s="96"/>
      <c r="T232" s="96"/>
      <c r="U232" s="96"/>
      <c r="V232" s="96"/>
      <c r="W232" s="96"/>
      <c r="X232" s="96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132"/>
      <c r="AK232" s="132"/>
      <c r="AL232" s="132"/>
    </row>
    <row r="233" spans="1:38">
      <c r="A233" s="48"/>
      <c r="B233" s="103"/>
      <c r="C233" s="96"/>
      <c r="D233" s="152"/>
      <c r="E233" s="96"/>
      <c r="F233" s="96"/>
      <c r="G233" s="96"/>
      <c r="H233" s="96"/>
      <c r="I233" s="96"/>
      <c r="J233" s="96"/>
      <c r="K233" s="97"/>
      <c r="L233" s="96"/>
      <c r="M233" s="96"/>
      <c r="N233" s="96"/>
      <c r="O233" s="96"/>
      <c r="P233" s="96"/>
      <c r="Q233" s="96"/>
      <c r="R233" s="96"/>
      <c r="S233" s="96"/>
      <c r="T233" s="96"/>
      <c r="U233" s="96"/>
      <c r="V233" s="96"/>
      <c r="W233" s="96"/>
      <c r="X233" s="96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132"/>
      <c r="AK233" s="132"/>
      <c r="AL233" s="132"/>
    </row>
    <row r="234" spans="1:38">
      <c r="A234" s="48"/>
      <c r="B234" s="103"/>
      <c r="C234" s="96"/>
      <c r="D234" s="96"/>
      <c r="E234" s="96"/>
      <c r="F234" s="96"/>
      <c r="G234" s="96"/>
      <c r="H234" s="96"/>
      <c r="I234" s="96"/>
      <c r="J234" s="96"/>
      <c r="K234" s="97"/>
      <c r="L234" s="96"/>
      <c r="M234" s="96"/>
      <c r="N234" s="96"/>
      <c r="O234" s="96"/>
      <c r="P234" s="96"/>
      <c r="Q234" s="96"/>
      <c r="R234" s="96"/>
      <c r="S234" s="96"/>
      <c r="T234" s="96"/>
      <c r="U234" s="96"/>
      <c r="V234" s="96"/>
      <c r="W234" s="96"/>
      <c r="X234" s="96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132"/>
      <c r="AK234" s="132"/>
      <c r="AL234" s="132"/>
    </row>
    <row r="235" spans="1:38">
      <c r="A235" s="48"/>
      <c r="B235" s="103"/>
      <c r="C235" s="96"/>
      <c r="D235" s="96"/>
      <c r="E235" s="96"/>
      <c r="F235" s="96"/>
      <c r="G235" s="96"/>
      <c r="H235" s="96"/>
      <c r="I235" s="96"/>
      <c r="J235" s="96"/>
      <c r="K235" s="97"/>
      <c r="L235" s="96"/>
      <c r="M235" s="96"/>
      <c r="N235" s="96"/>
      <c r="O235" s="96"/>
      <c r="P235" s="96"/>
      <c r="Q235" s="96"/>
      <c r="R235" s="96"/>
      <c r="S235" s="96"/>
      <c r="T235" s="96"/>
      <c r="U235" s="96"/>
      <c r="V235" s="96"/>
      <c r="W235" s="96"/>
      <c r="X235" s="96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132"/>
      <c r="AK235" s="132"/>
      <c r="AL235" s="132"/>
    </row>
    <row r="236" spans="1:38">
      <c r="A236" s="48"/>
      <c r="B236" s="103"/>
      <c r="C236" s="96"/>
      <c r="D236" s="96"/>
      <c r="E236" s="96"/>
      <c r="F236" s="96"/>
      <c r="G236" s="96"/>
      <c r="H236" s="96"/>
      <c r="I236" s="96"/>
      <c r="J236" s="96"/>
      <c r="K236" s="97"/>
      <c r="L236" s="96"/>
      <c r="M236" s="96"/>
      <c r="N236" s="96"/>
      <c r="O236" s="96"/>
      <c r="P236" s="96"/>
      <c r="Q236" s="96"/>
      <c r="R236" s="96"/>
      <c r="S236" s="96"/>
      <c r="T236" s="96"/>
      <c r="U236" s="96"/>
      <c r="V236" s="96"/>
      <c r="W236" s="96"/>
      <c r="X236" s="96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132"/>
      <c r="AK236" s="132"/>
      <c r="AL236" s="132"/>
    </row>
    <row r="237" spans="1:38">
      <c r="A237" s="48"/>
      <c r="B237" s="103"/>
      <c r="C237" s="96"/>
      <c r="D237" s="96"/>
      <c r="E237" s="96"/>
      <c r="F237" s="96"/>
      <c r="G237" s="96"/>
      <c r="H237" s="96"/>
      <c r="I237" s="96"/>
      <c r="J237" s="96"/>
      <c r="K237" s="97"/>
      <c r="L237" s="96"/>
      <c r="M237" s="96"/>
      <c r="N237" s="96"/>
      <c r="O237" s="96"/>
      <c r="P237" s="96"/>
      <c r="Q237" s="96"/>
      <c r="R237" s="96"/>
      <c r="S237" s="96"/>
      <c r="T237" s="96"/>
      <c r="U237" s="96"/>
      <c r="V237" s="96"/>
      <c r="W237" s="96"/>
      <c r="X237" s="96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132"/>
      <c r="AK237" s="132"/>
      <c r="AL237" s="132"/>
    </row>
    <row r="238" spans="1:38">
      <c r="A238" s="48"/>
      <c r="B238" s="103"/>
      <c r="C238" s="96"/>
      <c r="D238" s="96"/>
      <c r="E238" s="96"/>
      <c r="F238" s="96"/>
      <c r="G238" s="96"/>
      <c r="H238" s="96"/>
      <c r="I238" s="96"/>
      <c r="J238" s="96"/>
      <c r="K238" s="97"/>
      <c r="L238" s="96"/>
      <c r="M238" s="96"/>
      <c r="N238" s="96"/>
      <c r="O238" s="96"/>
      <c r="P238" s="96"/>
      <c r="Q238" s="96"/>
      <c r="R238" s="96"/>
      <c r="S238" s="96"/>
      <c r="T238" s="96"/>
      <c r="U238" s="96"/>
      <c r="V238" s="96"/>
      <c r="W238" s="96"/>
      <c r="X238" s="96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132"/>
      <c r="AK238" s="132"/>
      <c r="AL238" s="132"/>
    </row>
    <row r="239" spans="1:38">
      <c r="A239" s="48"/>
      <c r="B239" s="103"/>
      <c r="C239" s="96"/>
      <c r="D239" s="96"/>
      <c r="E239" s="96"/>
      <c r="F239" s="96"/>
      <c r="G239" s="96"/>
      <c r="H239" s="96"/>
      <c r="I239" s="96"/>
      <c r="J239" s="96"/>
      <c r="K239" s="97"/>
      <c r="L239" s="96"/>
      <c r="M239" s="96"/>
      <c r="N239" s="96"/>
      <c r="O239" s="96"/>
      <c r="P239" s="96"/>
      <c r="Q239" s="96"/>
      <c r="R239" s="96"/>
      <c r="S239" s="96"/>
      <c r="T239" s="96"/>
      <c r="U239" s="96"/>
      <c r="V239" s="96"/>
      <c r="W239" s="96"/>
      <c r="X239" s="96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132"/>
      <c r="AK239" s="132"/>
      <c r="AL239" s="132"/>
    </row>
    <row r="240" spans="1:38">
      <c r="A240" s="48"/>
      <c r="B240" s="103"/>
      <c r="C240" s="96"/>
      <c r="D240" s="96"/>
      <c r="E240" s="96"/>
      <c r="F240" s="96"/>
      <c r="G240" s="96"/>
      <c r="H240" s="96"/>
      <c r="I240" s="96"/>
      <c r="J240" s="96"/>
      <c r="K240" s="97"/>
      <c r="L240" s="96"/>
      <c r="M240" s="96"/>
      <c r="N240" s="96"/>
      <c r="O240" s="96"/>
      <c r="P240" s="96"/>
      <c r="Q240" s="96"/>
      <c r="R240" s="96"/>
      <c r="S240" s="96"/>
      <c r="T240" s="96"/>
      <c r="U240" s="96"/>
      <c r="V240" s="96"/>
      <c r="W240" s="96"/>
      <c r="X240" s="96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132"/>
      <c r="AK240" s="132"/>
      <c r="AL240" s="132"/>
    </row>
    <row r="241" spans="1:38">
      <c r="A241" s="48"/>
      <c r="B241" s="103"/>
      <c r="C241" s="96"/>
      <c r="D241" s="96"/>
      <c r="E241" s="96"/>
      <c r="F241" s="96"/>
      <c r="G241" s="96"/>
      <c r="H241" s="96"/>
      <c r="I241" s="96"/>
      <c r="J241" s="96"/>
      <c r="K241" s="97"/>
      <c r="L241" s="96"/>
      <c r="M241" s="96"/>
      <c r="N241" s="96"/>
      <c r="O241" s="96"/>
      <c r="P241" s="96"/>
      <c r="Q241" s="96"/>
      <c r="R241" s="96"/>
      <c r="S241" s="96"/>
      <c r="T241" s="96"/>
      <c r="U241" s="96"/>
      <c r="V241" s="96"/>
      <c r="W241" s="96"/>
      <c r="X241" s="96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132"/>
      <c r="AK241" s="132"/>
      <c r="AL241" s="132"/>
    </row>
    <row r="242" spans="1:38">
      <c r="A242" s="48"/>
      <c r="B242" s="103"/>
      <c r="C242" s="96"/>
      <c r="D242" s="96"/>
      <c r="E242" s="96"/>
      <c r="F242" s="96"/>
      <c r="G242" s="96"/>
      <c r="H242" s="96"/>
      <c r="I242" s="96"/>
      <c r="J242" s="96"/>
      <c r="K242" s="97"/>
      <c r="L242" s="96"/>
      <c r="M242" s="96"/>
      <c r="N242" s="96"/>
      <c r="O242" s="96"/>
      <c r="P242" s="96"/>
      <c r="Q242" s="96"/>
      <c r="R242" s="96"/>
      <c r="S242" s="96"/>
      <c r="T242" s="96"/>
      <c r="U242" s="96"/>
      <c r="V242" s="96"/>
      <c r="W242" s="96"/>
      <c r="X242" s="96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132"/>
      <c r="AK242" s="132"/>
      <c r="AL242" s="132"/>
    </row>
    <row r="243" spans="1:38">
      <c r="A243" s="48"/>
      <c r="B243" s="158"/>
      <c r="C243" s="96"/>
      <c r="D243" s="96"/>
      <c r="E243" s="96"/>
      <c r="F243" s="96"/>
      <c r="G243" s="96"/>
      <c r="H243" s="96"/>
      <c r="I243" s="96"/>
      <c r="J243" s="96"/>
      <c r="K243" s="97"/>
      <c r="L243" s="96"/>
      <c r="M243" s="96"/>
      <c r="N243" s="96"/>
      <c r="O243" s="96"/>
      <c r="P243" s="96"/>
      <c r="Q243" s="96"/>
      <c r="R243" s="96"/>
      <c r="S243" s="96"/>
      <c r="T243" s="96"/>
      <c r="U243" s="96"/>
      <c r="V243" s="96"/>
      <c r="W243" s="96"/>
      <c r="X243" s="96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132"/>
      <c r="AK243" s="132"/>
      <c r="AL243" s="132"/>
    </row>
    <row r="244" spans="1:38">
      <c r="A244" s="48"/>
      <c r="B244" s="158"/>
      <c r="C244" s="96"/>
      <c r="D244" s="96"/>
      <c r="E244" s="96"/>
      <c r="F244" s="96"/>
      <c r="G244" s="96"/>
      <c r="H244" s="96"/>
      <c r="I244" s="96"/>
      <c r="J244" s="96"/>
      <c r="K244" s="97"/>
      <c r="L244" s="96"/>
      <c r="M244" s="96"/>
      <c r="N244" s="96"/>
      <c r="O244" s="96"/>
      <c r="P244" s="96"/>
      <c r="Q244" s="96"/>
      <c r="R244" s="96"/>
      <c r="S244" s="96"/>
      <c r="T244" s="96"/>
      <c r="U244" s="96"/>
      <c r="V244" s="96"/>
      <c r="W244" s="96"/>
      <c r="X244" s="96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132"/>
      <c r="AK244" s="132"/>
      <c r="AL244" s="132"/>
    </row>
    <row r="245" spans="1:38">
      <c r="A245" s="48"/>
      <c r="B245" s="158"/>
      <c r="C245" s="96"/>
      <c r="D245" s="96"/>
      <c r="E245" s="96"/>
      <c r="F245" s="96"/>
      <c r="G245" s="96"/>
      <c r="H245" s="96"/>
      <c r="I245" s="96"/>
      <c r="J245" s="96"/>
      <c r="K245" s="97"/>
      <c r="L245" s="96"/>
      <c r="M245" s="96"/>
      <c r="N245" s="96"/>
      <c r="O245" s="96"/>
      <c r="P245" s="96"/>
      <c r="Q245" s="96"/>
      <c r="R245" s="96"/>
      <c r="S245" s="96"/>
      <c r="T245" s="96"/>
      <c r="U245" s="96"/>
      <c r="V245" s="96"/>
      <c r="W245" s="96"/>
      <c r="X245" s="96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132"/>
      <c r="AK245" s="132"/>
      <c r="AL245" s="132"/>
    </row>
    <row r="246" spans="1:38">
      <c r="A246" s="48"/>
      <c r="B246" s="158"/>
      <c r="C246" s="96"/>
      <c r="D246" s="96"/>
      <c r="E246" s="96"/>
      <c r="F246" s="96"/>
      <c r="G246" s="96"/>
      <c r="H246" s="96"/>
      <c r="I246" s="96"/>
      <c r="J246" s="96"/>
      <c r="K246" s="97"/>
      <c r="L246" s="96"/>
      <c r="M246" s="96"/>
      <c r="N246" s="96"/>
      <c r="O246" s="96"/>
      <c r="P246" s="96"/>
      <c r="Q246" s="96"/>
      <c r="R246" s="96"/>
      <c r="S246" s="96"/>
      <c r="T246" s="96"/>
      <c r="U246" s="96"/>
      <c r="V246" s="96"/>
      <c r="W246" s="96"/>
      <c r="X246" s="96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132"/>
      <c r="AK246" s="132"/>
      <c r="AL246" s="132"/>
    </row>
    <row r="247" spans="1:38">
      <c r="A247" s="48"/>
      <c r="B247" s="158"/>
      <c r="C247" s="96"/>
      <c r="D247" s="96"/>
      <c r="E247" s="96"/>
      <c r="F247" s="96"/>
      <c r="G247" s="96"/>
      <c r="H247" s="96"/>
      <c r="I247" s="96"/>
      <c r="J247" s="96"/>
      <c r="K247" s="97"/>
      <c r="L247" s="96"/>
      <c r="M247" s="96"/>
      <c r="N247" s="96"/>
      <c r="O247" s="96"/>
      <c r="P247" s="96"/>
      <c r="Q247" s="96"/>
      <c r="R247" s="96"/>
      <c r="S247" s="96"/>
      <c r="T247" s="96"/>
      <c r="U247" s="96"/>
      <c r="V247" s="96"/>
      <c r="W247" s="96"/>
      <c r="X247" s="96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132"/>
      <c r="AK247" s="132"/>
      <c r="AL247" s="132"/>
    </row>
    <row r="248" spans="1:38">
      <c r="A248" s="48"/>
      <c r="B248" s="158"/>
      <c r="C248" s="96"/>
      <c r="D248" s="96"/>
      <c r="E248" s="96"/>
      <c r="F248" s="96"/>
      <c r="G248" s="96"/>
      <c r="H248" s="96"/>
      <c r="I248" s="96"/>
      <c r="J248" s="96"/>
      <c r="K248" s="97"/>
      <c r="L248" s="96"/>
      <c r="M248" s="96"/>
      <c r="N248" s="96"/>
      <c r="O248" s="96"/>
      <c r="P248" s="96"/>
      <c r="Q248" s="96"/>
      <c r="R248" s="96"/>
      <c r="S248" s="96"/>
      <c r="T248" s="96"/>
      <c r="U248" s="96"/>
      <c r="V248" s="96"/>
      <c r="W248" s="96"/>
      <c r="X248" s="96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132"/>
      <c r="AK248" s="132"/>
      <c r="AL248" s="132"/>
    </row>
    <row r="249" spans="1:38">
      <c r="A249" s="48"/>
      <c r="B249" s="158"/>
      <c r="C249" s="96"/>
      <c r="D249" s="96"/>
      <c r="E249" s="96"/>
      <c r="F249" s="96"/>
      <c r="G249" s="96"/>
      <c r="H249" s="96"/>
      <c r="I249" s="96"/>
      <c r="J249" s="96"/>
      <c r="K249" s="97"/>
      <c r="L249" s="96"/>
      <c r="M249" s="96"/>
      <c r="N249" s="96"/>
      <c r="O249" s="96"/>
      <c r="P249" s="96"/>
      <c r="Q249" s="96"/>
      <c r="R249" s="96"/>
      <c r="S249" s="96"/>
      <c r="T249" s="96"/>
      <c r="U249" s="96"/>
      <c r="V249" s="96"/>
      <c r="W249" s="96"/>
      <c r="X249" s="96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132"/>
      <c r="AK249" s="132"/>
      <c r="AL249" s="132"/>
    </row>
    <row r="250" spans="1:38">
      <c r="A250" s="48"/>
      <c r="B250" s="158"/>
      <c r="C250" s="96"/>
      <c r="D250" s="96"/>
      <c r="E250" s="96"/>
      <c r="F250" s="96"/>
      <c r="G250" s="96"/>
      <c r="H250" s="96"/>
      <c r="I250" s="96"/>
      <c r="J250" s="96"/>
      <c r="K250" s="97"/>
      <c r="L250" s="96"/>
      <c r="M250" s="96"/>
      <c r="N250" s="96"/>
      <c r="O250" s="96"/>
      <c r="P250" s="96"/>
      <c r="Q250" s="96"/>
      <c r="R250" s="96"/>
      <c r="S250" s="96"/>
      <c r="T250" s="96"/>
      <c r="U250" s="96"/>
      <c r="V250" s="96"/>
      <c r="W250" s="96"/>
      <c r="X250" s="96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132"/>
      <c r="AK250" s="132"/>
      <c r="AL250" s="132"/>
    </row>
    <row r="251" spans="1:38">
      <c r="A251" s="48"/>
      <c r="B251" s="158"/>
      <c r="C251" s="96"/>
      <c r="D251" s="96"/>
      <c r="E251" s="96"/>
      <c r="F251" s="96"/>
      <c r="G251" s="96"/>
      <c r="H251" s="96"/>
      <c r="I251" s="96"/>
      <c r="J251" s="96"/>
      <c r="K251" s="97"/>
      <c r="L251" s="96"/>
      <c r="M251" s="96"/>
      <c r="N251" s="96"/>
      <c r="O251" s="96"/>
      <c r="P251" s="96"/>
      <c r="Q251" s="96"/>
      <c r="R251" s="96"/>
      <c r="S251" s="96"/>
      <c r="T251" s="96"/>
      <c r="U251" s="96"/>
      <c r="V251" s="96"/>
      <c r="W251" s="96"/>
      <c r="X251" s="96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132"/>
      <c r="AK251" s="132"/>
      <c r="AL251" s="132"/>
    </row>
    <row r="252" spans="1:38">
      <c r="A252" s="48"/>
      <c r="B252" s="158"/>
      <c r="C252" s="96"/>
      <c r="D252" s="96"/>
      <c r="E252" s="96"/>
      <c r="F252" s="96"/>
      <c r="G252" s="96"/>
      <c r="H252" s="96"/>
      <c r="I252" s="96"/>
      <c r="J252" s="96"/>
      <c r="K252" s="97"/>
      <c r="L252" s="96"/>
      <c r="M252" s="96"/>
      <c r="N252" s="96"/>
      <c r="O252" s="96"/>
      <c r="P252" s="96"/>
      <c r="Q252" s="96"/>
      <c r="R252" s="96"/>
      <c r="S252" s="96"/>
      <c r="T252" s="96"/>
      <c r="U252" s="96"/>
      <c r="V252" s="96"/>
      <c r="W252" s="96"/>
      <c r="X252" s="96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132"/>
      <c r="AK252" s="132"/>
      <c r="AL252" s="132"/>
    </row>
    <row r="253" spans="1:38">
      <c r="A253" s="48"/>
      <c r="B253" s="103"/>
      <c r="C253" s="96"/>
      <c r="D253" s="96"/>
      <c r="E253" s="96"/>
      <c r="F253" s="96"/>
      <c r="G253" s="96"/>
      <c r="H253" s="96"/>
      <c r="I253" s="96"/>
      <c r="J253" s="96"/>
      <c r="K253" s="97"/>
      <c r="L253" s="96"/>
      <c r="M253" s="96"/>
      <c r="N253" s="96"/>
      <c r="O253" s="96"/>
      <c r="P253" s="96"/>
      <c r="Q253" s="96"/>
      <c r="R253" s="96"/>
      <c r="S253" s="96"/>
      <c r="T253" s="96"/>
      <c r="U253" s="96"/>
      <c r="V253" s="96"/>
      <c r="W253" s="96"/>
      <c r="X253" s="96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132"/>
      <c r="AK253" s="132"/>
      <c r="AL253" s="132"/>
    </row>
    <row r="254" spans="1:38">
      <c r="A254" s="48"/>
      <c r="B254" s="103"/>
      <c r="C254" s="96"/>
      <c r="D254" s="96"/>
      <c r="E254" s="96"/>
      <c r="F254" s="96"/>
      <c r="G254" s="96"/>
      <c r="H254" s="96"/>
      <c r="I254" s="96"/>
      <c r="J254" s="96"/>
      <c r="K254" s="97"/>
      <c r="L254" s="96"/>
      <c r="M254" s="96"/>
      <c r="N254" s="96"/>
      <c r="O254" s="96"/>
      <c r="P254" s="96"/>
      <c r="Q254" s="96"/>
      <c r="R254" s="96"/>
      <c r="S254" s="96"/>
      <c r="T254" s="96"/>
      <c r="U254" s="96"/>
      <c r="V254" s="96"/>
      <c r="W254" s="96"/>
      <c r="X254" s="96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132"/>
      <c r="AK254" s="132"/>
      <c r="AL254" s="132"/>
    </row>
    <row r="255" spans="1:38">
      <c r="A255" s="48"/>
      <c r="B255" s="103"/>
      <c r="C255" s="96"/>
      <c r="D255" s="96"/>
      <c r="E255" s="96"/>
      <c r="F255" s="96"/>
      <c r="G255" s="96"/>
      <c r="H255" s="96"/>
      <c r="I255" s="96"/>
      <c r="J255" s="96"/>
      <c r="K255" s="97"/>
      <c r="L255" s="96"/>
      <c r="M255" s="96"/>
      <c r="N255" s="96"/>
      <c r="O255" s="96"/>
      <c r="P255" s="96"/>
      <c r="Q255" s="96"/>
      <c r="R255" s="96"/>
      <c r="S255" s="96"/>
      <c r="T255" s="96"/>
      <c r="U255" s="96"/>
      <c r="V255" s="96"/>
      <c r="W255" s="96"/>
      <c r="X255" s="96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132"/>
      <c r="AK255" s="132"/>
      <c r="AL255" s="132"/>
    </row>
    <row r="256" spans="1:38">
      <c r="A256" s="48"/>
      <c r="B256" s="103"/>
      <c r="C256" s="96"/>
      <c r="D256" s="96"/>
      <c r="E256" s="96"/>
      <c r="F256" s="96"/>
      <c r="G256" s="96"/>
      <c r="H256" s="96"/>
      <c r="I256" s="96"/>
      <c r="J256" s="96"/>
      <c r="K256" s="97"/>
      <c r="L256" s="96"/>
      <c r="M256" s="96"/>
      <c r="N256" s="96"/>
      <c r="O256" s="96"/>
      <c r="P256" s="96"/>
      <c r="Q256" s="96"/>
      <c r="R256" s="96"/>
      <c r="S256" s="96"/>
      <c r="T256" s="96"/>
      <c r="U256" s="96"/>
      <c r="V256" s="96"/>
      <c r="W256" s="96"/>
      <c r="X256" s="96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132"/>
      <c r="AK256" s="132"/>
      <c r="AL256" s="132"/>
    </row>
    <row r="257" spans="1:38">
      <c r="A257" s="48"/>
      <c r="B257" s="103"/>
      <c r="C257" s="96"/>
      <c r="D257" s="96"/>
      <c r="E257" s="96"/>
      <c r="F257" s="96"/>
      <c r="G257" s="96"/>
      <c r="H257" s="96"/>
      <c r="I257" s="96"/>
      <c r="J257" s="96"/>
      <c r="K257" s="97"/>
      <c r="L257" s="96"/>
      <c r="M257" s="96"/>
      <c r="N257" s="96"/>
      <c r="O257" s="96"/>
      <c r="P257" s="96"/>
      <c r="Q257" s="96"/>
      <c r="R257" s="96"/>
      <c r="S257" s="96"/>
      <c r="T257" s="96"/>
      <c r="U257" s="96"/>
      <c r="V257" s="96"/>
      <c r="W257" s="96"/>
      <c r="X257" s="96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132"/>
      <c r="AK257" s="132"/>
      <c r="AL257" s="132"/>
    </row>
    <row r="258" spans="1:38">
      <c r="A258" s="48"/>
      <c r="B258" s="103"/>
      <c r="C258" s="96"/>
      <c r="D258" s="96"/>
      <c r="E258" s="96"/>
      <c r="F258" s="96"/>
      <c r="G258" s="96"/>
      <c r="H258" s="96"/>
      <c r="I258" s="96"/>
      <c r="J258" s="96"/>
      <c r="K258" s="97"/>
      <c r="L258" s="96"/>
      <c r="M258" s="96"/>
      <c r="N258" s="96"/>
      <c r="O258" s="96"/>
      <c r="P258" s="96"/>
      <c r="Q258" s="96"/>
      <c r="R258" s="96"/>
      <c r="S258" s="96"/>
      <c r="T258" s="96"/>
      <c r="U258" s="96"/>
      <c r="V258" s="96"/>
      <c r="W258" s="96"/>
      <c r="X258" s="96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132"/>
      <c r="AK258" s="132"/>
      <c r="AL258" s="132"/>
    </row>
    <row r="259" spans="1:38">
      <c r="A259" s="48"/>
      <c r="B259" s="103"/>
      <c r="C259" s="96"/>
      <c r="D259" s="96"/>
      <c r="E259" s="96"/>
      <c r="F259" s="96"/>
      <c r="G259" s="96"/>
      <c r="H259" s="96"/>
      <c r="I259" s="96"/>
      <c r="J259" s="96"/>
      <c r="K259" s="96"/>
      <c r="L259" s="96"/>
      <c r="M259" s="96"/>
      <c r="N259" s="96"/>
      <c r="O259" s="96"/>
      <c r="P259" s="96"/>
      <c r="Q259" s="96"/>
      <c r="R259" s="96"/>
      <c r="S259" s="96"/>
      <c r="T259" s="96"/>
      <c r="U259" s="96"/>
      <c r="V259" s="96"/>
      <c r="W259" s="96"/>
      <c r="X259" s="96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132"/>
      <c r="AK259" s="132"/>
      <c r="AL259" s="132"/>
    </row>
    <row r="260" spans="1:38">
      <c r="A260" s="48"/>
      <c r="B260" s="103"/>
      <c r="C260" s="96"/>
      <c r="D260" s="96"/>
      <c r="E260" s="96"/>
      <c r="F260" s="96"/>
      <c r="G260" s="96"/>
      <c r="H260" s="96"/>
      <c r="I260" s="96"/>
      <c r="J260" s="96"/>
      <c r="K260" s="96"/>
      <c r="L260" s="96"/>
      <c r="M260" s="96"/>
      <c r="N260" s="96"/>
      <c r="O260" s="96"/>
      <c r="P260" s="96"/>
      <c r="Q260" s="96"/>
      <c r="R260" s="96"/>
      <c r="S260" s="96"/>
      <c r="T260" s="96"/>
      <c r="U260" s="96"/>
      <c r="V260" s="96"/>
      <c r="W260" s="96"/>
      <c r="X260" s="96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132"/>
      <c r="AK260" s="132"/>
      <c r="AL260" s="132"/>
    </row>
    <row r="261" spans="1:38">
      <c r="A261" s="48"/>
      <c r="B261" s="103"/>
      <c r="C261" s="96"/>
      <c r="D261" s="96"/>
      <c r="E261" s="96"/>
      <c r="F261" s="96"/>
      <c r="G261" s="96"/>
      <c r="H261" s="96"/>
      <c r="I261" s="96"/>
      <c r="J261" s="96"/>
      <c r="K261" s="96"/>
      <c r="L261" s="96"/>
      <c r="M261" s="96"/>
      <c r="N261" s="96"/>
      <c r="O261" s="96"/>
      <c r="P261" s="96"/>
      <c r="Q261" s="96"/>
      <c r="R261" s="96"/>
      <c r="S261" s="96"/>
      <c r="T261" s="96"/>
      <c r="U261" s="96"/>
      <c r="V261" s="96"/>
      <c r="W261" s="96"/>
      <c r="X261" s="96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132"/>
      <c r="AK261" s="132"/>
      <c r="AL261" s="132"/>
    </row>
    <row r="262" spans="1:38">
      <c r="A262" s="48"/>
      <c r="B262" s="103"/>
      <c r="C262" s="96"/>
      <c r="D262" s="96"/>
      <c r="E262" s="96"/>
      <c r="F262" s="96"/>
      <c r="G262" s="96"/>
      <c r="H262" s="96"/>
      <c r="I262" s="96"/>
      <c r="J262" s="96"/>
      <c r="K262" s="96"/>
      <c r="L262" s="96"/>
      <c r="M262" s="96"/>
      <c r="N262" s="96"/>
      <c r="O262" s="96"/>
      <c r="P262" s="96"/>
      <c r="Q262" s="96"/>
      <c r="R262" s="96"/>
      <c r="S262" s="96"/>
      <c r="T262" s="96"/>
      <c r="U262" s="96"/>
      <c r="V262" s="96"/>
      <c r="W262" s="96"/>
      <c r="X262" s="96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132"/>
      <c r="AK262" s="132"/>
      <c r="AL262" s="132"/>
    </row>
    <row r="263" spans="1:38">
      <c r="A263" s="48"/>
      <c r="B263" s="103"/>
      <c r="C263" s="96"/>
      <c r="D263" s="96"/>
      <c r="E263" s="96"/>
      <c r="F263" s="96"/>
      <c r="G263" s="96"/>
      <c r="H263" s="96"/>
      <c r="I263" s="96"/>
      <c r="J263" s="96"/>
      <c r="K263" s="96"/>
      <c r="L263" s="96"/>
      <c r="M263" s="96"/>
      <c r="N263" s="96"/>
      <c r="O263" s="96"/>
      <c r="P263" s="96"/>
      <c r="Q263" s="96"/>
      <c r="R263" s="96"/>
      <c r="S263" s="96"/>
      <c r="T263" s="96"/>
      <c r="U263" s="96"/>
      <c r="V263" s="96"/>
      <c r="W263" s="96"/>
      <c r="X263" s="96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132"/>
      <c r="AK263" s="132"/>
      <c r="AL263" s="132"/>
    </row>
    <row r="264" spans="1:38">
      <c r="A264" s="48"/>
      <c r="B264" s="103"/>
      <c r="C264" s="96"/>
      <c r="D264" s="96"/>
      <c r="E264" s="96"/>
      <c r="F264" s="96"/>
      <c r="G264" s="96"/>
      <c r="H264" s="96"/>
      <c r="I264" s="96"/>
      <c r="J264" s="96"/>
      <c r="K264" s="96"/>
      <c r="L264" s="96"/>
      <c r="M264" s="96"/>
      <c r="N264" s="96"/>
      <c r="O264" s="96"/>
      <c r="P264" s="96"/>
      <c r="Q264" s="96"/>
      <c r="R264" s="96"/>
      <c r="S264" s="96"/>
      <c r="T264" s="96"/>
      <c r="U264" s="96"/>
      <c r="V264" s="96"/>
      <c r="W264" s="96"/>
      <c r="X264" s="96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132"/>
      <c r="AK264" s="132"/>
      <c r="AL264" s="132"/>
    </row>
    <row r="265" spans="1:38">
      <c r="A265" s="48"/>
      <c r="B265" s="103"/>
      <c r="C265" s="96"/>
      <c r="D265" s="96"/>
      <c r="E265" s="96"/>
      <c r="F265" s="96"/>
      <c r="G265" s="96"/>
      <c r="H265" s="96"/>
      <c r="I265" s="96"/>
      <c r="J265" s="96"/>
      <c r="K265" s="96"/>
      <c r="L265" s="96"/>
      <c r="M265" s="96"/>
      <c r="N265" s="96"/>
      <c r="O265" s="96"/>
      <c r="P265" s="96"/>
      <c r="Q265" s="96"/>
      <c r="R265" s="96"/>
      <c r="S265" s="96"/>
      <c r="T265" s="96"/>
      <c r="U265" s="96"/>
      <c r="V265" s="96"/>
      <c r="W265" s="96"/>
      <c r="X265" s="96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132"/>
      <c r="AK265" s="132"/>
      <c r="AL265" s="132"/>
    </row>
    <row r="266" spans="1:38">
      <c r="A266" s="48"/>
      <c r="B266" s="103"/>
      <c r="C266" s="96"/>
      <c r="D266" s="96"/>
      <c r="E266" s="96"/>
      <c r="F266" s="96"/>
      <c r="G266" s="96"/>
      <c r="H266" s="96"/>
      <c r="I266" s="96"/>
      <c r="J266" s="96"/>
      <c r="K266" s="96"/>
      <c r="L266" s="96"/>
      <c r="M266" s="96"/>
      <c r="N266" s="96"/>
      <c r="O266" s="96"/>
      <c r="P266" s="96"/>
      <c r="Q266" s="96"/>
      <c r="R266" s="96"/>
      <c r="S266" s="96"/>
      <c r="T266" s="96"/>
      <c r="U266" s="96"/>
      <c r="V266" s="96"/>
      <c r="W266" s="96"/>
      <c r="X266" s="96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132"/>
      <c r="AK266" s="132"/>
      <c r="AL266" s="132"/>
    </row>
    <row r="267" spans="1:38">
      <c r="A267" s="48"/>
      <c r="B267" s="103"/>
      <c r="C267" s="96"/>
      <c r="D267" s="96"/>
      <c r="E267" s="96"/>
      <c r="F267" s="96"/>
      <c r="G267" s="96"/>
      <c r="H267" s="96"/>
      <c r="I267" s="96"/>
      <c r="J267" s="96"/>
      <c r="K267" s="96"/>
      <c r="L267" s="96"/>
      <c r="M267" s="96"/>
      <c r="N267" s="96"/>
      <c r="O267" s="96"/>
      <c r="P267" s="96"/>
      <c r="Q267" s="96"/>
      <c r="R267" s="96"/>
      <c r="S267" s="96"/>
      <c r="T267" s="96"/>
      <c r="U267" s="96"/>
      <c r="V267" s="96"/>
      <c r="W267" s="96"/>
      <c r="X267" s="96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132"/>
      <c r="AK267" s="132"/>
      <c r="AL267" s="132"/>
    </row>
    <row r="268" spans="1:38">
      <c r="A268" s="48"/>
      <c r="B268" s="103"/>
      <c r="C268" s="96"/>
      <c r="D268" s="96"/>
      <c r="E268" s="96"/>
      <c r="F268" s="96"/>
      <c r="G268" s="96"/>
      <c r="H268" s="96"/>
      <c r="I268" s="96"/>
      <c r="J268" s="96"/>
      <c r="K268" s="96"/>
      <c r="L268" s="96"/>
      <c r="M268" s="96"/>
      <c r="N268" s="96"/>
      <c r="O268" s="96"/>
      <c r="P268" s="96"/>
      <c r="Q268" s="96"/>
      <c r="R268" s="96"/>
      <c r="S268" s="96"/>
      <c r="T268" s="96"/>
      <c r="U268" s="96"/>
      <c r="V268" s="96"/>
      <c r="W268" s="96"/>
      <c r="X268" s="96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132"/>
      <c r="AK268" s="132"/>
      <c r="AL268" s="132"/>
    </row>
    <row r="269" spans="1:38">
      <c r="A269" s="48"/>
      <c r="B269" s="103"/>
      <c r="C269" s="96"/>
      <c r="D269" s="96"/>
      <c r="E269" s="96"/>
      <c r="F269" s="96"/>
      <c r="G269" s="96"/>
      <c r="H269" s="96"/>
      <c r="I269" s="96"/>
      <c r="J269" s="96"/>
      <c r="K269" s="96"/>
      <c r="L269" s="96"/>
      <c r="M269" s="96"/>
      <c r="N269" s="96"/>
      <c r="O269" s="96"/>
      <c r="P269" s="96"/>
      <c r="Q269" s="96"/>
      <c r="R269" s="96"/>
      <c r="S269" s="96"/>
      <c r="T269" s="96"/>
      <c r="U269" s="96"/>
      <c r="V269" s="96"/>
      <c r="W269" s="96"/>
      <c r="X269" s="96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132"/>
      <c r="AK269" s="132"/>
      <c r="AL269" s="132"/>
    </row>
    <row r="270" spans="1:38">
      <c r="A270" s="48"/>
      <c r="B270" s="103"/>
      <c r="C270" s="96"/>
      <c r="D270" s="96"/>
      <c r="E270" s="96"/>
      <c r="F270" s="96"/>
      <c r="G270" s="96"/>
      <c r="H270" s="96"/>
      <c r="I270" s="96"/>
      <c r="J270" s="96"/>
      <c r="K270" s="96"/>
      <c r="L270" s="96"/>
      <c r="M270" s="96"/>
      <c r="N270" s="96"/>
      <c r="O270" s="96"/>
      <c r="P270" s="96"/>
      <c r="Q270" s="96"/>
      <c r="R270" s="96"/>
      <c r="S270" s="96"/>
      <c r="T270" s="96"/>
      <c r="U270" s="96"/>
      <c r="V270" s="96"/>
      <c r="W270" s="96"/>
      <c r="X270" s="96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132"/>
      <c r="AK270" s="132"/>
      <c r="AL270" s="132"/>
    </row>
    <row r="271" spans="1:38">
      <c r="A271" s="48"/>
      <c r="B271" s="103"/>
      <c r="C271" s="96"/>
      <c r="D271" s="96"/>
      <c r="E271" s="96"/>
      <c r="F271" s="96"/>
      <c r="G271" s="96"/>
      <c r="H271" s="96"/>
      <c r="I271" s="96"/>
      <c r="J271" s="96"/>
      <c r="K271" s="96"/>
      <c r="L271" s="96"/>
      <c r="M271" s="96"/>
      <c r="N271" s="96"/>
      <c r="O271" s="96"/>
      <c r="P271" s="96"/>
      <c r="Q271" s="96"/>
      <c r="R271" s="96"/>
      <c r="S271" s="96"/>
      <c r="T271" s="96"/>
      <c r="U271" s="96"/>
      <c r="V271" s="96"/>
      <c r="W271" s="96"/>
      <c r="X271" s="96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132"/>
      <c r="AK271" s="132"/>
      <c r="AL271" s="132"/>
    </row>
    <row r="272" spans="1:38">
      <c r="A272" s="48"/>
      <c r="B272" s="103"/>
      <c r="C272" s="96"/>
      <c r="D272" s="96"/>
      <c r="E272" s="96"/>
      <c r="F272" s="96"/>
      <c r="G272" s="96"/>
      <c r="H272" s="96"/>
      <c r="I272" s="96"/>
      <c r="J272" s="96"/>
      <c r="K272" s="96"/>
      <c r="L272" s="96"/>
      <c r="M272" s="96"/>
      <c r="N272" s="96"/>
      <c r="O272" s="96"/>
      <c r="P272" s="96"/>
      <c r="Q272" s="96"/>
      <c r="R272" s="96"/>
      <c r="S272" s="96"/>
      <c r="T272" s="96"/>
      <c r="U272" s="96"/>
      <c r="V272" s="96"/>
      <c r="W272" s="96"/>
      <c r="X272" s="96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132"/>
      <c r="AK272" s="132"/>
      <c r="AL272" s="132"/>
    </row>
    <row r="273" spans="1:38">
      <c r="A273" s="48"/>
      <c r="B273" s="103"/>
      <c r="C273" s="96"/>
      <c r="D273" s="96"/>
      <c r="E273" s="96"/>
      <c r="F273" s="96"/>
      <c r="G273" s="96"/>
      <c r="H273" s="96"/>
      <c r="I273" s="96"/>
      <c r="J273" s="96"/>
      <c r="K273" s="96"/>
      <c r="L273" s="96"/>
      <c r="M273" s="96"/>
      <c r="N273" s="96"/>
      <c r="O273" s="96"/>
      <c r="P273" s="96"/>
      <c r="Q273" s="96"/>
      <c r="R273" s="96"/>
      <c r="S273" s="96"/>
      <c r="T273" s="96"/>
      <c r="U273" s="96"/>
      <c r="V273" s="96"/>
      <c r="W273" s="96"/>
      <c r="X273" s="96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132"/>
      <c r="AK273" s="132"/>
      <c r="AL273" s="132"/>
    </row>
    <row r="274" spans="1:38">
      <c r="A274" s="48"/>
      <c r="B274" s="103"/>
      <c r="C274" s="96"/>
      <c r="D274" s="96"/>
      <c r="E274" s="96"/>
      <c r="F274" s="96"/>
      <c r="G274" s="96"/>
      <c r="H274" s="96"/>
      <c r="I274" s="96"/>
      <c r="J274" s="96"/>
      <c r="K274" s="96"/>
      <c r="L274" s="96"/>
      <c r="M274" s="96"/>
      <c r="N274" s="96"/>
      <c r="O274" s="96"/>
      <c r="P274" s="96"/>
      <c r="Q274" s="96"/>
      <c r="R274" s="96"/>
      <c r="S274" s="96"/>
      <c r="T274" s="96"/>
      <c r="U274" s="96"/>
      <c r="V274" s="96"/>
      <c r="W274" s="96"/>
      <c r="X274" s="96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132"/>
      <c r="AK274" s="132"/>
      <c r="AL274" s="132"/>
    </row>
    <row r="275" spans="1:38">
      <c r="A275" s="48"/>
      <c r="B275" s="103"/>
      <c r="C275" s="96"/>
      <c r="D275" s="96"/>
      <c r="E275" s="96"/>
      <c r="F275" s="96"/>
      <c r="G275" s="96"/>
      <c r="H275" s="96"/>
      <c r="I275" s="96"/>
      <c r="J275" s="96"/>
      <c r="K275" s="96"/>
      <c r="L275" s="96"/>
      <c r="M275" s="96"/>
      <c r="N275" s="96"/>
      <c r="O275" s="96"/>
      <c r="P275" s="96"/>
      <c r="Q275" s="96"/>
      <c r="R275" s="96"/>
      <c r="S275" s="96"/>
      <c r="T275" s="96"/>
      <c r="U275" s="96"/>
      <c r="V275" s="96"/>
      <c r="W275" s="96"/>
      <c r="X275" s="96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132"/>
      <c r="AK275" s="132"/>
      <c r="AL275" s="132"/>
    </row>
    <row r="276" spans="1:38">
      <c r="A276" s="48"/>
      <c r="B276" s="103"/>
      <c r="C276" s="96"/>
      <c r="D276" s="96"/>
      <c r="E276" s="96"/>
      <c r="F276" s="96"/>
      <c r="G276" s="96"/>
      <c r="H276" s="96"/>
      <c r="I276" s="96"/>
      <c r="J276" s="96"/>
      <c r="K276" s="96"/>
      <c r="L276" s="96"/>
      <c r="M276" s="96"/>
      <c r="N276" s="96"/>
      <c r="O276" s="96"/>
      <c r="P276" s="96"/>
      <c r="Q276" s="96"/>
      <c r="R276" s="96"/>
      <c r="S276" s="96"/>
      <c r="T276" s="96"/>
      <c r="U276" s="96"/>
      <c r="V276" s="96"/>
      <c r="W276" s="96"/>
      <c r="X276" s="96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132"/>
      <c r="AK276" s="132"/>
      <c r="AL276" s="132"/>
    </row>
    <row r="277" spans="1:38">
      <c r="A277" s="48"/>
      <c r="B277" s="103"/>
      <c r="C277" s="96"/>
      <c r="D277" s="96"/>
      <c r="E277" s="96"/>
      <c r="F277" s="96"/>
      <c r="G277" s="96"/>
      <c r="H277" s="96"/>
      <c r="I277" s="96"/>
      <c r="J277" s="96"/>
      <c r="K277" s="96"/>
      <c r="L277" s="96"/>
      <c r="M277" s="96"/>
      <c r="N277" s="96"/>
      <c r="O277" s="96"/>
      <c r="P277" s="96"/>
      <c r="Q277" s="96"/>
      <c r="R277" s="96"/>
      <c r="S277" s="96"/>
      <c r="T277" s="96"/>
      <c r="U277" s="96"/>
      <c r="V277" s="96"/>
      <c r="W277" s="96"/>
      <c r="X277" s="96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132"/>
      <c r="AK277" s="132"/>
      <c r="AL277" s="132"/>
    </row>
    <row r="278" spans="1:38">
      <c r="A278" s="48"/>
      <c r="B278" s="103"/>
      <c r="C278" s="96"/>
      <c r="D278" s="96"/>
      <c r="E278" s="96"/>
      <c r="F278" s="96"/>
      <c r="G278" s="96"/>
      <c r="H278" s="96"/>
      <c r="I278" s="96"/>
      <c r="J278" s="96"/>
      <c r="K278" s="96"/>
      <c r="L278" s="96"/>
      <c r="M278" s="96"/>
      <c r="N278" s="96"/>
      <c r="O278" s="96"/>
      <c r="P278" s="96"/>
      <c r="Q278" s="96"/>
      <c r="R278" s="96"/>
      <c r="S278" s="96"/>
      <c r="T278" s="96"/>
      <c r="U278" s="96"/>
      <c r="V278" s="96"/>
      <c r="W278" s="96"/>
      <c r="X278" s="96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132"/>
      <c r="AK278" s="132"/>
      <c r="AL278" s="132"/>
    </row>
    <row r="279" spans="1:38">
      <c r="A279" s="48"/>
      <c r="B279" s="148"/>
      <c r="C279" s="148"/>
      <c r="D279" s="148"/>
      <c r="E279" s="148"/>
      <c r="F279" s="148"/>
      <c r="G279" s="148"/>
      <c r="H279" s="148"/>
      <c r="I279" s="148"/>
      <c r="J279" s="148"/>
      <c r="K279" s="148"/>
      <c r="L279" s="148"/>
      <c r="M279" s="148"/>
      <c r="N279" s="148"/>
      <c r="O279" s="148"/>
      <c r="P279" s="148"/>
      <c r="Q279" s="148"/>
      <c r="R279" s="148"/>
      <c r="S279" s="148"/>
      <c r="T279" s="148"/>
      <c r="U279" s="148"/>
      <c r="V279" s="148"/>
      <c r="W279" s="148"/>
      <c r="X279" s="148"/>
      <c r="Y279" s="143"/>
      <c r="Z279" s="143"/>
      <c r="AA279" s="143"/>
      <c r="AB279" s="143"/>
      <c r="AC279" s="143"/>
      <c r="AD279" s="143"/>
      <c r="AE279" s="143"/>
      <c r="AF279" s="143"/>
      <c r="AG279" s="143"/>
      <c r="AH279" s="143"/>
      <c r="AI279" s="143"/>
      <c r="AJ279" s="3"/>
      <c r="AK279" s="3"/>
      <c r="AL279" s="3"/>
    </row>
    <row r="280" spans="1:38">
      <c r="A280" s="48"/>
      <c r="B280" s="96"/>
      <c r="C280" s="96"/>
      <c r="D280" s="96"/>
      <c r="E280" s="96"/>
      <c r="F280" s="96"/>
      <c r="G280" s="96"/>
      <c r="H280" s="96"/>
      <c r="I280" s="96"/>
      <c r="J280" s="96"/>
      <c r="K280" s="96"/>
      <c r="L280" s="96"/>
      <c r="M280" s="96"/>
      <c r="N280" s="96"/>
      <c r="O280" s="96"/>
      <c r="P280" s="96"/>
      <c r="Q280" s="96"/>
      <c r="R280" s="96"/>
      <c r="S280" s="96"/>
      <c r="T280" s="96"/>
      <c r="U280" s="96"/>
      <c r="V280" s="96"/>
      <c r="W280" s="96"/>
      <c r="X280" s="96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132"/>
      <c r="AK280" s="132"/>
      <c r="AL280" s="132"/>
    </row>
    <row r="281" spans="1:38">
      <c r="A281" s="48"/>
      <c r="B281" s="148"/>
      <c r="C281" s="148"/>
      <c r="D281" s="148"/>
      <c r="E281" s="148"/>
      <c r="F281" s="148"/>
      <c r="G281" s="148"/>
      <c r="H281" s="148"/>
      <c r="I281" s="148"/>
      <c r="J281" s="148"/>
      <c r="K281" s="148"/>
      <c r="L281" s="148"/>
      <c r="M281" s="148"/>
      <c r="N281" s="148"/>
      <c r="O281" s="148"/>
      <c r="P281" s="148"/>
      <c r="Q281" s="148"/>
      <c r="R281" s="148"/>
      <c r="S281" s="148"/>
      <c r="T281" s="148"/>
      <c r="U281" s="148"/>
      <c r="V281" s="148"/>
      <c r="W281" s="148"/>
      <c r="X281" s="148"/>
      <c r="Y281" s="143"/>
      <c r="Z281" s="143"/>
      <c r="AA281" s="143"/>
      <c r="AB281" s="143"/>
      <c r="AC281" s="143"/>
      <c r="AD281" s="143"/>
      <c r="AE281" s="143"/>
      <c r="AF281" s="143"/>
      <c r="AG281" s="143"/>
      <c r="AH281" s="143"/>
      <c r="AI281" s="143"/>
      <c r="AJ281" s="3"/>
      <c r="AK281" s="3"/>
      <c r="AL281" s="3"/>
    </row>
    <row r="282" spans="1:38">
      <c r="A282" s="48"/>
      <c r="B282" s="96"/>
      <c r="C282" s="96"/>
      <c r="D282" s="96"/>
      <c r="E282" s="96"/>
      <c r="F282" s="96"/>
      <c r="G282" s="96"/>
      <c r="H282" s="96"/>
      <c r="I282" s="96"/>
      <c r="J282" s="96"/>
      <c r="K282" s="96"/>
      <c r="L282" s="96"/>
      <c r="M282" s="96"/>
      <c r="N282" s="96"/>
      <c r="O282" s="96"/>
      <c r="P282" s="96"/>
      <c r="Q282" s="96"/>
      <c r="R282" s="96"/>
      <c r="S282" s="96"/>
      <c r="T282" s="96"/>
      <c r="U282" s="96"/>
      <c r="V282" s="96"/>
      <c r="W282" s="96"/>
      <c r="X282" s="96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132"/>
      <c r="AK282" s="132"/>
      <c r="AL282" s="132"/>
    </row>
    <row r="283" spans="1:38">
      <c r="A283" s="48"/>
      <c r="B283" s="148"/>
      <c r="C283" s="148"/>
      <c r="D283" s="148"/>
      <c r="E283" s="148"/>
      <c r="F283" s="148"/>
      <c r="G283" s="148"/>
      <c r="H283" s="148"/>
      <c r="I283" s="148"/>
      <c r="J283" s="148"/>
      <c r="K283" s="148"/>
      <c r="L283" s="148"/>
      <c r="M283" s="148"/>
      <c r="N283" s="148"/>
      <c r="O283" s="148"/>
      <c r="P283" s="148"/>
      <c r="Q283" s="148"/>
      <c r="R283" s="148"/>
      <c r="S283" s="148"/>
      <c r="T283" s="148"/>
      <c r="U283" s="148"/>
      <c r="V283" s="148"/>
      <c r="W283" s="148"/>
      <c r="X283" s="148"/>
      <c r="Y283" s="143"/>
      <c r="Z283" s="143"/>
      <c r="AA283" s="143"/>
      <c r="AB283" s="143"/>
      <c r="AC283" s="143"/>
      <c r="AD283" s="143"/>
      <c r="AE283" s="143"/>
      <c r="AF283" s="143"/>
      <c r="AG283" s="143"/>
      <c r="AH283" s="143"/>
      <c r="AI283" s="143"/>
      <c r="AJ283" s="3"/>
      <c r="AK283" s="3"/>
      <c r="AL283" s="3"/>
    </row>
    <row r="284" spans="1:38">
      <c r="A284" s="48"/>
      <c r="B284" s="96"/>
      <c r="C284" s="96"/>
      <c r="D284" s="96"/>
      <c r="E284" s="96"/>
      <c r="F284" s="96"/>
      <c r="G284" s="96"/>
      <c r="H284" s="96"/>
      <c r="I284" s="96"/>
      <c r="J284" s="96"/>
      <c r="K284" s="96"/>
      <c r="L284" s="96"/>
      <c r="M284" s="96"/>
      <c r="N284" s="96"/>
      <c r="O284" s="96"/>
      <c r="P284" s="96"/>
      <c r="Q284" s="96"/>
      <c r="R284" s="96"/>
      <c r="S284" s="96"/>
      <c r="T284" s="96"/>
      <c r="U284" s="96"/>
      <c r="V284" s="96"/>
      <c r="W284" s="96"/>
      <c r="X284" s="96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132"/>
      <c r="AK284" s="132"/>
      <c r="AL284" s="132"/>
    </row>
    <row r="285" spans="1:38">
      <c r="A285" s="48"/>
      <c r="B285" s="148"/>
      <c r="C285" s="148"/>
      <c r="D285" s="148"/>
      <c r="E285" s="148"/>
      <c r="F285" s="148"/>
      <c r="G285" s="148"/>
      <c r="H285" s="148"/>
      <c r="I285" s="148"/>
      <c r="J285" s="148"/>
      <c r="K285" s="148"/>
      <c r="L285" s="148"/>
      <c r="M285" s="148"/>
      <c r="N285" s="148"/>
      <c r="O285" s="148"/>
      <c r="P285" s="148"/>
      <c r="Q285" s="148"/>
      <c r="R285" s="148"/>
      <c r="S285" s="148"/>
      <c r="T285" s="148"/>
      <c r="U285" s="148"/>
      <c r="V285" s="148"/>
      <c r="W285" s="148"/>
      <c r="X285" s="148"/>
      <c r="Y285" s="143"/>
      <c r="Z285" s="143"/>
      <c r="AA285" s="143"/>
      <c r="AB285" s="143"/>
      <c r="AC285" s="143"/>
      <c r="AD285" s="143"/>
      <c r="AE285" s="143"/>
      <c r="AF285" s="143"/>
      <c r="AG285" s="143"/>
      <c r="AH285" s="143"/>
      <c r="AI285" s="143"/>
      <c r="AJ285" s="3"/>
      <c r="AK285" s="3"/>
      <c r="AL285" s="3"/>
    </row>
    <row r="286" spans="1:38">
      <c r="A286" s="48"/>
      <c r="B286" s="96"/>
      <c r="C286" s="96"/>
      <c r="D286" s="96"/>
      <c r="E286" s="96"/>
      <c r="F286" s="96"/>
      <c r="G286" s="96"/>
      <c r="H286" s="96"/>
      <c r="I286" s="96"/>
      <c r="J286" s="96"/>
      <c r="K286" s="96"/>
      <c r="L286" s="96"/>
      <c r="M286" s="96"/>
      <c r="N286" s="96"/>
      <c r="O286" s="96"/>
      <c r="P286" s="96"/>
      <c r="Q286" s="96"/>
      <c r="R286" s="96"/>
      <c r="S286" s="96"/>
      <c r="T286" s="96"/>
      <c r="U286" s="96"/>
      <c r="V286" s="96"/>
      <c r="W286" s="96"/>
      <c r="X286" s="96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132"/>
      <c r="AK286" s="132"/>
      <c r="AL286" s="132"/>
    </row>
    <row r="287" spans="1:38">
      <c r="A287" s="48"/>
      <c r="B287" s="148"/>
      <c r="C287" s="148"/>
      <c r="D287" s="148"/>
      <c r="E287" s="148"/>
      <c r="F287" s="148"/>
      <c r="G287" s="148"/>
      <c r="H287" s="148"/>
      <c r="I287" s="148"/>
      <c r="J287" s="148"/>
      <c r="K287" s="148"/>
      <c r="L287" s="148"/>
      <c r="M287" s="148"/>
      <c r="N287" s="148"/>
      <c r="O287" s="148"/>
      <c r="P287" s="148"/>
      <c r="Q287" s="148"/>
      <c r="R287" s="148"/>
      <c r="S287" s="148"/>
      <c r="T287" s="148"/>
      <c r="U287" s="148"/>
      <c r="V287" s="148"/>
      <c r="W287" s="148"/>
      <c r="X287" s="148"/>
      <c r="Y287" s="143"/>
      <c r="Z287" s="143"/>
      <c r="AA287" s="143"/>
      <c r="AB287" s="143"/>
      <c r="AC287" s="143"/>
      <c r="AD287" s="143"/>
      <c r="AE287" s="143"/>
      <c r="AF287" s="143"/>
      <c r="AG287" s="143"/>
      <c r="AH287" s="143"/>
      <c r="AI287" s="143"/>
      <c r="AJ287" s="3"/>
      <c r="AK287" s="3"/>
      <c r="AL287" s="3"/>
    </row>
    <row r="288" spans="1:38">
      <c r="A288" s="48"/>
      <c r="B288" s="96"/>
      <c r="C288" s="96"/>
      <c r="D288" s="96"/>
      <c r="E288" s="96"/>
      <c r="F288" s="96"/>
      <c r="G288" s="96"/>
      <c r="H288" s="96"/>
      <c r="I288" s="96"/>
      <c r="J288" s="96"/>
      <c r="K288" s="96"/>
      <c r="L288" s="96"/>
      <c r="M288" s="96"/>
      <c r="N288" s="96"/>
      <c r="O288" s="96"/>
      <c r="P288" s="96"/>
      <c r="Q288" s="96"/>
      <c r="R288" s="96"/>
      <c r="S288" s="96"/>
      <c r="T288" s="96"/>
      <c r="U288" s="96"/>
      <c r="V288" s="96"/>
      <c r="W288" s="96"/>
      <c r="X288" s="96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132"/>
      <c r="AK288" s="132"/>
      <c r="AL288" s="132"/>
    </row>
    <row r="289" spans="1:38">
      <c r="A289" s="48"/>
      <c r="B289" s="148"/>
      <c r="C289" s="148"/>
      <c r="D289" s="148"/>
      <c r="E289" s="148"/>
      <c r="F289" s="148"/>
      <c r="G289" s="148"/>
      <c r="H289" s="148"/>
      <c r="I289" s="148"/>
      <c r="J289" s="148"/>
      <c r="K289" s="148"/>
      <c r="L289" s="148"/>
      <c r="M289" s="148"/>
      <c r="N289" s="148"/>
      <c r="O289" s="148"/>
      <c r="P289" s="148"/>
      <c r="Q289" s="148"/>
      <c r="R289" s="148"/>
      <c r="S289" s="148"/>
      <c r="T289" s="148"/>
      <c r="U289" s="148"/>
      <c r="V289" s="148"/>
      <c r="W289" s="148"/>
      <c r="X289" s="148"/>
      <c r="Y289" s="143"/>
      <c r="Z289" s="143"/>
      <c r="AA289" s="143"/>
      <c r="AB289" s="143"/>
      <c r="AC289" s="143"/>
      <c r="AD289" s="143"/>
      <c r="AE289" s="143"/>
      <c r="AF289" s="143"/>
      <c r="AG289" s="143"/>
      <c r="AH289" s="143"/>
      <c r="AI289" s="143"/>
      <c r="AJ289" s="3"/>
      <c r="AK289" s="3"/>
      <c r="AL289" s="3"/>
    </row>
    <row r="290" spans="1:38">
      <c r="A290" s="48"/>
      <c r="B290" s="96"/>
      <c r="C290" s="96"/>
      <c r="D290" s="96"/>
      <c r="E290" s="96"/>
      <c r="F290" s="96"/>
      <c r="G290" s="96"/>
      <c r="H290" s="96"/>
      <c r="I290" s="96"/>
      <c r="J290" s="96"/>
      <c r="K290" s="96"/>
      <c r="L290" s="96"/>
      <c r="M290" s="96"/>
      <c r="N290" s="96"/>
      <c r="O290" s="96"/>
      <c r="P290" s="96"/>
      <c r="Q290" s="96"/>
      <c r="R290" s="96"/>
      <c r="S290" s="96"/>
      <c r="T290" s="96"/>
      <c r="U290" s="96"/>
      <c r="V290" s="96"/>
      <c r="W290" s="96"/>
      <c r="X290" s="96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132"/>
      <c r="AK290" s="132"/>
      <c r="AL290" s="132"/>
    </row>
    <row r="291" spans="1:38">
      <c r="A291" s="48"/>
      <c r="B291" s="148"/>
      <c r="C291" s="148"/>
      <c r="D291" s="148"/>
      <c r="E291" s="148"/>
      <c r="F291" s="148"/>
      <c r="G291" s="148"/>
      <c r="H291" s="148"/>
      <c r="I291" s="148"/>
      <c r="J291" s="148"/>
      <c r="K291" s="148"/>
      <c r="L291" s="148"/>
      <c r="M291" s="148"/>
      <c r="N291" s="148"/>
      <c r="O291" s="148"/>
      <c r="P291" s="148"/>
      <c r="Q291" s="148"/>
      <c r="R291" s="148"/>
      <c r="S291" s="148"/>
      <c r="T291" s="148"/>
      <c r="U291" s="148"/>
      <c r="V291" s="148"/>
      <c r="W291" s="148"/>
      <c r="X291" s="148"/>
      <c r="Y291" s="143"/>
      <c r="Z291" s="143"/>
      <c r="AA291" s="143"/>
      <c r="AB291" s="143"/>
      <c r="AC291" s="143"/>
      <c r="AD291" s="143"/>
      <c r="AE291" s="143"/>
      <c r="AF291" s="143"/>
      <c r="AG291" s="143"/>
      <c r="AH291" s="143"/>
      <c r="AI291" s="143"/>
      <c r="AJ291" s="3"/>
      <c r="AK291" s="3"/>
      <c r="AL291" s="3"/>
    </row>
    <row r="292" spans="1:38">
      <c r="A292" s="48"/>
      <c r="B292" s="96"/>
      <c r="C292" s="96"/>
      <c r="D292" s="96"/>
      <c r="E292" s="96"/>
      <c r="F292" s="96"/>
      <c r="G292" s="96"/>
      <c r="H292" s="96"/>
      <c r="I292" s="96"/>
      <c r="J292" s="96"/>
      <c r="K292" s="96"/>
      <c r="L292" s="96"/>
      <c r="M292" s="96"/>
      <c r="N292" s="96"/>
      <c r="O292" s="96"/>
      <c r="P292" s="96"/>
      <c r="Q292" s="96"/>
      <c r="R292" s="96"/>
      <c r="S292" s="96"/>
      <c r="T292" s="96"/>
      <c r="U292" s="96"/>
      <c r="V292" s="96"/>
      <c r="W292" s="96"/>
      <c r="X292" s="96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132"/>
      <c r="AK292" s="132"/>
      <c r="AL292" s="132"/>
    </row>
    <row r="293" spans="1:38">
      <c r="A293" s="48"/>
      <c r="B293" s="148"/>
      <c r="C293" s="148"/>
      <c r="D293" s="148"/>
      <c r="E293" s="148"/>
      <c r="F293" s="148"/>
      <c r="G293" s="148"/>
      <c r="H293" s="148"/>
      <c r="I293" s="148"/>
      <c r="J293" s="148"/>
      <c r="K293" s="148"/>
      <c r="L293" s="148"/>
      <c r="M293" s="148"/>
      <c r="N293" s="148"/>
      <c r="O293" s="148"/>
      <c r="P293" s="148"/>
      <c r="Q293" s="148"/>
      <c r="R293" s="148"/>
      <c r="S293" s="148"/>
      <c r="T293" s="148"/>
      <c r="U293" s="148"/>
      <c r="V293" s="148"/>
      <c r="W293" s="148"/>
      <c r="X293" s="148"/>
      <c r="Y293" s="143"/>
      <c r="Z293" s="143"/>
      <c r="AA293" s="143"/>
      <c r="AB293" s="143"/>
      <c r="AC293" s="143"/>
      <c r="AD293" s="143"/>
      <c r="AE293" s="143"/>
      <c r="AF293" s="143"/>
      <c r="AG293" s="143"/>
      <c r="AH293" s="143"/>
      <c r="AI293" s="143"/>
      <c r="AJ293" s="3"/>
      <c r="AK293" s="3"/>
      <c r="AL293" s="3"/>
    </row>
    <row r="294" spans="1:38">
      <c r="A294" s="48"/>
      <c r="B294" s="96"/>
      <c r="C294" s="96"/>
      <c r="D294" s="96"/>
      <c r="E294" s="96"/>
      <c r="F294" s="96"/>
      <c r="G294" s="96"/>
      <c r="H294" s="96"/>
      <c r="I294" s="96"/>
      <c r="J294" s="96"/>
      <c r="K294" s="96"/>
      <c r="L294" s="96"/>
      <c r="M294" s="96"/>
      <c r="N294" s="96"/>
      <c r="O294" s="96"/>
      <c r="P294" s="96"/>
      <c r="Q294" s="96"/>
      <c r="R294" s="96"/>
      <c r="S294" s="96"/>
      <c r="T294" s="96"/>
      <c r="U294" s="96"/>
      <c r="V294" s="96"/>
      <c r="W294" s="96"/>
      <c r="X294" s="96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132"/>
      <c r="AK294" s="132"/>
      <c r="AL294" s="132"/>
    </row>
    <row r="295" spans="1:38">
      <c r="A295" s="48"/>
      <c r="B295" s="148"/>
      <c r="C295" s="148"/>
      <c r="D295" s="148"/>
      <c r="E295" s="148"/>
      <c r="F295" s="148"/>
      <c r="G295" s="148"/>
      <c r="H295" s="148"/>
      <c r="I295" s="148"/>
      <c r="J295" s="148"/>
      <c r="K295" s="148"/>
      <c r="L295" s="148"/>
      <c r="M295" s="148"/>
      <c r="N295" s="148"/>
      <c r="O295" s="148"/>
      <c r="P295" s="148"/>
      <c r="Q295" s="148"/>
      <c r="R295" s="148"/>
      <c r="S295" s="148"/>
      <c r="T295" s="148"/>
      <c r="U295" s="148"/>
      <c r="V295" s="148"/>
      <c r="W295" s="148"/>
      <c r="X295" s="148"/>
      <c r="Y295" s="143"/>
      <c r="Z295" s="143"/>
      <c r="AA295" s="143"/>
      <c r="AB295" s="143"/>
      <c r="AC295" s="143"/>
      <c r="AD295" s="143"/>
      <c r="AE295" s="143"/>
      <c r="AF295" s="143"/>
      <c r="AG295" s="143"/>
      <c r="AH295" s="143"/>
      <c r="AI295" s="143"/>
      <c r="AJ295" s="3"/>
      <c r="AK295" s="3"/>
      <c r="AL295" s="3"/>
    </row>
    <row r="296" spans="1:38">
      <c r="A296" s="48"/>
      <c r="B296" s="96"/>
      <c r="C296" s="96"/>
      <c r="D296" s="96"/>
      <c r="E296" s="96"/>
      <c r="F296" s="96"/>
      <c r="G296" s="96"/>
      <c r="H296" s="96"/>
      <c r="I296" s="96"/>
      <c r="J296" s="96"/>
      <c r="K296" s="96"/>
      <c r="L296" s="96"/>
      <c r="M296" s="96"/>
      <c r="N296" s="96"/>
      <c r="O296" s="96"/>
      <c r="P296" s="96"/>
      <c r="Q296" s="96"/>
      <c r="R296" s="96"/>
      <c r="S296" s="96"/>
      <c r="T296" s="96"/>
      <c r="U296" s="96"/>
      <c r="V296" s="96"/>
      <c r="W296" s="96"/>
      <c r="X296" s="96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132"/>
      <c r="AK296" s="132"/>
      <c r="AL296" s="132"/>
    </row>
    <row r="297" spans="1:38">
      <c r="A297" s="48"/>
      <c r="B297" s="148"/>
      <c r="C297" s="148"/>
      <c r="D297" s="148"/>
      <c r="E297" s="148"/>
      <c r="F297" s="148"/>
      <c r="G297" s="148"/>
      <c r="H297" s="148"/>
      <c r="I297" s="148"/>
      <c r="J297" s="148"/>
      <c r="K297" s="148"/>
      <c r="L297" s="148"/>
      <c r="M297" s="148"/>
      <c r="N297" s="148"/>
      <c r="O297" s="148"/>
      <c r="P297" s="148"/>
      <c r="Q297" s="148"/>
      <c r="R297" s="148"/>
      <c r="S297" s="148"/>
      <c r="T297" s="148"/>
      <c r="U297" s="148"/>
      <c r="V297" s="148"/>
      <c r="W297" s="148"/>
      <c r="X297" s="148"/>
      <c r="Y297" s="143"/>
      <c r="Z297" s="143"/>
      <c r="AA297" s="143"/>
      <c r="AB297" s="143"/>
      <c r="AC297" s="143"/>
      <c r="AD297" s="143"/>
      <c r="AE297" s="143"/>
      <c r="AF297" s="143"/>
      <c r="AG297" s="143"/>
      <c r="AH297" s="143"/>
      <c r="AI297" s="143"/>
      <c r="AJ297" s="3"/>
      <c r="AK297" s="3"/>
      <c r="AL297" s="3"/>
    </row>
    <row r="298" spans="1:38">
      <c r="A298" s="48"/>
      <c r="B298" s="96"/>
      <c r="C298" s="96"/>
      <c r="D298" s="96"/>
      <c r="E298" s="96"/>
      <c r="F298" s="96"/>
      <c r="G298" s="96"/>
      <c r="H298" s="96"/>
      <c r="I298" s="96"/>
      <c r="J298" s="96"/>
      <c r="K298" s="96"/>
      <c r="L298" s="96"/>
      <c r="M298" s="96"/>
      <c r="N298" s="96"/>
      <c r="O298" s="96"/>
      <c r="P298" s="96"/>
      <c r="Q298" s="96"/>
      <c r="R298" s="96"/>
      <c r="S298" s="96"/>
      <c r="T298" s="96"/>
      <c r="U298" s="96"/>
      <c r="V298" s="96"/>
      <c r="W298" s="96"/>
      <c r="X298" s="96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132"/>
      <c r="AK298" s="132"/>
      <c r="AL298" s="132"/>
    </row>
    <row r="299" spans="1:38">
      <c r="A299" s="48"/>
      <c r="B299" s="148"/>
      <c r="C299" s="148"/>
      <c r="D299" s="148"/>
      <c r="E299" s="148"/>
      <c r="F299" s="148"/>
      <c r="G299" s="148"/>
      <c r="H299" s="148"/>
      <c r="I299" s="148"/>
      <c r="J299" s="148"/>
      <c r="K299" s="148"/>
      <c r="L299" s="148"/>
      <c r="M299" s="148"/>
      <c r="N299" s="148"/>
      <c r="O299" s="148"/>
      <c r="P299" s="148"/>
      <c r="Q299" s="148"/>
      <c r="R299" s="148"/>
      <c r="S299" s="148"/>
      <c r="T299" s="148"/>
      <c r="U299" s="148"/>
      <c r="V299" s="148"/>
      <c r="W299" s="148"/>
      <c r="X299" s="148"/>
      <c r="Y299" s="143"/>
      <c r="Z299" s="143"/>
      <c r="AA299" s="143"/>
      <c r="AB299" s="143"/>
      <c r="AC299" s="143"/>
      <c r="AD299" s="143"/>
      <c r="AE299" s="143"/>
      <c r="AF299" s="143"/>
      <c r="AG299" s="143"/>
      <c r="AH299" s="143"/>
      <c r="AI299" s="143"/>
      <c r="AJ299" s="3"/>
      <c r="AK299" s="3"/>
      <c r="AL299" s="3"/>
    </row>
    <row r="300" spans="1:38">
      <c r="A300" s="48"/>
      <c r="B300" s="96"/>
      <c r="C300" s="96"/>
      <c r="D300" s="96"/>
      <c r="E300" s="96"/>
      <c r="F300" s="96"/>
      <c r="G300" s="96"/>
      <c r="H300" s="96"/>
      <c r="I300" s="96"/>
      <c r="J300" s="96"/>
      <c r="K300" s="96"/>
      <c r="L300" s="96"/>
      <c r="M300" s="96"/>
      <c r="N300" s="96"/>
      <c r="O300" s="96"/>
      <c r="P300" s="96"/>
      <c r="Q300" s="96"/>
      <c r="R300" s="96"/>
      <c r="S300" s="96"/>
      <c r="T300" s="96"/>
      <c r="U300" s="96"/>
      <c r="V300" s="96"/>
      <c r="W300" s="96"/>
      <c r="X300" s="96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132"/>
      <c r="AK300" s="132"/>
      <c r="AL300" s="132"/>
    </row>
    <row r="301" spans="1:38">
      <c r="A301" s="48"/>
      <c r="B301" s="148"/>
      <c r="C301" s="148"/>
      <c r="D301" s="148"/>
      <c r="E301" s="148"/>
      <c r="F301" s="148"/>
      <c r="G301" s="148"/>
      <c r="H301" s="148"/>
      <c r="I301" s="148"/>
      <c r="J301" s="148"/>
      <c r="K301" s="148"/>
      <c r="L301" s="148"/>
      <c r="M301" s="148"/>
      <c r="N301" s="148"/>
      <c r="O301" s="148"/>
      <c r="P301" s="148"/>
      <c r="Q301" s="148"/>
      <c r="R301" s="148"/>
      <c r="S301" s="148"/>
      <c r="T301" s="148"/>
      <c r="U301" s="148"/>
      <c r="V301" s="148"/>
      <c r="W301" s="148"/>
      <c r="X301" s="148"/>
      <c r="Y301" s="143"/>
      <c r="Z301" s="143"/>
      <c r="AA301" s="143"/>
      <c r="AB301" s="143"/>
      <c r="AC301" s="143"/>
      <c r="AD301" s="143"/>
      <c r="AE301" s="143"/>
      <c r="AF301" s="143"/>
      <c r="AG301" s="143"/>
      <c r="AH301" s="143"/>
      <c r="AI301" s="143"/>
      <c r="AJ301" s="3"/>
      <c r="AK301" s="3"/>
      <c r="AL301" s="3"/>
    </row>
    <row r="302" spans="1:38">
      <c r="A302" s="48"/>
      <c r="B302" s="96"/>
      <c r="C302" s="96"/>
      <c r="D302" s="96"/>
      <c r="E302" s="96"/>
      <c r="F302" s="96"/>
      <c r="G302" s="96"/>
      <c r="H302" s="96"/>
      <c r="I302" s="96"/>
      <c r="J302" s="96"/>
      <c r="K302" s="96"/>
      <c r="L302" s="96"/>
      <c r="M302" s="96"/>
      <c r="N302" s="96"/>
      <c r="O302" s="96"/>
      <c r="P302" s="96"/>
      <c r="Q302" s="96"/>
      <c r="R302" s="96"/>
      <c r="S302" s="96"/>
      <c r="T302" s="96"/>
      <c r="U302" s="96"/>
      <c r="V302" s="96"/>
      <c r="W302" s="96"/>
      <c r="X302" s="96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132"/>
      <c r="AK302" s="132"/>
      <c r="AL302" s="132"/>
    </row>
    <row r="303" spans="1:38">
      <c r="A303" s="48"/>
      <c r="B303" s="148"/>
      <c r="C303" s="148"/>
      <c r="D303" s="148"/>
      <c r="E303" s="148"/>
      <c r="F303" s="148"/>
      <c r="G303" s="148"/>
      <c r="H303" s="148"/>
      <c r="I303" s="148"/>
      <c r="J303" s="148"/>
      <c r="K303" s="148"/>
      <c r="L303" s="148"/>
      <c r="M303" s="148"/>
      <c r="N303" s="148"/>
      <c r="O303" s="148"/>
      <c r="P303" s="148"/>
      <c r="Q303" s="148"/>
      <c r="R303" s="148"/>
      <c r="S303" s="148"/>
      <c r="T303" s="148"/>
      <c r="U303" s="148"/>
      <c r="V303" s="148"/>
      <c r="W303" s="148"/>
      <c r="X303" s="148"/>
      <c r="Y303" s="143"/>
      <c r="Z303" s="143"/>
      <c r="AA303" s="143"/>
      <c r="AB303" s="143"/>
      <c r="AC303" s="143"/>
      <c r="AD303" s="143"/>
      <c r="AE303" s="143"/>
      <c r="AF303" s="143"/>
      <c r="AG303" s="143"/>
      <c r="AH303" s="143"/>
      <c r="AI303" s="143"/>
      <c r="AJ303" s="3"/>
      <c r="AK303" s="3"/>
      <c r="AL303" s="3"/>
    </row>
    <row r="304" spans="1:38">
      <c r="A304" s="48"/>
      <c r="B304" s="96"/>
      <c r="C304" s="96"/>
      <c r="D304" s="96"/>
      <c r="E304" s="96"/>
      <c r="F304" s="96"/>
      <c r="G304" s="96"/>
      <c r="H304" s="96"/>
      <c r="I304" s="96"/>
      <c r="J304" s="96"/>
      <c r="K304" s="96"/>
      <c r="L304" s="96"/>
      <c r="M304" s="96"/>
      <c r="N304" s="96"/>
      <c r="O304" s="96"/>
      <c r="P304" s="96"/>
      <c r="Q304" s="96"/>
      <c r="R304" s="96"/>
      <c r="S304" s="96"/>
      <c r="T304" s="96"/>
      <c r="U304" s="96"/>
      <c r="V304" s="96"/>
      <c r="W304" s="96"/>
      <c r="X304" s="96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132"/>
      <c r="AK304" s="132"/>
      <c r="AL304" s="132"/>
    </row>
    <row r="305" spans="1:38">
      <c r="A305" s="48"/>
      <c r="B305" s="148"/>
      <c r="C305" s="148"/>
      <c r="D305" s="148"/>
      <c r="E305" s="148"/>
      <c r="F305" s="148"/>
      <c r="G305" s="148"/>
      <c r="H305" s="148"/>
      <c r="I305" s="148"/>
      <c r="J305" s="148"/>
      <c r="K305" s="148"/>
      <c r="L305" s="148"/>
      <c r="M305" s="148"/>
      <c r="N305" s="148"/>
      <c r="O305" s="148"/>
      <c r="P305" s="148"/>
      <c r="Q305" s="148"/>
      <c r="R305" s="148"/>
      <c r="S305" s="148"/>
      <c r="T305" s="148"/>
      <c r="U305" s="148"/>
      <c r="V305" s="148"/>
      <c r="W305" s="148"/>
      <c r="X305" s="148"/>
      <c r="Y305" s="143"/>
      <c r="Z305" s="143"/>
      <c r="AA305" s="143"/>
      <c r="AB305" s="143"/>
      <c r="AC305" s="143"/>
      <c r="AD305" s="143"/>
      <c r="AE305" s="143"/>
      <c r="AF305" s="143"/>
      <c r="AG305" s="143"/>
      <c r="AH305" s="143"/>
      <c r="AI305" s="143"/>
      <c r="AJ305" s="3"/>
      <c r="AK305" s="3"/>
      <c r="AL305" s="3"/>
    </row>
    <row r="306" spans="1:38">
      <c r="A306" s="48"/>
      <c r="B306" s="96"/>
      <c r="C306" s="96"/>
      <c r="D306" s="96"/>
      <c r="E306" s="96"/>
      <c r="F306" s="96"/>
      <c r="G306" s="96"/>
      <c r="H306" s="96"/>
      <c r="I306" s="96"/>
      <c r="J306" s="96"/>
      <c r="K306" s="96"/>
      <c r="L306" s="96"/>
      <c r="M306" s="96"/>
      <c r="N306" s="96"/>
      <c r="O306" s="96"/>
      <c r="P306" s="96"/>
      <c r="Q306" s="96"/>
      <c r="R306" s="96"/>
      <c r="S306" s="96"/>
      <c r="T306" s="96"/>
      <c r="U306" s="96"/>
      <c r="V306" s="96"/>
      <c r="W306" s="96"/>
      <c r="X306" s="96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132"/>
      <c r="AK306" s="132"/>
      <c r="AL306" s="132"/>
    </row>
    <row r="307" spans="1:38">
      <c r="A307" s="48"/>
      <c r="B307" s="148"/>
      <c r="C307" s="148"/>
      <c r="D307" s="148"/>
      <c r="E307" s="148"/>
      <c r="F307" s="148"/>
      <c r="G307" s="148"/>
      <c r="H307" s="148"/>
      <c r="I307" s="148"/>
      <c r="J307" s="148"/>
      <c r="K307" s="148"/>
      <c r="L307" s="148"/>
      <c r="M307" s="148"/>
      <c r="N307" s="148"/>
      <c r="O307" s="148"/>
      <c r="P307" s="148"/>
      <c r="Q307" s="148"/>
      <c r="R307" s="148"/>
      <c r="S307" s="148"/>
      <c r="T307" s="148"/>
      <c r="U307" s="148"/>
      <c r="V307" s="148"/>
      <c r="W307" s="148"/>
      <c r="X307" s="148"/>
      <c r="Y307" s="143"/>
      <c r="Z307" s="143"/>
      <c r="AA307" s="143"/>
      <c r="AB307" s="143"/>
      <c r="AC307" s="143"/>
      <c r="AD307" s="143"/>
      <c r="AE307" s="143"/>
      <c r="AF307" s="143"/>
      <c r="AG307" s="143"/>
      <c r="AH307" s="143"/>
      <c r="AI307" s="143"/>
      <c r="AJ307" s="3"/>
      <c r="AK307" s="3"/>
      <c r="AL307" s="3"/>
    </row>
    <row r="308" spans="1:38">
      <c r="A308" s="48"/>
      <c r="B308" s="96"/>
      <c r="C308" s="96"/>
      <c r="D308" s="96"/>
      <c r="E308" s="96"/>
      <c r="F308" s="96"/>
      <c r="G308" s="96"/>
      <c r="H308" s="96"/>
      <c r="I308" s="96"/>
      <c r="J308" s="96"/>
      <c r="K308" s="96"/>
      <c r="L308" s="96"/>
      <c r="M308" s="96"/>
      <c r="N308" s="96"/>
      <c r="O308" s="96"/>
      <c r="P308" s="96"/>
      <c r="Q308" s="96"/>
      <c r="R308" s="96"/>
      <c r="S308" s="96"/>
      <c r="T308" s="96"/>
      <c r="U308" s="96"/>
      <c r="V308" s="96"/>
      <c r="W308" s="96"/>
      <c r="X308" s="96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132"/>
      <c r="AK308" s="132"/>
      <c r="AL308" s="132"/>
    </row>
    <row r="309" spans="1:38">
      <c r="A309" s="48"/>
      <c r="B309" s="148"/>
      <c r="C309" s="148"/>
      <c r="D309" s="148"/>
      <c r="E309" s="148"/>
      <c r="F309" s="148"/>
      <c r="G309" s="148"/>
      <c r="H309" s="148"/>
      <c r="I309" s="148"/>
      <c r="J309" s="148"/>
      <c r="K309" s="148"/>
      <c r="L309" s="148"/>
      <c r="M309" s="148"/>
      <c r="N309" s="148"/>
      <c r="O309" s="148"/>
      <c r="P309" s="148"/>
      <c r="Q309" s="148"/>
      <c r="R309" s="148"/>
      <c r="S309" s="148"/>
      <c r="T309" s="148"/>
      <c r="U309" s="148"/>
      <c r="V309" s="148"/>
      <c r="W309" s="148"/>
      <c r="X309" s="148"/>
      <c r="Y309" s="143"/>
      <c r="Z309" s="143"/>
      <c r="AA309" s="143"/>
      <c r="AB309" s="143"/>
      <c r="AC309" s="143"/>
      <c r="AD309" s="143"/>
      <c r="AE309" s="143"/>
      <c r="AF309" s="143"/>
      <c r="AG309" s="143"/>
      <c r="AH309" s="143"/>
      <c r="AI309" s="143"/>
      <c r="AJ309" s="3"/>
      <c r="AK309" s="3"/>
      <c r="AL309" s="3"/>
    </row>
    <row r="310" spans="1:38">
      <c r="A310" s="48"/>
      <c r="B310" s="96"/>
      <c r="C310" s="96"/>
      <c r="D310" s="96"/>
      <c r="E310" s="96"/>
      <c r="F310" s="96"/>
      <c r="G310" s="96"/>
      <c r="H310" s="96"/>
      <c r="I310" s="96"/>
      <c r="J310" s="96"/>
      <c r="K310" s="96"/>
      <c r="L310" s="96"/>
      <c r="M310" s="96"/>
      <c r="N310" s="96"/>
      <c r="O310" s="96"/>
      <c r="P310" s="96"/>
      <c r="Q310" s="96"/>
      <c r="R310" s="96"/>
      <c r="S310" s="96"/>
      <c r="T310" s="96"/>
      <c r="U310" s="96"/>
      <c r="V310" s="96"/>
      <c r="W310" s="96"/>
      <c r="X310" s="96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132"/>
      <c r="AK310" s="132"/>
      <c r="AL310" s="132"/>
    </row>
    <row r="311" spans="1:38">
      <c r="A311" s="48"/>
      <c r="B311" s="148"/>
      <c r="C311" s="148"/>
      <c r="D311" s="148"/>
      <c r="E311" s="148"/>
      <c r="F311" s="148"/>
      <c r="G311" s="148"/>
      <c r="H311" s="148"/>
      <c r="I311" s="148"/>
      <c r="J311" s="148"/>
      <c r="K311" s="148"/>
      <c r="L311" s="148"/>
      <c r="M311" s="148"/>
      <c r="N311" s="148"/>
      <c r="O311" s="148"/>
      <c r="P311" s="148"/>
      <c r="Q311" s="148"/>
      <c r="R311" s="148"/>
      <c r="S311" s="148"/>
      <c r="T311" s="148"/>
      <c r="U311" s="148"/>
      <c r="V311" s="148"/>
      <c r="W311" s="148"/>
      <c r="X311" s="148"/>
      <c r="Y311" s="143"/>
      <c r="Z311" s="143"/>
      <c r="AA311" s="143"/>
      <c r="AB311" s="143"/>
      <c r="AC311" s="143"/>
      <c r="AD311" s="143"/>
      <c r="AE311" s="143"/>
      <c r="AF311" s="143"/>
      <c r="AG311" s="143"/>
      <c r="AH311" s="143"/>
      <c r="AI311" s="143"/>
      <c r="AJ311" s="3"/>
      <c r="AK311" s="3"/>
      <c r="AL311" s="3"/>
    </row>
    <row r="312" spans="1:38">
      <c r="A312" s="48"/>
      <c r="B312" s="96"/>
      <c r="C312" s="96"/>
      <c r="D312" s="96"/>
      <c r="E312" s="96"/>
      <c r="F312" s="96"/>
      <c r="G312" s="96"/>
      <c r="H312" s="96"/>
      <c r="I312" s="96"/>
      <c r="J312" s="96"/>
      <c r="K312" s="96"/>
      <c r="L312" s="96"/>
      <c r="M312" s="96"/>
      <c r="N312" s="96"/>
      <c r="O312" s="96"/>
      <c r="P312" s="96"/>
      <c r="Q312" s="96"/>
      <c r="R312" s="96"/>
      <c r="S312" s="96"/>
      <c r="T312" s="96"/>
      <c r="U312" s="96"/>
      <c r="V312" s="96"/>
      <c r="W312" s="96"/>
      <c r="X312" s="96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132"/>
      <c r="AK312" s="132"/>
      <c r="AL312" s="132"/>
    </row>
    <row r="313" spans="1:38">
      <c r="A313" s="48"/>
      <c r="B313" s="148"/>
      <c r="C313" s="148"/>
      <c r="D313" s="148"/>
      <c r="E313" s="148"/>
      <c r="F313" s="148"/>
      <c r="G313" s="148"/>
      <c r="H313" s="148"/>
      <c r="I313" s="148"/>
      <c r="J313" s="148"/>
      <c r="K313" s="148"/>
      <c r="L313" s="148"/>
      <c r="M313" s="148"/>
      <c r="N313" s="148"/>
      <c r="O313" s="148"/>
      <c r="P313" s="148"/>
      <c r="Q313" s="148"/>
      <c r="R313" s="148"/>
      <c r="S313" s="148"/>
      <c r="T313" s="148"/>
      <c r="U313" s="148"/>
      <c r="V313" s="148"/>
      <c r="W313" s="148"/>
      <c r="X313" s="148"/>
      <c r="Y313" s="143"/>
      <c r="Z313" s="143"/>
      <c r="AA313" s="143"/>
      <c r="AB313" s="143"/>
      <c r="AC313" s="143"/>
      <c r="AD313" s="143"/>
      <c r="AE313" s="143"/>
      <c r="AF313" s="143"/>
      <c r="AG313" s="143"/>
      <c r="AH313" s="143"/>
      <c r="AI313" s="143"/>
      <c r="AJ313" s="3"/>
      <c r="AK313" s="3"/>
      <c r="AL313" s="3"/>
    </row>
    <row r="314" spans="1:38">
      <c r="A314" s="48"/>
      <c r="B314" s="96"/>
      <c r="C314" s="96"/>
      <c r="D314" s="96"/>
      <c r="E314" s="96"/>
      <c r="F314" s="96"/>
      <c r="G314" s="96"/>
      <c r="H314" s="96"/>
      <c r="I314" s="96"/>
      <c r="J314" s="96"/>
      <c r="K314" s="96"/>
      <c r="L314" s="96"/>
      <c r="M314" s="96"/>
      <c r="N314" s="96"/>
      <c r="O314" s="96"/>
      <c r="P314" s="96"/>
      <c r="Q314" s="96"/>
      <c r="R314" s="96"/>
      <c r="S314" s="96"/>
      <c r="T314" s="96"/>
      <c r="U314" s="96"/>
      <c r="V314" s="96"/>
      <c r="W314" s="96"/>
      <c r="X314" s="96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132"/>
      <c r="AK314" s="132"/>
      <c r="AL314" s="132"/>
    </row>
    <row r="315" spans="1:38">
      <c r="A315" s="48"/>
      <c r="B315" s="148"/>
      <c r="C315" s="148"/>
      <c r="D315" s="148"/>
      <c r="E315" s="148"/>
      <c r="F315" s="148"/>
      <c r="G315" s="148"/>
      <c r="H315" s="148"/>
      <c r="I315" s="148"/>
      <c r="J315" s="148"/>
      <c r="K315" s="148"/>
      <c r="L315" s="148"/>
      <c r="M315" s="148"/>
      <c r="N315" s="148"/>
      <c r="O315" s="148"/>
      <c r="P315" s="148"/>
      <c r="Q315" s="148"/>
      <c r="R315" s="148"/>
      <c r="S315" s="148"/>
      <c r="T315" s="148"/>
      <c r="U315" s="148"/>
      <c r="V315" s="148"/>
      <c r="W315" s="148"/>
      <c r="X315" s="148"/>
      <c r="Y315" s="143"/>
      <c r="Z315" s="143"/>
      <c r="AA315" s="143"/>
      <c r="AB315" s="143"/>
      <c r="AC315" s="143"/>
      <c r="AD315" s="143"/>
      <c r="AE315" s="143"/>
      <c r="AF315" s="143"/>
      <c r="AG315" s="143"/>
      <c r="AH315" s="143"/>
      <c r="AI315" s="143"/>
      <c r="AJ315" s="3"/>
      <c r="AK315" s="3"/>
      <c r="AL315" s="3"/>
    </row>
    <row r="316" spans="1:38">
      <c r="A316" s="48"/>
      <c r="B316" s="96"/>
      <c r="C316" s="96"/>
      <c r="D316" s="96"/>
      <c r="E316" s="96"/>
      <c r="F316" s="96"/>
      <c r="G316" s="96"/>
      <c r="H316" s="96"/>
      <c r="I316" s="96"/>
      <c r="J316" s="96"/>
      <c r="K316" s="96"/>
      <c r="L316" s="96"/>
      <c r="M316" s="96"/>
      <c r="N316" s="96"/>
      <c r="O316" s="96"/>
      <c r="P316" s="96"/>
      <c r="Q316" s="96"/>
      <c r="R316" s="96"/>
      <c r="S316" s="96"/>
      <c r="T316" s="96"/>
      <c r="U316" s="96"/>
      <c r="V316" s="96"/>
      <c r="W316" s="96"/>
      <c r="X316" s="96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132"/>
      <c r="AK316" s="132"/>
      <c r="AL316" s="132"/>
    </row>
    <row r="317" spans="1:38">
      <c r="A317" s="48"/>
      <c r="B317" s="148"/>
      <c r="C317" s="148"/>
      <c r="D317" s="148"/>
      <c r="E317" s="148"/>
      <c r="F317" s="148"/>
      <c r="G317" s="148"/>
      <c r="H317" s="148"/>
      <c r="I317" s="148"/>
      <c r="J317" s="148"/>
      <c r="K317" s="148"/>
      <c r="L317" s="148"/>
      <c r="M317" s="148"/>
      <c r="N317" s="148"/>
      <c r="O317" s="148"/>
      <c r="P317" s="148"/>
      <c r="Q317" s="148"/>
      <c r="R317" s="148"/>
      <c r="S317" s="148"/>
      <c r="T317" s="148"/>
      <c r="U317" s="148"/>
      <c r="V317" s="148"/>
      <c r="W317" s="148"/>
      <c r="X317" s="148"/>
      <c r="Y317" s="143"/>
      <c r="Z317" s="143"/>
      <c r="AA317" s="143"/>
      <c r="AB317" s="143"/>
      <c r="AC317" s="143"/>
      <c r="AD317" s="143"/>
      <c r="AE317" s="143"/>
      <c r="AF317" s="143"/>
      <c r="AG317" s="143"/>
      <c r="AH317" s="143"/>
      <c r="AI317" s="143"/>
      <c r="AJ317" s="3"/>
      <c r="AK317" s="3"/>
      <c r="AL317" s="3"/>
    </row>
    <row r="318" spans="1:38">
      <c r="A318" s="48"/>
      <c r="B318" s="96"/>
      <c r="C318" s="96"/>
      <c r="D318" s="96"/>
      <c r="E318" s="96"/>
      <c r="F318" s="96"/>
      <c r="G318" s="96"/>
      <c r="H318" s="96"/>
      <c r="I318" s="96"/>
      <c r="J318" s="96"/>
      <c r="K318" s="96"/>
      <c r="L318" s="96"/>
      <c r="M318" s="96"/>
      <c r="N318" s="96"/>
      <c r="O318" s="96"/>
      <c r="P318" s="96"/>
      <c r="Q318" s="96"/>
      <c r="R318" s="96"/>
      <c r="S318" s="96"/>
      <c r="T318" s="96"/>
      <c r="U318" s="96"/>
      <c r="V318" s="96"/>
      <c r="W318" s="96"/>
      <c r="X318" s="96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132"/>
      <c r="AK318" s="132"/>
      <c r="AL318" s="132"/>
    </row>
    <row r="319" spans="1:38">
      <c r="A319" s="48"/>
      <c r="B319" s="148"/>
      <c r="C319" s="148"/>
      <c r="D319" s="148"/>
      <c r="E319" s="148"/>
      <c r="F319" s="148"/>
      <c r="G319" s="148"/>
      <c r="H319" s="148"/>
      <c r="I319" s="148"/>
      <c r="J319" s="148"/>
      <c r="K319" s="148"/>
      <c r="L319" s="148"/>
      <c r="M319" s="148"/>
      <c r="N319" s="148"/>
      <c r="O319" s="148"/>
      <c r="P319" s="148"/>
      <c r="Q319" s="148"/>
      <c r="R319" s="148"/>
      <c r="S319" s="148"/>
      <c r="T319" s="148"/>
      <c r="U319" s="148"/>
      <c r="V319" s="148"/>
      <c r="W319" s="148"/>
      <c r="X319" s="148"/>
      <c r="Y319" s="143"/>
      <c r="Z319" s="143"/>
      <c r="AA319" s="143"/>
      <c r="AB319" s="143"/>
      <c r="AC319" s="143"/>
      <c r="AD319" s="143"/>
      <c r="AE319" s="143"/>
      <c r="AF319" s="143"/>
      <c r="AG319" s="143"/>
      <c r="AH319" s="143"/>
      <c r="AI319" s="143"/>
      <c r="AJ319" s="3"/>
      <c r="AK319" s="3"/>
      <c r="AL319" s="3"/>
    </row>
    <row r="320" spans="1:38">
      <c r="A320" s="48"/>
      <c r="B320" s="96"/>
      <c r="C320" s="96"/>
      <c r="D320" s="96"/>
      <c r="E320" s="96"/>
      <c r="F320" s="96"/>
      <c r="G320" s="96"/>
      <c r="H320" s="96"/>
      <c r="I320" s="96"/>
      <c r="J320" s="96"/>
      <c r="K320" s="96"/>
      <c r="L320" s="96"/>
      <c r="M320" s="96"/>
      <c r="N320" s="96"/>
      <c r="O320" s="96"/>
      <c r="P320" s="96"/>
      <c r="Q320" s="96"/>
      <c r="R320" s="96"/>
      <c r="S320" s="96"/>
      <c r="T320" s="96"/>
      <c r="U320" s="96"/>
      <c r="V320" s="96"/>
      <c r="W320" s="96"/>
      <c r="X320" s="96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132"/>
      <c r="AK320" s="132"/>
      <c r="AL320" s="132"/>
    </row>
    <row r="321" spans="1:38">
      <c r="A321" s="48"/>
      <c r="B321" s="148"/>
      <c r="C321" s="148"/>
      <c r="D321" s="148"/>
      <c r="E321" s="148"/>
      <c r="F321" s="148"/>
      <c r="G321" s="148"/>
      <c r="H321" s="148"/>
      <c r="I321" s="148"/>
      <c r="J321" s="148"/>
      <c r="K321" s="148"/>
      <c r="L321" s="148"/>
      <c r="M321" s="148"/>
      <c r="N321" s="148"/>
      <c r="O321" s="148"/>
      <c r="P321" s="148"/>
      <c r="Q321" s="148"/>
      <c r="R321" s="148"/>
      <c r="S321" s="148"/>
      <c r="T321" s="148"/>
      <c r="U321" s="148"/>
      <c r="V321" s="148"/>
      <c r="W321" s="148"/>
      <c r="X321" s="148"/>
      <c r="Y321" s="143"/>
      <c r="Z321" s="143"/>
      <c r="AA321" s="143"/>
      <c r="AB321" s="143"/>
      <c r="AC321" s="143"/>
      <c r="AD321" s="143"/>
      <c r="AE321" s="143"/>
      <c r="AF321" s="143"/>
      <c r="AG321" s="143"/>
      <c r="AH321" s="143"/>
      <c r="AI321" s="143"/>
      <c r="AJ321" s="3"/>
      <c r="AK321" s="3"/>
      <c r="AL321" s="3"/>
    </row>
    <row r="322" spans="1:38">
      <c r="A322" s="48"/>
      <c r="B322" s="96"/>
      <c r="C322" s="96"/>
      <c r="D322" s="96"/>
      <c r="E322" s="96"/>
      <c r="F322" s="96"/>
      <c r="G322" s="96"/>
      <c r="H322" s="96"/>
      <c r="I322" s="96"/>
      <c r="J322" s="96"/>
      <c r="K322" s="96"/>
      <c r="L322" s="96"/>
      <c r="M322" s="96"/>
      <c r="N322" s="96"/>
      <c r="O322" s="96"/>
      <c r="P322" s="96"/>
      <c r="Q322" s="96"/>
      <c r="R322" s="96"/>
      <c r="S322" s="96"/>
      <c r="T322" s="96"/>
      <c r="U322" s="96"/>
      <c r="V322" s="96"/>
      <c r="W322" s="96"/>
      <c r="X322" s="96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132"/>
      <c r="AK322" s="132"/>
      <c r="AL322" s="132"/>
    </row>
    <row r="323" spans="1:38">
      <c r="A323" s="48"/>
      <c r="B323" s="148"/>
      <c r="C323" s="148"/>
      <c r="D323" s="148"/>
      <c r="E323" s="148"/>
      <c r="F323" s="148"/>
      <c r="G323" s="148"/>
      <c r="H323" s="148"/>
      <c r="I323" s="148"/>
      <c r="J323" s="148"/>
      <c r="K323" s="148"/>
      <c r="L323" s="148"/>
      <c r="M323" s="148"/>
      <c r="N323" s="148"/>
      <c r="O323" s="148"/>
      <c r="P323" s="148"/>
      <c r="Q323" s="148"/>
      <c r="R323" s="148"/>
      <c r="S323" s="148"/>
      <c r="T323" s="148"/>
      <c r="U323" s="148"/>
      <c r="V323" s="148"/>
      <c r="W323" s="148"/>
      <c r="X323" s="148"/>
      <c r="Y323" s="143"/>
      <c r="Z323" s="143"/>
      <c r="AA323" s="143"/>
      <c r="AB323" s="143"/>
      <c r="AC323" s="143"/>
      <c r="AD323" s="143"/>
      <c r="AE323" s="143"/>
      <c r="AF323" s="143"/>
      <c r="AG323" s="143"/>
      <c r="AH323" s="143"/>
      <c r="AI323" s="143"/>
      <c r="AJ323" s="3"/>
      <c r="AK323" s="3"/>
      <c r="AL323" s="3"/>
    </row>
    <row r="324" spans="1:38">
      <c r="A324" s="48"/>
      <c r="B324" s="96"/>
      <c r="C324" s="96"/>
      <c r="D324" s="96"/>
      <c r="E324" s="96"/>
      <c r="F324" s="96"/>
      <c r="G324" s="96"/>
      <c r="H324" s="96"/>
      <c r="I324" s="96"/>
      <c r="J324" s="96"/>
      <c r="K324" s="96"/>
      <c r="L324" s="96"/>
      <c r="M324" s="96"/>
      <c r="N324" s="96"/>
      <c r="O324" s="96"/>
      <c r="P324" s="96"/>
      <c r="Q324" s="96"/>
      <c r="R324" s="96"/>
      <c r="S324" s="96"/>
      <c r="T324" s="96"/>
      <c r="U324" s="96"/>
      <c r="V324" s="96"/>
      <c r="W324" s="96"/>
      <c r="X324" s="96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132"/>
      <c r="AK324" s="132"/>
      <c r="AL324" s="132"/>
    </row>
    <row r="325" spans="1:38">
      <c r="A325" s="48"/>
      <c r="B325" s="148"/>
      <c r="C325" s="148"/>
      <c r="D325" s="148"/>
      <c r="E325" s="148"/>
      <c r="F325" s="148"/>
      <c r="G325" s="148"/>
      <c r="H325" s="148"/>
      <c r="I325" s="148"/>
      <c r="J325" s="148"/>
      <c r="K325" s="148"/>
      <c r="L325" s="148"/>
      <c r="M325" s="148"/>
      <c r="N325" s="148"/>
      <c r="O325" s="148"/>
      <c r="P325" s="148"/>
      <c r="Q325" s="148"/>
      <c r="R325" s="148"/>
      <c r="S325" s="148"/>
      <c r="T325" s="148"/>
      <c r="U325" s="148"/>
      <c r="V325" s="148"/>
      <c r="W325" s="148"/>
      <c r="X325" s="148"/>
      <c r="Y325" s="143"/>
      <c r="Z325" s="143"/>
      <c r="AA325" s="143"/>
      <c r="AB325" s="143"/>
      <c r="AC325" s="143"/>
      <c r="AD325" s="143"/>
      <c r="AE325" s="143"/>
      <c r="AF325" s="143"/>
      <c r="AG325" s="143"/>
      <c r="AH325" s="143"/>
      <c r="AI325" s="143"/>
      <c r="AJ325" s="3"/>
      <c r="AK325" s="3"/>
      <c r="AL325" s="3"/>
    </row>
    <row r="326" spans="1:38">
      <c r="A326" s="48"/>
      <c r="B326" s="96"/>
      <c r="C326" s="96"/>
      <c r="D326" s="96"/>
      <c r="E326" s="96"/>
      <c r="F326" s="96"/>
      <c r="G326" s="96"/>
      <c r="H326" s="96"/>
      <c r="I326" s="96"/>
      <c r="J326" s="96"/>
      <c r="K326" s="96"/>
      <c r="L326" s="96"/>
      <c r="M326" s="96"/>
      <c r="N326" s="96"/>
      <c r="O326" s="96"/>
      <c r="P326" s="96"/>
      <c r="Q326" s="96"/>
      <c r="R326" s="96"/>
      <c r="S326" s="96"/>
      <c r="T326" s="96"/>
      <c r="U326" s="96"/>
      <c r="V326" s="96"/>
      <c r="W326" s="96"/>
      <c r="X326" s="96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132"/>
      <c r="AK326" s="132"/>
      <c r="AL326" s="132"/>
    </row>
    <row r="327" spans="1:38">
      <c r="A327" s="48"/>
      <c r="B327" s="148"/>
      <c r="C327" s="148"/>
      <c r="D327" s="148"/>
      <c r="E327" s="148"/>
      <c r="F327" s="148"/>
      <c r="G327" s="148"/>
      <c r="H327" s="148"/>
      <c r="I327" s="148"/>
      <c r="J327" s="148"/>
      <c r="K327" s="148"/>
      <c r="L327" s="148"/>
      <c r="M327" s="148"/>
      <c r="N327" s="148"/>
      <c r="O327" s="148"/>
      <c r="P327" s="148"/>
      <c r="Q327" s="148"/>
      <c r="R327" s="148"/>
      <c r="S327" s="148"/>
      <c r="T327" s="148"/>
      <c r="U327" s="148"/>
      <c r="V327" s="148"/>
      <c r="W327" s="148"/>
      <c r="X327" s="148"/>
      <c r="Y327" s="143"/>
      <c r="Z327" s="143"/>
      <c r="AA327" s="143"/>
      <c r="AB327" s="143"/>
      <c r="AC327" s="143"/>
      <c r="AD327" s="143"/>
      <c r="AE327" s="143"/>
      <c r="AF327" s="143"/>
      <c r="AG327" s="143"/>
      <c r="AH327" s="143"/>
      <c r="AI327" s="143"/>
      <c r="AJ327" s="3"/>
      <c r="AK327" s="3"/>
      <c r="AL327" s="3"/>
    </row>
    <row r="328" spans="1:38">
      <c r="A328" s="48"/>
      <c r="B328" s="96"/>
      <c r="C328" s="96"/>
      <c r="D328" s="96"/>
      <c r="E328" s="96"/>
      <c r="F328" s="96"/>
      <c r="G328" s="96"/>
      <c r="H328" s="96"/>
      <c r="I328" s="96"/>
      <c r="J328" s="96"/>
      <c r="K328" s="96"/>
      <c r="L328" s="96"/>
      <c r="M328" s="96"/>
      <c r="N328" s="96"/>
      <c r="O328" s="96"/>
      <c r="P328" s="96"/>
      <c r="Q328" s="96"/>
      <c r="R328" s="96"/>
      <c r="S328" s="96"/>
      <c r="T328" s="96"/>
      <c r="U328" s="96"/>
      <c r="V328" s="96"/>
      <c r="W328" s="96"/>
      <c r="X328" s="96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132"/>
      <c r="AK328" s="132"/>
      <c r="AL328" s="132"/>
    </row>
    <row r="329" spans="1:38">
      <c r="A329" s="48"/>
      <c r="B329" s="148"/>
      <c r="C329" s="148"/>
      <c r="D329" s="148"/>
      <c r="E329" s="148"/>
      <c r="F329" s="148"/>
      <c r="G329" s="148"/>
      <c r="H329" s="148"/>
      <c r="I329" s="148"/>
      <c r="J329" s="148"/>
      <c r="K329" s="148"/>
      <c r="L329" s="148"/>
      <c r="M329" s="148"/>
      <c r="N329" s="148"/>
      <c r="O329" s="148"/>
      <c r="P329" s="148"/>
      <c r="Q329" s="148"/>
      <c r="R329" s="148"/>
      <c r="S329" s="148"/>
      <c r="T329" s="148"/>
      <c r="U329" s="148"/>
      <c r="V329" s="148"/>
      <c r="W329" s="148"/>
      <c r="X329" s="148"/>
      <c r="Y329" s="143"/>
      <c r="Z329" s="143"/>
      <c r="AA329" s="143"/>
      <c r="AB329" s="143"/>
      <c r="AC329" s="143"/>
      <c r="AD329" s="143"/>
      <c r="AE329" s="143"/>
      <c r="AF329" s="143"/>
      <c r="AG329" s="143"/>
      <c r="AH329" s="143"/>
      <c r="AI329" s="143"/>
      <c r="AJ329" s="3"/>
      <c r="AK329" s="3"/>
      <c r="AL329" s="3"/>
    </row>
    <row r="330" spans="1:38">
      <c r="A330" s="48"/>
      <c r="B330" s="96"/>
      <c r="C330" s="96"/>
      <c r="D330" s="96"/>
      <c r="E330" s="96"/>
      <c r="F330" s="96"/>
      <c r="G330" s="96"/>
      <c r="H330" s="96"/>
      <c r="I330" s="96"/>
      <c r="J330" s="96"/>
      <c r="K330" s="96"/>
      <c r="L330" s="96"/>
      <c r="M330" s="96"/>
      <c r="N330" s="96"/>
      <c r="O330" s="96"/>
      <c r="P330" s="96"/>
      <c r="Q330" s="96"/>
      <c r="R330" s="96"/>
      <c r="S330" s="96"/>
      <c r="T330" s="96"/>
      <c r="U330" s="96"/>
      <c r="V330" s="96"/>
      <c r="W330" s="96"/>
      <c r="X330" s="96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132"/>
      <c r="AK330" s="132"/>
      <c r="AL330" s="132"/>
    </row>
    <row r="331" spans="1:38">
      <c r="A331" s="48"/>
      <c r="B331" s="148"/>
      <c r="C331" s="148"/>
      <c r="D331" s="148"/>
      <c r="E331" s="148"/>
      <c r="F331" s="148"/>
      <c r="G331" s="148"/>
      <c r="H331" s="148"/>
      <c r="I331" s="148"/>
      <c r="J331" s="148"/>
      <c r="K331" s="148"/>
      <c r="L331" s="148"/>
      <c r="M331" s="148"/>
      <c r="N331" s="148"/>
      <c r="O331" s="148"/>
      <c r="P331" s="148"/>
      <c r="Q331" s="148"/>
      <c r="R331" s="148"/>
      <c r="S331" s="148"/>
      <c r="T331" s="148"/>
      <c r="U331" s="148"/>
      <c r="V331" s="148"/>
      <c r="W331" s="148"/>
      <c r="X331" s="148"/>
      <c r="Y331" s="143"/>
      <c r="Z331" s="143"/>
      <c r="AA331" s="143"/>
      <c r="AB331" s="143"/>
      <c r="AC331" s="143"/>
      <c r="AD331" s="143"/>
      <c r="AE331" s="143"/>
      <c r="AF331" s="143"/>
      <c r="AG331" s="143"/>
      <c r="AH331" s="143"/>
      <c r="AI331" s="143"/>
      <c r="AJ331" s="3"/>
      <c r="AK331" s="3"/>
      <c r="AL331" s="3"/>
    </row>
    <row r="332" spans="1:38">
      <c r="A332" s="48"/>
      <c r="B332" s="96"/>
      <c r="C332" s="96"/>
      <c r="D332" s="96"/>
      <c r="E332" s="96"/>
      <c r="F332" s="96"/>
      <c r="G332" s="96"/>
      <c r="H332" s="96"/>
      <c r="I332" s="96"/>
      <c r="J332" s="96"/>
      <c r="K332" s="96"/>
      <c r="L332" s="96"/>
      <c r="M332" s="96"/>
      <c r="N332" s="96"/>
      <c r="O332" s="96"/>
      <c r="P332" s="96"/>
      <c r="Q332" s="96"/>
      <c r="R332" s="96"/>
      <c r="S332" s="96"/>
      <c r="T332" s="96"/>
      <c r="U332" s="96"/>
      <c r="V332" s="96"/>
      <c r="W332" s="96"/>
      <c r="X332" s="96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132"/>
      <c r="AK332" s="132"/>
      <c r="AL332" s="132"/>
    </row>
    <row r="333" spans="1:38">
      <c r="A333" s="48"/>
      <c r="B333" s="135"/>
      <c r="C333" s="135"/>
      <c r="D333" s="135"/>
      <c r="E333" s="135"/>
      <c r="F333" s="135"/>
      <c r="G333" s="135"/>
      <c r="H333" s="135"/>
      <c r="I333" s="135"/>
      <c r="J333" s="135"/>
      <c r="K333" s="135"/>
      <c r="L333" s="135"/>
      <c r="M333" s="135"/>
      <c r="N333" s="135"/>
      <c r="O333" s="135"/>
      <c r="P333" s="135"/>
      <c r="Q333" s="135"/>
      <c r="R333" s="135"/>
      <c r="S333" s="135"/>
      <c r="T333" s="135"/>
      <c r="U333" s="135"/>
      <c r="V333" s="135"/>
      <c r="W333" s="135"/>
      <c r="X333" s="135"/>
      <c r="Y333" s="132"/>
      <c r="Z333" s="132"/>
      <c r="AA333" s="132"/>
      <c r="AB333" s="132"/>
      <c r="AC333" s="132"/>
      <c r="AD333" s="132"/>
      <c r="AE333" s="132"/>
      <c r="AF333" s="132"/>
      <c r="AG333" s="132"/>
      <c r="AH333" s="132"/>
      <c r="AI333" s="132"/>
      <c r="AJ333" s="132"/>
      <c r="AK333" s="132"/>
      <c r="AL333" s="132"/>
    </row>
    <row r="334" spans="1:38">
      <c r="A334" s="48"/>
      <c r="B334" s="135"/>
      <c r="C334" s="135"/>
      <c r="D334" s="135"/>
      <c r="E334" s="135"/>
      <c r="F334" s="135"/>
      <c r="G334" s="135"/>
      <c r="H334" s="135"/>
      <c r="I334" s="135"/>
      <c r="J334" s="135"/>
      <c r="K334" s="135"/>
      <c r="L334" s="135"/>
      <c r="M334" s="135"/>
      <c r="N334" s="135"/>
      <c r="O334" s="135"/>
      <c r="P334" s="135"/>
      <c r="Q334" s="135"/>
      <c r="R334" s="135"/>
      <c r="S334" s="135"/>
      <c r="T334" s="135"/>
      <c r="U334" s="135"/>
      <c r="V334" s="135"/>
      <c r="W334" s="135"/>
      <c r="X334" s="135"/>
      <c r="Y334" s="132"/>
      <c r="Z334" s="132"/>
      <c r="AA334" s="132"/>
      <c r="AB334" s="132"/>
      <c r="AC334" s="132"/>
      <c r="AD334" s="132"/>
      <c r="AE334" s="132"/>
      <c r="AF334" s="132"/>
      <c r="AG334" s="132"/>
      <c r="AH334" s="132"/>
      <c r="AI334" s="132"/>
      <c r="AJ334" s="132"/>
      <c r="AK334" s="132"/>
      <c r="AL334" s="132"/>
    </row>
    <row r="335" spans="1:38">
      <c r="A335" s="48"/>
      <c r="B335" s="135"/>
      <c r="C335" s="135"/>
      <c r="D335" s="135"/>
      <c r="E335" s="135"/>
      <c r="F335" s="135"/>
      <c r="G335" s="135"/>
      <c r="H335" s="135"/>
      <c r="I335" s="135"/>
      <c r="J335" s="135"/>
      <c r="K335" s="135"/>
      <c r="L335" s="135"/>
      <c r="M335" s="135"/>
      <c r="N335" s="135"/>
      <c r="O335" s="135"/>
      <c r="P335" s="135"/>
      <c r="Q335" s="135"/>
      <c r="R335" s="135"/>
      <c r="S335" s="135"/>
      <c r="T335" s="135"/>
      <c r="U335" s="135"/>
      <c r="V335" s="135"/>
      <c r="W335" s="135"/>
      <c r="X335" s="135"/>
      <c r="Y335" s="132"/>
      <c r="Z335" s="132"/>
      <c r="AA335" s="132"/>
      <c r="AB335" s="132"/>
      <c r="AC335" s="132"/>
      <c r="AD335" s="132"/>
      <c r="AE335" s="132"/>
      <c r="AF335" s="132"/>
      <c r="AG335" s="132"/>
      <c r="AH335" s="132"/>
      <c r="AI335" s="132"/>
      <c r="AJ335" s="132"/>
      <c r="AK335" s="132"/>
      <c r="AL335" s="132"/>
    </row>
    <row r="336" spans="1:38">
      <c r="A336" s="48"/>
      <c r="B336" s="48"/>
      <c r="C336" s="48"/>
      <c r="D336" s="48"/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</row>
    <row r="337" spans="1:24">
      <c r="A337" s="48"/>
      <c r="B337" s="48"/>
      <c r="C337" s="48"/>
      <c r="D337" s="48"/>
      <c r="E337" s="48"/>
      <c r="F337" s="48"/>
      <c r="G337" s="48"/>
      <c r="H337" s="48"/>
      <c r="I337" s="48"/>
      <c r="J337" s="48"/>
      <c r="K337" s="48"/>
      <c r="L337" s="48"/>
      <c r="M337" s="48"/>
      <c r="N337" s="48"/>
      <c r="O337" s="48"/>
      <c r="P337" s="48"/>
      <c r="Q337" s="48"/>
      <c r="R337" s="48"/>
      <c r="S337" s="48"/>
      <c r="T337" s="48"/>
      <c r="U337" s="48"/>
      <c r="V337" s="48"/>
      <c r="W337" s="48"/>
      <c r="X337" s="48"/>
    </row>
    <row r="338" spans="1:24">
      <c r="A338" s="48"/>
      <c r="B338" s="48"/>
      <c r="C338" s="48"/>
      <c r="D338" s="48"/>
      <c r="E338" s="48"/>
      <c r="F338" s="48"/>
      <c r="G338" s="48"/>
      <c r="H338" s="48"/>
      <c r="I338" s="48"/>
      <c r="J338" s="48"/>
      <c r="K338" s="48"/>
      <c r="L338" s="48"/>
      <c r="M338" s="48"/>
      <c r="N338" s="48"/>
      <c r="O338" s="48"/>
      <c r="P338" s="48"/>
      <c r="Q338" s="48"/>
      <c r="R338" s="48"/>
      <c r="S338" s="48"/>
      <c r="T338" s="48"/>
      <c r="U338" s="48"/>
      <c r="V338" s="48"/>
      <c r="W338" s="48"/>
      <c r="X338" s="48"/>
    </row>
    <row r="339" spans="1:24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/>
      <c r="Q339" s="48"/>
      <c r="R339" s="48"/>
      <c r="S339" s="48"/>
      <c r="T339" s="48"/>
      <c r="U339" s="48"/>
      <c r="V339" s="48"/>
      <c r="W339" s="48"/>
      <c r="X339" s="48"/>
    </row>
    <row r="340" spans="1:24">
      <c r="A340" s="48"/>
      <c r="B340" s="48"/>
      <c r="C340" s="48"/>
      <c r="D340" s="48"/>
      <c r="E340" s="48"/>
      <c r="F340" s="48"/>
      <c r="G340" s="48"/>
      <c r="H340" s="48"/>
      <c r="I340" s="48"/>
      <c r="J340" s="48"/>
      <c r="K340" s="48"/>
      <c r="L340" s="48"/>
      <c r="M340" s="48"/>
      <c r="N340" s="48"/>
      <c r="O340" s="48"/>
      <c r="P340" s="48"/>
      <c r="Q340" s="48"/>
      <c r="R340" s="48"/>
      <c r="S340" s="48"/>
      <c r="T340" s="48"/>
      <c r="U340" s="48"/>
      <c r="V340" s="48"/>
      <c r="W340" s="48"/>
      <c r="X340" s="48"/>
    </row>
    <row r="341" spans="1:24">
      <c r="A341" s="48"/>
      <c r="B341" s="48"/>
      <c r="C341" s="48"/>
      <c r="D341" s="48"/>
      <c r="E341" s="48"/>
      <c r="F341" s="48"/>
      <c r="G341" s="48"/>
      <c r="H341" s="48"/>
      <c r="I341" s="48"/>
      <c r="J341" s="48"/>
      <c r="K341" s="48"/>
      <c r="L341" s="48"/>
      <c r="M341" s="48"/>
      <c r="N341" s="48"/>
      <c r="O341" s="48"/>
      <c r="P341" s="48"/>
      <c r="Q341" s="48"/>
      <c r="R341" s="48"/>
      <c r="S341" s="48"/>
      <c r="T341" s="48"/>
      <c r="U341" s="48"/>
      <c r="V341" s="48"/>
      <c r="W341" s="48"/>
      <c r="X341" s="48"/>
    </row>
    <row r="342" spans="1:24">
      <c r="A342" s="48"/>
      <c r="B342" s="48"/>
      <c r="C342" s="48"/>
      <c r="D342" s="48"/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</row>
    <row r="343" spans="1:24">
      <c r="A343" s="48"/>
      <c r="B343" s="48"/>
      <c r="C343" s="48"/>
      <c r="D343" s="48"/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</row>
  </sheetData>
  <mergeCells count="5">
    <mergeCell ref="P1:S1"/>
    <mergeCell ref="T1:W1"/>
    <mergeCell ref="L2:O2"/>
    <mergeCell ref="P2:S2"/>
    <mergeCell ref="T2:W2"/>
  </mergeCells>
  <phoneticPr fontId="14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honeticPr fontId="1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</vt:lpstr>
      <vt:lpstr>UK</vt:lpstr>
      <vt:lpstr>US</vt:lpstr>
      <vt:lpstr>Sweden</vt:lpstr>
      <vt:lpstr>Spain</vt:lpstr>
      <vt:lpstr>Portugal</vt:lpstr>
      <vt:lpstr>Norway</vt:lpstr>
      <vt:lpstr>Netherlands</vt:lpstr>
      <vt:lpstr>New Zealand</vt:lpstr>
      <vt:lpstr>blank</vt:lpstr>
      <vt:lpstr>Japan</vt:lpstr>
      <vt:lpstr>Sheet2</vt:lpstr>
      <vt:lpstr>Italy</vt:lpstr>
      <vt:lpstr>Ireland</vt:lpstr>
      <vt:lpstr>Hungary</vt:lpstr>
      <vt:lpstr>Greece</vt:lpstr>
      <vt:lpstr>Germany</vt:lpstr>
      <vt:lpstr>France</vt:lpstr>
      <vt:lpstr>Finland</vt:lpstr>
      <vt:lpstr>Denmark</vt:lpstr>
      <vt:lpstr>Canada</vt:lpstr>
      <vt:lpstr>Belgium</vt:lpstr>
      <vt:lpstr>Austria</vt:lpstr>
      <vt:lpstr>Australia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Carmen Reinhart</dc:creator>
  <cp:lastModifiedBy>Carmen Reinhart</cp:lastModifiedBy>
  <dcterms:created xsi:type="dcterms:W3CDTF">2009-11-22T01:10:34Z</dcterms:created>
  <dcterms:modified xsi:type="dcterms:W3CDTF">2009-12-29T21:32:12Z</dcterms:modified>
</cp:coreProperties>
</file>