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3e6a0c836e0e42/Desktop/ISI Statistical Finance Project File/"/>
    </mc:Choice>
  </mc:AlternateContent>
  <xr:revisionPtr revIDLastSave="1227" documentId="8_{C60A47FF-A2F7-4B9B-92BD-5FEE80596302}" xr6:coauthVersionLast="47" xr6:coauthVersionMax="47" xr10:uidLastSave="{7852654D-1A6A-4DFF-8F25-93305AD47791}"/>
  <bookViews>
    <workbookView xWindow="-108" yWindow="-108" windowWidth="23256" windowHeight="12456" xr2:uid="{17FDF348-78CA-4B3F-96C0-935B2CAC1439}"/>
  </bookViews>
  <sheets>
    <sheet name="CALCULATION AND OBSERVATION SHE" sheetId="1" r:id="rId1"/>
  </sheets>
  <definedNames>
    <definedName name="solver_adj" localSheetId="0" hidden="1">'CALCULATION AND OBSERVATION SHE'!$M$39:$M$42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'CALCULATION AND OBSERVATION SHE'!$M$43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'CALCULATION AND OBSERVATION SHE'!$M$49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1" l="1"/>
  <c r="M28" i="1" a="1"/>
  <c r="M28" i="1" s="1"/>
  <c r="M43" i="1"/>
  <c r="M11" i="1"/>
  <c r="G4" i="1"/>
  <c r="Y12" i="1"/>
  <c r="Y11" i="1"/>
  <c r="X11" i="1"/>
  <c r="Y10" i="1"/>
  <c r="X10" i="1"/>
  <c r="W10" i="1"/>
  <c r="M25" i="1" l="1"/>
  <c r="G5" i="1" l="1"/>
  <c r="H5" i="1"/>
  <c r="I5" i="1"/>
  <c r="J5" i="1"/>
  <c r="G6" i="1"/>
  <c r="H6" i="1"/>
  <c r="I6" i="1"/>
  <c r="J6" i="1"/>
  <c r="G7" i="1"/>
  <c r="H7" i="1"/>
  <c r="I7" i="1"/>
  <c r="J7" i="1"/>
  <c r="G8" i="1"/>
  <c r="H8" i="1"/>
  <c r="N6" i="1" s="1"/>
  <c r="I8" i="1"/>
  <c r="O4" i="1" s="1"/>
  <c r="O6" i="1" s="1"/>
  <c r="J8" i="1"/>
  <c r="P3" i="1" s="1"/>
  <c r="P5" i="1" s="1"/>
  <c r="T6" i="1" s="1"/>
  <c r="G9" i="1"/>
  <c r="H9" i="1"/>
  <c r="I9" i="1"/>
  <c r="J9" i="1"/>
  <c r="G10" i="1"/>
  <c r="H10" i="1"/>
  <c r="I10" i="1"/>
  <c r="J10" i="1"/>
  <c r="G11" i="1"/>
  <c r="H11" i="1"/>
  <c r="I11" i="1"/>
  <c r="J11" i="1"/>
  <c r="G12" i="1"/>
  <c r="H12" i="1"/>
  <c r="I12" i="1"/>
  <c r="J12" i="1"/>
  <c r="G13" i="1"/>
  <c r="H13" i="1"/>
  <c r="I13" i="1"/>
  <c r="J13" i="1"/>
  <c r="G14" i="1"/>
  <c r="H14" i="1"/>
  <c r="I14" i="1"/>
  <c r="J14" i="1"/>
  <c r="G15" i="1"/>
  <c r="H15" i="1"/>
  <c r="I15" i="1"/>
  <c r="J15" i="1"/>
  <c r="G16" i="1"/>
  <c r="H16" i="1"/>
  <c r="I16" i="1"/>
  <c r="J16" i="1"/>
  <c r="G17" i="1"/>
  <c r="H17" i="1"/>
  <c r="I17" i="1"/>
  <c r="J17" i="1"/>
  <c r="G18" i="1"/>
  <c r="H18" i="1"/>
  <c r="I18" i="1"/>
  <c r="J18" i="1"/>
  <c r="G19" i="1"/>
  <c r="H19" i="1"/>
  <c r="I19" i="1"/>
  <c r="J19" i="1"/>
  <c r="G20" i="1"/>
  <c r="H20" i="1"/>
  <c r="I20" i="1"/>
  <c r="J20" i="1"/>
  <c r="G21" i="1"/>
  <c r="H21" i="1"/>
  <c r="I21" i="1"/>
  <c r="J21" i="1"/>
  <c r="G22" i="1"/>
  <c r="H22" i="1"/>
  <c r="I22" i="1"/>
  <c r="J22" i="1"/>
  <c r="G23" i="1"/>
  <c r="H23" i="1"/>
  <c r="I23" i="1"/>
  <c r="J23" i="1"/>
  <c r="G24" i="1"/>
  <c r="H24" i="1"/>
  <c r="I24" i="1"/>
  <c r="J24" i="1"/>
  <c r="G25" i="1"/>
  <c r="H25" i="1"/>
  <c r="I25" i="1"/>
  <c r="J25" i="1"/>
  <c r="G26" i="1"/>
  <c r="H26" i="1"/>
  <c r="I26" i="1"/>
  <c r="J26" i="1"/>
  <c r="G27" i="1"/>
  <c r="H27" i="1"/>
  <c r="I27" i="1"/>
  <c r="J27" i="1"/>
  <c r="G28" i="1"/>
  <c r="H28" i="1"/>
  <c r="I28" i="1"/>
  <c r="J28" i="1"/>
  <c r="G29" i="1"/>
  <c r="H29" i="1"/>
  <c r="I29" i="1"/>
  <c r="J29" i="1"/>
  <c r="G30" i="1"/>
  <c r="H30" i="1"/>
  <c r="I30" i="1"/>
  <c r="J30" i="1"/>
  <c r="G31" i="1"/>
  <c r="H31" i="1"/>
  <c r="I31" i="1"/>
  <c r="J31" i="1"/>
  <c r="G32" i="1"/>
  <c r="H32" i="1"/>
  <c r="I32" i="1"/>
  <c r="J32" i="1"/>
  <c r="G33" i="1"/>
  <c r="H33" i="1"/>
  <c r="I33" i="1"/>
  <c r="J33" i="1"/>
  <c r="G34" i="1"/>
  <c r="H34" i="1"/>
  <c r="I34" i="1"/>
  <c r="J34" i="1"/>
  <c r="G35" i="1"/>
  <c r="H35" i="1"/>
  <c r="I35" i="1"/>
  <c r="J35" i="1"/>
  <c r="G36" i="1"/>
  <c r="H36" i="1"/>
  <c r="I36" i="1"/>
  <c r="J36" i="1"/>
  <c r="G37" i="1"/>
  <c r="H37" i="1"/>
  <c r="I37" i="1"/>
  <c r="J37" i="1"/>
  <c r="G38" i="1"/>
  <c r="H38" i="1"/>
  <c r="I38" i="1"/>
  <c r="J38" i="1"/>
  <c r="G39" i="1"/>
  <c r="H39" i="1"/>
  <c r="I39" i="1"/>
  <c r="J39" i="1"/>
  <c r="G40" i="1"/>
  <c r="H40" i="1"/>
  <c r="I40" i="1"/>
  <c r="J40" i="1"/>
  <c r="G41" i="1"/>
  <c r="H41" i="1"/>
  <c r="I41" i="1"/>
  <c r="J41" i="1"/>
  <c r="G42" i="1"/>
  <c r="H42" i="1"/>
  <c r="I42" i="1"/>
  <c r="J42" i="1"/>
  <c r="G43" i="1"/>
  <c r="H43" i="1"/>
  <c r="I43" i="1"/>
  <c r="J43" i="1"/>
  <c r="G44" i="1"/>
  <c r="H44" i="1"/>
  <c r="I44" i="1"/>
  <c r="J44" i="1"/>
  <c r="G45" i="1"/>
  <c r="H45" i="1"/>
  <c r="I45" i="1"/>
  <c r="J45" i="1"/>
  <c r="G46" i="1"/>
  <c r="H46" i="1"/>
  <c r="I46" i="1"/>
  <c r="J46" i="1"/>
  <c r="G47" i="1"/>
  <c r="H47" i="1"/>
  <c r="I47" i="1"/>
  <c r="J47" i="1"/>
  <c r="G48" i="1"/>
  <c r="H48" i="1"/>
  <c r="I48" i="1"/>
  <c r="J48" i="1"/>
  <c r="G49" i="1"/>
  <c r="H49" i="1"/>
  <c r="I49" i="1"/>
  <c r="J49" i="1"/>
  <c r="G50" i="1"/>
  <c r="H50" i="1"/>
  <c r="I50" i="1"/>
  <c r="J50" i="1"/>
  <c r="G51" i="1"/>
  <c r="H51" i="1"/>
  <c r="I51" i="1"/>
  <c r="J51" i="1"/>
  <c r="G52" i="1"/>
  <c r="H52" i="1"/>
  <c r="I52" i="1"/>
  <c r="J52" i="1"/>
  <c r="G53" i="1"/>
  <c r="H53" i="1"/>
  <c r="I53" i="1"/>
  <c r="J53" i="1"/>
  <c r="G54" i="1"/>
  <c r="H54" i="1"/>
  <c r="I54" i="1"/>
  <c r="J54" i="1"/>
  <c r="G55" i="1"/>
  <c r="H55" i="1"/>
  <c r="I55" i="1"/>
  <c r="J55" i="1"/>
  <c r="G56" i="1"/>
  <c r="H56" i="1"/>
  <c r="I56" i="1"/>
  <c r="J56" i="1"/>
  <c r="G57" i="1"/>
  <c r="H57" i="1"/>
  <c r="I57" i="1"/>
  <c r="J57" i="1"/>
  <c r="G58" i="1"/>
  <c r="H58" i="1"/>
  <c r="I58" i="1"/>
  <c r="J58" i="1"/>
  <c r="G59" i="1"/>
  <c r="H59" i="1"/>
  <c r="I59" i="1"/>
  <c r="J59" i="1"/>
  <c r="G60" i="1"/>
  <c r="H60" i="1"/>
  <c r="I60" i="1"/>
  <c r="J60" i="1"/>
  <c r="G61" i="1"/>
  <c r="H61" i="1"/>
  <c r="I61" i="1"/>
  <c r="J61" i="1"/>
  <c r="G62" i="1"/>
  <c r="H62" i="1"/>
  <c r="I62" i="1"/>
  <c r="J62" i="1"/>
  <c r="H4" i="1"/>
  <c r="I4" i="1"/>
  <c r="J4" i="1"/>
  <c r="P14" i="1" l="1"/>
  <c r="P12" i="1"/>
  <c r="N14" i="1" s="1"/>
  <c r="O12" i="1"/>
  <c r="N13" i="1" s="1"/>
  <c r="N12" i="1"/>
  <c r="M4" i="1"/>
  <c r="M6" i="1" s="1"/>
  <c r="M3" i="1"/>
  <c r="M5" i="1" s="1"/>
  <c r="T3" i="1" s="1"/>
  <c r="O11" i="1"/>
  <c r="M13" i="1" s="1"/>
  <c r="P11" i="1"/>
  <c r="M14" i="1" s="1"/>
  <c r="N11" i="1"/>
  <c r="M12" i="1" s="1"/>
  <c r="O3" i="1"/>
  <c r="O5" i="1" s="1"/>
  <c r="T5" i="1" s="1"/>
  <c r="P4" i="1"/>
  <c r="P6" i="1" s="1"/>
  <c r="O13" i="1"/>
  <c r="P13" i="1"/>
  <c r="O14" i="1" s="1"/>
  <c r="N3" i="1"/>
  <c r="N5" i="1" s="1"/>
  <c r="T4" i="1" s="1"/>
  <c r="M46" i="1" l="1" a="1"/>
  <c r="M46" i="1" s="1"/>
  <c r="M29" i="1" a="1"/>
  <c r="M29" i="1" s="1"/>
  <c r="P75" i="1" s="1"/>
  <c r="M47" i="1" a="1"/>
  <c r="M47" i="1" s="1"/>
  <c r="P76" i="1" s="1"/>
  <c r="M31" i="1" l="1"/>
  <c r="Q75" i="1" s="1"/>
  <c r="O75" i="1"/>
  <c r="M49" i="1"/>
  <c r="Q76" i="1" s="1"/>
  <c r="O7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<sst xmlns="http://schemas.openxmlformats.org/spreadsheetml/2006/main" count="70" uniqueCount="23">
  <si>
    <t>Date</t>
  </si>
  <si>
    <t>AAPL</t>
  </si>
  <si>
    <t>AMZN</t>
  </si>
  <si>
    <t>GOOG</t>
  </si>
  <si>
    <t>MSFT</t>
  </si>
  <si>
    <t>Average Monthly Return</t>
  </si>
  <si>
    <t>Monthly Variance</t>
  </si>
  <si>
    <t>Average Annual Return</t>
  </si>
  <si>
    <t>Annual Variance</t>
  </si>
  <si>
    <t>VARIANCE-COVARIANCE MATRIX</t>
  </si>
  <si>
    <t>RETURNS</t>
  </si>
  <si>
    <t>EQUALLY-WEIGHTED PORTFOLIO</t>
  </si>
  <si>
    <t>Weights</t>
  </si>
  <si>
    <t>Sum</t>
  </si>
  <si>
    <t>Expected Return</t>
  </si>
  <si>
    <t>Standard Deviation</t>
  </si>
  <si>
    <t>Risk Free Rate</t>
  </si>
  <si>
    <t>Sharpe Ratio</t>
  </si>
  <si>
    <t>OPTIMAL RISKY PORTFOLIO</t>
  </si>
  <si>
    <t>ASSET</t>
  </si>
  <si>
    <t>RETURN</t>
  </si>
  <si>
    <t>MONTHLY CLOSE PRICE</t>
  </si>
  <si>
    <t>CORRELATION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</si>
</sst>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5" borderId="0" applyNumberFormat="0" applyBorder="0" applyAlignment="0" applyProtection="0"/>
  </cellStyleXfs>
  <cellXfs count="88">
    <xf numFmtId="0" fontId="0" fillId="0" borderId="0" xfId="0"/>
    <xf numFmtId="14" fontId="0" fillId="0" borderId="0" xfId="0" applyNumberFormat="1"/>
    <xf numFmtId="10" fontId="0" fillId="0" borderId="0" xfId="0" applyNumberForma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/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5" fillId="4" borderId="29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0" borderId="31" xfId="0" applyBorder="1"/>
    <xf numFmtId="10" fontId="0" fillId="0" borderId="5" xfId="0" applyNumberFormat="1" applyBorder="1" applyAlignment="1">
      <alignment horizontal="center"/>
    </xf>
    <xf numFmtId="10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1" fillId="6" borderId="6" xfId="0" applyFont="1" applyFill="1" applyBorder="1"/>
    <xf numFmtId="0" fontId="1" fillId="6" borderId="6" xfId="0" applyFont="1" applyFill="1" applyBorder="1" applyAlignment="1">
      <alignment horizontal="center"/>
    </xf>
    <xf numFmtId="0" fontId="1" fillId="6" borderId="16" xfId="0" applyFont="1" applyFill="1" applyBorder="1" applyAlignment="1">
      <alignment horizontal="center"/>
    </xf>
    <xf numFmtId="10" fontId="0" fillId="7" borderId="20" xfId="0" applyNumberFormat="1" applyFill="1" applyBorder="1" applyAlignment="1">
      <alignment horizontal="center"/>
    </xf>
    <xf numFmtId="10" fontId="0" fillId="7" borderId="13" xfId="0" applyNumberFormat="1" applyFill="1" applyBorder="1" applyAlignment="1">
      <alignment horizontal="center"/>
    </xf>
    <xf numFmtId="164" fontId="0" fillId="7" borderId="14" xfId="0" applyNumberFormat="1" applyFill="1" applyBorder="1" applyAlignment="1">
      <alignment horizontal="center"/>
    </xf>
    <xf numFmtId="165" fontId="0" fillId="0" borderId="4" xfId="0" applyNumberFormat="1" applyBorder="1"/>
    <xf numFmtId="0" fontId="0" fillId="0" borderId="32" xfId="0" applyBorder="1"/>
    <xf numFmtId="0" fontId="0" fillId="0" borderId="35" xfId="0" applyBorder="1"/>
    <xf numFmtId="0" fontId="1" fillId="0" borderId="32" xfId="0" applyFont="1" applyBorder="1" applyAlignment="1">
      <alignment horizontal="center"/>
    </xf>
    <xf numFmtId="0" fontId="0" fillId="0" borderId="33" xfId="0" applyBorder="1"/>
    <xf numFmtId="0" fontId="0" fillId="0" borderId="36" xfId="0" applyBorder="1"/>
    <xf numFmtId="0" fontId="1" fillId="0" borderId="32" xfId="0" applyFont="1" applyBorder="1"/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/>
    <xf numFmtId="0" fontId="1" fillId="0" borderId="7" xfId="0" applyFont="1" applyBorder="1" applyAlignment="1">
      <alignment horizontal="center"/>
    </xf>
    <xf numFmtId="0" fontId="1" fillId="5" borderId="5" xfId="1" applyFont="1" applyBorder="1" applyAlignment="1">
      <alignment horizontal="center"/>
    </xf>
    <xf numFmtId="0" fontId="1" fillId="5" borderId="38" xfId="1" applyFont="1" applyBorder="1" applyAlignment="1">
      <alignment horizontal="center"/>
    </xf>
    <xf numFmtId="0" fontId="1" fillId="5" borderId="17" xfId="1" applyFont="1" applyBorder="1" applyAlignment="1">
      <alignment horizontal="center"/>
    </xf>
    <xf numFmtId="0" fontId="1" fillId="5" borderId="37" xfId="1" applyFont="1" applyBorder="1" applyAlignment="1">
      <alignment horizontal="center"/>
    </xf>
    <xf numFmtId="0" fontId="0" fillId="0" borderId="34" xfId="0" applyBorder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0" borderId="10" xfId="0" applyFont="1" applyBorder="1"/>
    <xf numFmtId="0" fontId="1" fillId="0" borderId="12" xfId="0" applyFont="1" applyBorder="1"/>
    <xf numFmtId="10" fontId="0" fillId="0" borderId="11" xfId="0" applyNumberFormat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0" fontId="1" fillId="0" borderId="35" xfId="0" applyNumberFormat="1" applyFont="1" applyBorder="1"/>
    <xf numFmtId="0" fontId="1" fillId="0" borderId="35" xfId="0" applyFont="1" applyBorder="1"/>
    <xf numFmtId="10" fontId="0" fillId="0" borderId="35" xfId="0" applyNumberFormat="1" applyBorder="1"/>
    <xf numFmtId="10" fontId="0" fillId="0" borderId="36" xfId="0" applyNumberFormat="1" applyBorder="1"/>
    <xf numFmtId="0" fontId="1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10" fontId="0" fillId="9" borderId="5" xfId="0" applyNumberFormat="1" applyFill="1" applyBorder="1" applyAlignment="1">
      <alignment horizontal="center"/>
    </xf>
    <xf numFmtId="10" fontId="0" fillId="9" borderId="13" xfId="0" applyNumberFormat="1" applyFill="1" applyBorder="1" applyAlignment="1">
      <alignment horizontal="center"/>
    </xf>
  </cellXfs>
  <cellStyles count="2">
    <cellStyle name="40% - Accent2" xfId="1" builtinId="35"/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</border>
    </dxf>
    <dxf>
      <alignment horizontal="center" vertical="bottom" textRotation="0" wrapText="0" indent="0" justifyLastLine="0" shrinkToFit="0" readingOrder="0"/>
    </dxf>
    <dxf>
      <numFmt numFmtId="166" formatCode="0.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8BDD-4150-94EE-B0F2A3F1B93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8BDD-4150-94EE-B0F2A3F1B93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8BDD-4150-94EE-B0F2A3F1B93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8BDD-4150-94EE-B0F2A3F1B93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'CALCULATION AND OBSERVATION SHE'!$L$21:$L$24</c:f>
              <c:strCache>
                <c:ptCount val="4"/>
                <c:pt idx="0">
                  <c:v>AAPL</c:v>
                </c:pt>
                <c:pt idx="1">
                  <c:v>AMZN</c:v>
                </c:pt>
                <c:pt idx="2">
                  <c:v>GOOG</c:v>
                </c:pt>
                <c:pt idx="3">
                  <c:v>MSFT</c:v>
                </c:pt>
              </c:strCache>
            </c:strRef>
          </c:cat>
          <c:val>
            <c:numRef>
              <c:f>'CALCULATION AND OBSERVATION SHE'!$M$21:$M$24</c:f>
              <c:numCache>
                <c:formatCode>General</c:formatCode>
                <c:ptCount val="4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F6-4F6B-99EB-5C5F3279456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F1AA-41AF-936B-9F3E6F1F818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F1AA-41AF-936B-9F3E6F1F818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F1AA-41AF-936B-9F3E6F1F818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F1AA-41AF-936B-9F3E6F1F818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'CALCULATION AND OBSERVATION SHE'!$L$39:$L$42</c:f>
              <c:strCache>
                <c:ptCount val="4"/>
                <c:pt idx="0">
                  <c:v>AAPL</c:v>
                </c:pt>
                <c:pt idx="1">
                  <c:v>AMZN</c:v>
                </c:pt>
                <c:pt idx="2">
                  <c:v>GOOG</c:v>
                </c:pt>
                <c:pt idx="3">
                  <c:v>MSFT</c:v>
                </c:pt>
              </c:strCache>
            </c:strRef>
          </c:cat>
          <c:val>
            <c:numRef>
              <c:f>'CALCULATION AND OBSERVATION SHE'!$M$39:$M$42</c:f>
              <c:numCache>
                <c:formatCode>General</c:formatCode>
                <c:ptCount val="4"/>
                <c:pt idx="0">
                  <c:v>0.32816370373280357</c:v>
                </c:pt>
                <c:pt idx="1">
                  <c:v>0</c:v>
                </c:pt>
                <c:pt idx="2">
                  <c:v>0.17891223845645257</c:v>
                </c:pt>
                <c:pt idx="3">
                  <c:v>0.49292405781074383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C2-4822-B2E9-1A2E9CFF20D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cap="none" baseline="0">
                <a:solidFill>
                  <a:sysClr val="window" lastClr="FFFFFF">
                    <a:lumMod val="8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1" u="sng" kern="100" dirty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Graph showing Monthly Close price fluctuations of all four stocks 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" lastClr="FFFFFF">
                    <a:lumMod val="85000"/>
                  </a:sysClr>
                </a:solidFill>
              </a:defRPr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cap="none" baseline="0">
              <a:solidFill>
                <a:sysClr val="window" lastClr="FFFFFF">
                  <a:lumMod val="8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'CALCULATION AND OBSERVATION SHE'!$B$2</c:f>
              <c:strCache>
                <c:ptCount val="1"/>
                <c:pt idx="0">
                  <c:v>AAPL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'CALCULATION AND OBSERVATION SHE'!$A$3:$A$62</c:f>
              <c:numCache>
                <c:formatCode>m/d/yyyy</c:formatCode>
                <c:ptCount val="60"/>
                <c:pt idx="0">
                  <c:v>43586</c:v>
                </c:pt>
                <c:pt idx="1">
                  <c:v>43617</c:v>
                </c:pt>
                <c:pt idx="2">
                  <c:v>43647</c:v>
                </c:pt>
                <c:pt idx="3">
                  <c:v>43678</c:v>
                </c:pt>
                <c:pt idx="4">
                  <c:v>43709</c:v>
                </c:pt>
                <c:pt idx="5">
                  <c:v>43739</c:v>
                </c:pt>
                <c:pt idx="6">
                  <c:v>43770</c:v>
                </c:pt>
                <c:pt idx="7">
                  <c:v>43800</c:v>
                </c:pt>
                <c:pt idx="8">
                  <c:v>43831</c:v>
                </c:pt>
                <c:pt idx="9">
                  <c:v>43862</c:v>
                </c:pt>
                <c:pt idx="10">
                  <c:v>43891</c:v>
                </c:pt>
                <c:pt idx="11">
                  <c:v>43922</c:v>
                </c:pt>
                <c:pt idx="12">
                  <c:v>43952</c:v>
                </c:pt>
                <c:pt idx="13">
                  <c:v>43983</c:v>
                </c:pt>
                <c:pt idx="14">
                  <c:v>44013</c:v>
                </c:pt>
                <c:pt idx="15">
                  <c:v>44044</c:v>
                </c:pt>
                <c:pt idx="16">
                  <c:v>44075</c:v>
                </c:pt>
                <c:pt idx="17">
                  <c:v>44105</c:v>
                </c:pt>
                <c:pt idx="18">
                  <c:v>44136</c:v>
                </c:pt>
                <c:pt idx="19">
                  <c:v>44166</c:v>
                </c:pt>
                <c:pt idx="20">
                  <c:v>44197</c:v>
                </c:pt>
                <c:pt idx="21">
                  <c:v>44228</c:v>
                </c:pt>
                <c:pt idx="22">
                  <c:v>44256</c:v>
                </c:pt>
                <c:pt idx="23">
                  <c:v>44287</c:v>
                </c:pt>
                <c:pt idx="24">
                  <c:v>44317</c:v>
                </c:pt>
                <c:pt idx="25">
                  <c:v>44348</c:v>
                </c:pt>
                <c:pt idx="26">
                  <c:v>44378</c:v>
                </c:pt>
                <c:pt idx="27">
                  <c:v>44409</c:v>
                </c:pt>
                <c:pt idx="28">
                  <c:v>44440</c:v>
                </c:pt>
                <c:pt idx="29">
                  <c:v>44470</c:v>
                </c:pt>
                <c:pt idx="30">
                  <c:v>44501</c:v>
                </c:pt>
                <c:pt idx="31">
                  <c:v>44531</c:v>
                </c:pt>
                <c:pt idx="32">
                  <c:v>44562</c:v>
                </c:pt>
                <c:pt idx="33">
                  <c:v>44593</c:v>
                </c:pt>
                <c:pt idx="34">
                  <c:v>44621</c:v>
                </c:pt>
                <c:pt idx="35">
                  <c:v>44652</c:v>
                </c:pt>
                <c:pt idx="36">
                  <c:v>44682</c:v>
                </c:pt>
                <c:pt idx="37">
                  <c:v>44713</c:v>
                </c:pt>
                <c:pt idx="38">
                  <c:v>44743</c:v>
                </c:pt>
                <c:pt idx="39">
                  <c:v>44774</c:v>
                </c:pt>
                <c:pt idx="40">
                  <c:v>44805</c:v>
                </c:pt>
                <c:pt idx="41">
                  <c:v>44835</c:v>
                </c:pt>
                <c:pt idx="42">
                  <c:v>44866</c:v>
                </c:pt>
                <c:pt idx="43">
                  <c:v>44896</c:v>
                </c:pt>
                <c:pt idx="44">
                  <c:v>44927</c:v>
                </c:pt>
                <c:pt idx="45">
                  <c:v>44958</c:v>
                </c:pt>
                <c:pt idx="46">
                  <c:v>44986</c:v>
                </c:pt>
                <c:pt idx="47">
                  <c:v>45017</c:v>
                </c:pt>
                <c:pt idx="48">
                  <c:v>45047</c:v>
                </c:pt>
                <c:pt idx="49">
                  <c:v>45078</c:v>
                </c:pt>
                <c:pt idx="50">
                  <c:v>45108</c:v>
                </c:pt>
                <c:pt idx="51">
                  <c:v>45139</c:v>
                </c:pt>
                <c:pt idx="52">
                  <c:v>45170</c:v>
                </c:pt>
                <c:pt idx="53">
                  <c:v>45200</c:v>
                </c:pt>
                <c:pt idx="54">
                  <c:v>45231</c:v>
                </c:pt>
                <c:pt idx="55">
                  <c:v>45261</c:v>
                </c:pt>
                <c:pt idx="56">
                  <c:v>45292</c:v>
                </c:pt>
                <c:pt idx="57">
                  <c:v>45323</c:v>
                </c:pt>
                <c:pt idx="58">
                  <c:v>45352</c:v>
                </c:pt>
                <c:pt idx="59">
                  <c:v>45383</c:v>
                </c:pt>
              </c:numCache>
            </c:numRef>
          </c:cat>
          <c:val>
            <c:numRef>
              <c:f>'CALCULATION AND OBSERVATION SHE'!$B$3:$B$62</c:f>
              <c:numCache>
                <c:formatCode>General</c:formatCode>
                <c:ptCount val="60"/>
                <c:pt idx="0">
                  <c:v>43.767502</c:v>
                </c:pt>
                <c:pt idx="1">
                  <c:v>49.48</c:v>
                </c:pt>
                <c:pt idx="2">
                  <c:v>53.259998000000003</c:v>
                </c:pt>
                <c:pt idx="3">
                  <c:v>52.185001</c:v>
                </c:pt>
                <c:pt idx="4">
                  <c:v>55.9925</c:v>
                </c:pt>
                <c:pt idx="5">
                  <c:v>62.189999</c:v>
                </c:pt>
                <c:pt idx="6">
                  <c:v>66.8125</c:v>
                </c:pt>
                <c:pt idx="7">
                  <c:v>73.412497999999999</c:v>
                </c:pt>
                <c:pt idx="8">
                  <c:v>77.377502000000007</c:v>
                </c:pt>
                <c:pt idx="9">
                  <c:v>68.339995999999999</c:v>
                </c:pt>
                <c:pt idx="10">
                  <c:v>63.572498000000003</c:v>
                </c:pt>
                <c:pt idx="11">
                  <c:v>73.449996999999996</c:v>
                </c:pt>
                <c:pt idx="12">
                  <c:v>79.485000999999997</c:v>
                </c:pt>
                <c:pt idx="13">
                  <c:v>91.199996999999996</c:v>
                </c:pt>
                <c:pt idx="14">
                  <c:v>106.260002</c:v>
                </c:pt>
                <c:pt idx="15">
                  <c:v>129.03999300000001</c:v>
                </c:pt>
                <c:pt idx="16">
                  <c:v>115.80999799999999</c:v>
                </c:pt>
                <c:pt idx="17">
                  <c:v>108.860001</c:v>
                </c:pt>
                <c:pt idx="18">
                  <c:v>119.050003</c:v>
                </c:pt>
                <c:pt idx="19">
                  <c:v>132.69000199999999</c:v>
                </c:pt>
                <c:pt idx="20">
                  <c:v>131.96000699999999</c:v>
                </c:pt>
                <c:pt idx="21">
                  <c:v>121.260002</c:v>
                </c:pt>
                <c:pt idx="22">
                  <c:v>122.150002</c:v>
                </c:pt>
                <c:pt idx="23">
                  <c:v>131.46000699999999</c:v>
                </c:pt>
                <c:pt idx="24">
                  <c:v>124.610001</c:v>
                </c:pt>
                <c:pt idx="25">
                  <c:v>136.96000699999999</c:v>
                </c:pt>
                <c:pt idx="26">
                  <c:v>145.86000100000001</c:v>
                </c:pt>
                <c:pt idx="27">
                  <c:v>151.83000200000001</c:v>
                </c:pt>
                <c:pt idx="28">
                  <c:v>141.5</c:v>
                </c:pt>
                <c:pt idx="29">
                  <c:v>149.800003</c:v>
                </c:pt>
                <c:pt idx="30">
                  <c:v>165.300003</c:v>
                </c:pt>
                <c:pt idx="31">
                  <c:v>177.570007</c:v>
                </c:pt>
                <c:pt idx="32">
                  <c:v>174.779999</c:v>
                </c:pt>
                <c:pt idx="33">
                  <c:v>165.11999499999999</c:v>
                </c:pt>
                <c:pt idx="34">
                  <c:v>174.61000100000001</c:v>
                </c:pt>
                <c:pt idx="35">
                  <c:v>157.64999399999999</c:v>
                </c:pt>
                <c:pt idx="36">
                  <c:v>148.83999600000001</c:v>
                </c:pt>
                <c:pt idx="37">
                  <c:v>136.720001</c:v>
                </c:pt>
                <c:pt idx="38">
                  <c:v>162.509995</c:v>
                </c:pt>
                <c:pt idx="39">
                  <c:v>157.220001</c:v>
                </c:pt>
                <c:pt idx="40">
                  <c:v>138.199997</c:v>
                </c:pt>
                <c:pt idx="41">
                  <c:v>153.33999600000001</c:v>
                </c:pt>
                <c:pt idx="42">
                  <c:v>148.029999</c:v>
                </c:pt>
                <c:pt idx="43">
                  <c:v>129.929993</c:v>
                </c:pt>
                <c:pt idx="44">
                  <c:v>144.28999300000001</c:v>
                </c:pt>
                <c:pt idx="45">
                  <c:v>147.41000399999999</c:v>
                </c:pt>
                <c:pt idx="46">
                  <c:v>164.89999399999999</c:v>
                </c:pt>
                <c:pt idx="47">
                  <c:v>169.679993</c:v>
                </c:pt>
                <c:pt idx="48">
                  <c:v>177.25</c:v>
                </c:pt>
                <c:pt idx="49">
                  <c:v>193.970001</c:v>
                </c:pt>
                <c:pt idx="50">
                  <c:v>196.449997</c:v>
                </c:pt>
                <c:pt idx="51">
                  <c:v>187.86999499999999</c:v>
                </c:pt>
                <c:pt idx="52">
                  <c:v>171.21000699999999</c:v>
                </c:pt>
                <c:pt idx="53">
                  <c:v>170.770004</c:v>
                </c:pt>
                <c:pt idx="54">
                  <c:v>189.949997</c:v>
                </c:pt>
                <c:pt idx="55">
                  <c:v>192.529999</c:v>
                </c:pt>
                <c:pt idx="56">
                  <c:v>184.39999399999999</c:v>
                </c:pt>
                <c:pt idx="57">
                  <c:v>180.75</c:v>
                </c:pt>
                <c:pt idx="58">
                  <c:v>171.479996</c:v>
                </c:pt>
                <c:pt idx="59">
                  <c:v>170.33000200000001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85-48B0-B765-D651F9C058BC}"/>
            </c:ext>
          </c:extLst>
        </c:ser>
        <c:ser>
          <c:idx val="1"/>
          <c:order val="1"/>
          <c:tx>
            <c:strRef>
              <c:f>'CALCULATION AND OBSERVATION SHE'!$C$2</c:f>
              <c:strCache>
                <c:ptCount val="1"/>
                <c:pt idx="0">
                  <c:v>AMZN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'CALCULATION AND OBSERVATION SHE'!$A$3:$A$62</c:f>
              <c:numCache>
                <c:formatCode>m/d/yyyy</c:formatCode>
                <c:ptCount val="60"/>
                <c:pt idx="0">
                  <c:v>43586</c:v>
                </c:pt>
                <c:pt idx="1">
                  <c:v>43617</c:v>
                </c:pt>
                <c:pt idx="2">
                  <c:v>43647</c:v>
                </c:pt>
                <c:pt idx="3">
                  <c:v>43678</c:v>
                </c:pt>
                <c:pt idx="4">
                  <c:v>43709</c:v>
                </c:pt>
                <c:pt idx="5">
                  <c:v>43739</c:v>
                </c:pt>
                <c:pt idx="6">
                  <c:v>43770</c:v>
                </c:pt>
                <c:pt idx="7">
                  <c:v>43800</c:v>
                </c:pt>
                <c:pt idx="8">
                  <c:v>43831</c:v>
                </c:pt>
                <c:pt idx="9">
                  <c:v>43862</c:v>
                </c:pt>
                <c:pt idx="10">
                  <c:v>43891</c:v>
                </c:pt>
                <c:pt idx="11">
                  <c:v>43922</c:v>
                </c:pt>
                <c:pt idx="12">
                  <c:v>43952</c:v>
                </c:pt>
                <c:pt idx="13">
                  <c:v>43983</c:v>
                </c:pt>
                <c:pt idx="14">
                  <c:v>44013</c:v>
                </c:pt>
                <c:pt idx="15">
                  <c:v>44044</c:v>
                </c:pt>
                <c:pt idx="16">
                  <c:v>44075</c:v>
                </c:pt>
                <c:pt idx="17">
                  <c:v>44105</c:v>
                </c:pt>
                <c:pt idx="18">
                  <c:v>44136</c:v>
                </c:pt>
                <c:pt idx="19">
                  <c:v>44166</c:v>
                </c:pt>
                <c:pt idx="20">
                  <c:v>44197</c:v>
                </c:pt>
                <c:pt idx="21">
                  <c:v>44228</c:v>
                </c:pt>
                <c:pt idx="22">
                  <c:v>44256</c:v>
                </c:pt>
                <c:pt idx="23">
                  <c:v>44287</c:v>
                </c:pt>
                <c:pt idx="24">
                  <c:v>44317</c:v>
                </c:pt>
                <c:pt idx="25">
                  <c:v>44348</c:v>
                </c:pt>
                <c:pt idx="26">
                  <c:v>44378</c:v>
                </c:pt>
                <c:pt idx="27">
                  <c:v>44409</c:v>
                </c:pt>
                <c:pt idx="28">
                  <c:v>44440</c:v>
                </c:pt>
                <c:pt idx="29">
                  <c:v>44470</c:v>
                </c:pt>
                <c:pt idx="30">
                  <c:v>44501</c:v>
                </c:pt>
                <c:pt idx="31">
                  <c:v>44531</c:v>
                </c:pt>
                <c:pt idx="32">
                  <c:v>44562</c:v>
                </c:pt>
                <c:pt idx="33">
                  <c:v>44593</c:v>
                </c:pt>
                <c:pt idx="34">
                  <c:v>44621</c:v>
                </c:pt>
                <c:pt idx="35">
                  <c:v>44652</c:v>
                </c:pt>
                <c:pt idx="36">
                  <c:v>44682</c:v>
                </c:pt>
                <c:pt idx="37">
                  <c:v>44713</c:v>
                </c:pt>
                <c:pt idx="38">
                  <c:v>44743</c:v>
                </c:pt>
                <c:pt idx="39">
                  <c:v>44774</c:v>
                </c:pt>
                <c:pt idx="40">
                  <c:v>44805</c:v>
                </c:pt>
                <c:pt idx="41">
                  <c:v>44835</c:v>
                </c:pt>
                <c:pt idx="42">
                  <c:v>44866</c:v>
                </c:pt>
                <c:pt idx="43">
                  <c:v>44896</c:v>
                </c:pt>
                <c:pt idx="44">
                  <c:v>44927</c:v>
                </c:pt>
                <c:pt idx="45">
                  <c:v>44958</c:v>
                </c:pt>
                <c:pt idx="46">
                  <c:v>44986</c:v>
                </c:pt>
                <c:pt idx="47">
                  <c:v>45017</c:v>
                </c:pt>
                <c:pt idx="48">
                  <c:v>45047</c:v>
                </c:pt>
                <c:pt idx="49">
                  <c:v>45078</c:v>
                </c:pt>
                <c:pt idx="50">
                  <c:v>45108</c:v>
                </c:pt>
                <c:pt idx="51">
                  <c:v>45139</c:v>
                </c:pt>
                <c:pt idx="52">
                  <c:v>45170</c:v>
                </c:pt>
                <c:pt idx="53">
                  <c:v>45200</c:v>
                </c:pt>
                <c:pt idx="54">
                  <c:v>45231</c:v>
                </c:pt>
                <c:pt idx="55">
                  <c:v>45261</c:v>
                </c:pt>
                <c:pt idx="56">
                  <c:v>45292</c:v>
                </c:pt>
                <c:pt idx="57">
                  <c:v>45323</c:v>
                </c:pt>
                <c:pt idx="58">
                  <c:v>45352</c:v>
                </c:pt>
                <c:pt idx="59">
                  <c:v>45383</c:v>
                </c:pt>
              </c:numCache>
            </c:numRef>
          </c:cat>
          <c:val>
            <c:numRef>
              <c:f>'CALCULATION AND OBSERVATION SHE'!$C$3:$C$62</c:f>
              <c:numCache>
                <c:formatCode>General</c:formatCode>
                <c:ptCount val="60"/>
                <c:pt idx="0">
                  <c:v>88.753501999999997</c:v>
                </c:pt>
                <c:pt idx="1">
                  <c:v>94.681503000000006</c:v>
                </c:pt>
                <c:pt idx="2">
                  <c:v>93.338997000000006</c:v>
                </c:pt>
                <c:pt idx="3">
                  <c:v>88.814498999999998</c:v>
                </c:pt>
                <c:pt idx="4">
                  <c:v>86.795501999999999</c:v>
                </c:pt>
                <c:pt idx="5">
                  <c:v>88.832999999999998</c:v>
                </c:pt>
                <c:pt idx="6">
                  <c:v>90.040001000000004</c:v>
                </c:pt>
                <c:pt idx="7">
                  <c:v>92.391998000000001</c:v>
                </c:pt>
                <c:pt idx="8">
                  <c:v>100.435997</c:v>
                </c:pt>
                <c:pt idx="9">
                  <c:v>94.1875</c:v>
                </c:pt>
                <c:pt idx="10">
                  <c:v>97.486000000000004</c:v>
                </c:pt>
                <c:pt idx="11">
                  <c:v>123.699997</c:v>
                </c:pt>
                <c:pt idx="12">
                  <c:v>122.1185</c:v>
                </c:pt>
                <c:pt idx="13">
                  <c:v>137.94099399999999</c:v>
                </c:pt>
                <c:pt idx="14">
                  <c:v>158.233994</c:v>
                </c:pt>
                <c:pt idx="15">
                  <c:v>172.54800399999999</c:v>
                </c:pt>
                <c:pt idx="16">
                  <c:v>157.43649300000001</c:v>
                </c:pt>
                <c:pt idx="17">
                  <c:v>151.80749499999999</c:v>
                </c:pt>
                <c:pt idx="18">
                  <c:v>158.401993</c:v>
                </c:pt>
                <c:pt idx="19">
                  <c:v>162.846497</c:v>
                </c:pt>
                <c:pt idx="20">
                  <c:v>160.30999800000001</c:v>
                </c:pt>
                <c:pt idx="21">
                  <c:v>154.6465</c:v>
                </c:pt>
                <c:pt idx="22">
                  <c:v>154.70399499999999</c:v>
                </c:pt>
                <c:pt idx="23">
                  <c:v>173.371002</c:v>
                </c:pt>
                <c:pt idx="24">
                  <c:v>161.153503</c:v>
                </c:pt>
                <c:pt idx="25">
                  <c:v>172.00799599999999</c:v>
                </c:pt>
                <c:pt idx="26">
                  <c:v>166.379501</c:v>
                </c:pt>
                <c:pt idx="27">
                  <c:v>173.53950499999999</c:v>
                </c:pt>
                <c:pt idx="28">
                  <c:v>164.25199900000001</c:v>
                </c:pt>
                <c:pt idx="29">
                  <c:v>168.62150600000001</c:v>
                </c:pt>
                <c:pt idx="30">
                  <c:v>175.3535</c:v>
                </c:pt>
                <c:pt idx="31">
                  <c:v>166.716995</c:v>
                </c:pt>
                <c:pt idx="32">
                  <c:v>149.57350199999999</c:v>
                </c:pt>
                <c:pt idx="33">
                  <c:v>153.56300400000001</c:v>
                </c:pt>
                <c:pt idx="34">
                  <c:v>162.99749800000001</c:v>
                </c:pt>
                <c:pt idx="35">
                  <c:v>124.281502</c:v>
                </c:pt>
                <c:pt idx="36">
                  <c:v>120.209503</c:v>
                </c:pt>
                <c:pt idx="37">
                  <c:v>106.209999</c:v>
                </c:pt>
                <c:pt idx="38">
                  <c:v>134.949997</c:v>
                </c:pt>
                <c:pt idx="39">
                  <c:v>126.769997</c:v>
                </c:pt>
                <c:pt idx="40">
                  <c:v>113</c:v>
                </c:pt>
                <c:pt idx="41">
                  <c:v>102.44000200000001</c:v>
                </c:pt>
                <c:pt idx="42">
                  <c:v>96.540001000000004</c:v>
                </c:pt>
                <c:pt idx="43">
                  <c:v>84</c:v>
                </c:pt>
                <c:pt idx="44">
                  <c:v>103.129997</c:v>
                </c:pt>
                <c:pt idx="45">
                  <c:v>94.230002999999996</c:v>
                </c:pt>
                <c:pt idx="46">
                  <c:v>103.290001</c:v>
                </c:pt>
                <c:pt idx="47">
                  <c:v>105.449997</c:v>
                </c:pt>
                <c:pt idx="48">
                  <c:v>120.58000199999999</c:v>
                </c:pt>
                <c:pt idx="49">
                  <c:v>130.36000100000001</c:v>
                </c:pt>
                <c:pt idx="50">
                  <c:v>133.679993</c:v>
                </c:pt>
                <c:pt idx="51">
                  <c:v>138.009995</c:v>
                </c:pt>
                <c:pt idx="52">
                  <c:v>127.120003</c:v>
                </c:pt>
                <c:pt idx="53">
                  <c:v>133.08999600000001</c:v>
                </c:pt>
                <c:pt idx="54">
                  <c:v>146.08999600000001</c:v>
                </c:pt>
                <c:pt idx="55">
                  <c:v>151.94000199999999</c:v>
                </c:pt>
                <c:pt idx="56">
                  <c:v>155.199997</c:v>
                </c:pt>
                <c:pt idx="57">
                  <c:v>176.759995</c:v>
                </c:pt>
                <c:pt idx="58">
                  <c:v>180.38000500000001</c:v>
                </c:pt>
                <c:pt idx="59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85-48B0-B765-D651F9C058BC}"/>
            </c:ext>
          </c:extLst>
        </c:ser>
        <c:ser>
          <c:idx val="2"/>
          <c:order val="2"/>
          <c:tx>
            <c:strRef>
              <c:f>'CALCULATION AND OBSERVATION SHE'!$D$2</c:f>
              <c:strCache>
                <c:ptCount val="1"/>
                <c:pt idx="0">
                  <c:v>GOOG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'CALCULATION AND OBSERVATION SHE'!$A$3:$A$62</c:f>
              <c:numCache>
                <c:formatCode>m/d/yyyy</c:formatCode>
                <c:ptCount val="60"/>
                <c:pt idx="0">
                  <c:v>43586</c:v>
                </c:pt>
                <c:pt idx="1">
                  <c:v>43617</c:v>
                </c:pt>
                <c:pt idx="2">
                  <c:v>43647</c:v>
                </c:pt>
                <c:pt idx="3">
                  <c:v>43678</c:v>
                </c:pt>
                <c:pt idx="4">
                  <c:v>43709</c:v>
                </c:pt>
                <c:pt idx="5">
                  <c:v>43739</c:v>
                </c:pt>
                <c:pt idx="6">
                  <c:v>43770</c:v>
                </c:pt>
                <c:pt idx="7">
                  <c:v>43800</c:v>
                </c:pt>
                <c:pt idx="8">
                  <c:v>43831</c:v>
                </c:pt>
                <c:pt idx="9">
                  <c:v>43862</c:v>
                </c:pt>
                <c:pt idx="10">
                  <c:v>43891</c:v>
                </c:pt>
                <c:pt idx="11">
                  <c:v>43922</c:v>
                </c:pt>
                <c:pt idx="12">
                  <c:v>43952</c:v>
                </c:pt>
                <c:pt idx="13">
                  <c:v>43983</c:v>
                </c:pt>
                <c:pt idx="14">
                  <c:v>44013</c:v>
                </c:pt>
                <c:pt idx="15">
                  <c:v>44044</c:v>
                </c:pt>
                <c:pt idx="16">
                  <c:v>44075</c:v>
                </c:pt>
                <c:pt idx="17">
                  <c:v>44105</c:v>
                </c:pt>
                <c:pt idx="18">
                  <c:v>44136</c:v>
                </c:pt>
                <c:pt idx="19">
                  <c:v>44166</c:v>
                </c:pt>
                <c:pt idx="20">
                  <c:v>44197</c:v>
                </c:pt>
                <c:pt idx="21">
                  <c:v>44228</c:v>
                </c:pt>
                <c:pt idx="22">
                  <c:v>44256</c:v>
                </c:pt>
                <c:pt idx="23">
                  <c:v>44287</c:v>
                </c:pt>
                <c:pt idx="24">
                  <c:v>44317</c:v>
                </c:pt>
                <c:pt idx="25">
                  <c:v>44348</c:v>
                </c:pt>
                <c:pt idx="26">
                  <c:v>44378</c:v>
                </c:pt>
                <c:pt idx="27">
                  <c:v>44409</c:v>
                </c:pt>
                <c:pt idx="28">
                  <c:v>44440</c:v>
                </c:pt>
                <c:pt idx="29">
                  <c:v>44470</c:v>
                </c:pt>
                <c:pt idx="30">
                  <c:v>44501</c:v>
                </c:pt>
                <c:pt idx="31">
                  <c:v>44531</c:v>
                </c:pt>
                <c:pt idx="32">
                  <c:v>44562</c:v>
                </c:pt>
                <c:pt idx="33">
                  <c:v>44593</c:v>
                </c:pt>
                <c:pt idx="34">
                  <c:v>44621</c:v>
                </c:pt>
                <c:pt idx="35">
                  <c:v>44652</c:v>
                </c:pt>
                <c:pt idx="36">
                  <c:v>44682</c:v>
                </c:pt>
                <c:pt idx="37">
                  <c:v>44713</c:v>
                </c:pt>
                <c:pt idx="38">
                  <c:v>44743</c:v>
                </c:pt>
                <c:pt idx="39">
                  <c:v>44774</c:v>
                </c:pt>
                <c:pt idx="40">
                  <c:v>44805</c:v>
                </c:pt>
                <c:pt idx="41">
                  <c:v>44835</c:v>
                </c:pt>
                <c:pt idx="42">
                  <c:v>44866</c:v>
                </c:pt>
                <c:pt idx="43">
                  <c:v>44896</c:v>
                </c:pt>
                <c:pt idx="44">
                  <c:v>44927</c:v>
                </c:pt>
                <c:pt idx="45">
                  <c:v>44958</c:v>
                </c:pt>
                <c:pt idx="46">
                  <c:v>44986</c:v>
                </c:pt>
                <c:pt idx="47">
                  <c:v>45017</c:v>
                </c:pt>
                <c:pt idx="48">
                  <c:v>45047</c:v>
                </c:pt>
                <c:pt idx="49">
                  <c:v>45078</c:v>
                </c:pt>
                <c:pt idx="50">
                  <c:v>45108</c:v>
                </c:pt>
                <c:pt idx="51">
                  <c:v>45139</c:v>
                </c:pt>
                <c:pt idx="52">
                  <c:v>45170</c:v>
                </c:pt>
                <c:pt idx="53">
                  <c:v>45200</c:v>
                </c:pt>
                <c:pt idx="54">
                  <c:v>45231</c:v>
                </c:pt>
                <c:pt idx="55">
                  <c:v>45261</c:v>
                </c:pt>
                <c:pt idx="56">
                  <c:v>45292</c:v>
                </c:pt>
                <c:pt idx="57">
                  <c:v>45323</c:v>
                </c:pt>
                <c:pt idx="58">
                  <c:v>45352</c:v>
                </c:pt>
                <c:pt idx="59">
                  <c:v>45383</c:v>
                </c:pt>
              </c:numCache>
            </c:numRef>
          </c:cat>
          <c:val>
            <c:numRef>
              <c:f>'CALCULATION AND OBSERVATION SHE'!$D$3:$D$62</c:f>
              <c:numCache>
                <c:formatCode>General</c:formatCode>
                <c:ptCount val="60"/>
                <c:pt idx="0">
                  <c:v>55.181499000000002</c:v>
                </c:pt>
                <c:pt idx="1">
                  <c:v>54.045501999999999</c:v>
                </c:pt>
                <c:pt idx="2">
                  <c:v>60.834000000000003</c:v>
                </c:pt>
                <c:pt idx="3">
                  <c:v>59.404998999999997</c:v>
                </c:pt>
                <c:pt idx="4">
                  <c:v>60.950001</c:v>
                </c:pt>
                <c:pt idx="5">
                  <c:v>63.005501000000002</c:v>
                </c:pt>
                <c:pt idx="6">
                  <c:v>65.248001000000002</c:v>
                </c:pt>
                <c:pt idx="7">
                  <c:v>66.850998000000004</c:v>
                </c:pt>
                <c:pt idx="8">
                  <c:v>71.711501999999996</c:v>
                </c:pt>
                <c:pt idx="9">
                  <c:v>66.966498999999999</c:v>
                </c:pt>
                <c:pt idx="10">
                  <c:v>58.140498999999998</c:v>
                </c:pt>
                <c:pt idx="11">
                  <c:v>67.432998999999995</c:v>
                </c:pt>
                <c:pt idx="12">
                  <c:v>71.445999</c:v>
                </c:pt>
                <c:pt idx="13">
                  <c:v>70.680496000000005</c:v>
                </c:pt>
                <c:pt idx="14">
                  <c:v>74.148003000000003</c:v>
                </c:pt>
                <c:pt idx="15">
                  <c:v>81.709000000000003</c:v>
                </c:pt>
                <c:pt idx="16">
                  <c:v>73.480002999999996</c:v>
                </c:pt>
                <c:pt idx="17">
                  <c:v>81.050499000000002</c:v>
                </c:pt>
                <c:pt idx="18">
                  <c:v>88.037002999999999</c:v>
                </c:pt>
                <c:pt idx="19">
                  <c:v>87.594002000000003</c:v>
                </c:pt>
                <c:pt idx="20">
                  <c:v>91.787002999999999</c:v>
                </c:pt>
                <c:pt idx="21">
                  <c:v>101.843002</c:v>
                </c:pt>
                <c:pt idx="22">
                  <c:v>103.43150300000001</c:v>
                </c:pt>
                <c:pt idx="23">
                  <c:v>120.50599699999999</c:v>
                </c:pt>
                <c:pt idx="24">
                  <c:v>120.578003</c:v>
                </c:pt>
                <c:pt idx="25">
                  <c:v>125.316002</c:v>
                </c:pt>
                <c:pt idx="26">
                  <c:v>135.22099299999999</c:v>
                </c:pt>
                <c:pt idx="27">
                  <c:v>145.462006</c:v>
                </c:pt>
                <c:pt idx="28">
                  <c:v>133.265503</c:v>
                </c:pt>
                <c:pt idx="29">
                  <c:v>148.27049299999999</c:v>
                </c:pt>
                <c:pt idx="30">
                  <c:v>142.45199600000001</c:v>
                </c:pt>
                <c:pt idx="31">
                  <c:v>144.67950400000001</c:v>
                </c:pt>
                <c:pt idx="32">
                  <c:v>135.69850199999999</c:v>
                </c:pt>
                <c:pt idx="33">
                  <c:v>134.891006</c:v>
                </c:pt>
                <c:pt idx="34">
                  <c:v>139.649506</c:v>
                </c:pt>
                <c:pt idx="35">
                  <c:v>114.966499</c:v>
                </c:pt>
                <c:pt idx="36">
                  <c:v>114.039001</c:v>
                </c:pt>
                <c:pt idx="37">
                  <c:v>109.37249799999999</c:v>
                </c:pt>
                <c:pt idx="38">
                  <c:v>116.639999</c:v>
                </c:pt>
                <c:pt idx="39">
                  <c:v>109.150002</c:v>
                </c:pt>
                <c:pt idx="40">
                  <c:v>96.150002000000001</c:v>
                </c:pt>
                <c:pt idx="41">
                  <c:v>94.660004000000001</c:v>
                </c:pt>
                <c:pt idx="42">
                  <c:v>101.449997</c:v>
                </c:pt>
                <c:pt idx="43">
                  <c:v>88.730002999999996</c:v>
                </c:pt>
                <c:pt idx="44">
                  <c:v>99.870002999999997</c:v>
                </c:pt>
                <c:pt idx="45">
                  <c:v>90.300003000000004</c:v>
                </c:pt>
                <c:pt idx="46">
                  <c:v>104</c:v>
                </c:pt>
                <c:pt idx="47">
                  <c:v>108.220001</c:v>
                </c:pt>
                <c:pt idx="48">
                  <c:v>123.370003</c:v>
                </c:pt>
                <c:pt idx="49">
                  <c:v>120.970001</c:v>
                </c:pt>
                <c:pt idx="50">
                  <c:v>133.11000100000001</c:v>
                </c:pt>
                <c:pt idx="51">
                  <c:v>137.35000600000001</c:v>
                </c:pt>
                <c:pt idx="52">
                  <c:v>131.85000600000001</c:v>
                </c:pt>
                <c:pt idx="53">
                  <c:v>125.300003</c:v>
                </c:pt>
                <c:pt idx="54">
                  <c:v>133.91999799999999</c:v>
                </c:pt>
                <c:pt idx="55">
                  <c:v>140.929993</c:v>
                </c:pt>
                <c:pt idx="56">
                  <c:v>141.800003</c:v>
                </c:pt>
                <c:pt idx="57">
                  <c:v>139.779999</c:v>
                </c:pt>
                <c:pt idx="58">
                  <c:v>152.259995</c:v>
                </c:pt>
                <c:pt idx="59">
                  <c:v>164.63999899999999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85-48B0-B765-D651F9C058BC}"/>
            </c:ext>
          </c:extLst>
        </c:ser>
        <c:ser>
          <c:idx val="3"/>
          <c:order val="3"/>
          <c:tx>
            <c:strRef>
              <c:f>'CALCULATION AND OBSERVATION SHE'!$E$2</c:f>
              <c:strCache>
                <c:ptCount val="1"/>
                <c:pt idx="0">
                  <c:v>MSFT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'CALCULATION AND OBSERVATION SHE'!$A$3:$A$62</c:f>
              <c:numCache>
                <c:formatCode>m/d/yyyy</c:formatCode>
                <c:ptCount val="60"/>
                <c:pt idx="0">
                  <c:v>43586</c:v>
                </c:pt>
                <c:pt idx="1">
                  <c:v>43617</c:v>
                </c:pt>
                <c:pt idx="2">
                  <c:v>43647</c:v>
                </c:pt>
                <c:pt idx="3">
                  <c:v>43678</c:v>
                </c:pt>
                <c:pt idx="4">
                  <c:v>43709</c:v>
                </c:pt>
                <c:pt idx="5">
                  <c:v>43739</c:v>
                </c:pt>
                <c:pt idx="6">
                  <c:v>43770</c:v>
                </c:pt>
                <c:pt idx="7">
                  <c:v>43800</c:v>
                </c:pt>
                <c:pt idx="8">
                  <c:v>43831</c:v>
                </c:pt>
                <c:pt idx="9">
                  <c:v>43862</c:v>
                </c:pt>
                <c:pt idx="10">
                  <c:v>43891</c:v>
                </c:pt>
                <c:pt idx="11">
                  <c:v>43922</c:v>
                </c:pt>
                <c:pt idx="12">
                  <c:v>43952</c:v>
                </c:pt>
                <c:pt idx="13">
                  <c:v>43983</c:v>
                </c:pt>
                <c:pt idx="14">
                  <c:v>44013</c:v>
                </c:pt>
                <c:pt idx="15">
                  <c:v>44044</c:v>
                </c:pt>
                <c:pt idx="16">
                  <c:v>44075</c:v>
                </c:pt>
                <c:pt idx="17">
                  <c:v>44105</c:v>
                </c:pt>
                <c:pt idx="18">
                  <c:v>44136</c:v>
                </c:pt>
                <c:pt idx="19">
                  <c:v>44166</c:v>
                </c:pt>
                <c:pt idx="20">
                  <c:v>44197</c:v>
                </c:pt>
                <c:pt idx="21">
                  <c:v>44228</c:v>
                </c:pt>
                <c:pt idx="22">
                  <c:v>44256</c:v>
                </c:pt>
                <c:pt idx="23">
                  <c:v>44287</c:v>
                </c:pt>
                <c:pt idx="24">
                  <c:v>44317</c:v>
                </c:pt>
                <c:pt idx="25">
                  <c:v>44348</c:v>
                </c:pt>
                <c:pt idx="26">
                  <c:v>44378</c:v>
                </c:pt>
                <c:pt idx="27">
                  <c:v>44409</c:v>
                </c:pt>
                <c:pt idx="28">
                  <c:v>44440</c:v>
                </c:pt>
                <c:pt idx="29">
                  <c:v>44470</c:v>
                </c:pt>
                <c:pt idx="30">
                  <c:v>44501</c:v>
                </c:pt>
                <c:pt idx="31">
                  <c:v>44531</c:v>
                </c:pt>
                <c:pt idx="32">
                  <c:v>44562</c:v>
                </c:pt>
                <c:pt idx="33">
                  <c:v>44593</c:v>
                </c:pt>
                <c:pt idx="34">
                  <c:v>44621</c:v>
                </c:pt>
                <c:pt idx="35">
                  <c:v>44652</c:v>
                </c:pt>
                <c:pt idx="36">
                  <c:v>44682</c:v>
                </c:pt>
                <c:pt idx="37">
                  <c:v>44713</c:v>
                </c:pt>
                <c:pt idx="38">
                  <c:v>44743</c:v>
                </c:pt>
                <c:pt idx="39">
                  <c:v>44774</c:v>
                </c:pt>
                <c:pt idx="40">
                  <c:v>44805</c:v>
                </c:pt>
                <c:pt idx="41">
                  <c:v>44835</c:v>
                </c:pt>
                <c:pt idx="42">
                  <c:v>44866</c:v>
                </c:pt>
                <c:pt idx="43">
                  <c:v>44896</c:v>
                </c:pt>
                <c:pt idx="44">
                  <c:v>44927</c:v>
                </c:pt>
                <c:pt idx="45">
                  <c:v>44958</c:v>
                </c:pt>
                <c:pt idx="46">
                  <c:v>44986</c:v>
                </c:pt>
                <c:pt idx="47">
                  <c:v>45017</c:v>
                </c:pt>
                <c:pt idx="48">
                  <c:v>45047</c:v>
                </c:pt>
                <c:pt idx="49">
                  <c:v>45078</c:v>
                </c:pt>
                <c:pt idx="50">
                  <c:v>45108</c:v>
                </c:pt>
                <c:pt idx="51">
                  <c:v>45139</c:v>
                </c:pt>
                <c:pt idx="52">
                  <c:v>45170</c:v>
                </c:pt>
                <c:pt idx="53">
                  <c:v>45200</c:v>
                </c:pt>
                <c:pt idx="54">
                  <c:v>45231</c:v>
                </c:pt>
                <c:pt idx="55">
                  <c:v>45261</c:v>
                </c:pt>
                <c:pt idx="56">
                  <c:v>45292</c:v>
                </c:pt>
                <c:pt idx="57">
                  <c:v>45323</c:v>
                </c:pt>
                <c:pt idx="58">
                  <c:v>45352</c:v>
                </c:pt>
                <c:pt idx="59">
                  <c:v>45383</c:v>
                </c:pt>
              </c:numCache>
            </c:numRef>
          </c:cat>
          <c:val>
            <c:numRef>
              <c:f>'CALCULATION AND OBSERVATION SHE'!$E$3:$E$62</c:f>
              <c:numCache>
                <c:formatCode>General</c:formatCode>
                <c:ptCount val="60"/>
                <c:pt idx="0">
                  <c:v>123.68</c:v>
                </c:pt>
                <c:pt idx="1">
                  <c:v>133.96000699999999</c:v>
                </c:pt>
                <c:pt idx="2">
                  <c:v>136.270004</c:v>
                </c:pt>
                <c:pt idx="3">
                  <c:v>137.86000100000001</c:v>
                </c:pt>
                <c:pt idx="4">
                  <c:v>139.029999</c:v>
                </c:pt>
                <c:pt idx="5">
                  <c:v>143.36999499999999</c:v>
                </c:pt>
                <c:pt idx="6">
                  <c:v>151.38000500000001</c:v>
                </c:pt>
                <c:pt idx="7">
                  <c:v>157.699997</c:v>
                </c:pt>
                <c:pt idx="8">
                  <c:v>170.229996</c:v>
                </c:pt>
                <c:pt idx="9">
                  <c:v>162.009995</c:v>
                </c:pt>
                <c:pt idx="10">
                  <c:v>157.71000699999999</c:v>
                </c:pt>
                <c:pt idx="11">
                  <c:v>179.21000699999999</c:v>
                </c:pt>
                <c:pt idx="12">
                  <c:v>183.25</c:v>
                </c:pt>
                <c:pt idx="13">
                  <c:v>203.509995</c:v>
                </c:pt>
                <c:pt idx="14">
                  <c:v>205.009995</c:v>
                </c:pt>
                <c:pt idx="15">
                  <c:v>225.529999</c:v>
                </c:pt>
                <c:pt idx="16">
                  <c:v>210.33000200000001</c:v>
                </c:pt>
                <c:pt idx="17">
                  <c:v>202.470001</c:v>
                </c:pt>
                <c:pt idx="18">
                  <c:v>214.070007</c:v>
                </c:pt>
                <c:pt idx="19">
                  <c:v>222.41999799999999</c:v>
                </c:pt>
                <c:pt idx="20">
                  <c:v>231.96000699999999</c:v>
                </c:pt>
                <c:pt idx="21">
                  <c:v>232.38000500000001</c:v>
                </c:pt>
                <c:pt idx="22">
                  <c:v>235.770004</c:v>
                </c:pt>
                <c:pt idx="23">
                  <c:v>252.179993</c:v>
                </c:pt>
                <c:pt idx="24">
                  <c:v>249.679993</c:v>
                </c:pt>
                <c:pt idx="25">
                  <c:v>270.89999399999999</c:v>
                </c:pt>
                <c:pt idx="26">
                  <c:v>284.91000400000001</c:v>
                </c:pt>
                <c:pt idx="27">
                  <c:v>301.88000499999998</c:v>
                </c:pt>
                <c:pt idx="28">
                  <c:v>281.92001299999998</c:v>
                </c:pt>
                <c:pt idx="29">
                  <c:v>331.61999500000002</c:v>
                </c:pt>
                <c:pt idx="30">
                  <c:v>330.58999599999999</c:v>
                </c:pt>
                <c:pt idx="31">
                  <c:v>336.32000699999998</c:v>
                </c:pt>
                <c:pt idx="32">
                  <c:v>310.98001099999999</c:v>
                </c:pt>
                <c:pt idx="33">
                  <c:v>298.790009</c:v>
                </c:pt>
                <c:pt idx="34">
                  <c:v>308.30999800000001</c:v>
                </c:pt>
                <c:pt idx="35">
                  <c:v>277.51998900000001</c:v>
                </c:pt>
                <c:pt idx="36">
                  <c:v>271.86999500000002</c:v>
                </c:pt>
                <c:pt idx="37">
                  <c:v>256.82998700000002</c:v>
                </c:pt>
                <c:pt idx="38">
                  <c:v>280.73998999999998</c:v>
                </c:pt>
                <c:pt idx="39">
                  <c:v>261.47000100000002</c:v>
                </c:pt>
                <c:pt idx="40">
                  <c:v>232.89999399999999</c:v>
                </c:pt>
                <c:pt idx="41">
                  <c:v>232.13000500000001</c:v>
                </c:pt>
                <c:pt idx="42">
                  <c:v>255.13999899999999</c:v>
                </c:pt>
                <c:pt idx="43">
                  <c:v>239.820007</c:v>
                </c:pt>
                <c:pt idx="44">
                  <c:v>247.80999800000001</c:v>
                </c:pt>
                <c:pt idx="45">
                  <c:v>249.41999799999999</c:v>
                </c:pt>
                <c:pt idx="46">
                  <c:v>288.29998799999998</c:v>
                </c:pt>
                <c:pt idx="47">
                  <c:v>307.26001000000002</c:v>
                </c:pt>
                <c:pt idx="48">
                  <c:v>328.39001500000001</c:v>
                </c:pt>
                <c:pt idx="49">
                  <c:v>340.540009</c:v>
                </c:pt>
                <c:pt idx="50">
                  <c:v>335.92001299999998</c:v>
                </c:pt>
                <c:pt idx="51">
                  <c:v>327.76001000000002</c:v>
                </c:pt>
                <c:pt idx="52">
                  <c:v>315.75</c:v>
                </c:pt>
                <c:pt idx="53">
                  <c:v>338.10998499999999</c:v>
                </c:pt>
                <c:pt idx="54">
                  <c:v>378.91000400000001</c:v>
                </c:pt>
                <c:pt idx="55">
                  <c:v>376.040009</c:v>
                </c:pt>
                <c:pt idx="56">
                  <c:v>397.57998700000002</c:v>
                </c:pt>
                <c:pt idx="57">
                  <c:v>413.64001500000001</c:v>
                </c:pt>
                <c:pt idx="58">
                  <c:v>420.72000100000002</c:v>
                </c:pt>
                <c:pt idx="59">
                  <c:v>389.32998700000002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85-48B0-B765-D651F9C05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1046304"/>
        <c:axId val="1011046784"/>
      </c:lineChart>
      <c:dateAx>
        <c:axId val="10110463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046784"/>
        <c:crosses val="autoZero"/>
        <c:auto val="1"/>
        <c:lblOffset val="100"/>
        <c:baseTimeUnit val="months"/>
      </c:dateAx>
      <c:valAx>
        <c:axId val="101104678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04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FLUCTUATION RETURNS OF ALL FOUR STOCKS FROM 01-05-2019 TO 01-05-2024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620189792677359E-2"/>
          <c:y val="6.8569463505645661E-2"/>
          <c:w val="0.9421650120601085"/>
          <c:h val="0.87534689413823275"/>
        </c:manualLayout>
      </c:layout>
      <c:lineChart>
        <c:grouping val="standard"/>
        <c:varyColors val="0"/>
        <c:ser>
          <c:idx val="0"/>
          <c:order val="0"/>
          <c:tx>
            <c:strRef>
              <c:f>'CALCULATION AND OBSERVATION SHE'!$G$3</c:f>
              <c:strCache>
                <c:ptCount val="1"/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'CALCULATION AND OBSERVATION SHE'!$G$4:$G$62</c:f>
              <c:numCache>
                <c:formatCode>0.00%</c:formatCode>
                <c:ptCount val="59"/>
                <c:pt idx="0">
                  <c:v>0.13051916922286305</c:v>
                </c:pt>
                <c:pt idx="1">
                  <c:v>7.6394462409054287E-2</c:v>
                </c:pt>
                <c:pt idx="2">
                  <c:v>-2.0183947434620694E-2</c:v>
                </c:pt>
                <c:pt idx="3">
                  <c:v>7.2961558437068919E-2</c:v>
                </c:pt>
                <c:pt idx="4">
                  <c:v>0.11068444881010851</c:v>
                </c:pt>
                <c:pt idx="5">
                  <c:v>7.4328687479155608E-2</c:v>
                </c:pt>
                <c:pt idx="6">
                  <c:v>9.8783880261927026E-2</c:v>
                </c:pt>
                <c:pt idx="7">
                  <c:v>5.4009931660410293E-2</c:v>
                </c:pt>
                <c:pt idx="8">
                  <c:v>-0.1167975931815427</c:v>
                </c:pt>
                <c:pt idx="9">
                  <c:v>-6.976146150198774E-2</c:v>
                </c:pt>
                <c:pt idx="10">
                  <c:v>0.15537377499307944</c:v>
                </c:pt>
                <c:pt idx="11">
                  <c:v>8.2164795731713924E-2</c:v>
                </c:pt>
                <c:pt idx="12">
                  <c:v>0.14738624712352963</c:v>
                </c:pt>
                <c:pt idx="13">
                  <c:v>0.16513163920389168</c:v>
                </c:pt>
                <c:pt idx="14">
                  <c:v>0.21437973434256108</c:v>
                </c:pt>
                <c:pt idx="15">
                  <c:v>-0.10252631523313874</c:v>
                </c:pt>
                <c:pt idx="16">
                  <c:v>-6.0012063897971889E-2</c:v>
                </c:pt>
                <c:pt idx="17">
                  <c:v>9.3606484534204684E-2</c:v>
                </c:pt>
                <c:pt idx="18">
                  <c:v>0.11457369723879796</c:v>
                </c:pt>
                <c:pt idx="19">
                  <c:v>-5.5015071896675561E-3</c:v>
                </c:pt>
                <c:pt idx="20">
                  <c:v>-8.1085210915455549E-2</c:v>
                </c:pt>
                <c:pt idx="21">
                  <c:v>7.3396007366056332E-3</c:v>
                </c:pt>
                <c:pt idx="22">
                  <c:v>7.6217804728320751E-2</c:v>
                </c:pt>
                <c:pt idx="23">
                  <c:v>-5.2107147689410924E-2</c:v>
                </c:pt>
                <c:pt idx="24">
                  <c:v>9.9109268123671657E-2</c:v>
                </c:pt>
                <c:pt idx="25">
                  <c:v>6.4982429505863137E-2</c:v>
                </c:pt>
                <c:pt idx="26">
                  <c:v>4.0929665151997328E-2</c:v>
                </c:pt>
                <c:pt idx="27">
                  <c:v>-6.8036632180245957E-2</c:v>
                </c:pt>
                <c:pt idx="28">
                  <c:v>5.8657265017667874E-2</c:v>
                </c:pt>
                <c:pt idx="29">
                  <c:v>0.10347129298789133</c:v>
                </c:pt>
                <c:pt idx="30">
                  <c:v>7.4228697987379952E-2</c:v>
                </c:pt>
                <c:pt idx="31">
                  <c:v>-1.5712157965956493E-2</c:v>
                </c:pt>
                <c:pt idx="32">
                  <c:v>-5.5269504836191322E-2</c:v>
                </c:pt>
                <c:pt idx="33">
                  <c:v>5.7473390790739931E-2</c:v>
                </c:pt>
                <c:pt idx="34">
                  <c:v>-9.713078805835422E-2</c:v>
                </c:pt>
                <c:pt idx="35">
                  <c:v>-5.5883275200124517E-2</c:v>
                </c:pt>
                <c:pt idx="36">
                  <c:v>-8.1429691787952049E-2</c:v>
                </c:pt>
                <c:pt idx="37">
                  <c:v>0.18863365865540044</c:v>
                </c:pt>
                <c:pt idx="38">
                  <c:v>-3.2551807044237539E-2</c:v>
                </c:pt>
                <c:pt idx="39">
                  <c:v>-0.12097699961215495</c:v>
                </c:pt>
                <c:pt idx="40">
                  <c:v>0.10955136996131785</c:v>
                </c:pt>
                <c:pt idx="41">
                  <c:v>-3.4628910515949206E-2</c:v>
                </c:pt>
                <c:pt idx="42">
                  <c:v>-0.12227255368690509</c:v>
                </c:pt>
                <c:pt idx="43">
                  <c:v>0.11052105575038408</c:v>
                </c:pt>
                <c:pt idx="44">
                  <c:v>2.162319738971764E-2</c:v>
                </c:pt>
                <c:pt idx="45">
                  <c:v>0.1186485959256877</c:v>
                </c:pt>
                <c:pt idx="46">
                  <c:v>2.8987259999536469E-2</c:v>
                </c:pt>
                <c:pt idx="47">
                  <c:v>4.4613433005033211E-2</c:v>
                </c:pt>
                <c:pt idx="48">
                  <c:v>9.4330047954865992E-2</c:v>
                </c:pt>
                <c:pt idx="49">
                  <c:v>1.2785461603415675E-2</c:v>
                </c:pt>
                <c:pt idx="50">
                  <c:v>-4.3675246276537266E-2</c:v>
                </c:pt>
                <c:pt idx="51">
                  <c:v>-8.8678279892433057E-2</c:v>
                </c:pt>
                <c:pt idx="52">
                  <c:v>-2.5699607616977097E-3</c:v>
                </c:pt>
                <c:pt idx="53">
                  <c:v>0.11231476577115965</c:v>
                </c:pt>
                <c:pt idx="54">
                  <c:v>1.3582532459845248E-2</c:v>
                </c:pt>
                <c:pt idx="55">
                  <c:v>-4.2227211563014712E-2</c:v>
                </c:pt>
                <c:pt idx="56">
                  <c:v>-1.979389435338047E-2</c:v>
                </c:pt>
                <c:pt idx="57">
                  <c:v>-5.1286329183955738E-2</c:v>
                </c:pt>
                <c:pt idx="58">
                  <c:v>-6.7062866038321602E-3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FC-44BD-A6AC-87C0E7C1C359}"/>
            </c:ext>
          </c:extLst>
        </c:ser>
        <c:ser>
          <c:idx val="1"/>
          <c:order val="1"/>
          <c:tx>
            <c:strRef>
              <c:f>'CALCULATION AND OBSERVATION SHE'!$H$3</c:f>
              <c:strCache>
                <c:ptCount val="1"/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'CALCULATION AND OBSERVATION SHE'!$H$4:$H$62</c:f>
              <c:numCache>
                <c:formatCode>0.00%</c:formatCode>
                <c:ptCount val="59"/>
                <c:pt idx="0">
                  <c:v>6.679174191909644E-2</c:v>
                </c:pt>
                <c:pt idx="1">
                  <c:v>-1.417917922152123E-2</c:v>
                </c:pt>
                <c:pt idx="2">
                  <c:v>-4.8473822790274984E-2</c:v>
                </c:pt>
                <c:pt idx="3">
                  <c:v>-2.2732740968341204E-2</c:v>
                </c:pt>
                <c:pt idx="4">
                  <c:v>2.3474695727896122E-2</c:v>
                </c:pt>
                <c:pt idx="5">
                  <c:v>1.3587304267558288E-2</c:v>
                </c:pt>
                <c:pt idx="6">
                  <c:v>2.6121690069727976E-2</c:v>
                </c:pt>
                <c:pt idx="7">
                  <c:v>8.70638061101352E-2</c:v>
                </c:pt>
                <c:pt idx="8">
                  <c:v>-6.2213720047006656E-2</c:v>
                </c:pt>
                <c:pt idx="9">
                  <c:v>3.5020570670205753E-2</c:v>
                </c:pt>
                <c:pt idx="10">
                  <c:v>0.26890011899144484</c:v>
                </c:pt>
                <c:pt idx="11">
                  <c:v>-1.27849396795054E-2</c:v>
                </c:pt>
                <c:pt idx="12">
                  <c:v>0.12956672412451833</c:v>
                </c:pt>
                <c:pt idx="13">
                  <c:v>0.14711362743986031</c:v>
                </c:pt>
                <c:pt idx="14">
                  <c:v>9.0461029505455051E-2</c:v>
                </c:pt>
                <c:pt idx="15">
                  <c:v>-8.7578590593258787E-2</c:v>
                </c:pt>
                <c:pt idx="16">
                  <c:v>-3.5754086570005235E-2</c:v>
                </c:pt>
                <c:pt idx="17">
                  <c:v>4.343987100241669E-2</c:v>
                </c:pt>
                <c:pt idx="18">
                  <c:v>2.8058384341161632E-2</c:v>
                </c:pt>
                <c:pt idx="19">
                  <c:v>-1.5576012052626419E-2</c:v>
                </c:pt>
                <c:pt idx="20">
                  <c:v>-3.5328414139210479E-2</c:v>
                </c:pt>
                <c:pt idx="21">
                  <c:v>3.7178338986002755E-4</c:v>
                </c:pt>
                <c:pt idx="22">
                  <c:v>0.12066273401666204</c:v>
                </c:pt>
                <c:pt idx="23">
                  <c:v>-7.0470256611887161E-2</c:v>
                </c:pt>
                <c:pt idx="24">
                  <c:v>6.7354992587408985E-2</c:v>
                </c:pt>
                <c:pt idx="25">
                  <c:v>-3.2722286933684099E-2</c:v>
                </c:pt>
                <c:pt idx="26">
                  <c:v>4.3034171619495278E-2</c:v>
                </c:pt>
                <c:pt idx="27">
                  <c:v>-5.351810816793548E-2</c:v>
                </c:pt>
                <c:pt idx="28">
                  <c:v>2.6602458579514751E-2</c:v>
                </c:pt>
                <c:pt idx="29">
                  <c:v>3.992369751459808E-2</c:v>
                </c:pt>
                <c:pt idx="30">
                  <c:v>-4.9251968167159481E-2</c:v>
                </c:pt>
                <c:pt idx="31">
                  <c:v>-0.10282990645314838</c:v>
                </c:pt>
                <c:pt idx="32">
                  <c:v>2.6672518505316645E-2</c:v>
                </c:pt>
                <c:pt idx="33">
                  <c:v>6.1437284725167268E-2</c:v>
                </c:pt>
                <c:pt idx="34">
                  <c:v>-0.23752509379008996</c:v>
                </c:pt>
                <c:pt idx="35">
                  <c:v>-3.2764320791681491E-2</c:v>
                </c:pt>
                <c:pt idx="36">
                  <c:v>-0.11645921204748681</c:v>
                </c:pt>
                <c:pt idx="37">
                  <c:v>0.2705959727953674</c:v>
                </c:pt>
                <c:pt idx="38">
                  <c:v>-6.0615043955873471E-2</c:v>
                </c:pt>
                <c:pt idx="39">
                  <c:v>-0.1086218926076018</c:v>
                </c:pt>
                <c:pt idx="40">
                  <c:v>-9.345130973451321E-2</c:v>
                </c:pt>
                <c:pt idx="41">
                  <c:v>-5.7594698211739619E-2</c:v>
                </c:pt>
                <c:pt idx="42">
                  <c:v>-0.12989435332614097</c:v>
                </c:pt>
                <c:pt idx="43">
                  <c:v>0.22773805952380957</c:v>
                </c:pt>
                <c:pt idx="44">
                  <c:v>-8.6298790447943155E-2</c:v>
                </c:pt>
                <c:pt idx="45">
                  <c:v>9.6147699369170211E-2</c:v>
                </c:pt>
                <c:pt idx="46">
                  <c:v>2.0911956424513854E-2</c:v>
                </c:pt>
                <c:pt idx="47">
                  <c:v>0.14348037392547291</c:v>
                </c:pt>
                <c:pt idx="48">
                  <c:v>8.1107968467275512E-2</c:v>
                </c:pt>
                <c:pt idx="49">
                  <c:v>2.54678733854872E-2</c:v>
                </c:pt>
                <c:pt idx="50">
                  <c:v>3.2390800618907929E-2</c:v>
                </c:pt>
                <c:pt idx="51">
                  <c:v>-7.8907270448057093E-2</c:v>
                </c:pt>
                <c:pt idx="52">
                  <c:v>4.6963442881605477E-2</c:v>
                </c:pt>
                <c:pt idx="53">
                  <c:v>9.7678265765369768E-2</c:v>
                </c:pt>
                <c:pt idx="54">
                  <c:v>4.0043850778118846E-2</c:v>
                </c:pt>
                <c:pt idx="55">
                  <c:v>2.145580464057124E-2</c:v>
                </c:pt>
                <c:pt idx="56">
                  <c:v>0.13891751557185925</c:v>
                </c:pt>
                <c:pt idx="57">
                  <c:v>2.0479803702189558E-2</c:v>
                </c:pt>
                <c:pt idx="58">
                  <c:v>-2.9825949943842228E-2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FC-44BD-A6AC-87C0E7C1C359}"/>
            </c:ext>
          </c:extLst>
        </c:ser>
        <c:ser>
          <c:idx val="2"/>
          <c:order val="2"/>
          <c:tx>
            <c:strRef>
              <c:f>'CALCULATION AND OBSERVATION SHE'!$I$3</c:f>
              <c:strCache>
                <c:ptCount val="1"/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'CALCULATION AND OBSERVATION SHE'!$I$4:$I$62</c:f>
              <c:numCache>
                <c:formatCode>0.00%</c:formatCode>
                <c:ptCount val="59"/>
                <c:pt idx="0">
                  <c:v>-2.0586555649747811E-2</c:v>
                </c:pt>
                <c:pt idx="1">
                  <c:v>0.12560708567384579</c:v>
                </c:pt>
                <c:pt idx="2">
                  <c:v>-2.3490169970740153E-2</c:v>
                </c:pt>
                <c:pt idx="3">
                  <c:v>2.6007945896943857E-2</c:v>
                </c:pt>
                <c:pt idx="4">
                  <c:v>3.3724363679665928E-2</c:v>
                </c:pt>
                <c:pt idx="5">
                  <c:v>3.5592130280814684E-2</c:v>
                </c:pt>
                <c:pt idx="6">
                  <c:v>2.4567756489581986E-2</c:v>
                </c:pt>
                <c:pt idx="7">
                  <c:v>7.2706528629535069E-2</c:v>
                </c:pt>
                <c:pt idx="8">
                  <c:v>-6.6167948901697762E-2</c:v>
                </c:pt>
                <c:pt idx="9">
                  <c:v>-0.13179724387264147</c:v>
                </c:pt>
                <c:pt idx="10">
                  <c:v>0.15982834959844422</c:v>
                </c:pt>
                <c:pt idx="11">
                  <c:v>5.9510922834679285E-2</c:v>
                </c:pt>
                <c:pt idx="12">
                  <c:v>-1.07144278296115E-2</c:v>
                </c:pt>
                <c:pt idx="13">
                  <c:v>4.9058894549919366E-2</c:v>
                </c:pt>
                <c:pt idx="14">
                  <c:v>0.10197168762589601</c:v>
                </c:pt>
                <c:pt idx="15">
                  <c:v>-0.10071102326549103</c:v>
                </c:pt>
                <c:pt idx="16">
                  <c:v>0.10302797619646267</c:v>
                </c:pt>
                <c:pt idx="17">
                  <c:v>8.6199395268374557E-2</c:v>
                </c:pt>
                <c:pt idx="18">
                  <c:v>-5.0319863796362456E-3</c:v>
                </c:pt>
                <c:pt idx="19">
                  <c:v>4.7868585796547979E-2</c:v>
                </c:pt>
                <c:pt idx="20">
                  <c:v>0.10955798393373842</c:v>
                </c:pt>
                <c:pt idx="21">
                  <c:v>1.559754689870599E-2</c:v>
                </c:pt>
                <c:pt idx="22">
                  <c:v>0.1650802077196924</c:v>
                </c:pt>
                <c:pt idx="23">
                  <c:v>5.9753042829894848E-4</c:v>
                </c:pt>
                <c:pt idx="24">
                  <c:v>3.9294057640015832E-2</c:v>
                </c:pt>
                <c:pt idx="25">
                  <c:v>7.9040113328862793E-2</c:v>
                </c:pt>
                <c:pt idx="26">
                  <c:v>7.5735377863997866E-2</c:v>
                </c:pt>
                <c:pt idx="27">
                  <c:v>-8.3846657525127266E-2</c:v>
                </c:pt>
                <c:pt idx="28">
                  <c:v>0.11259470502279943</c:v>
                </c:pt>
                <c:pt idx="29">
                  <c:v>-3.9242447248084483E-2</c:v>
                </c:pt>
                <c:pt idx="30">
                  <c:v>1.5636902693873099E-2</c:v>
                </c:pt>
                <c:pt idx="31">
                  <c:v>-6.2075150603225854E-2</c:v>
                </c:pt>
                <c:pt idx="32">
                  <c:v>-5.9506625946393003E-3</c:v>
                </c:pt>
                <c:pt idx="33">
                  <c:v>3.5276629192015942E-2</c:v>
                </c:pt>
                <c:pt idx="34">
                  <c:v>-0.17674969075794655</c:v>
                </c:pt>
                <c:pt idx="35">
                  <c:v>-8.0675501825971056E-3</c:v>
                </c:pt>
                <c:pt idx="36">
                  <c:v>-4.0920237454552991E-2</c:v>
                </c:pt>
                <c:pt idx="37">
                  <c:v>6.6447243437742554E-2</c:v>
                </c:pt>
                <c:pt idx="38">
                  <c:v>-6.4214652470976116E-2</c:v>
                </c:pt>
                <c:pt idx="39">
                  <c:v>-0.11910215081810076</c:v>
                </c:pt>
                <c:pt idx="40">
                  <c:v>-1.5496598741620409E-2</c:v>
                </c:pt>
                <c:pt idx="41">
                  <c:v>7.1730326569603736E-2</c:v>
                </c:pt>
                <c:pt idx="42">
                  <c:v>-0.12538190612267835</c:v>
                </c:pt>
                <c:pt idx="43">
                  <c:v>0.1255494153426322</c:v>
                </c:pt>
                <c:pt idx="44">
                  <c:v>-9.5824569065047424E-2</c:v>
                </c:pt>
                <c:pt idx="45">
                  <c:v>0.15171646229070443</c:v>
                </c:pt>
                <c:pt idx="46">
                  <c:v>4.0576932692307659E-2</c:v>
                </c:pt>
                <c:pt idx="47">
                  <c:v>0.13999262483836053</c:v>
                </c:pt>
                <c:pt idx="48">
                  <c:v>-1.9453691672521079E-2</c:v>
                </c:pt>
                <c:pt idx="49">
                  <c:v>0.10035545920182323</c:v>
                </c:pt>
                <c:pt idx="50">
                  <c:v>3.1853391692183944E-2</c:v>
                </c:pt>
                <c:pt idx="51">
                  <c:v>-4.0043682269660763E-2</c:v>
                </c:pt>
                <c:pt idx="52">
                  <c:v>-4.9677684504618097E-2</c:v>
                </c:pt>
                <c:pt idx="53">
                  <c:v>6.8794850707226143E-2</c:v>
                </c:pt>
                <c:pt idx="54">
                  <c:v>5.2344646839077788E-2</c:v>
                </c:pt>
                <c:pt idx="55">
                  <c:v>6.1733487775026555E-3</c:v>
                </c:pt>
                <c:pt idx="56">
                  <c:v>-1.4245443986344627E-2</c:v>
                </c:pt>
                <c:pt idx="57">
                  <c:v>8.9283131272593588E-2</c:v>
                </c:pt>
                <c:pt idx="58">
                  <c:v>8.1308317394861232E-2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FC-44BD-A6AC-87C0E7C1C359}"/>
            </c:ext>
          </c:extLst>
        </c:ser>
        <c:ser>
          <c:idx val="3"/>
          <c:order val="3"/>
          <c:tx>
            <c:strRef>
              <c:f>'CALCULATION AND OBSERVATION SHE'!$J$3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'CALCULATION AND OBSERVATION SHE'!$J$4:$J$62</c:f>
              <c:numCache>
                <c:formatCode>0.00%</c:formatCode>
                <c:ptCount val="59"/>
                <c:pt idx="0">
                  <c:v>8.3117779754204257E-2</c:v>
                </c:pt>
                <c:pt idx="1">
                  <c:v>1.7243930123115103E-2</c:v>
                </c:pt>
                <c:pt idx="2">
                  <c:v>1.1667989677317475E-2</c:v>
                </c:pt>
                <c:pt idx="3">
                  <c:v>8.4868561693974779E-3</c:v>
                </c:pt>
                <c:pt idx="4">
                  <c:v>3.1216255708956631E-2</c:v>
                </c:pt>
                <c:pt idx="5">
                  <c:v>5.5869500448821406E-2</c:v>
                </c:pt>
                <c:pt idx="6">
                  <c:v>4.1749186096274635E-2</c:v>
                </c:pt>
                <c:pt idx="7">
                  <c:v>7.9454655918604761E-2</c:v>
                </c:pt>
                <c:pt idx="8">
                  <c:v>-4.8287617888447792E-2</c:v>
                </c:pt>
                <c:pt idx="9">
                  <c:v>-2.6541498257561288E-2</c:v>
                </c:pt>
                <c:pt idx="10">
                  <c:v>0.13632616223268573</c:v>
                </c:pt>
                <c:pt idx="11">
                  <c:v>2.2543344914885306E-2</c:v>
                </c:pt>
                <c:pt idx="12">
                  <c:v>0.1105593178717599</c:v>
                </c:pt>
                <c:pt idx="13">
                  <c:v>7.3706453582292114E-3</c:v>
                </c:pt>
                <c:pt idx="14">
                  <c:v>0.10009270035834106</c:v>
                </c:pt>
                <c:pt idx="15">
                  <c:v>-6.7396785648901614E-2</c:v>
                </c:pt>
                <c:pt idx="16">
                  <c:v>-3.7369851781772961E-2</c:v>
                </c:pt>
                <c:pt idx="17">
                  <c:v>5.7292467736985923E-2</c:v>
                </c:pt>
                <c:pt idx="18">
                  <c:v>3.9005889321057426E-2</c:v>
                </c:pt>
                <c:pt idx="19">
                  <c:v>4.2891867124286179E-2</c:v>
                </c:pt>
                <c:pt idx="20">
                  <c:v>1.8106483330120825E-3</c:v>
                </c:pt>
                <c:pt idx="21">
                  <c:v>1.4588169924516477E-2</c:v>
                </c:pt>
                <c:pt idx="22">
                  <c:v>6.9601682663584283E-2</c:v>
                </c:pt>
                <c:pt idx="23">
                  <c:v>-9.9135540859500298E-3</c:v>
                </c:pt>
                <c:pt idx="24">
                  <c:v>8.4988792033489025E-2</c:v>
                </c:pt>
                <c:pt idx="25">
                  <c:v>5.171653861313863E-2</c:v>
                </c:pt>
                <c:pt idx="26">
                  <c:v>5.9562671586638874E-2</c:v>
                </c:pt>
                <c:pt idx="27">
                  <c:v>-6.6118960081506556E-2</c:v>
                </c:pt>
                <c:pt idx="28">
                  <c:v>0.17629107444741796</c:v>
                </c:pt>
                <c:pt idx="29">
                  <c:v>-3.1059616896744482E-3</c:v>
                </c:pt>
                <c:pt idx="30">
                  <c:v>1.7332681174054617E-2</c:v>
                </c:pt>
                <c:pt idx="31">
                  <c:v>-7.5344896148268656E-2</c:v>
                </c:pt>
                <c:pt idx="32">
                  <c:v>-3.9198667338139599E-2</c:v>
                </c:pt>
                <c:pt idx="33">
                  <c:v>3.1861804990942683E-2</c:v>
                </c:pt>
                <c:pt idx="34">
                  <c:v>-9.986704680267941E-2</c:v>
                </c:pt>
                <c:pt idx="35">
                  <c:v>-2.0358872239649706E-2</c:v>
                </c:pt>
                <c:pt idx="36">
                  <c:v>-5.5320588062687824E-2</c:v>
                </c:pt>
                <c:pt idx="37">
                  <c:v>9.3096617257547726E-2</c:v>
                </c:pt>
                <c:pt idx="38">
                  <c:v>-6.8639986059698704E-2</c:v>
                </c:pt>
                <c:pt idx="39">
                  <c:v>-0.10926686384951684</c:v>
                </c:pt>
                <c:pt idx="40">
                  <c:v>-3.3060928288387212E-3</c:v>
                </c:pt>
                <c:pt idx="41">
                  <c:v>9.9125462044426252E-2</c:v>
                </c:pt>
                <c:pt idx="42">
                  <c:v>-6.0045434114781769E-2</c:v>
                </c:pt>
                <c:pt idx="43">
                  <c:v>3.3316615656674563E-2</c:v>
                </c:pt>
                <c:pt idx="44">
                  <c:v>6.4969130099423395E-3</c:v>
                </c:pt>
                <c:pt idx="45">
                  <c:v>0.15588160657430522</c:v>
                </c:pt>
                <c:pt idx="46">
                  <c:v>6.576490735060328E-2</c:v>
                </c:pt>
                <c:pt idx="47">
                  <c:v>6.8769134649185173E-2</c:v>
                </c:pt>
                <c:pt idx="48">
                  <c:v>3.6998670620359733E-2</c:v>
                </c:pt>
                <c:pt idx="49">
                  <c:v>-1.3566676096493598E-2</c:v>
                </c:pt>
                <c:pt idx="50">
                  <c:v>-2.4291505966332411E-2</c:v>
                </c:pt>
                <c:pt idx="51">
                  <c:v>-3.6642694757057219E-2</c:v>
                </c:pt>
                <c:pt idx="52">
                  <c:v>7.0815471100554223E-2</c:v>
                </c:pt>
                <c:pt idx="53">
                  <c:v>0.12067084916170109</c:v>
                </c:pt>
                <c:pt idx="54">
                  <c:v>-7.5743447512671563E-3</c:v>
                </c:pt>
                <c:pt idx="55">
                  <c:v>5.7281080428864734E-2</c:v>
                </c:pt>
                <c:pt idx="56">
                  <c:v>4.0394457782403387E-2</c:v>
                </c:pt>
                <c:pt idx="57">
                  <c:v>1.7116298576674259E-2</c:v>
                </c:pt>
                <c:pt idx="58">
                  <c:v>-7.4610225150669757E-2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FC-44BD-A6AC-87C0E7C1C35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41737904"/>
        <c:axId val="1141738864"/>
      </c:lineChart>
      <c:catAx>
        <c:axId val="1141737904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crossAx val="1141738864"/>
        <c:crosses val="autoZero"/>
        <c:auto val="1"/>
        <c:lblAlgn val="ctr"/>
        <c:lblOffset val="100"/>
        <c:noMultiLvlLbl val="0"/>
      </c:catAx>
      <c:valAx>
        <c:axId val="114173886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737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'CALCULATION AND OBSERVATION SHE'!$M$75:$N$75</c:f>
              <c:strCache>
                <c:ptCount val="2"/>
                <c:pt idx="0">
                  <c:v>EQUALLY-WEIGHTED PORTFOLIO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/>
          </c:spPr>
          <c:marker>
            <c:symbol val="none"/>
          </c:marker>
          <c:cat>
            <c:strRef>
              <c:f>'CALCULATION AND OBSERVATION SHE'!$O$74:$Q$74</c:f>
              <c:strCache>
                <c:ptCount val="3"/>
                <c:pt idx="0">
                  <c:v>Expected Return</c:v>
                </c:pt>
                <c:pt idx="1">
                  <c:v>Standard Deviation</c:v>
                </c:pt>
                <c:pt idx="2">
                  <c:v>Sharpe Ratio</c:v>
                </c:pt>
              </c:strCache>
            </c:strRef>
          </c:cat>
          <c:val>
            <c:numRef>
              <c:f>'CALCULATION AND OBSERVATION SHE'!$O$75:$Q$75</c:f>
              <c:numCache>
                <c:formatCode>0.00%</c:formatCode>
                <c:ptCount val="3"/>
                <c:pt idx="0">
                  <c:v>0.25770408931789424</c:v>
                </c:pt>
                <c:pt idx="1">
                  <c:v>0.23596385294859776</c:v>
                </c:pt>
                <c:pt idx="2" formatCode="0.00000">
                  <c:v>0.90134182274191477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92-4784-BB13-920129AB5D48}"/>
            </c:ext>
          </c:extLst>
        </c:ser>
        <c:ser>
          <c:idx val="1"/>
          <c:order val="1"/>
          <c:tx>
            <c:strRef>
              <c:f>'CALCULATION AND OBSERVATION SHE'!$M$76:$N$76</c:f>
              <c:strCache>
                <c:ptCount val="2"/>
                <c:pt idx="0">
                  <c:v>OPTIMAL RISKY PORTFOLIO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/>
          </c:spPr>
          <c:marker>
            <c:symbol val="none"/>
          </c:marker>
          <c:cat>
            <c:strRef>
              <c:f>'CALCULATION AND OBSERVATION SHE'!$O$74:$Q$74</c:f>
              <c:strCache>
                <c:ptCount val="3"/>
                <c:pt idx="0">
                  <c:v>Expected Return</c:v>
                </c:pt>
                <c:pt idx="1">
                  <c:v>Standard Deviation</c:v>
                </c:pt>
                <c:pt idx="2">
                  <c:v>Sharpe Ratio</c:v>
                </c:pt>
              </c:strCache>
            </c:strRef>
          </c:cat>
          <c:val>
            <c:numRef>
              <c:f>'CALCULATION AND OBSERVATION SHE'!$O$76:$Q$76</c:f>
              <c:numCache>
                <c:formatCode>0.00%</c:formatCode>
                <c:ptCount val="3"/>
                <c:pt idx="0">
                  <c:v>0.27967194543487328</c:v>
                </c:pt>
                <c:pt idx="1">
                  <c:v>0.22150930929823923</c:v>
                </c:pt>
                <c:pt idx="2" formatCode="0.00000">
                  <c:v>1.05933220675136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92-4784-BB13-920129AB5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373119"/>
        <c:axId val="30377439"/>
      </c:lineChart>
      <c:catAx>
        <c:axId val="30373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77439"/>
        <c:crosses val="autoZero"/>
        <c:auto val="1"/>
        <c:lblAlgn val="ctr"/>
        <c:lblOffset val="100"/>
        <c:noMultiLvlLbl val="0"/>
      </c:catAx>
      <c:valAx>
        <c:axId val="3037743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7311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7620</xdr:colOff>
      <xdr:row>16</xdr:row>
      <xdr:rowOff>180974</xdr:rowOff>
    </xdr:from>
    <xdr:to>
      <xdr:col>20</xdr:col>
      <xdr:colOff>0</xdr:colOff>
      <xdr:row>33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87B8D5-69AA-079E-6D01-6777C477ED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9525</xdr:colOff>
      <xdr:row>35</xdr:row>
      <xdr:rowOff>0</xdr:rowOff>
    </xdr:from>
    <xdr:to>
      <xdr:col>20</xdr:col>
      <xdr:colOff>9525</xdr:colOff>
      <xdr:row>51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1D8083-49B8-137B-E39C-7C95B34695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</xdr:colOff>
      <xdr:row>16</xdr:row>
      <xdr:rowOff>76200</xdr:rowOff>
    </xdr:from>
    <xdr:to>
      <xdr:col>39</xdr:col>
      <xdr:colOff>19051</xdr:colOff>
      <xdr:row>39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E28D0B2-CFD2-D042-D1A4-6F7936A213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16564</xdr:colOff>
      <xdr:row>40</xdr:row>
      <xdr:rowOff>1</xdr:rowOff>
    </xdr:from>
    <xdr:to>
      <xdr:col>39</xdr:col>
      <xdr:colOff>1430</xdr:colOff>
      <xdr:row>66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2468BF4-78F8-B52D-18D1-F09A7F46D5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1181100</xdr:colOff>
      <xdr:row>77</xdr:row>
      <xdr:rowOff>10732</xdr:rowOff>
    </xdr:from>
    <xdr:to>
      <xdr:col>18</xdr:col>
      <xdr:colOff>57150</xdr:colOff>
      <xdr:row>101</xdr:row>
      <xdr:rowOff>160989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94111D6-D4CF-920D-DD40-D27471A17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F171C4-6C5F-46F7-8358-E503535E50D5}" name="Table1" displayName="Table1" ref="L38:M43" totalsRowShown="0" headerRowDxfId="6" tableBorderDxfId="5">
  <autoFilter ref="L38:M43" xr:uid="{CEF171C4-6C5F-46F7-8358-E503535E50D5}"/>
  <tableColumns count="2">
    <tableColumn id="1" xr3:uid="{D54C969F-399A-422D-9A2D-524E0DAA603B}" name="ASSET" dataDxfId="4"/>
    <tableColumn id="2" xr3:uid="{54E731D5-AEF1-4C71-8A74-2430EBE5F599}" name="Weights" dataDxfId="3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3F1D2C-F1E9-4A40-8254-8D8E6679B01A}" name="Table2" displayName="Table2" ref="L20:M25" totalsRowShown="0" headerRowDxfId="2" tableBorderDxfId="1">
  <autoFilter ref="L20:M25" xr:uid="{723F1D2C-F1E9-4A40-8254-8D8E6679B01A}"/>
  <tableColumns count="2">
    <tableColumn id="1" xr3:uid="{C3AAC6E8-A7DC-4365-A3F8-2B90CFE60572}" name="ASSET" dataDxfId="0"/>
    <tableColumn id="2" xr3:uid="{FF380BE8-8F80-45D3-8611-F4BC9FFDC5A7}" name="Weights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6D5D7-298A-4FBC-AC04-C686D05A984D}">
  <dimension ref="A1:Y76"/>
  <sheetViews>
    <sheetView tabSelected="1" topLeftCell="G4" zoomScale="96" zoomScaleNormal="40" workbookViewId="0">
      <selection activeCell="I11" sqref="G4:J62"/>
    </sheetView>
  </sheetViews>
  <sheetFormatPr defaultRowHeight="14.4" x14ac:dyDescent="0.3"/>
  <cols>
    <col min="1" max="1" width="11.88671875" bestFit="1" customWidth="1"/>
    <col min="7" max="7" width="10.33203125" bestFit="1" customWidth="1"/>
    <col min="12" max="12" width="28.44140625" bestFit="1" customWidth="1"/>
    <col min="13" max="13" width="13.33203125" bestFit="1" customWidth="1"/>
    <col min="14" max="14" width="16.33203125" customWidth="1"/>
    <col min="15" max="15" width="15.77734375" bestFit="1" customWidth="1"/>
    <col min="16" max="16" width="23.109375" bestFit="1" customWidth="1"/>
    <col min="17" max="17" width="12.44140625" bestFit="1" customWidth="1"/>
    <col min="18" max="18" width="13.6640625" bestFit="1" customWidth="1"/>
    <col min="19" max="19" width="15.6640625" customWidth="1"/>
    <col min="22" max="25" width="13.33203125" bestFit="1" customWidth="1"/>
  </cols>
  <sheetData>
    <row r="1" spans="1:25" ht="15" thickBot="1" x14ac:dyDescent="0.35">
      <c r="B1" s="77" t="s">
        <v>21</v>
      </c>
      <c r="C1" s="77"/>
      <c r="D1" s="77"/>
      <c r="E1" s="77"/>
      <c r="G1" s="77" t="s">
        <v>20</v>
      </c>
      <c r="H1" s="77"/>
      <c r="I1" s="77"/>
      <c r="J1" s="77"/>
    </row>
    <row r="2" spans="1:25" ht="15" thickBot="1" x14ac:dyDescent="0.3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3"/>
      <c r="G2" s="4" t="s">
        <v>1</v>
      </c>
      <c r="H2" s="4" t="s">
        <v>2</v>
      </c>
      <c r="I2" s="4" t="s">
        <v>3</v>
      </c>
      <c r="J2" s="4" t="s">
        <v>4</v>
      </c>
      <c r="L2" s="55"/>
      <c r="M2" s="56" t="s">
        <v>1</v>
      </c>
      <c r="N2" s="56" t="s">
        <v>2</v>
      </c>
      <c r="O2" s="56" t="s">
        <v>3</v>
      </c>
      <c r="P2" s="57" t="s">
        <v>4</v>
      </c>
      <c r="S2" s="82" t="s">
        <v>10</v>
      </c>
      <c r="T2" s="83"/>
    </row>
    <row r="3" spans="1:25" x14ac:dyDescent="0.3">
      <c r="A3" s="1">
        <v>43586</v>
      </c>
      <c r="B3">
        <v>43.767502</v>
      </c>
      <c r="C3">
        <v>88.753501999999997</v>
      </c>
      <c r="D3">
        <v>55.181499000000002</v>
      </c>
      <c r="E3">
        <v>123.68</v>
      </c>
      <c r="G3" s="3"/>
      <c r="H3" s="3"/>
      <c r="I3" s="3"/>
      <c r="J3" s="3"/>
      <c r="L3" s="58" t="s">
        <v>5</v>
      </c>
      <c r="M3" s="20">
        <f>AVERAGE(G4:G62)</f>
        <v>2.68049920065788E-2</v>
      </c>
      <c r="N3" s="20">
        <f>AVERAGE(H4:H62)</f>
        <v>1.5824858055198027E-2</v>
      </c>
      <c r="O3" s="20">
        <f t="shared" ref="O3:P3" si="0">AVERAGE(I4:I62)</f>
        <v>2.1718927057830927E-2</v>
      </c>
      <c r="P3" s="60">
        <f t="shared" si="0"/>
        <v>2.1552585986356995E-2</v>
      </c>
      <c r="S3" s="5" t="s">
        <v>1</v>
      </c>
      <c r="T3" s="65">
        <f>M5</f>
        <v>0.32165990407894562</v>
      </c>
    </row>
    <row r="4" spans="1:25" x14ac:dyDescent="0.3">
      <c r="A4" s="1">
        <v>43617</v>
      </c>
      <c r="B4">
        <v>49.48</v>
      </c>
      <c r="C4">
        <v>94.681503000000006</v>
      </c>
      <c r="D4">
        <v>54.045501999999999</v>
      </c>
      <c r="E4">
        <v>133.96000699999999</v>
      </c>
      <c r="G4" s="2">
        <f>(B4-B3)/B3</f>
        <v>0.13051916922286305</v>
      </c>
      <c r="H4" s="2">
        <f t="shared" ref="H4:J4" si="1">(C4-C3)/C3</f>
        <v>6.679174191909644E-2</v>
      </c>
      <c r="I4" s="2">
        <f t="shared" si="1"/>
        <v>-2.0586555649747811E-2</v>
      </c>
      <c r="J4" s="2">
        <f t="shared" si="1"/>
        <v>8.3117779754204257E-2</v>
      </c>
      <c r="L4" s="58" t="s">
        <v>6</v>
      </c>
      <c r="M4" s="20">
        <f>_xlfn.VAR.S(G4:G62)</f>
        <v>7.3018104728405087E-3</v>
      </c>
      <c r="N4" s="20">
        <f>_xlfn.VAR.S(H4:H62)</f>
        <v>8.8940586640449612E-3</v>
      </c>
      <c r="O4" s="20">
        <f t="shared" ref="N4:P4" si="2">_xlfn.VAR.S(I4:I62)</f>
        <v>6.1319290833489835E-3</v>
      </c>
      <c r="P4" s="60">
        <f t="shared" si="2"/>
        <v>4.0063123801858747E-3</v>
      </c>
      <c r="S4" s="5" t="s">
        <v>2</v>
      </c>
      <c r="T4" s="65">
        <f>N5</f>
        <v>0.18989829666237634</v>
      </c>
    </row>
    <row r="5" spans="1:25" x14ac:dyDescent="0.3">
      <c r="A5" s="1">
        <v>43647</v>
      </c>
      <c r="B5">
        <v>53.259998000000003</v>
      </c>
      <c r="C5">
        <v>93.338997000000006</v>
      </c>
      <c r="D5">
        <v>60.834000000000003</v>
      </c>
      <c r="E5">
        <v>136.270004</v>
      </c>
      <c r="G5" s="2">
        <f t="shared" ref="G5:G62" si="3">(B5-B4)/B4</f>
        <v>7.6394462409054287E-2</v>
      </c>
      <c r="H5" s="2">
        <f t="shared" ref="H5:H62" si="4">(C5-C4)/C4</f>
        <v>-1.417917922152123E-2</v>
      </c>
      <c r="I5" s="2">
        <f t="shared" ref="I5:I62" si="5">(D5-D4)/D4</f>
        <v>0.12560708567384579</v>
      </c>
      <c r="J5" s="2">
        <f t="shared" ref="J5:J62" si="6">(E5-E4)/E4</f>
        <v>1.7243930123115103E-2</v>
      </c>
      <c r="L5" s="58" t="s">
        <v>7</v>
      </c>
      <c r="M5" s="20">
        <f>M3*12</f>
        <v>0.32165990407894562</v>
      </c>
      <c r="N5" s="86">
        <f>N3*12</f>
        <v>0.18989829666237634</v>
      </c>
      <c r="O5" s="20">
        <f t="shared" ref="N5:P6" si="7">O3*12</f>
        <v>0.26062712469397109</v>
      </c>
      <c r="P5" s="60">
        <f t="shared" si="7"/>
        <v>0.25863103183628394</v>
      </c>
      <c r="S5" s="5" t="s">
        <v>3</v>
      </c>
      <c r="T5" s="65">
        <f>O5</f>
        <v>0.26062712469397109</v>
      </c>
    </row>
    <row r="6" spans="1:25" ht="15" thickBot="1" x14ac:dyDescent="0.35">
      <c r="A6" s="1">
        <v>43678</v>
      </c>
      <c r="B6">
        <v>52.185001</v>
      </c>
      <c r="C6">
        <v>88.814498999999998</v>
      </c>
      <c r="D6">
        <v>59.404998999999997</v>
      </c>
      <c r="E6">
        <v>137.86000100000001</v>
      </c>
      <c r="G6" s="2">
        <f t="shared" si="3"/>
        <v>-2.0183947434620694E-2</v>
      </c>
      <c r="H6" s="2">
        <f t="shared" si="4"/>
        <v>-4.8473822790274984E-2</v>
      </c>
      <c r="I6" s="2">
        <f t="shared" si="5"/>
        <v>-2.3490169970740153E-2</v>
      </c>
      <c r="J6" s="2">
        <f t="shared" si="6"/>
        <v>1.1667989677317475E-2</v>
      </c>
      <c r="L6" s="59" t="s">
        <v>8</v>
      </c>
      <c r="M6" s="61">
        <f>M4*12</f>
        <v>8.7621725674086104E-2</v>
      </c>
      <c r="N6" s="87">
        <f t="shared" si="7"/>
        <v>0.10672870396853953</v>
      </c>
      <c r="O6" s="61">
        <f t="shared" si="7"/>
        <v>7.3583149000187809E-2</v>
      </c>
      <c r="P6" s="62">
        <f t="shared" si="7"/>
        <v>4.80757485622305E-2</v>
      </c>
      <c r="S6" s="6" t="s">
        <v>4</v>
      </c>
      <c r="T6" s="66">
        <f>P5</f>
        <v>0.25863103183628394</v>
      </c>
    </row>
    <row r="7" spans="1:25" x14ac:dyDescent="0.3">
      <c r="A7" s="1">
        <v>43709</v>
      </c>
      <c r="B7">
        <v>55.9925</v>
      </c>
      <c r="C7">
        <v>86.795501999999999</v>
      </c>
      <c r="D7">
        <v>60.950001</v>
      </c>
      <c r="E7">
        <v>139.029999</v>
      </c>
      <c r="G7" s="2">
        <f t="shared" si="3"/>
        <v>7.2961558437068919E-2</v>
      </c>
      <c r="H7" s="2">
        <f t="shared" si="4"/>
        <v>-2.2732740968341204E-2</v>
      </c>
      <c r="I7" s="2">
        <f t="shared" si="5"/>
        <v>2.6007945896943857E-2</v>
      </c>
      <c r="J7" s="2">
        <f t="shared" si="6"/>
        <v>8.4868561693974779E-3</v>
      </c>
    </row>
    <row r="8" spans="1:25" ht="15" thickBot="1" x14ac:dyDescent="0.35">
      <c r="A8" s="1">
        <v>43739</v>
      </c>
      <c r="B8">
        <v>62.189999</v>
      </c>
      <c r="C8">
        <v>88.832999999999998</v>
      </c>
      <c r="D8">
        <v>63.005501000000002</v>
      </c>
      <c r="E8">
        <v>143.36999499999999</v>
      </c>
      <c r="G8" s="2">
        <f t="shared" si="3"/>
        <v>0.11068444881010851</v>
      </c>
      <c r="H8" s="2">
        <f t="shared" si="4"/>
        <v>2.3474695727896122E-2</v>
      </c>
      <c r="I8" s="2">
        <f t="shared" si="5"/>
        <v>3.3724363679665928E-2</v>
      </c>
      <c r="J8" s="2">
        <f t="shared" si="6"/>
        <v>3.1216255708956631E-2</v>
      </c>
      <c r="U8" s="78" t="s">
        <v>22</v>
      </c>
      <c r="V8" s="78"/>
      <c r="W8" s="78"/>
      <c r="X8" s="78"/>
      <c r="Y8" s="78"/>
    </row>
    <row r="9" spans="1:25" ht="15" thickBot="1" x14ac:dyDescent="0.35">
      <c r="A9" s="1">
        <v>43770</v>
      </c>
      <c r="B9">
        <v>66.8125</v>
      </c>
      <c r="C9">
        <v>90.040001000000004</v>
      </c>
      <c r="D9">
        <v>65.248001000000002</v>
      </c>
      <c r="E9">
        <v>151.38000500000001</v>
      </c>
      <c r="G9" s="2">
        <f t="shared" si="3"/>
        <v>7.4328687479155608E-2</v>
      </c>
      <c r="H9" s="2">
        <f t="shared" si="4"/>
        <v>1.3587304267558288E-2</v>
      </c>
      <c r="I9" s="2">
        <f t="shared" si="5"/>
        <v>3.5592130280814684E-2</v>
      </c>
      <c r="J9" s="2">
        <f t="shared" si="6"/>
        <v>5.5869500448821406E-2</v>
      </c>
      <c r="L9" s="79" t="s">
        <v>9</v>
      </c>
      <c r="M9" s="80"/>
      <c r="N9" s="80"/>
      <c r="O9" s="80"/>
      <c r="P9" s="81"/>
      <c r="R9" s="7" t="s">
        <v>16</v>
      </c>
      <c r="S9" s="29">
        <v>4.5019999999999998E-2</v>
      </c>
      <c r="U9" s="18"/>
      <c r="V9" s="16" t="s">
        <v>1</v>
      </c>
      <c r="W9" s="12" t="s">
        <v>2</v>
      </c>
      <c r="X9" s="12" t="s">
        <v>3</v>
      </c>
      <c r="Y9" s="13" t="s">
        <v>4</v>
      </c>
    </row>
    <row r="10" spans="1:25" ht="15" thickBot="1" x14ac:dyDescent="0.35">
      <c r="A10" s="1">
        <v>43800</v>
      </c>
      <c r="B10">
        <v>73.412497999999999</v>
      </c>
      <c r="C10">
        <v>92.391998000000001</v>
      </c>
      <c r="D10">
        <v>66.850998000000004</v>
      </c>
      <c r="E10">
        <v>157.699997</v>
      </c>
      <c r="G10" s="2">
        <f t="shared" si="3"/>
        <v>9.8783880261927026E-2</v>
      </c>
      <c r="H10" s="2">
        <f t="shared" si="4"/>
        <v>2.6121690069727976E-2</v>
      </c>
      <c r="I10" s="2">
        <f t="shared" si="5"/>
        <v>2.4567756489581986E-2</v>
      </c>
      <c r="J10" s="2">
        <f t="shared" si="6"/>
        <v>4.1749186096274635E-2</v>
      </c>
      <c r="L10" s="42"/>
      <c r="M10" s="36" t="s">
        <v>1</v>
      </c>
      <c r="N10" s="37" t="s">
        <v>2</v>
      </c>
      <c r="O10" s="37" t="s">
        <v>3</v>
      </c>
      <c r="P10" s="38" t="s">
        <v>4</v>
      </c>
      <c r="U10" s="17" t="s">
        <v>1</v>
      </c>
      <c r="V10" s="67">
        <v>1</v>
      </c>
      <c r="W10" s="67">
        <f>V11</f>
        <v>0.68760195934789559</v>
      </c>
      <c r="X10" s="67">
        <f>V12</f>
        <v>0.53117190100051548</v>
      </c>
      <c r="Y10" s="68">
        <f>V13</f>
        <v>0.70199462755096131</v>
      </c>
    </row>
    <row r="11" spans="1:25" x14ac:dyDescent="0.3">
      <c r="A11" s="1">
        <v>43831</v>
      </c>
      <c r="B11">
        <v>77.377502000000007</v>
      </c>
      <c r="C11">
        <v>100.435997</v>
      </c>
      <c r="D11">
        <v>71.711501999999996</v>
      </c>
      <c r="E11">
        <v>170.229996</v>
      </c>
      <c r="G11" s="2">
        <f t="shared" si="3"/>
        <v>5.4009931660410293E-2</v>
      </c>
      <c r="H11" s="2">
        <f t="shared" si="4"/>
        <v>8.70638061101352E-2</v>
      </c>
      <c r="I11" s="2">
        <f t="shared" si="5"/>
        <v>7.2706528629535069E-2</v>
      </c>
      <c r="J11" s="2">
        <f t="shared" si="6"/>
        <v>7.9454655918604761E-2</v>
      </c>
      <c r="L11" s="39" t="s">
        <v>1</v>
      </c>
      <c r="M11" s="43">
        <f>COVAR(G4:G62,G4:G62)*12</f>
        <v>8.6136611679610064E-2</v>
      </c>
      <c r="N11" s="44">
        <f>COVAR(G4:G62,H4:H62)*12</f>
        <v>6.5367158464061603E-2</v>
      </c>
      <c r="O11" s="44">
        <f>COVAR(G4:G62,I4:I62)*12</f>
        <v>4.1928194427045352E-2</v>
      </c>
      <c r="P11" s="45">
        <f>COVAR(G4:G62,J4:J62)*12</f>
        <v>4.4789756253283811E-2</v>
      </c>
      <c r="U11" s="14" t="s">
        <v>2</v>
      </c>
      <c r="V11" s="67">
        <v>0.68760195934789559</v>
      </c>
      <c r="W11" s="67">
        <v>1</v>
      </c>
      <c r="X11" s="67">
        <f>W12</f>
        <v>0.60704316276317005</v>
      </c>
      <c r="Y11" s="68">
        <f>W13</f>
        <v>0.67941213510887766</v>
      </c>
    </row>
    <row r="12" spans="1:25" x14ac:dyDescent="0.3">
      <c r="A12" s="1">
        <v>43862</v>
      </c>
      <c r="B12">
        <v>68.339995999999999</v>
      </c>
      <c r="C12">
        <v>94.1875</v>
      </c>
      <c r="D12">
        <v>66.966498999999999</v>
      </c>
      <c r="E12">
        <v>162.009995</v>
      </c>
      <c r="G12" s="2">
        <f t="shared" si="3"/>
        <v>-0.1167975931815427</v>
      </c>
      <c r="H12" s="2">
        <f t="shared" si="4"/>
        <v>-6.2213720047006656E-2</v>
      </c>
      <c r="I12" s="2">
        <f t="shared" si="5"/>
        <v>-6.6167948901697762E-2</v>
      </c>
      <c r="J12" s="2">
        <f t="shared" si="6"/>
        <v>-4.8287617888447792E-2</v>
      </c>
      <c r="L12" s="40" t="s">
        <v>2</v>
      </c>
      <c r="M12" s="46">
        <f>N11</f>
        <v>6.5367158464061603E-2</v>
      </c>
      <c r="N12" s="8">
        <f>COVAR(H4:H62,H4:H62)*12</f>
        <v>0.10491974288432698</v>
      </c>
      <c r="O12" s="8">
        <f>COVAR(H4:H62,I4:I62)*12</f>
        <v>5.2884129070253041E-2</v>
      </c>
      <c r="P12" s="9">
        <f>COVAR(H4:H62,J4:J62)*12</f>
        <v>4.7842396605338552E-2</v>
      </c>
      <c r="U12" s="14" t="s">
        <v>3</v>
      </c>
      <c r="V12" s="67">
        <v>0.53117190100051548</v>
      </c>
      <c r="W12" s="67">
        <v>0.60704316276317005</v>
      </c>
      <c r="X12" s="67">
        <v>1</v>
      </c>
      <c r="Y12" s="68">
        <f>X13</f>
        <v>0.63782600721905891</v>
      </c>
    </row>
    <row r="13" spans="1:25" ht="15" thickBot="1" x14ac:dyDescent="0.35">
      <c r="A13" s="1">
        <v>43891</v>
      </c>
      <c r="B13">
        <v>63.572498000000003</v>
      </c>
      <c r="C13">
        <v>97.486000000000004</v>
      </c>
      <c r="D13">
        <v>58.140498999999998</v>
      </c>
      <c r="E13">
        <v>157.71000699999999</v>
      </c>
      <c r="G13" s="2">
        <f t="shared" si="3"/>
        <v>-6.976146150198774E-2</v>
      </c>
      <c r="H13" s="2">
        <f t="shared" si="4"/>
        <v>3.5020570670205753E-2</v>
      </c>
      <c r="I13" s="2">
        <f t="shared" si="5"/>
        <v>-0.13179724387264147</v>
      </c>
      <c r="J13" s="2">
        <f t="shared" si="6"/>
        <v>-2.6541498257561288E-2</v>
      </c>
      <c r="L13" s="40" t="s">
        <v>3</v>
      </c>
      <c r="M13" s="46">
        <f>O11</f>
        <v>4.1928194427045352E-2</v>
      </c>
      <c r="N13" s="8">
        <f>O12</f>
        <v>5.2884129070253041E-2</v>
      </c>
      <c r="O13" s="8">
        <f>COVAR(I4:I62,I4:I62)*12</f>
        <v>7.2335976983235489E-2</v>
      </c>
      <c r="P13" s="9">
        <f>COVAR(I4:I62,J4:J62)*12</f>
        <v>3.7293265910080857E-2</v>
      </c>
      <c r="U13" s="15" t="s">
        <v>4</v>
      </c>
      <c r="V13" s="69">
        <v>0.70199462755096131</v>
      </c>
      <c r="W13" s="69">
        <v>0.67941213510887766</v>
      </c>
      <c r="X13" s="69">
        <v>0.63782600721905891</v>
      </c>
      <c r="Y13" s="70">
        <v>1</v>
      </c>
    </row>
    <row r="14" spans="1:25" ht="15" thickBot="1" x14ac:dyDescent="0.35">
      <c r="A14" s="1">
        <v>43922</v>
      </c>
      <c r="B14">
        <v>73.449996999999996</v>
      </c>
      <c r="C14">
        <v>123.699997</v>
      </c>
      <c r="D14">
        <v>67.432998999999995</v>
      </c>
      <c r="E14">
        <v>179.21000699999999</v>
      </c>
      <c r="G14" s="2">
        <f t="shared" si="3"/>
        <v>0.15537377499307944</v>
      </c>
      <c r="H14" s="2">
        <f t="shared" si="4"/>
        <v>0.26890011899144484</v>
      </c>
      <c r="I14" s="2">
        <f t="shared" si="5"/>
        <v>0.15982834959844422</v>
      </c>
      <c r="J14" s="2">
        <f t="shared" si="6"/>
        <v>0.13632616223268573</v>
      </c>
      <c r="L14" s="41" t="s">
        <v>4</v>
      </c>
      <c r="M14" s="47">
        <f>P11</f>
        <v>4.4789756253283811E-2</v>
      </c>
      <c r="N14" s="10">
        <f>P12</f>
        <v>4.7842396605338552E-2</v>
      </c>
      <c r="O14" s="10">
        <f>P13</f>
        <v>3.7293265910080857E-2</v>
      </c>
      <c r="P14" s="11">
        <f>COVAR(J4:J62,J4:J62)*12</f>
        <v>4.7260905366260514E-2</v>
      </c>
    </row>
    <row r="15" spans="1:25" x14ac:dyDescent="0.3">
      <c r="A15" s="1">
        <v>43952</v>
      </c>
      <c r="B15">
        <v>79.485000999999997</v>
      </c>
      <c r="C15">
        <v>122.1185</v>
      </c>
      <c r="D15">
        <v>71.445999</v>
      </c>
      <c r="E15">
        <v>183.25</v>
      </c>
      <c r="G15" s="2">
        <f t="shared" si="3"/>
        <v>8.2164795731713924E-2</v>
      </c>
      <c r="H15" s="2">
        <f t="shared" si="4"/>
        <v>-1.27849396795054E-2</v>
      </c>
      <c r="I15" s="2">
        <f t="shared" si="5"/>
        <v>5.9510922834679285E-2</v>
      </c>
      <c r="J15" s="2">
        <f t="shared" si="6"/>
        <v>2.2543344914885306E-2</v>
      </c>
    </row>
    <row r="16" spans="1:25" x14ac:dyDescent="0.3">
      <c r="A16" s="1">
        <v>43983</v>
      </c>
      <c r="B16">
        <v>91.199996999999996</v>
      </c>
      <c r="C16">
        <v>137.94099399999999</v>
      </c>
      <c r="D16">
        <v>70.680496000000005</v>
      </c>
      <c r="E16">
        <v>203.509995</v>
      </c>
      <c r="G16" s="2">
        <f t="shared" si="3"/>
        <v>0.14738624712352963</v>
      </c>
      <c r="H16" s="2">
        <f t="shared" si="4"/>
        <v>0.12956672412451833</v>
      </c>
      <c r="I16" s="2">
        <f t="shared" si="5"/>
        <v>-1.07144278296115E-2</v>
      </c>
      <c r="J16" s="2">
        <f t="shared" si="6"/>
        <v>0.1105593178717599</v>
      </c>
    </row>
    <row r="17" spans="1:22" ht="15" thickBot="1" x14ac:dyDescent="0.35">
      <c r="A17" s="1">
        <v>44013</v>
      </c>
      <c r="B17">
        <v>106.260002</v>
      </c>
      <c r="C17">
        <v>158.233994</v>
      </c>
      <c r="D17">
        <v>74.148003000000003</v>
      </c>
      <c r="E17">
        <v>205.009995</v>
      </c>
      <c r="G17" s="2">
        <f t="shared" si="3"/>
        <v>0.16513163920389168</v>
      </c>
      <c r="H17" s="2">
        <f t="shared" si="4"/>
        <v>0.14711362743986031</v>
      </c>
      <c r="I17" s="2">
        <f t="shared" si="5"/>
        <v>4.9058894549919366E-2</v>
      </c>
      <c r="J17" s="2">
        <f t="shared" si="6"/>
        <v>7.3706453582292114E-3</v>
      </c>
      <c r="V17" s="19"/>
    </row>
    <row r="18" spans="1:22" x14ac:dyDescent="0.3">
      <c r="A18" s="1">
        <v>44044</v>
      </c>
      <c r="B18">
        <v>129.03999300000001</v>
      </c>
      <c r="C18">
        <v>172.54800399999999</v>
      </c>
      <c r="D18">
        <v>81.709000000000003</v>
      </c>
      <c r="E18">
        <v>225.529999</v>
      </c>
      <c r="G18" s="2">
        <f t="shared" si="3"/>
        <v>0.21437973434256108</v>
      </c>
      <c r="H18" s="2">
        <f t="shared" si="4"/>
        <v>9.0461029505455051E-2</v>
      </c>
      <c r="I18" s="2">
        <f t="shared" si="5"/>
        <v>0.10197168762589601</v>
      </c>
      <c r="J18" s="2">
        <f t="shared" si="6"/>
        <v>0.10009270035834106</v>
      </c>
      <c r="L18" s="84" t="s">
        <v>11</v>
      </c>
      <c r="M18" s="85"/>
    </row>
    <row r="19" spans="1:22" x14ac:dyDescent="0.3">
      <c r="A19" s="1">
        <v>44075</v>
      </c>
      <c r="B19">
        <v>115.80999799999999</v>
      </c>
      <c r="C19">
        <v>157.43649300000001</v>
      </c>
      <c r="D19">
        <v>73.480002999999996</v>
      </c>
      <c r="E19">
        <v>210.33000200000001</v>
      </c>
      <c r="G19" s="2">
        <f t="shared" si="3"/>
        <v>-0.10252631523313874</v>
      </c>
      <c r="H19" s="2">
        <f t="shared" si="4"/>
        <v>-8.7578590593258787E-2</v>
      </c>
      <c r="I19" s="2">
        <f t="shared" si="5"/>
        <v>-0.10071102326549103</v>
      </c>
      <c r="J19" s="2">
        <f t="shared" si="6"/>
        <v>-6.7396785648901614E-2</v>
      </c>
      <c r="L19" s="30"/>
      <c r="M19" s="31"/>
    </row>
    <row r="20" spans="1:22" x14ac:dyDescent="0.3">
      <c r="A20" s="1">
        <v>44105</v>
      </c>
      <c r="B20">
        <v>108.860001</v>
      </c>
      <c r="C20">
        <v>151.80749499999999</v>
      </c>
      <c r="D20">
        <v>81.050499000000002</v>
      </c>
      <c r="E20">
        <v>202.470001</v>
      </c>
      <c r="G20" s="2">
        <f t="shared" si="3"/>
        <v>-6.0012063897971889E-2</v>
      </c>
      <c r="H20" s="2">
        <f t="shared" si="4"/>
        <v>-3.5754086570005235E-2</v>
      </c>
      <c r="I20" s="2">
        <f t="shared" si="5"/>
        <v>0.10302797619646267</v>
      </c>
      <c r="J20" s="2">
        <f t="shared" si="6"/>
        <v>-3.7369851781772961E-2</v>
      </c>
      <c r="L20" s="48" t="s">
        <v>19</v>
      </c>
      <c r="M20" s="48" t="s">
        <v>12</v>
      </c>
    </row>
    <row r="21" spans="1:22" x14ac:dyDescent="0.3">
      <c r="A21" s="1">
        <v>44136</v>
      </c>
      <c r="B21">
        <v>119.050003</v>
      </c>
      <c r="C21">
        <v>158.401993</v>
      </c>
      <c r="D21">
        <v>88.037002999999999</v>
      </c>
      <c r="E21">
        <v>214.070007</v>
      </c>
      <c r="G21" s="2">
        <f t="shared" si="3"/>
        <v>9.3606484534204684E-2</v>
      </c>
      <c r="H21" s="2">
        <f t="shared" si="4"/>
        <v>4.343987100241669E-2</v>
      </c>
      <c r="I21" s="2">
        <f t="shared" si="5"/>
        <v>8.6199395268374557E-2</v>
      </c>
      <c r="J21" s="2">
        <f t="shared" si="6"/>
        <v>5.7292467736985923E-2</v>
      </c>
      <c r="L21" s="53" t="s">
        <v>1</v>
      </c>
      <c r="M21">
        <v>0.25</v>
      </c>
    </row>
    <row r="22" spans="1:22" x14ac:dyDescent="0.3">
      <c r="A22" s="1">
        <v>44166</v>
      </c>
      <c r="B22">
        <v>132.69000199999999</v>
      </c>
      <c r="C22">
        <v>162.846497</v>
      </c>
      <c r="D22">
        <v>87.594002000000003</v>
      </c>
      <c r="E22">
        <v>222.41999799999999</v>
      </c>
      <c r="G22" s="2">
        <f t="shared" si="3"/>
        <v>0.11457369723879796</v>
      </c>
      <c r="H22" s="2">
        <f t="shared" si="4"/>
        <v>2.8058384341161632E-2</v>
      </c>
      <c r="I22" s="2">
        <f t="shared" si="5"/>
        <v>-5.0319863796362456E-3</v>
      </c>
      <c r="J22" s="2">
        <f t="shared" si="6"/>
        <v>3.9005889321057426E-2</v>
      </c>
      <c r="L22" s="53" t="s">
        <v>2</v>
      </c>
      <c r="M22">
        <v>0.25</v>
      </c>
    </row>
    <row r="23" spans="1:22" x14ac:dyDescent="0.3">
      <c r="A23" s="1">
        <v>44197</v>
      </c>
      <c r="B23">
        <v>131.96000699999999</v>
      </c>
      <c r="C23">
        <v>160.30999800000001</v>
      </c>
      <c r="D23">
        <v>91.787002999999999</v>
      </c>
      <c r="E23">
        <v>231.96000699999999</v>
      </c>
      <c r="G23" s="2">
        <f t="shared" si="3"/>
        <v>-5.5015071896675561E-3</v>
      </c>
      <c r="H23" s="2">
        <f t="shared" si="4"/>
        <v>-1.5576012052626419E-2</v>
      </c>
      <c r="I23" s="2">
        <f t="shared" si="5"/>
        <v>4.7868585796547979E-2</v>
      </c>
      <c r="J23" s="2">
        <f t="shared" si="6"/>
        <v>4.2891867124286179E-2</v>
      </c>
      <c r="L23" s="53" t="s">
        <v>3</v>
      </c>
      <c r="M23">
        <v>0.25</v>
      </c>
    </row>
    <row r="24" spans="1:22" ht="15" thickBot="1" x14ac:dyDescent="0.35">
      <c r="A24" s="1">
        <v>44228</v>
      </c>
      <c r="B24">
        <v>121.260002</v>
      </c>
      <c r="C24">
        <v>154.6465</v>
      </c>
      <c r="D24">
        <v>101.843002</v>
      </c>
      <c r="E24">
        <v>232.38000500000001</v>
      </c>
      <c r="G24" s="2">
        <f t="shared" si="3"/>
        <v>-8.1085210915455549E-2</v>
      </c>
      <c r="H24" s="2">
        <f t="shared" si="4"/>
        <v>-3.5328414139210479E-2</v>
      </c>
      <c r="I24" s="2">
        <f t="shared" si="5"/>
        <v>0.10955798393373842</v>
      </c>
      <c r="J24" s="2">
        <f t="shared" si="6"/>
        <v>1.8106483330120825E-3</v>
      </c>
      <c r="L24" s="54" t="s">
        <v>4</v>
      </c>
      <c r="M24">
        <v>0.25</v>
      </c>
    </row>
    <row r="25" spans="1:22" ht="15" thickBot="1" x14ac:dyDescent="0.35">
      <c r="A25" s="1">
        <v>44256</v>
      </c>
      <c r="B25">
        <v>122.150002</v>
      </c>
      <c r="C25">
        <v>154.70399499999999</v>
      </c>
      <c r="D25">
        <v>103.43150300000001</v>
      </c>
      <c r="E25">
        <v>235.770004</v>
      </c>
      <c r="G25" s="2">
        <f t="shared" si="3"/>
        <v>7.3396007366056332E-3</v>
      </c>
      <c r="H25" s="2">
        <f t="shared" si="4"/>
        <v>3.7178338986002755E-4</v>
      </c>
      <c r="I25" s="2">
        <f t="shared" si="5"/>
        <v>1.559754689870599E-2</v>
      </c>
      <c r="J25" s="2">
        <f t="shared" si="6"/>
        <v>1.4588169924516477E-2</v>
      </c>
      <c r="L25" s="50" t="s">
        <v>13</v>
      </c>
      <c r="M25" s="49">
        <f>SUM(M21:M24)</f>
        <v>1</v>
      </c>
    </row>
    <row r="26" spans="1:22" x14ac:dyDescent="0.3">
      <c r="A26" s="1">
        <v>44287</v>
      </c>
      <c r="B26">
        <v>131.46000699999999</v>
      </c>
      <c r="C26">
        <v>173.371002</v>
      </c>
      <c r="D26">
        <v>120.50599699999999</v>
      </c>
      <c r="E26">
        <v>252.179993</v>
      </c>
      <c r="G26" s="2">
        <f t="shared" si="3"/>
        <v>7.6217804728320751E-2</v>
      </c>
      <c r="H26" s="2">
        <f t="shared" si="4"/>
        <v>0.12066273401666204</v>
      </c>
      <c r="I26" s="2">
        <f t="shared" si="5"/>
        <v>0.1650802077196924</v>
      </c>
      <c r="J26" s="2">
        <f t="shared" si="6"/>
        <v>6.9601682663584283E-2</v>
      </c>
      <c r="L26" s="30"/>
      <c r="M26" s="31"/>
    </row>
    <row r="27" spans="1:22" x14ac:dyDescent="0.3">
      <c r="A27" s="1">
        <v>44317</v>
      </c>
      <c r="B27">
        <v>124.610001</v>
      </c>
      <c r="C27">
        <v>161.153503</v>
      </c>
      <c r="D27">
        <v>120.578003</v>
      </c>
      <c r="E27">
        <v>249.679993</v>
      </c>
      <c r="G27" s="2">
        <f t="shared" si="3"/>
        <v>-5.2107147689410924E-2</v>
      </c>
      <c r="H27" s="2">
        <f t="shared" si="4"/>
        <v>-7.0470256611887161E-2</v>
      </c>
      <c r="I27" s="2">
        <f t="shared" si="5"/>
        <v>5.9753042829894848E-4</v>
      </c>
      <c r="J27" s="2">
        <f t="shared" si="6"/>
        <v>-9.9135540859500298E-3</v>
      </c>
      <c r="L27" s="30"/>
      <c r="M27" s="31"/>
    </row>
    <row r="28" spans="1:22" x14ac:dyDescent="0.3">
      <c r="A28" s="1">
        <v>44348</v>
      </c>
      <c r="B28">
        <v>136.96000699999999</v>
      </c>
      <c r="C28">
        <v>172.00799599999999</v>
      </c>
      <c r="D28">
        <v>125.316002</v>
      </c>
      <c r="E28">
        <v>270.89999399999999</v>
      </c>
      <c r="G28" s="2">
        <f t="shared" si="3"/>
        <v>9.9109268123671657E-2</v>
      </c>
      <c r="H28" s="2">
        <f t="shared" si="4"/>
        <v>6.7354992587408985E-2</v>
      </c>
      <c r="I28" s="2">
        <f t="shared" si="5"/>
        <v>3.9294057640015832E-2</v>
      </c>
      <c r="J28" s="2">
        <f t="shared" si="6"/>
        <v>8.4988792033489025E-2</v>
      </c>
      <c r="L28" s="35" t="s">
        <v>14</v>
      </c>
      <c r="M28" s="63" cm="1">
        <f t="array" ref="M28">MMULT(TRANSPOSE(M21:M24),T3:T6)</f>
        <v>0.25770408931789424</v>
      </c>
    </row>
    <row r="29" spans="1:22" x14ac:dyDescent="0.3">
      <c r="A29" s="1">
        <v>44378</v>
      </c>
      <c r="B29">
        <v>145.86000100000001</v>
      </c>
      <c r="C29">
        <v>166.379501</v>
      </c>
      <c r="D29">
        <v>135.22099299999999</v>
      </c>
      <c r="E29">
        <v>284.91000400000001</v>
      </c>
      <c r="G29" s="2">
        <f t="shared" si="3"/>
        <v>6.4982429505863137E-2</v>
      </c>
      <c r="H29" s="2">
        <f t="shared" si="4"/>
        <v>-3.2722286933684099E-2</v>
      </c>
      <c r="I29" s="2">
        <f t="shared" si="5"/>
        <v>7.9040113328862793E-2</v>
      </c>
      <c r="J29" s="2">
        <f t="shared" si="6"/>
        <v>5.171653861313863E-2</v>
      </c>
      <c r="L29" s="35" t="s">
        <v>15</v>
      </c>
      <c r="M29" s="63" cm="1">
        <f t="array" ref="M29">SQRT(MMULT(MMULT(TRANSPOSE(M21:M24),M11:P14),M21:M24))</f>
        <v>0.23596385294859776</v>
      </c>
    </row>
    <row r="30" spans="1:22" x14ac:dyDescent="0.3">
      <c r="A30" s="1">
        <v>44409</v>
      </c>
      <c r="B30">
        <v>151.83000200000001</v>
      </c>
      <c r="C30">
        <v>173.53950499999999</v>
      </c>
      <c r="D30">
        <v>145.462006</v>
      </c>
      <c r="E30">
        <v>301.88000499999998</v>
      </c>
      <c r="G30" s="2">
        <f t="shared" si="3"/>
        <v>4.0929665151997328E-2</v>
      </c>
      <c r="H30" s="2">
        <f t="shared" si="4"/>
        <v>4.3034171619495278E-2</v>
      </c>
      <c r="I30" s="2">
        <f t="shared" si="5"/>
        <v>7.5735377863997866E-2</v>
      </c>
      <c r="J30" s="2">
        <f t="shared" si="6"/>
        <v>5.9562671586638874E-2</v>
      </c>
      <c r="L30" s="35"/>
      <c r="M30" s="64"/>
    </row>
    <row r="31" spans="1:22" x14ac:dyDescent="0.3">
      <c r="A31" s="1">
        <v>44440</v>
      </c>
      <c r="B31">
        <v>141.5</v>
      </c>
      <c r="C31">
        <v>164.25199900000001</v>
      </c>
      <c r="D31">
        <v>133.265503</v>
      </c>
      <c r="E31">
        <v>281.92001299999998</v>
      </c>
      <c r="G31" s="2">
        <f t="shared" si="3"/>
        <v>-6.8036632180245957E-2</v>
      </c>
      <c r="H31" s="2">
        <f t="shared" si="4"/>
        <v>-5.351810816793548E-2</v>
      </c>
      <c r="I31" s="2">
        <f t="shared" si="5"/>
        <v>-8.3846657525127266E-2</v>
      </c>
      <c r="J31" s="2">
        <f t="shared" si="6"/>
        <v>-6.6118960081506556E-2</v>
      </c>
      <c r="L31" s="35" t="s">
        <v>17</v>
      </c>
      <c r="M31" s="64">
        <f>(M28-S9)/M29</f>
        <v>0.90134182274191477</v>
      </c>
    </row>
    <row r="32" spans="1:22" ht="15" thickBot="1" x14ac:dyDescent="0.35">
      <c r="A32" s="1">
        <v>44470</v>
      </c>
      <c r="B32">
        <v>149.800003</v>
      </c>
      <c r="C32">
        <v>168.62150600000001</v>
      </c>
      <c r="D32">
        <v>148.27049299999999</v>
      </c>
      <c r="E32">
        <v>331.61999500000002</v>
      </c>
      <c r="G32" s="2">
        <f t="shared" si="3"/>
        <v>5.8657265017667874E-2</v>
      </c>
      <c r="H32" s="2">
        <f t="shared" si="4"/>
        <v>2.6602458579514751E-2</v>
      </c>
      <c r="I32" s="2">
        <f t="shared" si="5"/>
        <v>0.11259470502279943</v>
      </c>
      <c r="J32" s="2">
        <f t="shared" si="6"/>
        <v>0.17629107444741796</v>
      </c>
      <c r="L32" s="33"/>
      <c r="M32" s="34"/>
    </row>
    <row r="33" spans="1:13" x14ac:dyDescent="0.3">
      <c r="A33" s="1">
        <v>44501</v>
      </c>
      <c r="B33">
        <v>165.300003</v>
      </c>
      <c r="C33">
        <v>175.3535</v>
      </c>
      <c r="D33">
        <v>142.45199600000001</v>
      </c>
      <c r="E33">
        <v>330.58999599999999</v>
      </c>
      <c r="G33" s="2">
        <f t="shared" si="3"/>
        <v>0.10347129298789133</v>
      </c>
      <c r="H33" s="2">
        <f t="shared" si="4"/>
        <v>3.992369751459808E-2</v>
      </c>
      <c r="I33" s="2">
        <f t="shared" si="5"/>
        <v>-3.9242447248084483E-2</v>
      </c>
      <c r="J33" s="2">
        <f t="shared" si="6"/>
        <v>-3.1059616896744482E-3</v>
      </c>
    </row>
    <row r="34" spans="1:13" x14ac:dyDescent="0.3">
      <c r="A34" s="1">
        <v>44531</v>
      </c>
      <c r="B34">
        <v>177.570007</v>
      </c>
      <c r="C34">
        <v>166.716995</v>
      </c>
      <c r="D34">
        <v>144.67950400000001</v>
      </c>
      <c r="E34">
        <v>336.32000699999998</v>
      </c>
      <c r="G34" s="2">
        <f t="shared" si="3"/>
        <v>7.4228697987379952E-2</v>
      </c>
      <c r="H34" s="2">
        <f t="shared" si="4"/>
        <v>-4.9251968167159481E-2</v>
      </c>
      <c r="I34" s="2">
        <f t="shared" si="5"/>
        <v>1.5636902693873099E-2</v>
      </c>
      <c r="J34" s="2">
        <f t="shared" si="6"/>
        <v>1.7332681174054617E-2</v>
      </c>
    </row>
    <row r="35" spans="1:13" ht="15" thickBot="1" x14ac:dyDescent="0.35">
      <c r="A35" s="1">
        <v>44562</v>
      </c>
      <c r="B35">
        <v>174.779999</v>
      </c>
      <c r="C35">
        <v>149.57350199999999</v>
      </c>
      <c r="D35">
        <v>135.69850199999999</v>
      </c>
      <c r="E35">
        <v>310.98001099999999</v>
      </c>
      <c r="G35" s="2">
        <f t="shared" si="3"/>
        <v>-1.5712157965956493E-2</v>
      </c>
      <c r="H35" s="2">
        <f t="shared" si="4"/>
        <v>-0.10282990645314838</v>
      </c>
      <c r="I35" s="2">
        <f t="shared" si="5"/>
        <v>-6.2075150603225854E-2</v>
      </c>
      <c r="J35" s="2">
        <f t="shared" si="6"/>
        <v>-7.5344896148268656E-2</v>
      </c>
    </row>
    <row r="36" spans="1:13" x14ac:dyDescent="0.3">
      <c r="A36" s="1">
        <v>44593</v>
      </c>
      <c r="B36">
        <v>165.11999499999999</v>
      </c>
      <c r="C36">
        <v>153.56300400000001</v>
      </c>
      <c r="D36">
        <v>134.891006</v>
      </c>
      <c r="E36">
        <v>298.790009</v>
      </c>
      <c r="G36" s="2">
        <f t="shared" si="3"/>
        <v>-5.5269504836191322E-2</v>
      </c>
      <c r="H36" s="2">
        <f t="shared" si="4"/>
        <v>2.6672518505316645E-2</v>
      </c>
      <c r="I36" s="2">
        <f t="shared" si="5"/>
        <v>-5.9506625946393003E-3</v>
      </c>
      <c r="J36" s="2">
        <f t="shared" si="6"/>
        <v>-3.9198667338139599E-2</v>
      </c>
      <c r="L36" s="84" t="s">
        <v>18</v>
      </c>
      <c r="M36" s="85"/>
    </row>
    <row r="37" spans="1:13" x14ac:dyDescent="0.3">
      <c r="A37" s="1">
        <v>44621</v>
      </c>
      <c r="B37">
        <v>174.61000100000001</v>
      </c>
      <c r="C37">
        <v>162.99749800000001</v>
      </c>
      <c r="D37">
        <v>139.649506</v>
      </c>
      <c r="E37">
        <v>308.30999800000001</v>
      </c>
      <c r="G37" s="2">
        <f t="shared" si="3"/>
        <v>5.7473390790739931E-2</v>
      </c>
      <c r="H37" s="2">
        <f t="shared" si="4"/>
        <v>6.1437284725167268E-2</v>
      </c>
      <c r="I37" s="2">
        <f t="shared" si="5"/>
        <v>3.5276629192015942E-2</v>
      </c>
      <c r="J37" s="2">
        <f t="shared" si="6"/>
        <v>3.1861804990942683E-2</v>
      </c>
      <c r="L37" s="30"/>
      <c r="M37" s="31"/>
    </row>
    <row r="38" spans="1:13" x14ac:dyDescent="0.3">
      <c r="A38" s="1">
        <v>44652</v>
      </c>
      <c r="B38">
        <v>157.64999399999999</v>
      </c>
      <c r="C38">
        <v>124.281502</v>
      </c>
      <c r="D38">
        <v>114.966499</v>
      </c>
      <c r="E38">
        <v>277.51998900000001</v>
      </c>
      <c r="G38" s="2">
        <f t="shared" si="3"/>
        <v>-9.713078805835422E-2</v>
      </c>
      <c r="H38" s="2">
        <f t="shared" si="4"/>
        <v>-0.23752509379008996</v>
      </c>
      <c r="I38" s="2">
        <f t="shared" si="5"/>
        <v>-0.17674969075794655</v>
      </c>
      <c r="J38" s="2">
        <f t="shared" si="6"/>
        <v>-9.986704680267941E-2</v>
      </c>
      <c r="L38" s="48" t="s">
        <v>19</v>
      </c>
      <c r="M38" s="48" t="s">
        <v>12</v>
      </c>
    </row>
    <row r="39" spans="1:13" x14ac:dyDescent="0.3">
      <c r="A39" s="1">
        <v>44682</v>
      </c>
      <c r="B39">
        <v>148.83999600000001</v>
      </c>
      <c r="C39">
        <v>120.209503</v>
      </c>
      <c r="D39">
        <v>114.039001</v>
      </c>
      <c r="E39">
        <v>271.86999500000002</v>
      </c>
      <c r="G39" s="2">
        <f t="shared" si="3"/>
        <v>-5.5883275200124517E-2</v>
      </c>
      <c r="H39" s="2">
        <f t="shared" si="4"/>
        <v>-3.2764320791681491E-2</v>
      </c>
      <c r="I39" s="2">
        <f t="shared" si="5"/>
        <v>-8.0675501825971056E-3</v>
      </c>
      <c r="J39" s="2">
        <f t="shared" si="6"/>
        <v>-2.0358872239649706E-2</v>
      </c>
      <c r="L39" s="51" t="s">
        <v>1</v>
      </c>
      <c r="M39">
        <v>0.32816370373280357</v>
      </c>
    </row>
    <row r="40" spans="1:13" x14ac:dyDescent="0.3">
      <c r="A40" s="1">
        <v>44713</v>
      </c>
      <c r="B40">
        <v>136.720001</v>
      </c>
      <c r="C40">
        <v>106.209999</v>
      </c>
      <c r="D40">
        <v>109.37249799999999</v>
      </c>
      <c r="E40">
        <v>256.82998700000002</v>
      </c>
      <c r="G40" s="2">
        <f t="shared" si="3"/>
        <v>-8.1429691787952049E-2</v>
      </c>
      <c r="H40" s="2">
        <f t="shared" si="4"/>
        <v>-0.11645921204748681</v>
      </c>
      <c r="I40" s="2">
        <f t="shared" si="5"/>
        <v>-4.0920237454552991E-2</v>
      </c>
      <c r="J40" s="2">
        <f t="shared" si="6"/>
        <v>-5.5320588062687824E-2</v>
      </c>
      <c r="L40" s="51" t="s">
        <v>2</v>
      </c>
      <c r="M40">
        <v>0</v>
      </c>
    </row>
    <row r="41" spans="1:13" x14ac:dyDescent="0.3">
      <c r="A41" s="1">
        <v>44743</v>
      </c>
      <c r="B41">
        <v>162.509995</v>
      </c>
      <c r="C41">
        <v>134.949997</v>
      </c>
      <c r="D41">
        <v>116.639999</v>
      </c>
      <c r="E41">
        <v>280.73998999999998</v>
      </c>
      <c r="G41" s="2">
        <f t="shared" si="3"/>
        <v>0.18863365865540044</v>
      </c>
      <c r="H41" s="2">
        <f t="shared" si="4"/>
        <v>0.2705959727953674</v>
      </c>
      <c r="I41" s="2">
        <f t="shared" si="5"/>
        <v>6.6447243437742554E-2</v>
      </c>
      <c r="J41" s="2">
        <f t="shared" si="6"/>
        <v>9.3096617257547726E-2</v>
      </c>
      <c r="L41" s="51" t="s">
        <v>3</v>
      </c>
      <c r="M41">
        <v>0.17891223845645257</v>
      </c>
    </row>
    <row r="42" spans="1:13" ht="15" thickBot="1" x14ac:dyDescent="0.35">
      <c r="A42" s="1">
        <v>44774</v>
      </c>
      <c r="B42">
        <v>157.220001</v>
      </c>
      <c r="C42">
        <v>126.769997</v>
      </c>
      <c r="D42">
        <v>109.150002</v>
      </c>
      <c r="E42">
        <v>261.47000100000002</v>
      </c>
      <c r="G42" s="2">
        <f t="shared" si="3"/>
        <v>-3.2551807044237539E-2</v>
      </c>
      <c r="H42" s="2">
        <f t="shared" si="4"/>
        <v>-6.0615043955873471E-2</v>
      </c>
      <c r="I42" s="2">
        <f t="shared" si="5"/>
        <v>-6.4214652470976116E-2</v>
      </c>
      <c r="J42" s="2">
        <f t="shared" si="6"/>
        <v>-6.8639986059698704E-2</v>
      </c>
      <c r="L42" s="52" t="s">
        <v>4</v>
      </c>
      <c r="M42">
        <v>0.49292405781074383</v>
      </c>
    </row>
    <row r="43" spans="1:13" ht="15" thickBot="1" x14ac:dyDescent="0.35">
      <c r="A43" s="1">
        <v>44805</v>
      </c>
      <c r="B43">
        <v>138.199997</v>
      </c>
      <c r="C43">
        <v>113</v>
      </c>
      <c r="D43">
        <v>96.150002000000001</v>
      </c>
      <c r="E43">
        <v>232.89999399999999</v>
      </c>
      <c r="G43" s="2">
        <f t="shared" si="3"/>
        <v>-0.12097699961215495</v>
      </c>
      <c r="H43" s="2">
        <f t="shared" si="4"/>
        <v>-0.1086218926076018</v>
      </c>
      <c r="I43" s="2">
        <f t="shared" si="5"/>
        <v>-0.11910215081810076</v>
      </c>
      <c r="J43" s="2">
        <f t="shared" si="6"/>
        <v>-0.10926686384951684</v>
      </c>
      <c r="L43" s="50" t="s">
        <v>13</v>
      </c>
      <c r="M43">
        <f>SUM(M39:M42)</f>
        <v>1</v>
      </c>
    </row>
    <row r="44" spans="1:13" x14ac:dyDescent="0.3">
      <c r="A44" s="1">
        <v>44835</v>
      </c>
      <c r="B44">
        <v>153.33999600000001</v>
      </c>
      <c r="C44">
        <v>102.44000200000001</v>
      </c>
      <c r="D44">
        <v>94.660004000000001</v>
      </c>
      <c r="E44">
        <v>232.13000500000001</v>
      </c>
      <c r="G44" s="2">
        <f t="shared" si="3"/>
        <v>0.10955136996131785</v>
      </c>
      <c r="H44" s="2">
        <f t="shared" si="4"/>
        <v>-9.345130973451321E-2</v>
      </c>
      <c r="I44" s="2">
        <f t="shared" si="5"/>
        <v>-1.5496598741620409E-2</v>
      </c>
      <c r="J44" s="2">
        <f t="shared" si="6"/>
        <v>-3.3060928288387212E-3</v>
      </c>
      <c r="L44" s="30"/>
      <c r="M44" s="31"/>
    </row>
    <row r="45" spans="1:13" x14ac:dyDescent="0.3">
      <c r="A45" s="1">
        <v>44866</v>
      </c>
      <c r="B45">
        <v>148.029999</v>
      </c>
      <c r="C45">
        <v>96.540001000000004</v>
      </c>
      <c r="D45">
        <v>101.449997</v>
      </c>
      <c r="E45">
        <v>255.13999899999999</v>
      </c>
      <c r="G45" s="2">
        <f t="shared" si="3"/>
        <v>-3.4628910515949206E-2</v>
      </c>
      <c r="H45" s="2">
        <f t="shared" si="4"/>
        <v>-5.7594698211739619E-2</v>
      </c>
      <c r="I45" s="2">
        <f t="shared" si="5"/>
        <v>7.1730326569603736E-2</v>
      </c>
      <c r="J45" s="2">
        <f t="shared" si="6"/>
        <v>9.9125462044426252E-2</v>
      </c>
      <c r="L45" s="32"/>
      <c r="M45" s="31"/>
    </row>
    <row r="46" spans="1:13" x14ac:dyDescent="0.3">
      <c r="A46" s="1">
        <v>44896</v>
      </c>
      <c r="B46">
        <v>129.929993</v>
      </c>
      <c r="C46">
        <v>84</v>
      </c>
      <c r="D46">
        <v>88.730002999999996</v>
      </c>
      <c r="E46">
        <v>239.820007</v>
      </c>
      <c r="G46" s="2">
        <f t="shared" si="3"/>
        <v>-0.12227255368690509</v>
      </c>
      <c r="H46" s="2">
        <f t="shared" si="4"/>
        <v>-0.12989435332614097</v>
      </c>
      <c r="I46" s="2">
        <f t="shared" si="5"/>
        <v>-0.12538190612267835</v>
      </c>
      <c r="J46" s="2">
        <f t="shared" si="6"/>
        <v>-6.0045434114781769E-2</v>
      </c>
      <c r="L46" s="35" t="s">
        <v>14</v>
      </c>
      <c r="M46" s="63" cm="1">
        <f t="array" ref="M46">MMULT(TRANSPOSE(M39:M42),T3:T6)</f>
        <v>0.27967194543487328</v>
      </c>
    </row>
    <row r="47" spans="1:13" x14ac:dyDescent="0.3">
      <c r="A47" s="1">
        <v>44927</v>
      </c>
      <c r="B47">
        <v>144.28999300000001</v>
      </c>
      <c r="C47">
        <v>103.129997</v>
      </c>
      <c r="D47">
        <v>99.870002999999997</v>
      </c>
      <c r="E47">
        <v>247.80999800000001</v>
      </c>
      <c r="G47" s="2">
        <f t="shared" si="3"/>
        <v>0.11052105575038408</v>
      </c>
      <c r="H47" s="2">
        <f t="shared" si="4"/>
        <v>0.22773805952380957</v>
      </c>
      <c r="I47" s="2">
        <f t="shared" si="5"/>
        <v>0.1255494153426322</v>
      </c>
      <c r="J47" s="2">
        <f t="shared" si="6"/>
        <v>3.3316615656674563E-2</v>
      </c>
      <c r="L47" s="35" t="s">
        <v>15</v>
      </c>
      <c r="M47" s="63" cm="1">
        <f t="array" ref="M47">SQRT(MMULT(MMULT(TRANSPOSE(M39:M42),M11:P14),M39:M42))</f>
        <v>0.22150930929823923</v>
      </c>
    </row>
    <row r="48" spans="1:13" x14ac:dyDescent="0.3">
      <c r="A48" s="1">
        <v>44958</v>
      </c>
      <c r="B48">
        <v>147.41000399999999</v>
      </c>
      <c r="C48">
        <v>94.230002999999996</v>
      </c>
      <c r="D48">
        <v>90.300003000000004</v>
      </c>
      <c r="E48">
        <v>249.41999799999999</v>
      </c>
      <c r="G48" s="2">
        <f t="shared" si="3"/>
        <v>2.162319738971764E-2</v>
      </c>
      <c r="H48" s="2">
        <f t="shared" si="4"/>
        <v>-8.6298790447943155E-2</v>
      </c>
      <c r="I48" s="2">
        <f t="shared" si="5"/>
        <v>-9.5824569065047424E-2</v>
      </c>
      <c r="J48" s="2">
        <f t="shared" si="6"/>
        <v>6.4969130099423395E-3</v>
      </c>
      <c r="L48" s="35"/>
      <c r="M48" s="64"/>
    </row>
    <row r="49" spans="1:13" x14ac:dyDescent="0.3">
      <c r="A49" s="1">
        <v>44986</v>
      </c>
      <c r="B49">
        <v>164.89999399999999</v>
      </c>
      <c r="C49">
        <v>103.290001</v>
      </c>
      <c r="D49">
        <v>104</v>
      </c>
      <c r="E49">
        <v>288.29998799999998</v>
      </c>
      <c r="G49" s="2">
        <f t="shared" si="3"/>
        <v>0.1186485959256877</v>
      </c>
      <c r="H49" s="2">
        <f t="shared" si="4"/>
        <v>9.6147699369170211E-2</v>
      </c>
      <c r="I49" s="2">
        <f t="shared" si="5"/>
        <v>0.15171646229070443</v>
      </c>
      <c r="J49" s="2">
        <f t="shared" si="6"/>
        <v>0.15588160657430522</v>
      </c>
      <c r="L49" s="35" t="s">
        <v>17</v>
      </c>
      <c r="M49" s="64">
        <f>(M46-S9)/M47</f>
        <v>1.05933220675136</v>
      </c>
    </row>
    <row r="50" spans="1:13" ht="15" thickBot="1" x14ac:dyDescent="0.35">
      <c r="A50" s="1">
        <v>45017</v>
      </c>
      <c r="B50">
        <v>169.679993</v>
      </c>
      <c r="C50">
        <v>105.449997</v>
      </c>
      <c r="D50">
        <v>108.220001</v>
      </c>
      <c r="E50">
        <v>307.26001000000002</v>
      </c>
      <c r="G50" s="2">
        <f t="shared" si="3"/>
        <v>2.8987259999536469E-2</v>
      </c>
      <c r="H50" s="2">
        <f t="shared" si="4"/>
        <v>2.0911956424513854E-2</v>
      </c>
      <c r="I50" s="2">
        <f t="shared" si="5"/>
        <v>4.0576932692307659E-2</v>
      </c>
      <c r="J50" s="2">
        <f t="shared" si="6"/>
        <v>6.576490735060328E-2</v>
      </c>
      <c r="L50" s="33"/>
      <c r="M50" s="34"/>
    </row>
    <row r="51" spans="1:13" x14ac:dyDescent="0.3">
      <c r="A51" s="1">
        <v>45047</v>
      </c>
      <c r="B51">
        <v>177.25</v>
      </c>
      <c r="C51">
        <v>120.58000199999999</v>
      </c>
      <c r="D51">
        <v>123.370003</v>
      </c>
      <c r="E51">
        <v>328.39001500000001</v>
      </c>
      <c r="G51" s="2">
        <f t="shared" si="3"/>
        <v>4.4613433005033211E-2</v>
      </c>
      <c r="H51" s="2">
        <f t="shared" si="4"/>
        <v>0.14348037392547291</v>
      </c>
      <c r="I51" s="2">
        <f t="shared" si="5"/>
        <v>0.13999262483836053</v>
      </c>
      <c r="J51" s="2">
        <f t="shared" si="6"/>
        <v>6.8769134649185173E-2</v>
      </c>
    </row>
    <row r="52" spans="1:13" x14ac:dyDescent="0.3">
      <c r="A52" s="1">
        <v>45078</v>
      </c>
      <c r="B52">
        <v>193.970001</v>
      </c>
      <c r="C52">
        <v>130.36000100000001</v>
      </c>
      <c r="D52">
        <v>120.970001</v>
      </c>
      <c r="E52">
        <v>340.540009</v>
      </c>
      <c r="G52" s="2">
        <f t="shared" si="3"/>
        <v>9.4330047954865992E-2</v>
      </c>
      <c r="H52" s="2">
        <f t="shared" si="4"/>
        <v>8.1107968467275512E-2</v>
      </c>
      <c r="I52" s="2">
        <f t="shared" si="5"/>
        <v>-1.9453691672521079E-2</v>
      </c>
      <c r="J52" s="2">
        <f t="shared" si="6"/>
        <v>3.6998670620359733E-2</v>
      </c>
    </row>
    <row r="53" spans="1:13" x14ac:dyDescent="0.3">
      <c r="A53" s="1">
        <v>45108</v>
      </c>
      <c r="B53">
        <v>196.449997</v>
      </c>
      <c r="C53">
        <v>133.679993</v>
      </c>
      <c r="D53">
        <v>133.11000100000001</v>
      </c>
      <c r="E53">
        <v>335.92001299999998</v>
      </c>
      <c r="G53" s="2">
        <f t="shared" si="3"/>
        <v>1.2785461603415675E-2</v>
      </c>
      <c r="H53" s="2">
        <f t="shared" si="4"/>
        <v>2.54678733854872E-2</v>
      </c>
      <c r="I53" s="2">
        <f t="shared" si="5"/>
        <v>0.10035545920182323</v>
      </c>
      <c r="J53" s="2">
        <f t="shared" si="6"/>
        <v>-1.3566676096493598E-2</v>
      </c>
    </row>
    <row r="54" spans="1:13" x14ac:dyDescent="0.3">
      <c r="A54" s="1">
        <v>45139</v>
      </c>
      <c r="B54">
        <v>187.86999499999999</v>
      </c>
      <c r="C54">
        <v>138.009995</v>
      </c>
      <c r="D54">
        <v>137.35000600000001</v>
      </c>
      <c r="E54">
        <v>327.76001000000002</v>
      </c>
      <c r="G54" s="2">
        <f t="shared" si="3"/>
        <v>-4.3675246276537266E-2</v>
      </c>
      <c r="H54" s="2">
        <f t="shared" si="4"/>
        <v>3.2390800618907929E-2</v>
      </c>
      <c r="I54" s="2">
        <f t="shared" si="5"/>
        <v>3.1853391692183944E-2</v>
      </c>
      <c r="J54" s="2">
        <f t="shared" si="6"/>
        <v>-2.4291505966332411E-2</v>
      </c>
    </row>
    <row r="55" spans="1:13" x14ac:dyDescent="0.3">
      <c r="A55" s="1">
        <v>45170</v>
      </c>
      <c r="B55">
        <v>171.21000699999999</v>
      </c>
      <c r="C55">
        <v>127.120003</v>
      </c>
      <c r="D55">
        <v>131.85000600000001</v>
      </c>
      <c r="E55">
        <v>315.75</v>
      </c>
      <c r="G55" s="2">
        <f t="shared" si="3"/>
        <v>-8.8678279892433057E-2</v>
      </c>
      <c r="H55" s="2">
        <f t="shared" si="4"/>
        <v>-7.8907270448057093E-2</v>
      </c>
      <c r="I55" s="2">
        <f t="shared" si="5"/>
        <v>-4.0043682269660763E-2</v>
      </c>
      <c r="J55" s="2">
        <f t="shared" si="6"/>
        <v>-3.6642694757057219E-2</v>
      </c>
    </row>
    <row r="56" spans="1:13" x14ac:dyDescent="0.3">
      <c r="A56" s="1">
        <v>45200</v>
      </c>
      <c r="B56">
        <v>170.770004</v>
      </c>
      <c r="C56">
        <v>133.08999600000001</v>
      </c>
      <c r="D56">
        <v>125.300003</v>
      </c>
      <c r="E56">
        <v>338.10998499999999</v>
      </c>
      <c r="G56" s="2">
        <f t="shared" si="3"/>
        <v>-2.5699607616977097E-3</v>
      </c>
      <c r="H56" s="2">
        <f t="shared" si="4"/>
        <v>4.6963442881605477E-2</v>
      </c>
      <c r="I56" s="2">
        <f t="shared" si="5"/>
        <v>-4.9677684504618097E-2</v>
      </c>
      <c r="J56" s="2">
        <f t="shared" si="6"/>
        <v>7.0815471100554223E-2</v>
      </c>
    </row>
    <row r="57" spans="1:13" x14ac:dyDescent="0.3">
      <c r="A57" s="1">
        <v>45231</v>
      </c>
      <c r="B57">
        <v>189.949997</v>
      </c>
      <c r="C57">
        <v>146.08999600000001</v>
      </c>
      <c r="D57">
        <v>133.91999799999999</v>
      </c>
      <c r="E57">
        <v>378.91000400000001</v>
      </c>
      <c r="G57" s="2">
        <f t="shared" si="3"/>
        <v>0.11231476577115965</v>
      </c>
      <c r="H57" s="2">
        <f t="shared" si="4"/>
        <v>9.7678265765369768E-2</v>
      </c>
      <c r="I57" s="2">
        <f t="shared" si="5"/>
        <v>6.8794850707226143E-2</v>
      </c>
      <c r="J57" s="2">
        <f t="shared" si="6"/>
        <v>0.12067084916170109</v>
      </c>
    </row>
    <row r="58" spans="1:13" x14ac:dyDescent="0.3">
      <c r="A58" s="1">
        <v>45261</v>
      </c>
      <c r="B58">
        <v>192.529999</v>
      </c>
      <c r="C58">
        <v>151.94000199999999</v>
      </c>
      <c r="D58">
        <v>140.929993</v>
      </c>
      <c r="E58">
        <v>376.040009</v>
      </c>
      <c r="G58" s="2">
        <f t="shared" si="3"/>
        <v>1.3582532459845248E-2</v>
      </c>
      <c r="H58" s="2">
        <f t="shared" si="4"/>
        <v>4.0043850778118846E-2</v>
      </c>
      <c r="I58" s="2">
        <f t="shared" si="5"/>
        <v>5.2344646839077788E-2</v>
      </c>
      <c r="J58" s="2">
        <f t="shared" si="6"/>
        <v>-7.5743447512671563E-3</v>
      </c>
    </row>
    <row r="59" spans="1:13" x14ac:dyDescent="0.3">
      <c r="A59" s="1">
        <v>45292</v>
      </c>
      <c r="B59">
        <v>184.39999399999999</v>
      </c>
      <c r="C59">
        <v>155.199997</v>
      </c>
      <c r="D59">
        <v>141.800003</v>
      </c>
      <c r="E59">
        <v>397.57998700000002</v>
      </c>
      <c r="G59" s="2">
        <f t="shared" si="3"/>
        <v>-4.2227211563014712E-2</v>
      </c>
      <c r="H59" s="2">
        <f t="shared" si="4"/>
        <v>2.145580464057124E-2</v>
      </c>
      <c r="I59" s="2">
        <f t="shared" si="5"/>
        <v>6.1733487775026555E-3</v>
      </c>
      <c r="J59" s="2">
        <f t="shared" si="6"/>
        <v>5.7281080428864734E-2</v>
      </c>
    </row>
    <row r="60" spans="1:13" x14ac:dyDescent="0.3">
      <c r="A60" s="1">
        <v>45323</v>
      </c>
      <c r="B60">
        <v>180.75</v>
      </c>
      <c r="C60">
        <v>176.759995</v>
      </c>
      <c r="D60">
        <v>139.779999</v>
      </c>
      <c r="E60">
        <v>413.64001500000001</v>
      </c>
      <c r="G60" s="2">
        <f t="shared" si="3"/>
        <v>-1.979389435338047E-2</v>
      </c>
      <c r="H60" s="2">
        <f t="shared" si="4"/>
        <v>0.13891751557185925</v>
      </c>
      <c r="I60" s="2">
        <f t="shared" si="5"/>
        <v>-1.4245443986344627E-2</v>
      </c>
      <c r="J60" s="2">
        <f t="shared" si="6"/>
        <v>4.0394457782403387E-2</v>
      </c>
    </row>
    <row r="61" spans="1:13" x14ac:dyDescent="0.3">
      <c r="A61" s="1">
        <v>45352</v>
      </c>
      <c r="B61">
        <v>171.479996</v>
      </c>
      <c r="C61">
        <v>180.38000500000001</v>
      </c>
      <c r="D61">
        <v>152.259995</v>
      </c>
      <c r="E61">
        <v>420.72000100000002</v>
      </c>
      <c r="G61" s="2">
        <f t="shared" si="3"/>
        <v>-5.1286329183955738E-2</v>
      </c>
      <c r="H61" s="2">
        <f t="shared" si="4"/>
        <v>2.0479803702189558E-2</v>
      </c>
      <c r="I61" s="2">
        <f t="shared" si="5"/>
        <v>8.9283131272593588E-2</v>
      </c>
      <c r="J61" s="2">
        <f t="shared" si="6"/>
        <v>1.7116298576674259E-2</v>
      </c>
    </row>
    <row r="62" spans="1:13" x14ac:dyDescent="0.3">
      <c r="A62" s="1">
        <v>45383</v>
      </c>
      <c r="B62">
        <v>170.33000200000001</v>
      </c>
      <c r="C62">
        <v>175</v>
      </c>
      <c r="D62">
        <v>164.63999899999999</v>
      </c>
      <c r="E62">
        <v>389.32998700000002</v>
      </c>
      <c r="G62" s="2">
        <f t="shared" si="3"/>
        <v>-6.7062866038321602E-3</v>
      </c>
      <c r="H62" s="2">
        <f t="shared" si="4"/>
        <v>-2.9825949943842228E-2</v>
      </c>
      <c r="I62" s="2">
        <f t="shared" si="5"/>
        <v>8.1308317394861232E-2</v>
      </c>
      <c r="J62" s="2">
        <f t="shared" si="6"/>
        <v>-7.4610225150669757E-2</v>
      </c>
    </row>
    <row r="73" spans="13:17" ht="15" thickBot="1" x14ac:dyDescent="0.35"/>
    <row r="74" spans="13:17" x14ac:dyDescent="0.3">
      <c r="M74" s="75"/>
      <c r="N74" s="76"/>
      <c r="O74" s="23" t="s">
        <v>14</v>
      </c>
      <c r="P74" s="24" t="s">
        <v>15</v>
      </c>
      <c r="Q74" s="25" t="s">
        <v>17</v>
      </c>
    </row>
    <row r="75" spans="13:17" x14ac:dyDescent="0.3">
      <c r="M75" s="73" t="s">
        <v>11</v>
      </c>
      <c r="N75" s="74"/>
      <c r="O75" s="21">
        <f>M28</f>
        <v>0.25770408931789424</v>
      </c>
      <c r="P75" s="20">
        <f>M29</f>
        <v>0.23596385294859776</v>
      </c>
      <c r="Q75" s="22">
        <f>M31</f>
        <v>0.90134182274191477</v>
      </c>
    </row>
    <row r="76" spans="13:17" ht="15" thickBot="1" x14ac:dyDescent="0.35">
      <c r="M76" s="71" t="s">
        <v>18</v>
      </c>
      <c r="N76" s="72"/>
      <c r="O76" s="26">
        <f>M46</f>
        <v>0.27967194543487328</v>
      </c>
      <c r="P76" s="27">
        <f>M47</f>
        <v>0.22150930929823923</v>
      </c>
      <c r="Q76" s="28">
        <f>M49</f>
        <v>1.05933220675136</v>
      </c>
    </row>
  </sheetData>
  <mergeCells count="10">
    <mergeCell ref="B1:E1"/>
    <mergeCell ref="L9:P9"/>
    <mergeCell ref="S2:T2"/>
    <mergeCell ref="L18:M18"/>
    <mergeCell ref="L36:M36"/>
    <mergeCell ref="M76:N76"/>
    <mergeCell ref="M75:N75"/>
    <mergeCell ref="M74:N74"/>
    <mergeCell ref="G1:J1"/>
    <mergeCell ref="U8:Y8"/>
  </mergeCells>
  <conditionalFormatting sqref="U9:Y13">
    <cfRule type="colorScale" priority="4">
      <colorScale>
        <cfvo type="min"/>
        <cfvo type="percentile" val="50"/>
        <cfvo type="max"/>
        <color theme="4" tint="0.39997558519241921"/>
        <color rgb="FFFFFF00"/>
        <color rgb="FFFF0000"/>
      </colorScale>
    </cfRule>
    <cfRule type="colorScale" priority="5">
      <colorScale>
        <cfvo type="min"/>
        <cfvo type="percentile" val="50"/>
        <cfvo type="max"/>
        <color theme="4" tint="-0.249977111117893"/>
        <color theme="0" tint="-4.9989318521683403E-2"/>
        <color rgb="FFC00000"/>
      </colorScale>
    </cfRule>
    <cfRule type="colorScale" priority="6">
      <colorScale>
        <cfvo type="min"/>
        <cfvo type="percentile" val="50"/>
        <cfvo type="max"/>
        <color rgb="FF92D050"/>
        <color rgb="FFFFC000"/>
        <color rgb="FFC00000"/>
      </colorScale>
    </cfRule>
    <cfRule type="colorScale" priority="7">
      <colorScale>
        <cfvo type="min"/>
        <cfvo type="max"/>
        <color rgb="FFFFFF00"/>
        <color rgb="FFFF0000"/>
      </colorScale>
    </cfRule>
    <cfRule type="colorScale" priority="8">
      <colorScale>
        <cfvo type="min"/>
        <cfvo type="max"/>
        <color theme="7" tint="0.39997558519241921"/>
        <color rgb="FF7030A0"/>
      </colorScale>
    </cfRule>
    <cfRule type="colorScale" priority="9">
      <colorScale>
        <cfvo type="min"/>
        <cfvo type="max"/>
        <color rgb="FFC00000"/>
        <color theme="5" tint="0.39997558519241921"/>
      </colorScale>
    </cfRule>
  </conditionalFormatting>
  <conditionalFormatting sqref="V10:Y13">
    <cfRule type="colorScale" priority="1">
      <colorScale>
        <cfvo type="min"/>
        <cfvo type="percentile" val="50"/>
        <cfvo type="max"/>
        <color theme="4" tint="-0.249977111117893"/>
        <color rgb="FFFFEB84"/>
        <color rgb="FFC00000"/>
      </colorScale>
    </cfRule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 AND OBSERVATION SHE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Bhattacharjee</dc:creator>
  <cp:lastModifiedBy>Ayan Bhattacharjee</cp:lastModifiedBy>
  <dcterms:created xsi:type="dcterms:W3CDTF">2024-05-27T05:26:58Z</dcterms:created>
  <dcterms:modified xsi:type="dcterms:W3CDTF">2024-08-16T10:32:39Z</dcterms:modified>
</cp:coreProperties>
</file>