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Sheet1!$A$9:$M$33</definedName>
  </definedNames>
  <calcPr calcId="162913"/>
  <extLst>
    <ext uri="GoogleSheetsCustomDataVersion1">
      <go:sheetsCustomData xmlns:go="http://customooxmlschemas.google.com/" r:id="rId5" roundtripDataSignature="AMtx7mgJO9PdZLhjIk7J3+SkRMhs1yX5cg=="/>
    </ext>
  </extLst>
</workbook>
</file>

<file path=xl/calcChain.xml><?xml version="1.0" encoding="utf-8"?>
<calcChain xmlns="http://schemas.openxmlformats.org/spreadsheetml/2006/main">
  <c r="D38" i="1" l="1"/>
  <c r="K33" i="1"/>
  <c r="I33" i="1"/>
  <c r="D36" i="1" s="1"/>
  <c r="H33" i="1"/>
  <c r="D35" i="1" s="1"/>
  <c r="D39" i="1" s="1"/>
  <c r="D43" i="1" s="1"/>
  <c r="D47" i="1" s="1"/>
  <c r="M32" i="1"/>
  <c r="M31" i="1"/>
  <c r="M30" i="1"/>
  <c r="M29" i="1"/>
  <c r="M28" i="1"/>
  <c r="J27" i="1"/>
  <c r="M27" i="1" s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J12" i="1"/>
  <c r="J33" i="1" s="1"/>
  <c r="D37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M11" i="1"/>
  <c r="A11" i="1"/>
  <c r="M10" i="1"/>
  <c r="M12" i="1" l="1"/>
  <c r="M33" i="1" s="1"/>
</calcChain>
</file>

<file path=xl/comments1.xml><?xml version="1.0" encoding="utf-8"?>
<comments xmlns="http://schemas.openxmlformats.org/spreadsheetml/2006/main">
  <authors>
    <author/>
  </authors>
  <commentList>
    <comment ref="C16" authorId="0" shapeId="0">
      <text>
        <r>
          <rPr>
            <sz val="11"/>
            <color theme="1"/>
            <rFont val="Arial"/>
            <scheme val="minor"/>
          </rPr>
          <t>======
ID#AAAAYSCizIo
NTT    (2022-05-05 11:01:12)
KHO GIANG SƠN 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WF/R/z0GrumSgGcCWGGruUUdxw=="/>
    </ext>
  </extLst>
</comments>
</file>

<file path=xl/sharedStrings.xml><?xml version="1.0" encoding="utf-8"?>
<sst xmlns="http://schemas.openxmlformats.org/spreadsheetml/2006/main" count="155" uniqueCount="96">
  <si>
    <t>CÔNG TY TNHH THƯƠNG MẠI DỊCH VẬN TẢI CÁT LINH</t>
  </si>
  <si>
    <t>MST: 0306980684</t>
  </si>
  <si>
    <t>Địa chỉ: 441/112 Điện Biên Phủ, P.25, Q.Bình Thạnh, TP.HCM</t>
  </si>
  <si>
    <t>BẢNG THỐNG KÊ VẬN CHUYỂN THÁNG 04/2022</t>
  </si>
  <si>
    <r>
      <rPr>
        <b/>
        <sz val="11"/>
        <color theme="1"/>
        <rFont val="Times New Roman"/>
      </rPr>
      <t>Kính gửi:</t>
    </r>
    <r>
      <rPr>
        <sz val="11"/>
        <color theme="1"/>
        <rFont val="Times New Roman"/>
      </rPr>
      <t xml:space="preserve"> CÔNG TY TNHH LIÊN ĐẠI PHÁT</t>
    </r>
  </si>
  <si>
    <t>STT</t>
  </si>
  <si>
    <t>Số Container</t>
  </si>
  <si>
    <t>Kho hàng</t>
  </si>
  <si>
    <t xml:space="preserve">Cảng nâng </t>
  </si>
  <si>
    <t xml:space="preserve">Cảng hạ </t>
  </si>
  <si>
    <t xml:space="preserve"> Đóng/rút hàng </t>
  </si>
  <si>
    <t>Giải phóng xe</t>
  </si>
  <si>
    <t>Cước VC</t>
  </si>
  <si>
    <t>Phí nâng</t>
  </si>
  <si>
    <t>Phí hạ</t>
  </si>
  <si>
    <t>Phí phát sinh</t>
  </si>
  <si>
    <t>Ghi chú</t>
  </si>
  <si>
    <t xml:space="preserve">Tổng cộng </t>
  </si>
  <si>
    <t>MNBU9164307</t>
  </si>
  <si>
    <t>TẦM VU</t>
  </si>
  <si>
    <t>CL</t>
  </si>
  <si>
    <t>01/04</t>
  </si>
  <si>
    <t>CRXU6953707</t>
  </si>
  <si>
    <t>PHAN THIẾT</t>
  </si>
  <si>
    <t>SOTRANS</t>
  </si>
  <si>
    <t>SPITC</t>
  </si>
  <si>
    <t>02/04/</t>
  </si>
  <si>
    <t>BEAU9713041</t>
  </si>
  <si>
    <t>CLGN</t>
  </si>
  <si>
    <t>ICD NHƠN TRẠCH</t>
  </si>
  <si>
    <t>03/04</t>
  </si>
  <si>
    <t>Hạ Cont trái tuyến</t>
  </si>
  <si>
    <t>SZLU6001774</t>
  </si>
  <si>
    <t>HƯNG THỊNH</t>
  </si>
  <si>
    <t>04/04</t>
  </si>
  <si>
    <t>MNBU3072944</t>
  </si>
  <si>
    <t>05/04</t>
  </si>
  <si>
    <t>OTPU6250590</t>
  </si>
  <si>
    <t>HIỆP PHƯỚC</t>
  </si>
  <si>
    <t>06/04</t>
  </si>
  <si>
    <t>FSCU5871190</t>
  </si>
  <si>
    <t>MT</t>
  </si>
  <si>
    <t>07/04</t>
  </si>
  <si>
    <t>MNBU3070263</t>
  </si>
  <si>
    <t>09/04</t>
  </si>
  <si>
    <t>MEDU9642920</t>
  </si>
  <si>
    <t>10/04</t>
  </si>
  <si>
    <t>JXLU5859874</t>
  </si>
  <si>
    <t>12/04</t>
  </si>
  <si>
    <t>Chạy máy phát trong cảng đợi hạ Cont (19 tiếng)</t>
  </si>
  <si>
    <t>YMLU5459552</t>
  </si>
  <si>
    <t>BẾN TRE</t>
  </si>
  <si>
    <t>VICT</t>
  </si>
  <si>
    <t>14/04</t>
  </si>
  <si>
    <t>Chạy máy phát tại kho</t>
  </si>
  <si>
    <t>YMLU5364858</t>
  </si>
  <si>
    <t>THỦ ĐỨC</t>
  </si>
  <si>
    <t>16/04</t>
  </si>
  <si>
    <t>Lấy Cont trái tuyến</t>
  </si>
  <si>
    <t>TTNU8329372</t>
  </si>
  <si>
    <t>17/04</t>
  </si>
  <si>
    <t>MNBU4042749</t>
  </si>
  <si>
    <t>18/04</t>
  </si>
  <si>
    <t>SEKU9323707</t>
  </si>
  <si>
    <t>PL3</t>
  </si>
  <si>
    <t>19/04</t>
  </si>
  <si>
    <t>BEAU9708385</t>
  </si>
  <si>
    <t>21/04</t>
  </si>
  <si>
    <t>MNBU3344699</t>
  </si>
  <si>
    <t>22/04</t>
  </si>
  <si>
    <t>FSCU5854228</t>
  </si>
  <si>
    <t>24/04</t>
  </si>
  <si>
    <t>ZMOU8887936</t>
  </si>
  <si>
    <t>SHIPPING</t>
  </si>
  <si>
    <t>26/04</t>
  </si>
  <si>
    <t>FSCU5706658</t>
  </si>
  <si>
    <t>27/04</t>
  </si>
  <si>
    <t>SZLU9844915</t>
  </si>
  <si>
    <t>28/08</t>
  </si>
  <si>
    <t>SZLU9888298</t>
  </si>
  <si>
    <t>29/04</t>
  </si>
  <si>
    <t>MNBU0180380</t>
  </si>
  <si>
    <t>30/04</t>
  </si>
  <si>
    <t>Tổng cộng</t>
  </si>
  <si>
    <t>Cước vận chuyển :</t>
  </si>
  <si>
    <t>Phí nâng:</t>
  </si>
  <si>
    <t>Phí hạ:</t>
  </si>
  <si>
    <t>Phí phát sinh:</t>
  </si>
  <si>
    <t>Nợ cuối T03/2022</t>
  </si>
  <si>
    <t>a</t>
  </si>
  <si>
    <t>Phát sinh T04/2022</t>
  </si>
  <si>
    <t>b</t>
  </si>
  <si>
    <t>Thanh toán T04/2022</t>
  </si>
  <si>
    <t>c</t>
  </si>
  <si>
    <t>Nợ cuối T04/2022</t>
  </si>
  <si>
    <t>d = a + b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</si>
</sst>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rial"/>
      <scheme val="minor"/>
    </font>
    <font>
      <b/>
      <sz val="11"/>
      <color theme="1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8"/>
      <color rgb="FF000000"/>
      <name val="&quot;Times New Roman&quot;"/>
    </font>
    <font>
      <sz val="11"/>
      <name val="Arial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2" xfId="0" quotePrefix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vertical="center"/>
    </xf>
    <xf numFmtId="3" fontId="3" fillId="3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3" fontId="6" fillId="4" borderId="3" xfId="0" applyNumberFormat="1" applyFont="1" applyFill="1" applyBorder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3" fontId="6" fillId="4" borderId="5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3" fontId="2" fillId="0" borderId="4" xfId="0" applyNumberFormat="1" applyFont="1" applyBorder="1" applyAlignment="1">
      <alignment vertical="center"/>
    </xf>
    <xf numFmtId="3" fontId="8" fillId="4" borderId="11" xfId="0" applyNumberFormat="1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2" fillId="0" borderId="0" xfId="0" applyFont="1"/>
    <xf numFmtId="3" fontId="8" fillId="4" borderId="8" xfId="0" applyNumberFormat="1" applyFont="1" applyFill="1" applyBorder="1" applyAlignment="1">
      <alignment horizontal="right" vertical="center"/>
    </xf>
    <xf numFmtId="0" fontId="7" fillId="0" borderId="10" xfId="0" applyFont="1" applyBorder="1"/>
    <xf numFmtId="3" fontId="8" fillId="0" borderId="0" xfId="0" applyNumberFormat="1" applyFont="1" applyAlignment="1">
      <alignment horizontal="right"/>
    </xf>
    <xf numFmtId="0" fontId="0" fillId="0" borderId="0" xfId="0" applyFont="1" applyAlignment="1"/>
    <xf numFmtId="3" fontId="9" fillId="4" borderId="8" xfId="0" applyNumberFormat="1" applyFont="1" applyFill="1" applyBorder="1" applyAlignment="1">
      <alignment horizontal="left" vertical="center"/>
    </xf>
    <xf numFmtId="0" fontId="7" fillId="0" borderId="9" xfId="0" applyFont="1" applyBorder="1"/>
    <xf numFmtId="3" fontId="9" fillId="4" borderId="8" xfId="0" applyNumberFormat="1" applyFont="1" applyFill="1" applyBorder="1" applyAlignment="1">
      <alignment horizontal="right" vertical="center"/>
    </xf>
    <xf numFmtId="3" fontId="8" fillId="4" borderId="8" xfId="0" applyNumberFormat="1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7" fillId="0" borderId="7" xfId="0" applyFont="1" applyBorder="1"/>
    <xf numFmtId="0" fontId="7" fillId="0" borderId="5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29"/>
  <sheetViews>
    <sheetView tabSelected="1" topLeftCell="A13" workbookViewId="0">
      <selection activeCell="M1" sqref="M1:M1048576"/>
    </sheetView>
  </sheetViews>
  <sheetFormatPr defaultColWidth="12.625" defaultRowHeight="15" customHeight="1"/>
  <cols>
    <col min="1" max="1" width="4.375" customWidth="1"/>
    <col min="2" max="2" width="11.75" customWidth="1"/>
    <col min="3" max="3" width="11.125" customWidth="1"/>
    <col min="4" max="4" width="8.75" customWidth="1"/>
    <col min="5" max="7" width="7.25" customWidth="1"/>
    <col min="8" max="11" width="9.625" customWidth="1"/>
    <col min="12" max="12" width="17.5" customWidth="1"/>
    <col min="13" max="13" width="9.625" customWidth="1"/>
    <col min="14" max="25" width="8" customWidth="1"/>
    <col min="26" max="27" width="7.625" customWidth="1"/>
  </cols>
  <sheetData>
    <row r="1" spans="1:27" ht="1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7" ht="15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 spans="1:27" ht="15" customHeight="1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spans="1:27" ht="11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spans="1:27" ht="19.5" customHeight="1">
      <c r="A5" s="34" t="s">
        <v>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spans="1:27" ht="11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7" ht="15" customHeight="1">
      <c r="A7" s="4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 ht="30" customHeight="1">
      <c r="A9" s="5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6" t="s">
        <v>10</v>
      </c>
      <c r="G9" s="6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17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</row>
    <row r="10" spans="1:27">
      <c r="A10" s="7">
        <v>1</v>
      </c>
      <c r="B10" s="8" t="s">
        <v>18</v>
      </c>
      <c r="C10" s="9" t="s">
        <v>19</v>
      </c>
      <c r="D10" s="9" t="s">
        <v>20</v>
      </c>
      <c r="E10" s="9" t="s">
        <v>20</v>
      </c>
      <c r="F10" s="10" t="s">
        <v>21</v>
      </c>
      <c r="G10" s="7"/>
      <c r="H10" s="11">
        <v>5000000</v>
      </c>
      <c r="I10" s="11">
        <v>663000</v>
      </c>
      <c r="J10" s="11"/>
      <c r="K10" s="11"/>
      <c r="L10" s="11"/>
      <c r="M10" s="12">
        <f t="shared" ref="M10:M32" si="0">SUM(H10:L10)</f>
        <v>5663000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7">
        <f t="shared" ref="A11:A32" si="1">A10+1</f>
        <v>2</v>
      </c>
      <c r="B11" s="8" t="s">
        <v>22</v>
      </c>
      <c r="C11" s="9" t="s">
        <v>23</v>
      </c>
      <c r="D11" s="9" t="s">
        <v>24</v>
      </c>
      <c r="E11" s="9" t="s">
        <v>25</v>
      </c>
      <c r="F11" s="10" t="s">
        <v>26</v>
      </c>
      <c r="G11" s="7"/>
      <c r="H11" s="13">
        <v>6800000</v>
      </c>
      <c r="I11" s="11">
        <v>1011000</v>
      </c>
      <c r="J11" s="11"/>
      <c r="K11" s="11"/>
      <c r="L11" s="11"/>
      <c r="M11" s="12">
        <f t="shared" si="0"/>
        <v>7811000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7">
        <f t="shared" si="1"/>
        <v>3</v>
      </c>
      <c r="B12" s="8" t="s">
        <v>27</v>
      </c>
      <c r="C12" s="9" t="s">
        <v>19</v>
      </c>
      <c r="D12" s="9" t="s">
        <v>28</v>
      </c>
      <c r="E12" s="9" t="s">
        <v>29</v>
      </c>
      <c r="F12" s="10" t="s">
        <v>30</v>
      </c>
      <c r="G12" s="7"/>
      <c r="H12" s="11">
        <v>5000000</v>
      </c>
      <c r="I12" s="11">
        <v>1700000</v>
      </c>
      <c r="J12" s="11">
        <f>780000+840000</f>
        <v>1620000</v>
      </c>
      <c r="K12" s="11">
        <v>1600000</v>
      </c>
      <c r="L12" s="11" t="s">
        <v>31</v>
      </c>
      <c r="M12" s="12">
        <f t="shared" si="0"/>
        <v>9920000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7">
        <f t="shared" si="1"/>
        <v>4</v>
      </c>
      <c r="B13" s="8" t="s">
        <v>32</v>
      </c>
      <c r="C13" s="9" t="s">
        <v>23</v>
      </c>
      <c r="D13" s="9" t="s">
        <v>33</v>
      </c>
      <c r="E13" s="9" t="s">
        <v>20</v>
      </c>
      <c r="F13" s="10" t="s">
        <v>34</v>
      </c>
      <c r="G13" s="7"/>
      <c r="H13" s="11">
        <v>8400000</v>
      </c>
      <c r="I13" s="11">
        <v>0</v>
      </c>
      <c r="J13" s="11"/>
      <c r="K13" s="11"/>
      <c r="L13" s="11"/>
      <c r="M13" s="12">
        <f t="shared" si="0"/>
        <v>8400000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7">
        <f t="shared" si="1"/>
        <v>5</v>
      </c>
      <c r="B14" s="8" t="s">
        <v>35</v>
      </c>
      <c r="C14" s="9" t="s">
        <v>19</v>
      </c>
      <c r="D14" s="9" t="s">
        <v>20</v>
      </c>
      <c r="E14" s="9" t="s">
        <v>20</v>
      </c>
      <c r="F14" s="10" t="s">
        <v>36</v>
      </c>
      <c r="G14" s="7"/>
      <c r="H14" s="11">
        <v>5000000</v>
      </c>
      <c r="I14" s="11">
        <v>663000</v>
      </c>
      <c r="J14" s="11"/>
      <c r="K14" s="11"/>
      <c r="L14" s="11"/>
      <c r="M14" s="12">
        <f t="shared" si="0"/>
        <v>5663000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7">
        <f t="shared" si="1"/>
        <v>6</v>
      </c>
      <c r="B15" s="8" t="s">
        <v>37</v>
      </c>
      <c r="C15" s="9" t="s">
        <v>19</v>
      </c>
      <c r="D15" s="9" t="s">
        <v>28</v>
      </c>
      <c r="E15" s="9" t="s">
        <v>38</v>
      </c>
      <c r="F15" s="10" t="s">
        <v>39</v>
      </c>
      <c r="G15" s="7"/>
      <c r="H15" s="11">
        <v>5000000</v>
      </c>
      <c r="I15" s="11">
        <v>1370000</v>
      </c>
      <c r="J15" s="11"/>
      <c r="K15" s="11">
        <v>500000</v>
      </c>
      <c r="L15" s="11" t="s">
        <v>31</v>
      </c>
      <c r="M15" s="12">
        <f t="shared" si="0"/>
        <v>6870000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7">
        <f t="shared" si="1"/>
        <v>7</v>
      </c>
      <c r="B16" s="8" t="s">
        <v>40</v>
      </c>
      <c r="C16" s="9" t="s">
        <v>23</v>
      </c>
      <c r="D16" s="9" t="s">
        <v>41</v>
      </c>
      <c r="E16" s="9" t="s">
        <v>20</v>
      </c>
      <c r="F16" s="10" t="s">
        <v>42</v>
      </c>
      <c r="G16" s="7"/>
      <c r="H16" s="11">
        <v>6600000</v>
      </c>
      <c r="I16" s="11">
        <v>1700000</v>
      </c>
      <c r="J16" s="11"/>
      <c r="K16" s="11"/>
      <c r="L16" s="11"/>
      <c r="M16" s="12">
        <f t="shared" si="0"/>
        <v>8300000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7">
        <f t="shared" si="1"/>
        <v>8</v>
      </c>
      <c r="B17" s="8" t="s">
        <v>43</v>
      </c>
      <c r="C17" s="9" t="s">
        <v>23</v>
      </c>
      <c r="D17" s="9" t="s">
        <v>41</v>
      </c>
      <c r="E17" s="9" t="s">
        <v>20</v>
      </c>
      <c r="F17" s="10" t="s">
        <v>44</v>
      </c>
      <c r="G17" s="7"/>
      <c r="H17" s="11">
        <v>7200000</v>
      </c>
      <c r="I17" s="11">
        <v>1710000</v>
      </c>
      <c r="J17" s="11"/>
      <c r="K17" s="11"/>
      <c r="L17" s="11"/>
      <c r="M17" s="12">
        <f t="shared" si="0"/>
        <v>8910000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7">
        <f t="shared" si="1"/>
        <v>9</v>
      </c>
      <c r="B18" s="8" t="s">
        <v>45</v>
      </c>
      <c r="C18" s="9" t="s">
        <v>23</v>
      </c>
      <c r="D18" s="9" t="s">
        <v>24</v>
      </c>
      <c r="E18" s="9" t="s">
        <v>25</v>
      </c>
      <c r="F18" s="10" t="s">
        <v>46</v>
      </c>
      <c r="G18" s="7"/>
      <c r="H18" s="11">
        <v>7200000</v>
      </c>
      <c r="I18" s="11">
        <v>1011000</v>
      </c>
      <c r="J18" s="11"/>
      <c r="K18" s="11"/>
      <c r="L18" s="11"/>
      <c r="M18" s="12">
        <f t="shared" si="0"/>
        <v>8211000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7">
        <f t="shared" si="1"/>
        <v>10</v>
      </c>
      <c r="B19" s="8" t="s">
        <v>47</v>
      </c>
      <c r="C19" s="9" t="s">
        <v>19</v>
      </c>
      <c r="D19" s="9" t="s">
        <v>25</v>
      </c>
      <c r="E19" s="9" t="s">
        <v>20</v>
      </c>
      <c r="F19" s="10" t="s">
        <v>48</v>
      </c>
      <c r="G19" s="7"/>
      <c r="H19" s="11">
        <v>5000000</v>
      </c>
      <c r="I19" s="11">
        <v>663000</v>
      </c>
      <c r="J19" s="11"/>
      <c r="K19" s="14">
        <v>500000</v>
      </c>
      <c r="L19" s="15" t="s">
        <v>49</v>
      </c>
      <c r="M19" s="12">
        <f t="shared" si="0"/>
        <v>6163000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7">
        <f t="shared" si="1"/>
        <v>11</v>
      </c>
      <c r="B20" s="8" t="s">
        <v>50</v>
      </c>
      <c r="C20" s="9" t="s">
        <v>51</v>
      </c>
      <c r="D20" s="9" t="s">
        <v>52</v>
      </c>
      <c r="E20" s="9" t="s">
        <v>20</v>
      </c>
      <c r="F20" s="10" t="s">
        <v>53</v>
      </c>
      <c r="G20" s="7"/>
      <c r="H20" s="11">
        <v>7000000</v>
      </c>
      <c r="I20" s="11">
        <v>560000</v>
      </c>
      <c r="J20" s="11"/>
      <c r="K20" s="16">
        <v>2200000</v>
      </c>
      <c r="L20" s="17" t="s">
        <v>54</v>
      </c>
      <c r="M20" s="12">
        <f t="shared" si="0"/>
        <v>9760000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7">
        <f t="shared" si="1"/>
        <v>12</v>
      </c>
      <c r="B21" s="8" t="s">
        <v>55</v>
      </c>
      <c r="C21" s="9" t="s">
        <v>56</v>
      </c>
      <c r="D21" s="9" t="s">
        <v>52</v>
      </c>
      <c r="E21" s="9" t="s">
        <v>20</v>
      </c>
      <c r="F21" s="10" t="s">
        <v>57</v>
      </c>
      <c r="G21" s="7"/>
      <c r="H21" s="11">
        <v>3200000</v>
      </c>
      <c r="I21" s="11">
        <v>560000</v>
      </c>
      <c r="J21" s="11"/>
      <c r="K21" s="11">
        <v>500000</v>
      </c>
      <c r="L21" s="11" t="s">
        <v>58</v>
      </c>
      <c r="M21" s="12">
        <f t="shared" si="0"/>
        <v>4260000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7">
        <f t="shared" si="1"/>
        <v>13</v>
      </c>
      <c r="B22" s="8" t="s">
        <v>59</v>
      </c>
      <c r="C22" s="9" t="s">
        <v>23</v>
      </c>
      <c r="D22" s="9" t="s">
        <v>24</v>
      </c>
      <c r="E22" s="9" t="s">
        <v>25</v>
      </c>
      <c r="F22" s="10" t="s">
        <v>60</v>
      </c>
      <c r="G22" s="7"/>
      <c r="H22" s="11">
        <v>6800000</v>
      </c>
      <c r="I22" s="11">
        <v>1011000</v>
      </c>
      <c r="J22" s="11"/>
      <c r="K22" s="11"/>
      <c r="L22" s="11"/>
      <c r="M22" s="12">
        <f t="shared" si="0"/>
        <v>7811000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7">
        <f t="shared" si="1"/>
        <v>14</v>
      </c>
      <c r="B23" s="8" t="s">
        <v>61</v>
      </c>
      <c r="C23" s="9" t="s">
        <v>19</v>
      </c>
      <c r="D23" s="9" t="s">
        <v>20</v>
      </c>
      <c r="E23" s="9" t="s">
        <v>20</v>
      </c>
      <c r="F23" s="10" t="s">
        <v>62</v>
      </c>
      <c r="G23" s="7"/>
      <c r="H23" s="11">
        <v>5000000</v>
      </c>
      <c r="I23" s="11">
        <v>663000</v>
      </c>
      <c r="J23" s="11"/>
      <c r="K23" s="11"/>
      <c r="L23" s="11"/>
      <c r="M23" s="12">
        <f t="shared" si="0"/>
        <v>5663000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7">
        <f t="shared" si="1"/>
        <v>15</v>
      </c>
      <c r="B24" s="8" t="s">
        <v>63</v>
      </c>
      <c r="C24" s="9" t="s">
        <v>51</v>
      </c>
      <c r="D24" s="9" t="s">
        <v>64</v>
      </c>
      <c r="E24" s="9" t="s">
        <v>20</v>
      </c>
      <c r="F24" s="10" t="s">
        <v>65</v>
      </c>
      <c r="G24" s="7"/>
      <c r="H24" s="11">
        <v>7000000</v>
      </c>
      <c r="I24" s="11">
        <v>1650000</v>
      </c>
      <c r="J24" s="11"/>
      <c r="K24" s="14">
        <v>1200000</v>
      </c>
      <c r="L24" s="15" t="s">
        <v>54</v>
      </c>
      <c r="M24" s="12">
        <f t="shared" si="0"/>
        <v>9850000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7">
        <f t="shared" si="1"/>
        <v>16</v>
      </c>
      <c r="B25" s="8" t="s">
        <v>66</v>
      </c>
      <c r="C25" s="9" t="s">
        <v>19</v>
      </c>
      <c r="D25" s="9" t="s">
        <v>28</v>
      </c>
      <c r="E25" s="9" t="s">
        <v>20</v>
      </c>
      <c r="F25" s="10" t="s">
        <v>67</v>
      </c>
      <c r="G25" s="7"/>
      <c r="H25" s="11">
        <v>5000000</v>
      </c>
      <c r="I25" s="11">
        <v>1700000</v>
      </c>
      <c r="J25" s="11"/>
      <c r="K25" s="11"/>
      <c r="L25" s="11"/>
      <c r="M25" s="12">
        <f t="shared" si="0"/>
        <v>6700000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7">
        <f t="shared" si="1"/>
        <v>17</v>
      </c>
      <c r="B26" s="8" t="s">
        <v>68</v>
      </c>
      <c r="C26" s="9" t="s">
        <v>19</v>
      </c>
      <c r="D26" s="9" t="s">
        <v>20</v>
      </c>
      <c r="E26" s="9" t="s">
        <v>20</v>
      </c>
      <c r="F26" s="10" t="s">
        <v>69</v>
      </c>
      <c r="G26" s="7"/>
      <c r="H26" s="11">
        <v>5000000</v>
      </c>
      <c r="I26" s="11">
        <v>663000</v>
      </c>
      <c r="J26" s="11"/>
      <c r="K26" s="11"/>
      <c r="L26" s="11"/>
      <c r="M26" s="12">
        <f t="shared" si="0"/>
        <v>5663000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7">
        <f t="shared" si="1"/>
        <v>18</v>
      </c>
      <c r="B27" s="8" t="s">
        <v>70</v>
      </c>
      <c r="C27" s="9" t="s">
        <v>19</v>
      </c>
      <c r="D27" s="9" t="s">
        <v>28</v>
      </c>
      <c r="E27" s="9" t="s">
        <v>29</v>
      </c>
      <c r="F27" s="10" t="s">
        <v>71</v>
      </c>
      <c r="G27" s="7"/>
      <c r="H27" s="11">
        <v>5000000</v>
      </c>
      <c r="I27" s="11">
        <v>1720000</v>
      </c>
      <c r="J27" s="11">
        <f>840000+780000</f>
        <v>1620000</v>
      </c>
      <c r="K27" s="11">
        <v>1600000</v>
      </c>
      <c r="L27" s="11" t="s">
        <v>31</v>
      </c>
      <c r="M27" s="12">
        <f t="shared" si="0"/>
        <v>9940000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7">
        <f t="shared" si="1"/>
        <v>19</v>
      </c>
      <c r="B28" s="8" t="s">
        <v>72</v>
      </c>
      <c r="C28" s="9" t="s">
        <v>56</v>
      </c>
      <c r="D28" s="9" t="s">
        <v>20</v>
      </c>
      <c r="E28" s="9" t="s">
        <v>73</v>
      </c>
      <c r="F28" s="10" t="s">
        <v>74</v>
      </c>
      <c r="G28" s="18"/>
      <c r="H28" s="11">
        <v>3200000</v>
      </c>
      <c r="I28" s="11">
        <v>0</v>
      </c>
      <c r="J28" s="11">
        <v>1650000</v>
      </c>
      <c r="K28" s="11"/>
      <c r="L28" s="11"/>
      <c r="M28" s="12">
        <f t="shared" si="0"/>
        <v>4850000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7">
        <f t="shared" si="1"/>
        <v>20</v>
      </c>
      <c r="B29" s="8" t="s">
        <v>75</v>
      </c>
      <c r="C29" s="9" t="s">
        <v>19</v>
      </c>
      <c r="D29" s="9" t="s">
        <v>28</v>
      </c>
      <c r="E29" s="9" t="s">
        <v>20</v>
      </c>
      <c r="F29" s="10" t="s">
        <v>76</v>
      </c>
      <c r="G29" s="7"/>
      <c r="H29" s="11">
        <v>5000000</v>
      </c>
      <c r="I29" s="11">
        <v>1370000</v>
      </c>
      <c r="J29" s="11"/>
      <c r="K29" s="11"/>
      <c r="L29" s="11"/>
      <c r="M29" s="12">
        <f t="shared" si="0"/>
        <v>6370000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7">
        <f t="shared" si="1"/>
        <v>21</v>
      </c>
      <c r="B30" s="8" t="s">
        <v>77</v>
      </c>
      <c r="C30" s="9" t="s">
        <v>23</v>
      </c>
      <c r="D30" s="9" t="s">
        <v>41</v>
      </c>
      <c r="E30" s="9" t="s">
        <v>29</v>
      </c>
      <c r="F30" s="10" t="s">
        <v>78</v>
      </c>
      <c r="G30" s="7"/>
      <c r="H30" s="11">
        <v>7200000</v>
      </c>
      <c r="I30" s="11">
        <v>1700000</v>
      </c>
      <c r="J30" s="11">
        <v>1620000</v>
      </c>
      <c r="K30" s="11">
        <v>1000000</v>
      </c>
      <c r="L30" s="11" t="s">
        <v>31</v>
      </c>
      <c r="M30" s="12">
        <f t="shared" si="0"/>
        <v>11520000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7">
        <f t="shared" si="1"/>
        <v>22</v>
      </c>
      <c r="B31" s="8" t="s">
        <v>79</v>
      </c>
      <c r="C31" s="9" t="s">
        <v>19</v>
      </c>
      <c r="D31" s="9" t="s">
        <v>52</v>
      </c>
      <c r="E31" s="9" t="s">
        <v>33</v>
      </c>
      <c r="F31" s="10" t="s">
        <v>80</v>
      </c>
      <c r="G31" s="7"/>
      <c r="H31" s="11">
        <v>5000000</v>
      </c>
      <c r="I31" s="11">
        <v>560000</v>
      </c>
      <c r="J31" s="11"/>
      <c r="K31" s="11"/>
      <c r="L31" s="11"/>
      <c r="M31" s="12">
        <f t="shared" si="0"/>
        <v>5560000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7">
        <f t="shared" si="1"/>
        <v>23</v>
      </c>
      <c r="B32" s="8" t="s">
        <v>81</v>
      </c>
      <c r="C32" s="9" t="s">
        <v>56</v>
      </c>
      <c r="D32" s="9" t="s">
        <v>20</v>
      </c>
      <c r="E32" s="9" t="s">
        <v>41</v>
      </c>
      <c r="F32" s="10" t="s">
        <v>82</v>
      </c>
      <c r="G32" s="7"/>
      <c r="H32" s="11">
        <v>3200000</v>
      </c>
      <c r="I32" s="11">
        <v>0</v>
      </c>
      <c r="J32" s="11">
        <v>1700000</v>
      </c>
      <c r="K32" s="11"/>
      <c r="L32" s="11"/>
      <c r="M32" s="12">
        <f t="shared" si="0"/>
        <v>4900000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35" t="s">
        <v>83</v>
      </c>
      <c r="B33" s="36"/>
      <c r="C33" s="36"/>
      <c r="D33" s="36"/>
      <c r="E33" s="36"/>
      <c r="F33" s="36"/>
      <c r="G33" s="37"/>
      <c r="H33" s="19">
        <f t="shared" ref="H33:K33" si="2">SUM(H10:H32)</f>
        <v>128800000</v>
      </c>
      <c r="I33" s="19">
        <f t="shared" si="2"/>
        <v>22648000</v>
      </c>
      <c r="J33" s="19">
        <f t="shared" si="2"/>
        <v>8210000</v>
      </c>
      <c r="K33" s="19">
        <f t="shared" si="2"/>
        <v>9100000</v>
      </c>
      <c r="L33" s="19"/>
      <c r="M33" s="19">
        <f>SUM(M10:M32)</f>
        <v>168758000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 customHeight="1">
      <c r="A35" s="32" t="s">
        <v>84</v>
      </c>
      <c r="B35" s="30"/>
      <c r="C35" s="26"/>
      <c r="D35" s="25">
        <f>H33</f>
        <v>128800000</v>
      </c>
      <c r="E35" s="26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</row>
    <row r="36" spans="1:27" ht="15" customHeight="1">
      <c r="A36" s="32" t="s">
        <v>85</v>
      </c>
      <c r="B36" s="30"/>
      <c r="C36" s="26"/>
      <c r="D36" s="25">
        <f>I33</f>
        <v>22648000</v>
      </c>
      <c r="E36" s="26"/>
      <c r="F36" s="2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</row>
    <row r="37" spans="1:27" ht="15" customHeight="1">
      <c r="A37" s="32" t="s">
        <v>86</v>
      </c>
      <c r="B37" s="30"/>
      <c r="C37" s="26"/>
      <c r="D37" s="27">
        <f>J33</f>
        <v>8210000</v>
      </c>
      <c r="E37" s="28"/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</row>
    <row r="38" spans="1:27" ht="15" customHeight="1">
      <c r="A38" s="20" t="s">
        <v>87</v>
      </c>
      <c r="B38" s="20"/>
      <c r="C38" s="20"/>
      <c r="D38" s="25">
        <f>K33</f>
        <v>9100000</v>
      </c>
      <c r="E38" s="26"/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</row>
    <row r="39" spans="1:27" ht="15" customHeight="1">
      <c r="A39" s="29" t="s">
        <v>83</v>
      </c>
      <c r="B39" s="30"/>
      <c r="C39" s="26"/>
      <c r="D39" s="31">
        <f>SUM(D35:E38)</f>
        <v>168758000</v>
      </c>
      <c r="E39" s="26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</row>
    <row r="40" spans="1:27" ht="15" customHeight="1">
      <c r="A40" s="21"/>
      <c r="B40" s="21"/>
      <c r="C40" s="21"/>
      <c r="D40" s="25"/>
      <c r="E40" s="26"/>
      <c r="F40" s="2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</row>
    <row r="41" spans="1:27" ht="15" customHeight="1">
      <c r="A41" s="33" t="s">
        <v>88</v>
      </c>
      <c r="B41" s="30"/>
      <c r="C41" s="26"/>
      <c r="D41" s="25"/>
      <c r="E41" s="26"/>
      <c r="F41" s="22" t="s">
        <v>89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</row>
    <row r="42" spans="1:27" ht="15" customHeight="1">
      <c r="A42" s="21"/>
      <c r="B42" s="21"/>
      <c r="C42" s="21"/>
      <c r="D42" s="25"/>
      <c r="E42" s="26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</row>
    <row r="43" spans="1:27" ht="15" customHeight="1">
      <c r="A43" s="33" t="s">
        <v>90</v>
      </c>
      <c r="B43" s="30"/>
      <c r="C43" s="26"/>
      <c r="D43" s="25">
        <f>D39</f>
        <v>168758000</v>
      </c>
      <c r="E43" s="26"/>
      <c r="F43" s="21" t="s">
        <v>91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</row>
    <row r="44" spans="1:27" ht="15" customHeight="1">
      <c r="A44" s="23"/>
      <c r="B44" s="23"/>
      <c r="C44" s="23"/>
      <c r="D44" s="25"/>
      <c r="E44" s="26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</row>
    <row r="45" spans="1:27" ht="15" customHeight="1">
      <c r="A45" s="33" t="s">
        <v>92</v>
      </c>
      <c r="B45" s="30"/>
      <c r="C45" s="26"/>
      <c r="D45" s="25"/>
      <c r="E45" s="26"/>
      <c r="F45" s="21" t="s">
        <v>93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</row>
    <row r="46" spans="1:27" ht="15" customHeight="1">
      <c r="A46" s="21"/>
      <c r="B46" s="21"/>
      <c r="C46" s="21"/>
      <c r="D46" s="25"/>
      <c r="E46" s="26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</row>
    <row r="47" spans="1:27" ht="15" customHeight="1">
      <c r="A47" s="33" t="s">
        <v>94</v>
      </c>
      <c r="B47" s="30"/>
      <c r="C47" s="26"/>
      <c r="D47" s="31">
        <f>D41+D43-D45</f>
        <v>168758000</v>
      </c>
      <c r="E47" s="26"/>
      <c r="F47" s="21" t="s">
        <v>95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</row>
    <row r="48" spans="1:27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4.25">
      <c r="J1008" s="24"/>
    </row>
    <row r="1009" spans="10:10" ht="14.25">
      <c r="J1009" s="24"/>
    </row>
    <row r="1010" spans="10:10" ht="14.25">
      <c r="J1010" s="24"/>
    </row>
    <row r="1011" spans="10:10" ht="14.25">
      <c r="J1011" s="24"/>
    </row>
    <row r="1012" spans="10:10" ht="14.25">
      <c r="J1012" s="24"/>
    </row>
    <row r="1013" spans="10:10" ht="14.25">
      <c r="J1013" s="24"/>
    </row>
    <row r="1014" spans="10:10" ht="14.25">
      <c r="J1014" s="24"/>
    </row>
    <row r="1015" spans="10:10" ht="14.25">
      <c r="J1015" s="24"/>
    </row>
    <row r="1016" spans="10:10" ht="14.25">
      <c r="J1016" s="24"/>
    </row>
    <row r="1017" spans="10:10" ht="14.25">
      <c r="J1017" s="24"/>
    </row>
    <row r="1018" spans="10:10" ht="14.25">
      <c r="J1018" s="24"/>
    </row>
    <row r="1019" spans="10:10" ht="14.25">
      <c r="J1019" s="24"/>
    </row>
    <row r="1020" spans="10:10" ht="14.25">
      <c r="J1020" s="24"/>
    </row>
    <row r="1021" spans="10:10" ht="14.25">
      <c r="J1021" s="24"/>
    </row>
    <row r="1022" spans="10:10" ht="14.25">
      <c r="J1022" s="24"/>
    </row>
    <row r="1023" spans="10:10" ht="14.25">
      <c r="J1023" s="24"/>
    </row>
    <row r="1024" spans="10:10" ht="14.25">
      <c r="J1024" s="24"/>
    </row>
    <row r="1025" spans="10:10" ht="14.25">
      <c r="J1025" s="24"/>
    </row>
    <row r="1026" spans="10:10" ht="14.25">
      <c r="J1026" s="24"/>
    </row>
    <row r="1027" spans="10:10" ht="14.25">
      <c r="J1027" s="24"/>
    </row>
    <row r="1028" spans="10:10" ht="14.25">
      <c r="J1028" s="24"/>
    </row>
    <row r="1029" spans="10:10" ht="14.25">
      <c r="J1029" s="24"/>
    </row>
  </sheetData>
  <autoFilter ref="A9:M33"/>
  <mergeCells count="23">
    <mergeCell ref="A43:C43"/>
    <mergeCell ref="A45:C45"/>
    <mergeCell ref="A47:C47"/>
    <mergeCell ref="A5:M5"/>
    <mergeCell ref="A33:G33"/>
    <mergeCell ref="A35:C35"/>
    <mergeCell ref="D35:E35"/>
    <mergeCell ref="A36:C36"/>
    <mergeCell ref="D36:E36"/>
    <mergeCell ref="D43:E43"/>
    <mergeCell ref="D44:E44"/>
    <mergeCell ref="D45:E45"/>
    <mergeCell ref="D46:E46"/>
    <mergeCell ref="D47:E47"/>
    <mergeCell ref="D41:E41"/>
    <mergeCell ref="D42:E42"/>
    <mergeCell ref="D37:E37"/>
    <mergeCell ref="D38:E38"/>
    <mergeCell ref="A39:C39"/>
    <mergeCell ref="D39:E39"/>
    <mergeCell ref="D40:E40"/>
    <mergeCell ref="A37:C37"/>
    <mergeCell ref="A41:C41"/>
  </mergeCells>
  <conditionalFormatting sqref="G10">
    <cfRule type="expression" dxfId="2" priority="1" stopIfTrue="1">
      <formula>OR(AND(YEAR(G10)=YEAR(TODAY()), MONTH(G10)+1=MONTH(TODAY())), AND(YEAR(G10)+1=YEAR(TODAY()), MONTH(G10)=12, MONTH(TODAY())=1))</formula>
    </cfRule>
  </conditionalFormatting>
  <conditionalFormatting sqref="G28">
    <cfRule type="expression" dxfId="1" priority="2" stopIfTrue="1">
      <formula>OR(AND(YEAR(K28)=YEAR(TODAY()), MONTH(K28)+1=MONTH(TODAY())), AND(YEAR(K28)+1=YEAR(TODAY()), MONTH(K28)=12, MONTH(TODAY())=1))</formula>
    </cfRule>
  </conditionalFormatting>
  <conditionalFormatting sqref="F10:F32">
    <cfRule type="expression" dxfId="0" priority="3" stopIfTrue="1">
      <formula>OR(AND(YEAR(#REF!)=YEAR(TODAY()), MONTH(#REF!)+1=MONTH(TODAY())), AND(YEAR(#REF!)+1=YEAR(TODAY()), MONTH(#REF!)=12, MONTH(TODAY())=1))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NTT</cp:lastModifiedBy>
  <dcterms:created xsi:type="dcterms:W3CDTF">2015-06-05T18:17:20Z</dcterms:created>
  <dcterms:modified xsi:type="dcterms:W3CDTF">2022-05-10T09:05:54Z</dcterms:modified>
</cp:coreProperties>
</file>