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EDT" sheetId="1" r:id="rId4"/>
  </sheets>
  <definedNames/>
  <calcPr/>
  <extLst>
    <ext uri="GoogleSheetsCustomDataVersion1">
      <go:sheetsCustomData xmlns:go="http://customooxmlschemas.google.com/" r:id="rId5" roundtripDataSignature="AMtx7misnwX7cVVL0pl8bG71yyu57d9ZWA=="/>
    </ext>
  </extLst>
</workbook>
</file>

<file path=xl/sharedStrings.xml><?xml version="1.0" encoding="utf-8"?>
<sst xmlns="http://schemas.openxmlformats.org/spreadsheetml/2006/main" count="80" uniqueCount="65">
  <si>
    <t>Matriz Estructura de descomposición de tareas EDT</t>
  </si>
  <si>
    <t>DIAS</t>
  </si>
  <si>
    <t>HORAS POR ACTIVIDAD O ENTREGABLE</t>
  </si>
  <si>
    <t>Fase de Planificación</t>
  </si>
  <si>
    <t xml:space="preserve">
Lider de Proyecto
Jefe de Proyecto</t>
  </si>
  <si>
    <t>Ingeniero software
Analista Programador</t>
  </si>
  <si>
    <t>Ingeniero software
DBA</t>
  </si>
  <si>
    <t>Ingeniero software
QA</t>
  </si>
  <si>
    <t>Ingeniero software
Diseñador</t>
  </si>
  <si>
    <t>Análizar el caso de estudio</t>
  </si>
  <si>
    <t>agosto</t>
  </si>
  <si>
    <t>Reunión de análisis de caso de estuido (JAD)</t>
  </si>
  <si>
    <t>Definición de requerimientos Generales del proyecto</t>
  </si>
  <si>
    <t>Acta de Constitución de proyecto</t>
  </si>
  <si>
    <t>Aprobación del Acta</t>
  </si>
  <si>
    <t>Minutas de reunión semanal de equipo</t>
  </si>
  <si>
    <t>Fase de Análisis y diseño</t>
  </si>
  <si>
    <t>Jefe de Proyecto</t>
  </si>
  <si>
    <t>Analista Programador</t>
  </si>
  <si>
    <t>DBA</t>
  </si>
  <si>
    <t>QA</t>
  </si>
  <si>
    <t>Diseñador</t>
  </si>
  <si>
    <t>septiembre</t>
  </si>
  <si>
    <t>Captura de requerimientos específicos funcionales y no funcionales</t>
  </si>
  <si>
    <t>Análisis de requerimientos especificos capturados</t>
  </si>
  <si>
    <t>Reunión para análisis de req. Capturados</t>
  </si>
  <si>
    <t>Diagramar casos de uso de req. Funcionales</t>
  </si>
  <si>
    <t>Completar plantillas de especificación de casos de uso</t>
  </si>
  <si>
    <t>Diseño de prototipo en base a mockpus</t>
  </si>
  <si>
    <t>Generar y mantener la matriz de trazabilidad</t>
  </si>
  <si>
    <t>Diseño de la solución modelamiento de base de datos</t>
  </si>
  <si>
    <t>Crear el documento Propuesta ERS</t>
  </si>
  <si>
    <t>Generar y mantener el Plan de proyecto</t>
  </si>
  <si>
    <t>Fase de Desarrollo</t>
  </si>
  <si>
    <t>diciembre</t>
  </si>
  <si>
    <t>Implementación ambiente de desarrollo</t>
  </si>
  <si>
    <t>Construir base datos</t>
  </si>
  <si>
    <t>Construir o desarrollar programas para autenticar usuarios</t>
  </si>
  <si>
    <t>Construir o desarrollar programa para generar reportes</t>
  </si>
  <si>
    <t>Construir o desarrollar programa para registrara nuevos colaboradores</t>
  </si>
  <si>
    <t>Construir o desarrollar programa para generar usuarios</t>
  </si>
  <si>
    <t>Construir o desarrollar programa para capacitaciones de colaboradores</t>
  </si>
  <si>
    <t>Construir o desarrollar programa para visualizar capacitaciones por realizar</t>
  </si>
  <si>
    <t>Construir o desarrollar programa para visualizar capacitaciones realizadas</t>
  </si>
  <si>
    <t>Prueba unitarias para autenticar usuarios</t>
  </si>
  <si>
    <t>Prueba unitarias para generar reportes</t>
  </si>
  <si>
    <t>Prueba unitarias para registrar nuevos colaboradores</t>
  </si>
  <si>
    <t>Prueba unitarias para generar usuarios</t>
  </si>
  <si>
    <t>Prueba unitarias para visualizar documentos</t>
  </si>
  <si>
    <t>Prueba unitarias para capacitaciones de colaboradores</t>
  </si>
  <si>
    <t>Fase de Pruebas y QA</t>
  </si>
  <si>
    <t>enero</t>
  </si>
  <si>
    <t>Implementación en el ambiente de pruebas</t>
  </si>
  <si>
    <t>Prueba Funcional</t>
  </si>
  <si>
    <t>Pruebas de Integración</t>
  </si>
  <si>
    <t>Pruebas con Usuarios</t>
  </si>
  <si>
    <t>Fase de implementación y cierre</t>
  </si>
  <si>
    <t>marzo</t>
  </si>
  <si>
    <t>Migración del sistema a producción</t>
  </si>
  <si>
    <t>Pruebas de integración final</t>
  </si>
  <si>
    <t>Marcha blanca</t>
  </si>
  <si>
    <t>Capacitación</t>
  </si>
  <si>
    <t>Acta cierre de proyecto</t>
  </si>
  <si>
    <t>Total Dias Corrido Proyecto</t>
  </si>
  <si>
    <t>Meses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</si>
</sst>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sz val="14.0"/>
      <color theme="1"/>
      <name val="Calibri"/>
    </font>
    <font>
      <sz val="11.0"/>
      <color theme="1"/>
      <name val="Calibri"/>
    </font>
    <font/>
    <font>
      <color theme="0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0" fillId="3" fontId="4" numFmtId="0" xfId="0" applyFill="1" applyFont="1"/>
    <xf borderId="2" fillId="4" fontId="5" numFmtId="0" xfId="0" applyBorder="1" applyFill="1" applyFont="1"/>
    <xf borderId="2" fillId="4" fontId="6" numFmtId="1" xfId="0" applyAlignment="1" applyBorder="1" applyFont="1" applyNumberFormat="1">
      <alignment horizontal="center"/>
    </xf>
    <xf borderId="2" fillId="4" fontId="2" numFmtId="0" xfId="0" applyAlignment="1" applyBorder="1" applyFont="1">
      <alignment horizontal="center" shrinkToFit="0" wrapText="1"/>
    </xf>
    <xf borderId="2" fillId="3" fontId="2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2" fillId="4" fontId="5" numFmtId="1" xfId="0" applyAlignment="1" applyBorder="1" applyFont="1" applyNumberFormat="1">
      <alignment horizontal="center"/>
    </xf>
    <xf borderId="2" fillId="4" fontId="2" numFmtId="0" xfId="0" applyAlignment="1" applyBorder="1" applyFont="1">
      <alignment horizontal="center"/>
    </xf>
    <xf borderId="0" fillId="0" fontId="2" numFmtId="0" xfId="0" applyFont="1"/>
    <xf borderId="2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6" fillId="0" fontId="2" numFmtId="0" xfId="0" applyAlignment="1" applyBorder="1" applyFont="1">
      <alignment horizontal="center"/>
    </xf>
    <xf borderId="2" fillId="4" fontId="2" numFmtId="1" xfId="0" applyBorder="1" applyFont="1" applyNumberFormat="1"/>
    <xf borderId="2" fillId="4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66.29"/>
    <col customWidth="1" min="2" max="2" width="10.71"/>
    <col customWidth="1" min="3" max="3" width="14.86"/>
    <col customWidth="1" min="4" max="4" width="17.71"/>
    <col customWidth="1" min="5" max="8" width="10.71"/>
    <col customWidth="1" min="9" max="9" width="29.29"/>
    <col customWidth="1" min="10" max="10" width="15.0"/>
    <col customWidth="1" min="11" max="11" width="10.71"/>
    <col customWidth="1" min="12" max="12" width="14.14"/>
    <col customWidth="1" min="13" max="26" width="10.71"/>
  </cols>
  <sheetData>
    <row r="1" ht="14.25" customHeight="1"/>
    <row r="2" ht="14.25" customHeight="1">
      <c r="A2" s="1" t="s">
        <v>0</v>
      </c>
    </row>
    <row r="3" ht="14.25" customHeight="1"/>
    <row r="4" ht="14.25" customHeight="1">
      <c r="B4" s="2" t="s">
        <v>1</v>
      </c>
      <c r="C4" s="3" t="s">
        <v>2</v>
      </c>
      <c r="D4" s="4"/>
      <c r="E4" s="4"/>
      <c r="F4" s="4"/>
      <c r="G4" s="5"/>
      <c r="N4" s="6"/>
    </row>
    <row r="5" ht="45.75" customHeight="1">
      <c r="A5" s="7" t="s">
        <v>3</v>
      </c>
      <c r="B5" s="8">
        <f>SUM(B6:B11)</f>
        <v>30.25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N5" s="6"/>
    </row>
    <row r="6" ht="14.25" customHeight="1" outlineLevel="1">
      <c r="A6" s="10" t="s">
        <v>9</v>
      </c>
      <c r="B6" s="11">
        <f t="shared" ref="B6:B11" si="1">SUM(C6:G6)/8</f>
        <v>7</v>
      </c>
      <c r="C6" s="12">
        <v>7.0</v>
      </c>
      <c r="D6" s="12">
        <v>14.0</v>
      </c>
      <c r="E6" s="12">
        <v>14.0</v>
      </c>
      <c r="F6" s="12">
        <v>7.0</v>
      </c>
      <c r="G6" s="12">
        <v>14.0</v>
      </c>
      <c r="I6" s="13" t="s">
        <v>10</v>
      </c>
      <c r="N6" s="6"/>
    </row>
    <row r="7" ht="14.25" customHeight="1" outlineLevel="1">
      <c r="A7" s="10" t="s">
        <v>11</v>
      </c>
      <c r="B7" s="11">
        <f t="shared" si="1"/>
        <v>7</v>
      </c>
      <c r="C7" s="12">
        <v>7.0</v>
      </c>
      <c r="D7" s="12">
        <v>14.0</v>
      </c>
      <c r="E7" s="12">
        <v>14.0</v>
      </c>
      <c r="F7" s="12">
        <v>7.0</v>
      </c>
      <c r="G7" s="12">
        <v>14.0</v>
      </c>
      <c r="N7" s="6"/>
    </row>
    <row r="8" ht="14.25" customHeight="1" outlineLevel="1">
      <c r="A8" s="10" t="s">
        <v>12</v>
      </c>
      <c r="B8" s="11">
        <f t="shared" si="1"/>
        <v>5.625</v>
      </c>
      <c r="C8" s="12">
        <v>5.0</v>
      </c>
      <c r="D8" s="12">
        <v>10.0</v>
      </c>
      <c r="E8" s="12">
        <v>10.0</v>
      </c>
      <c r="F8" s="12">
        <v>10.0</v>
      </c>
      <c r="G8" s="12">
        <v>10.0</v>
      </c>
      <c r="N8" s="6"/>
    </row>
    <row r="9" ht="14.25" customHeight="1" outlineLevel="1">
      <c r="A9" s="10" t="s">
        <v>13</v>
      </c>
      <c r="B9" s="11">
        <f t="shared" si="1"/>
        <v>3.75</v>
      </c>
      <c r="C9" s="12">
        <v>10.0</v>
      </c>
      <c r="D9" s="12">
        <v>5.0</v>
      </c>
      <c r="E9" s="12">
        <v>5.0</v>
      </c>
      <c r="F9" s="12">
        <v>5.0</v>
      </c>
      <c r="G9" s="12">
        <v>5.0</v>
      </c>
    </row>
    <row r="10" ht="14.25" customHeight="1" outlineLevel="1">
      <c r="A10" s="10" t="s">
        <v>14</v>
      </c>
      <c r="B10" s="11">
        <f t="shared" si="1"/>
        <v>1.25</v>
      </c>
      <c r="C10" s="2">
        <v>2.0</v>
      </c>
      <c r="D10" s="12">
        <v>2.0</v>
      </c>
      <c r="E10" s="12">
        <v>2.0</v>
      </c>
      <c r="F10" s="12">
        <v>2.0</v>
      </c>
      <c r="G10" s="12">
        <v>2.0</v>
      </c>
    </row>
    <row r="11" ht="14.25" customHeight="1" outlineLevel="1">
      <c r="A11" s="10" t="s">
        <v>15</v>
      </c>
      <c r="B11" s="11">
        <f t="shared" si="1"/>
        <v>5.625</v>
      </c>
      <c r="C11" s="12">
        <v>5.0</v>
      </c>
      <c r="D11" s="12">
        <v>10.0</v>
      </c>
      <c r="E11" s="12">
        <v>10.0</v>
      </c>
      <c r="F11" s="12">
        <v>10.0</v>
      </c>
      <c r="G11" s="12">
        <v>10.0</v>
      </c>
    </row>
    <row r="12" ht="14.25" customHeight="1">
      <c r="A12" s="7" t="s">
        <v>16</v>
      </c>
      <c r="B12" s="14">
        <f>SUM(B13:B22)</f>
        <v>110.75</v>
      </c>
      <c r="C12" s="15" t="s">
        <v>17</v>
      </c>
      <c r="D12" s="15" t="s">
        <v>18</v>
      </c>
      <c r="E12" s="15" t="s">
        <v>19</v>
      </c>
      <c r="F12" s="15" t="s">
        <v>20</v>
      </c>
      <c r="G12" s="15" t="s">
        <v>21</v>
      </c>
      <c r="I12" s="13" t="s">
        <v>22</v>
      </c>
    </row>
    <row r="13" ht="14.25" customHeight="1" outlineLevel="1">
      <c r="A13" s="10" t="s">
        <v>23</v>
      </c>
      <c r="B13" s="11">
        <f t="shared" ref="B13:B22" si="2">SUM(C13:G13)/8</f>
        <v>20.125</v>
      </c>
      <c r="C13" s="2">
        <v>17.0</v>
      </c>
      <c r="D13" s="2">
        <v>36.0</v>
      </c>
      <c r="E13" s="2">
        <v>36.0</v>
      </c>
      <c r="F13" s="2">
        <v>36.0</v>
      </c>
      <c r="G13" s="2">
        <v>36.0</v>
      </c>
    </row>
    <row r="14" ht="14.25" customHeight="1" outlineLevel="1">
      <c r="A14" s="10" t="s">
        <v>24</v>
      </c>
      <c r="B14" s="11">
        <f t="shared" si="2"/>
        <v>20.125</v>
      </c>
      <c r="C14" s="2">
        <v>17.0</v>
      </c>
      <c r="D14" s="2">
        <v>36.0</v>
      </c>
      <c r="E14" s="2">
        <v>36.0</v>
      </c>
      <c r="F14" s="2">
        <v>36.0</v>
      </c>
      <c r="G14" s="2">
        <v>36.0</v>
      </c>
    </row>
    <row r="15" ht="14.25" customHeight="1" outlineLevel="1">
      <c r="A15" s="10" t="s">
        <v>25</v>
      </c>
      <c r="B15" s="11">
        <f t="shared" si="2"/>
        <v>1.25</v>
      </c>
      <c r="C15" s="2">
        <v>2.0</v>
      </c>
      <c r="D15" s="2">
        <v>2.0</v>
      </c>
      <c r="E15" s="2">
        <v>2.0</v>
      </c>
      <c r="F15" s="2">
        <v>2.0</v>
      </c>
      <c r="G15" s="2">
        <v>2.0</v>
      </c>
    </row>
    <row r="16" ht="14.25" customHeight="1" outlineLevel="1">
      <c r="A16" s="10" t="s">
        <v>26</v>
      </c>
      <c r="B16" s="11">
        <f t="shared" si="2"/>
        <v>11.125</v>
      </c>
      <c r="C16" s="2">
        <v>25.0</v>
      </c>
      <c r="D16" s="2">
        <v>36.0</v>
      </c>
      <c r="E16" s="2">
        <v>14.0</v>
      </c>
      <c r="F16" s="2">
        <v>14.0</v>
      </c>
      <c r="G16" s="2"/>
    </row>
    <row r="17" ht="14.25" customHeight="1" outlineLevel="1">
      <c r="A17" s="10" t="s">
        <v>27</v>
      </c>
      <c r="B17" s="11">
        <f t="shared" si="2"/>
        <v>9.25</v>
      </c>
      <c r="C17" s="2">
        <v>10.0</v>
      </c>
      <c r="D17" s="2">
        <v>36.0</v>
      </c>
      <c r="E17" s="2">
        <v>14.0</v>
      </c>
      <c r="F17" s="2">
        <v>14.0</v>
      </c>
      <c r="G17" s="2"/>
    </row>
    <row r="18" ht="14.25" customHeight="1" outlineLevel="1">
      <c r="A18" s="10" t="s">
        <v>28</v>
      </c>
      <c r="B18" s="11">
        <f t="shared" si="2"/>
        <v>18.5</v>
      </c>
      <c r="C18" s="2">
        <v>24.0</v>
      </c>
      <c r="D18" s="2">
        <v>28.0</v>
      </c>
      <c r="E18" s="2">
        <v>30.0</v>
      </c>
      <c r="F18" s="2">
        <v>30.0</v>
      </c>
      <c r="G18" s="2">
        <v>36.0</v>
      </c>
    </row>
    <row r="19" ht="14.25" customHeight="1" outlineLevel="1">
      <c r="A19" s="10" t="s">
        <v>29</v>
      </c>
      <c r="B19" s="11">
        <f t="shared" si="2"/>
        <v>3.875</v>
      </c>
      <c r="C19" s="2">
        <v>8.0</v>
      </c>
      <c r="D19" s="2">
        <v>14.0</v>
      </c>
      <c r="E19" s="2">
        <v>3.0</v>
      </c>
      <c r="F19" s="2">
        <v>3.0</v>
      </c>
      <c r="G19" s="2">
        <v>3.0</v>
      </c>
    </row>
    <row r="20" ht="14.25" customHeight="1" outlineLevel="1">
      <c r="A20" s="10" t="s">
        <v>30</v>
      </c>
      <c r="B20" s="11">
        <f t="shared" si="2"/>
        <v>17.5</v>
      </c>
      <c r="C20" s="2">
        <v>12.0</v>
      </c>
      <c r="D20" s="2">
        <v>36.0</v>
      </c>
      <c r="E20" s="2">
        <v>36.0</v>
      </c>
      <c r="F20" s="2">
        <v>36.0</v>
      </c>
      <c r="G20" s="2">
        <v>20.0</v>
      </c>
    </row>
    <row r="21" ht="14.25" customHeight="1" outlineLevel="1">
      <c r="A21" s="10" t="s">
        <v>31</v>
      </c>
      <c r="B21" s="11">
        <f t="shared" si="2"/>
        <v>4.5</v>
      </c>
      <c r="C21" s="2">
        <v>24.0</v>
      </c>
      <c r="D21" s="2">
        <v>12.0</v>
      </c>
      <c r="E21" s="2"/>
      <c r="F21" s="2"/>
      <c r="G21" s="2"/>
    </row>
    <row r="22" ht="14.25" customHeight="1" outlineLevel="1">
      <c r="A22" s="10" t="s">
        <v>32</v>
      </c>
      <c r="B22" s="11">
        <f t="shared" si="2"/>
        <v>4.5</v>
      </c>
      <c r="C22" s="2">
        <v>24.0</v>
      </c>
      <c r="D22" s="2">
        <v>12.0</v>
      </c>
      <c r="E22" s="2"/>
      <c r="F22" s="2"/>
      <c r="G22" s="2"/>
    </row>
    <row r="23" ht="14.25" customHeight="1">
      <c r="A23" s="7" t="s">
        <v>33</v>
      </c>
      <c r="B23" s="14">
        <f>SUM(B24:B38)</f>
        <v>141.5</v>
      </c>
      <c r="C23" s="15" t="s">
        <v>17</v>
      </c>
      <c r="D23" s="15" t="s">
        <v>18</v>
      </c>
      <c r="E23" s="15" t="s">
        <v>19</v>
      </c>
      <c r="F23" s="15" t="s">
        <v>20</v>
      </c>
      <c r="G23" s="15" t="s">
        <v>21</v>
      </c>
      <c r="I23" s="13" t="s">
        <v>34</v>
      </c>
    </row>
    <row r="24" ht="14.25" customHeight="1" outlineLevel="1">
      <c r="A24" s="10" t="s">
        <v>35</v>
      </c>
      <c r="B24" s="11">
        <f t="shared" ref="B24:B38" si="3">SUM(C24:G24)/8</f>
        <v>5.5</v>
      </c>
      <c r="C24" s="2">
        <v>4.0</v>
      </c>
      <c r="D24" s="2">
        <v>10.0</v>
      </c>
      <c r="E24" s="2">
        <v>10.0</v>
      </c>
      <c r="F24" s="2">
        <v>10.0</v>
      </c>
      <c r="G24" s="2">
        <v>10.0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 outlineLevel="1">
      <c r="A25" s="10" t="s">
        <v>36</v>
      </c>
      <c r="B25" s="11">
        <f t="shared" si="3"/>
        <v>15.9375</v>
      </c>
      <c r="C25" s="2">
        <v>3.5</v>
      </c>
      <c r="D25" s="2">
        <v>28.0</v>
      </c>
      <c r="E25" s="2">
        <v>42.0</v>
      </c>
      <c r="F25" s="2">
        <v>42.0</v>
      </c>
      <c r="G25" s="2">
        <v>12.0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 outlineLevel="1">
      <c r="A26" s="10" t="s">
        <v>37</v>
      </c>
      <c r="B26" s="11">
        <f t="shared" si="3"/>
        <v>10.9375</v>
      </c>
      <c r="C26" s="2">
        <v>3.5</v>
      </c>
      <c r="D26" s="2">
        <v>32.0</v>
      </c>
      <c r="E26" s="2">
        <v>24.0</v>
      </c>
      <c r="F26" s="2">
        <v>10.0</v>
      </c>
      <c r="G26" s="2">
        <v>18.0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 outlineLevel="1">
      <c r="A27" s="10" t="s">
        <v>38</v>
      </c>
      <c r="B27" s="11">
        <f t="shared" si="3"/>
        <v>10.9375</v>
      </c>
      <c r="C27" s="2">
        <v>3.5</v>
      </c>
      <c r="D27" s="2">
        <v>32.0</v>
      </c>
      <c r="E27" s="2">
        <v>24.0</v>
      </c>
      <c r="F27" s="2">
        <v>10.0</v>
      </c>
      <c r="G27" s="2">
        <v>18.0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 outlineLevel="1">
      <c r="A28" s="10" t="s">
        <v>39</v>
      </c>
      <c r="B28" s="11">
        <f t="shared" si="3"/>
        <v>10.9375</v>
      </c>
      <c r="C28" s="2">
        <v>3.5</v>
      </c>
      <c r="D28" s="2">
        <v>32.0</v>
      </c>
      <c r="E28" s="2">
        <v>24.0</v>
      </c>
      <c r="F28" s="2">
        <v>10.0</v>
      </c>
      <c r="G28" s="2">
        <v>18.0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 outlineLevel="1">
      <c r="A29" s="10" t="s">
        <v>40</v>
      </c>
      <c r="B29" s="11">
        <f t="shared" si="3"/>
        <v>10.9375</v>
      </c>
      <c r="C29" s="2">
        <v>3.5</v>
      </c>
      <c r="D29" s="2">
        <v>32.0</v>
      </c>
      <c r="E29" s="2">
        <v>24.0</v>
      </c>
      <c r="F29" s="2">
        <v>10.0</v>
      </c>
      <c r="G29" s="2">
        <v>18.0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 outlineLevel="1">
      <c r="A30" s="17" t="s">
        <v>41</v>
      </c>
      <c r="B30" s="11">
        <f t="shared" si="3"/>
        <v>10.9375</v>
      </c>
      <c r="C30" s="2">
        <v>3.5</v>
      </c>
      <c r="D30" s="2">
        <v>32.0</v>
      </c>
      <c r="E30" s="2">
        <v>24.0</v>
      </c>
      <c r="F30" s="2">
        <v>10.0</v>
      </c>
      <c r="G30" s="2">
        <v>18.0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 outlineLevel="1">
      <c r="A31" s="17" t="s">
        <v>42</v>
      </c>
      <c r="B31" s="11">
        <f t="shared" si="3"/>
        <v>10.9375</v>
      </c>
      <c r="C31" s="2">
        <v>3.5</v>
      </c>
      <c r="D31" s="2">
        <v>32.0</v>
      </c>
      <c r="E31" s="2">
        <v>24.0</v>
      </c>
      <c r="F31" s="2">
        <v>10.0</v>
      </c>
      <c r="G31" s="2">
        <v>18.0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 outlineLevel="1">
      <c r="A32" s="17" t="s">
        <v>43</v>
      </c>
      <c r="B32" s="11">
        <f t="shared" si="3"/>
        <v>10.9375</v>
      </c>
      <c r="C32" s="2">
        <v>3.5</v>
      </c>
      <c r="D32" s="2">
        <v>32.0</v>
      </c>
      <c r="E32" s="2">
        <v>24.0</v>
      </c>
      <c r="F32" s="2">
        <v>10.0</v>
      </c>
      <c r="G32" s="2">
        <v>18.0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 outlineLevel="1">
      <c r="A33" s="10" t="s">
        <v>44</v>
      </c>
      <c r="B33" s="11">
        <f t="shared" si="3"/>
        <v>7.25</v>
      </c>
      <c r="C33" s="2">
        <v>4.0</v>
      </c>
      <c r="D33" s="2">
        <v>12.0</v>
      </c>
      <c r="E33" s="2">
        <v>10.0</v>
      </c>
      <c r="F33" s="2">
        <v>24.0</v>
      </c>
      <c r="G33" s="2">
        <v>8.0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 outlineLevel="1">
      <c r="A34" s="10" t="s">
        <v>45</v>
      </c>
      <c r="B34" s="11">
        <f t="shared" si="3"/>
        <v>7.25</v>
      </c>
      <c r="C34" s="2">
        <v>4.0</v>
      </c>
      <c r="D34" s="2">
        <v>12.0</v>
      </c>
      <c r="E34" s="2">
        <v>10.0</v>
      </c>
      <c r="F34" s="2">
        <v>24.0</v>
      </c>
      <c r="G34" s="2">
        <v>8.0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 outlineLevel="1">
      <c r="A35" s="10" t="s">
        <v>46</v>
      </c>
      <c r="B35" s="11">
        <f t="shared" si="3"/>
        <v>7.25</v>
      </c>
      <c r="C35" s="2">
        <v>4.0</v>
      </c>
      <c r="D35" s="2">
        <v>12.0</v>
      </c>
      <c r="E35" s="2">
        <v>10.0</v>
      </c>
      <c r="F35" s="2">
        <v>24.0</v>
      </c>
      <c r="G35" s="2">
        <v>8.0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 outlineLevel="1">
      <c r="A36" s="10" t="s">
        <v>47</v>
      </c>
      <c r="B36" s="11">
        <f t="shared" si="3"/>
        <v>7.25</v>
      </c>
      <c r="C36" s="2">
        <v>4.0</v>
      </c>
      <c r="D36" s="2">
        <v>12.0</v>
      </c>
      <c r="E36" s="2">
        <v>10.0</v>
      </c>
      <c r="F36" s="2">
        <v>24.0</v>
      </c>
      <c r="G36" s="2">
        <v>8.0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 outlineLevel="1">
      <c r="A37" s="18" t="s">
        <v>48</v>
      </c>
      <c r="B37" s="11">
        <f t="shared" si="3"/>
        <v>7.25</v>
      </c>
      <c r="C37" s="2">
        <v>4.0</v>
      </c>
      <c r="D37" s="2">
        <v>12.0</v>
      </c>
      <c r="E37" s="2">
        <v>10.0</v>
      </c>
      <c r="F37" s="2">
        <v>24.0</v>
      </c>
      <c r="G37" s="2">
        <v>8.0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 outlineLevel="1">
      <c r="A38" s="17" t="s">
        <v>49</v>
      </c>
      <c r="B38" s="11">
        <f t="shared" si="3"/>
        <v>7.25</v>
      </c>
      <c r="C38" s="2">
        <v>4.0</v>
      </c>
      <c r="D38" s="2">
        <v>12.0</v>
      </c>
      <c r="E38" s="2">
        <v>10.0</v>
      </c>
      <c r="F38" s="2">
        <v>24.0</v>
      </c>
      <c r="G38" s="2">
        <v>8.0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 outlineLevel="1">
      <c r="A39" s="7" t="s">
        <v>50</v>
      </c>
      <c r="B39" s="14">
        <f>SUM(B40:B43)</f>
        <v>39.5</v>
      </c>
      <c r="C39" s="15" t="s">
        <v>17</v>
      </c>
      <c r="D39" s="15" t="s">
        <v>18</v>
      </c>
      <c r="E39" s="15" t="s">
        <v>19</v>
      </c>
      <c r="F39" s="15" t="s">
        <v>20</v>
      </c>
      <c r="G39" s="15" t="s">
        <v>21</v>
      </c>
      <c r="I39" s="13" t="s">
        <v>51</v>
      </c>
    </row>
    <row r="40" ht="14.25" customHeight="1" outlineLevel="1">
      <c r="A40" s="10" t="s">
        <v>52</v>
      </c>
      <c r="B40" s="11">
        <f t="shared" ref="B40:B43" si="4">SUM(C40:G40)/8</f>
        <v>7.5</v>
      </c>
      <c r="C40" s="2">
        <v>12.0</v>
      </c>
      <c r="D40" s="2">
        <v>12.0</v>
      </c>
      <c r="E40" s="2">
        <v>12.0</v>
      </c>
      <c r="F40" s="2">
        <v>12.0</v>
      </c>
      <c r="G40" s="2">
        <v>12.0</v>
      </c>
    </row>
    <row r="41" ht="14.25" customHeight="1" outlineLevel="1">
      <c r="A41" s="10" t="s">
        <v>53</v>
      </c>
      <c r="B41" s="11">
        <f t="shared" si="4"/>
        <v>14</v>
      </c>
      <c r="C41" s="2">
        <v>16.0</v>
      </c>
      <c r="D41" s="2">
        <v>24.0</v>
      </c>
      <c r="E41" s="2">
        <v>24.0</v>
      </c>
      <c r="F41" s="2">
        <v>24.0</v>
      </c>
      <c r="G41" s="2">
        <v>24.0</v>
      </c>
    </row>
    <row r="42" ht="14.25" customHeight="1" outlineLevel="1">
      <c r="A42" s="10" t="s">
        <v>54</v>
      </c>
      <c r="B42" s="11">
        <f t="shared" si="4"/>
        <v>14.5</v>
      </c>
      <c r="C42" s="2">
        <v>24.0</v>
      </c>
      <c r="D42" s="2">
        <v>24.0</v>
      </c>
      <c r="E42" s="2">
        <v>24.0</v>
      </c>
      <c r="F42" s="2">
        <v>24.0</v>
      </c>
      <c r="G42" s="2">
        <v>20.0</v>
      </c>
    </row>
    <row r="43" ht="14.25" customHeight="1">
      <c r="A43" s="10" t="s">
        <v>55</v>
      </c>
      <c r="B43" s="11">
        <f t="shared" si="4"/>
        <v>3.5</v>
      </c>
      <c r="C43" s="2">
        <v>12.0</v>
      </c>
      <c r="D43" s="2">
        <v>8.0</v>
      </c>
      <c r="E43" s="2"/>
      <c r="F43" s="2"/>
      <c r="G43" s="2">
        <v>8.0</v>
      </c>
    </row>
    <row r="44" ht="14.25" customHeight="1" outlineLevel="1">
      <c r="A44" s="7" t="s">
        <v>56</v>
      </c>
      <c r="B44" s="14">
        <f>SUM(B45:B49)</f>
        <v>25.125</v>
      </c>
      <c r="C44" s="15" t="s">
        <v>17</v>
      </c>
      <c r="D44" s="15" t="s">
        <v>18</v>
      </c>
      <c r="E44" s="15" t="s">
        <v>19</v>
      </c>
      <c r="F44" s="15" t="s">
        <v>20</v>
      </c>
      <c r="G44" s="15" t="s">
        <v>21</v>
      </c>
      <c r="I44" s="13" t="s">
        <v>57</v>
      </c>
    </row>
    <row r="45" ht="14.25" customHeight="1" outlineLevel="1">
      <c r="A45" s="10" t="s">
        <v>58</v>
      </c>
      <c r="B45" s="11">
        <f t="shared" ref="B45:B49" si="5">SUM(C45:G45)/8</f>
        <v>7.5</v>
      </c>
      <c r="C45" s="2">
        <v>12.0</v>
      </c>
      <c r="D45" s="2">
        <v>12.0</v>
      </c>
      <c r="E45" s="2">
        <v>12.0</v>
      </c>
      <c r="F45" s="2">
        <v>12.0</v>
      </c>
      <c r="G45" s="2">
        <v>12.0</v>
      </c>
    </row>
    <row r="46" ht="14.25" customHeight="1" outlineLevel="1">
      <c r="A46" s="10" t="s">
        <v>59</v>
      </c>
      <c r="B46" s="11">
        <f t="shared" si="5"/>
        <v>11.5</v>
      </c>
      <c r="C46" s="2">
        <v>20.0</v>
      </c>
      <c r="D46" s="2">
        <v>36.0</v>
      </c>
      <c r="E46" s="2">
        <v>0.0</v>
      </c>
      <c r="F46" s="2">
        <v>36.0</v>
      </c>
      <c r="G46" s="2">
        <v>0.0</v>
      </c>
    </row>
    <row r="47" ht="14.25" customHeight="1" outlineLevel="1">
      <c r="A47" s="10" t="s">
        <v>60</v>
      </c>
      <c r="B47" s="11">
        <f t="shared" si="5"/>
        <v>2.5</v>
      </c>
      <c r="C47" s="2">
        <v>4.0</v>
      </c>
      <c r="D47" s="2">
        <v>4.0</v>
      </c>
      <c r="E47" s="2">
        <v>4.0</v>
      </c>
      <c r="F47" s="2">
        <v>4.0</v>
      </c>
      <c r="G47" s="2">
        <v>4.0</v>
      </c>
    </row>
    <row r="48" ht="14.25" customHeight="1">
      <c r="A48" s="10" t="s">
        <v>61</v>
      </c>
      <c r="B48" s="11">
        <f t="shared" si="5"/>
        <v>3.375</v>
      </c>
      <c r="C48" s="2">
        <v>3.0</v>
      </c>
      <c r="D48" s="2">
        <v>12.0</v>
      </c>
      <c r="E48" s="2">
        <v>0.0</v>
      </c>
      <c r="F48" s="2">
        <v>12.0</v>
      </c>
      <c r="G48" s="2">
        <v>0.0</v>
      </c>
    </row>
    <row r="49" ht="14.25" customHeight="1">
      <c r="A49" s="10" t="s">
        <v>62</v>
      </c>
      <c r="B49" s="11">
        <f t="shared" si="5"/>
        <v>0.25</v>
      </c>
      <c r="C49" s="2">
        <v>1.0</v>
      </c>
      <c r="D49" s="2">
        <v>1.0</v>
      </c>
      <c r="E49" s="2">
        <v>0.0</v>
      </c>
      <c r="F49" s="2">
        <v>0.0</v>
      </c>
      <c r="G49" s="2">
        <v>0.0</v>
      </c>
    </row>
    <row r="50" ht="14.25" customHeight="1">
      <c r="G50" s="19"/>
    </row>
    <row r="51" ht="14.25" customHeight="1"/>
    <row r="52" ht="14.25" customHeight="1">
      <c r="A52" s="7" t="s">
        <v>63</v>
      </c>
      <c r="B52" s="20">
        <f>SUM(B44,B39,B23,B12,B5)</f>
        <v>347.125</v>
      </c>
      <c r="C52" s="20">
        <f t="shared" ref="C52:G52" si="6">SUM(C6:C49)/8</f>
        <v>44.875</v>
      </c>
      <c r="D52" s="20">
        <f t="shared" si="6"/>
        <v>96.25</v>
      </c>
      <c r="E52" s="20">
        <f t="shared" si="6"/>
        <v>72.75</v>
      </c>
      <c r="F52" s="20">
        <f t="shared" si="6"/>
        <v>75.25</v>
      </c>
      <c r="G52" s="20">
        <f t="shared" si="6"/>
        <v>58</v>
      </c>
    </row>
    <row r="53" ht="14.25" customHeight="1">
      <c r="A53" s="7" t="s">
        <v>64</v>
      </c>
      <c r="B53" s="21">
        <f>417.9375/20</f>
        <v>20.896875</v>
      </c>
      <c r="C53" s="21">
        <f>47.6875/20</f>
        <v>2.384375</v>
      </c>
      <c r="D53" s="21">
        <f>114.375/20</f>
        <v>5.71875</v>
      </c>
      <c r="E53" s="21">
        <f>90.875/20</f>
        <v>4.54375</v>
      </c>
      <c r="F53" s="21">
        <f>91.875/20</f>
        <v>4.59375</v>
      </c>
      <c r="G53" s="21">
        <f>73.125/20</f>
        <v>3.65625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1">
    <mergeCell ref="C4:G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