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iago\Desktop\VM Shared Folder\Github\DataVis\DataVis2021\"/>
    </mc:Choice>
  </mc:AlternateContent>
  <xr:revisionPtr revIDLastSave="0" documentId="13_ncr:1_{C61EB44F-59BA-4D1F-9792-C96D65C7C354}" xr6:coauthVersionLast="46" xr6:coauthVersionMax="46" xr10:uidLastSave="{00000000-0000-0000-0000-000000000000}"/>
  <bookViews>
    <workbookView xWindow="-108" yWindow="-108" windowWidth="23256" windowHeight="12576" activeTab="2" xr2:uid="{24388B20-B62C-40D3-9705-EF5AA6AD371B}"/>
  </bookViews>
  <sheets>
    <sheet name="Douhgnut" sheetId="1" r:id="rId1"/>
    <sheet name="Separate Pies" sheetId="2" r:id="rId2"/>
    <sheet name="Stacked bar Total Cas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6" i="3" l="1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B76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B64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B59" i="3"/>
  <c r="L3" i="3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8" i="3"/>
  <c r="M8" i="3"/>
  <c r="N8" i="3"/>
  <c r="O8" i="3"/>
  <c r="P8" i="3"/>
  <c r="Q8" i="3"/>
  <c r="R8" i="3"/>
  <c r="S8" i="3"/>
  <c r="L9" i="3"/>
  <c r="M9" i="3"/>
  <c r="N9" i="3"/>
  <c r="O9" i="3"/>
  <c r="P9" i="3"/>
  <c r="Q9" i="3"/>
  <c r="R9" i="3"/>
  <c r="S9" i="3"/>
  <c r="L10" i="3"/>
  <c r="M10" i="3"/>
  <c r="N10" i="3"/>
  <c r="O10" i="3"/>
  <c r="P10" i="3"/>
  <c r="Q10" i="3"/>
  <c r="R10" i="3"/>
  <c r="S10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M2" i="3"/>
  <c r="N2" i="3"/>
  <c r="O2" i="3"/>
  <c r="P2" i="3"/>
  <c r="Q2" i="3"/>
  <c r="R2" i="3"/>
  <c r="S2" i="3"/>
  <c r="L2" i="3"/>
  <c r="I16" i="1"/>
  <c r="H16" i="1"/>
  <c r="C14" i="1"/>
  <c r="D14" i="1"/>
  <c r="E14" i="1"/>
  <c r="F14" i="1"/>
  <c r="G14" i="1"/>
  <c r="H14" i="1"/>
  <c r="I14" i="1"/>
  <c r="B14" i="1"/>
</calcChain>
</file>

<file path=xl/sharedStrings.xml><?xml version="1.0" encoding="utf-8"?>
<sst xmlns="http://schemas.openxmlformats.org/spreadsheetml/2006/main" count="83" uniqueCount="20">
  <si>
    <t>19A</t>
  </si>
  <si>
    <t>19B</t>
  </si>
  <si>
    <t>20A</t>
  </si>
  <si>
    <t>20B</t>
  </si>
  <si>
    <t>20C</t>
  </si>
  <si>
    <t>20D</t>
  </si>
  <si>
    <t>20F</t>
  </si>
  <si>
    <t>20G</t>
  </si>
  <si>
    <t>20I(UK)</t>
  </si>
  <si>
    <t>20H(ZA)</t>
  </si>
  <si>
    <t>20E(EU1)</t>
  </si>
  <si>
    <t>20J(BR)</t>
  </si>
  <si>
    <t>total</t>
  </si>
  <si>
    <t>spill</t>
  </si>
  <si>
    <t>Doughnuts</t>
  </si>
  <si>
    <t>Total Cases</t>
  </si>
  <si>
    <t>Total ACTIVE cases</t>
  </si>
  <si>
    <t>From GISAID</t>
  </si>
  <si>
    <t>Active Cases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</si>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</sst>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\-yy;@"/>
  </numFmts>
  <fonts count="2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1C8E"/>
      <color rgb="FFB381D9"/>
      <color rgb="FF652B91"/>
      <color rgb="FFFF9900"/>
      <color rgb="FF6C7A2E"/>
      <color rgb="FF753225"/>
      <color rgb="FF296D8B"/>
      <color rgb="FFFF9933"/>
      <color rgb="FF934BC9"/>
      <color rgb="FFAF23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60-44AC-B7D6-EF795A4A591A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60-44AC-B7D6-EF795A4A591A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60-44AC-B7D6-EF795A4A591A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60-44AC-B7D6-EF795A4A591A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DCA-4415-84D1-8DA89D30CA1F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DCA-4415-84D1-8DA89D30CA1F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DCA-4415-84D1-8DA89D30CA1F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60-44AC-B7D6-EF795A4A591A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A60-44AC-B7D6-EF795A4A591A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DCA-4415-84D1-8DA89D30CA1F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60-44AC-B7D6-EF795A4A591A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DCA-4415-84D1-8DA89D30CA1F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60-44AC-B7D6-EF795A4A591A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9DCA-4415-84D1-8DA89D30CA1F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9DCA-4415-84D1-8DA89D30CA1F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A60-44AC-B7D6-EF795A4A591A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9DCA-4415-84D1-8DA89D30CA1F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9DCA-4415-84D1-8DA89D30CA1F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9DCA-4415-84D1-8DA89D30CA1F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9DCA-4415-84D1-8DA89D30CA1F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9DCA-4415-84D1-8DA89D30CA1F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9DCA-4415-84D1-8DA89D30CA1F}"/>
              </c:ext>
            </c:extLst>
          </c:dPt>
          <c:dPt>
            <c:idx val="9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5A60-44AC-B7D6-EF795A4A591A}"/>
              </c:ext>
            </c:extLst>
          </c:dPt>
          <c:dPt>
            <c:idx val="10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5A60-44AC-B7D6-EF795A4A591A}"/>
              </c:ext>
            </c:extLst>
          </c:dPt>
          <c:dPt>
            <c:idx val="11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A60-44AC-B7D6-EF795A4A591A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60-44AC-B7D6-EF795A4A5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Charting</a:t>
            </a:r>
            <a:r>
              <a:rPr lang="en-US" baseline="0"/>
              <a:t> the evolution of clades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434686240644789"/>
          <c:y val="6.6792687908496726E-2"/>
          <c:w val="0.72609940983525467"/>
          <c:h val="0.93320728727243829"/>
        </c:manualLayout>
      </c:layout>
      <c:doughnutChart>
        <c:varyColors val="1"/>
        <c:ser>
          <c:idx val="0"/>
          <c:order val="0"/>
          <c:tx>
            <c:strRef>
              <c:f>Douhgnut!$B$1</c:f>
              <c:strCache>
                <c:ptCount val="1"/>
                <c:pt idx="0">
                  <c:v>jan/20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Douhgnut!$B$2:$B$13</c:f>
              <c:numCache>
                <c:formatCode>General</c:formatCode>
                <c:ptCount val="12"/>
                <c:pt idx="0">
                  <c:v>0.56000000000000005</c:v>
                </c:pt>
                <c:pt idx="1">
                  <c:v>0.39</c:v>
                </c:pt>
                <c:pt idx="2">
                  <c:v>0.04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732-4EDF-9229-92E968B04CDB}"/>
            </c:ext>
          </c:extLst>
        </c:ser>
        <c:ser>
          <c:idx val="1"/>
          <c:order val="1"/>
          <c:tx>
            <c:strRef>
              <c:f>Douhgnut!$C$1</c:f>
              <c:strCache>
                <c:ptCount val="1"/>
                <c:pt idx="0">
                  <c:v>mar/20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Douhgnut!$C$2:$C$13</c:f>
              <c:numCache>
                <c:formatCode>General</c:formatCode>
                <c:ptCount val="12"/>
                <c:pt idx="0">
                  <c:v>0.38</c:v>
                </c:pt>
                <c:pt idx="1">
                  <c:v>0.12</c:v>
                </c:pt>
                <c:pt idx="2">
                  <c:v>0.31</c:v>
                </c:pt>
                <c:pt idx="3">
                  <c:v>0.14000000000000001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732-4EDF-9229-92E968B04CDB}"/>
            </c:ext>
          </c:extLst>
        </c:ser>
        <c:ser>
          <c:idx val="2"/>
          <c:order val="2"/>
          <c:tx>
            <c:strRef>
              <c:f>Douhgnut!$D$1</c:f>
              <c:strCache>
                <c:ptCount val="1"/>
                <c:pt idx="0">
                  <c:v>mai/20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Douhgnut!$D$2:$D$13</c:f>
              <c:numCache>
                <c:formatCode>General</c:formatCode>
                <c:ptCount val="12"/>
                <c:pt idx="0">
                  <c:v>0.09</c:v>
                </c:pt>
                <c:pt idx="1">
                  <c:v>0.12</c:v>
                </c:pt>
                <c:pt idx="2">
                  <c:v>0.39</c:v>
                </c:pt>
                <c:pt idx="3">
                  <c:v>0.28000000000000003</c:v>
                </c:pt>
                <c:pt idx="4">
                  <c:v>0.08</c:v>
                </c:pt>
                <c:pt idx="5">
                  <c:v>0.03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732-4EDF-9229-92E968B04CDB}"/>
            </c:ext>
          </c:extLst>
        </c:ser>
        <c:ser>
          <c:idx val="3"/>
          <c:order val="3"/>
          <c:tx>
            <c:strRef>
              <c:f>Douhgnut!$E$1</c:f>
              <c:strCache>
                <c:ptCount val="1"/>
                <c:pt idx="0">
                  <c:v>jul/20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C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E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0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2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4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6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8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A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C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E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0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2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Douhgnut!$E$2:$E$13</c:f>
              <c:numCache>
                <c:formatCode>General</c:formatCode>
                <c:ptCount val="12"/>
                <c:pt idx="0">
                  <c:v>0.05</c:v>
                </c:pt>
                <c:pt idx="1">
                  <c:v>0.04</c:v>
                </c:pt>
                <c:pt idx="2">
                  <c:v>0.36</c:v>
                </c:pt>
                <c:pt idx="3">
                  <c:v>0.36</c:v>
                </c:pt>
                <c:pt idx="4">
                  <c:v>0.06</c:v>
                </c:pt>
                <c:pt idx="5">
                  <c:v>7.0000000000000007E-2</c:v>
                </c:pt>
                <c:pt idx="6">
                  <c:v>0</c:v>
                </c:pt>
                <c:pt idx="7">
                  <c:v>0.05</c:v>
                </c:pt>
                <c:pt idx="8">
                  <c:v>0.02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A732-4EDF-9229-92E968B04CDB}"/>
            </c:ext>
          </c:extLst>
        </c:ser>
        <c:ser>
          <c:idx val="4"/>
          <c:order val="4"/>
          <c:tx>
            <c:strRef>
              <c:f>Douhgnut!$F$1</c:f>
              <c:strCache>
                <c:ptCount val="1"/>
                <c:pt idx="0">
                  <c:v>set/20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Douhgnut!$F$2:$F$13</c:f>
              <c:numCache>
                <c:formatCode>General</c:formatCode>
                <c:ptCount val="12"/>
                <c:pt idx="0">
                  <c:v>0.02</c:v>
                </c:pt>
                <c:pt idx="1">
                  <c:v>0.04</c:v>
                </c:pt>
                <c:pt idx="2">
                  <c:v>0.33</c:v>
                </c:pt>
                <c:pt idx="3">
                  <c:v>0.38</c:v>
                </c:pt>
                <c:pt idx="4">
                  <c:v>7.0000000000000007E-2</c:v>
                </c:pt>
                <c:pt idx="5">
                  <c:v>0.05</c:v>
                </c:pt>
                <c:pt idx="6">
                  <c:v>0.02</c:v>
                </c:pt>
                <c:pt idx="7">
                  <c:v>0.05</c:v>
                </c:pt>
                <c:pt idx="8">
                  <c:v>0.04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A732-4EDF-9229-92E968B04CDB}"/>
            </c:ext>
          </c:extLst>
        </c:ser>
        <c:ser>
          <c:idx val="5"/>
          <c:order val="5"/>
          <c:tx>
            <c:strRef>
              <c:f>Douhgnut!$G$1</c:f>
              <c:strCache>
                <c:ptCount val="1"/>
                <c:pt idx="0">
                  <c:v>nov/20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E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0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2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4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6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8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A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C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E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0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1905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2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4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Douhgnut!$G$2:$G$13</c:f>
              <c:numCache>
                <c:formatCode>General</c:formatCode>
                <c:ptCount val="12"/>
                <c:pt idx="0">
                  <c:v>0</c:v>
                </c:pt>
                <c:pt idx="1">
                  <c:v>0.01</c:v>
                </c:pt>
                <c:pt idx="2">
                  <c:v>0.35</c:v>
                </c:pt>
                <c:pt idx="3">
                  <c:v>0.33</c:v>
                </c:pt>
                <c:pt idx="4">
                  <c:v>7.0000000000000007E-2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</c:v>
                </c:pt>
                <c:pt idx="8">
                  <c:v>0.08</c:v>
                </c:pt>
                <c:pt idx="9">
                  <c:v>0.02</c:v>
                </c:pt>
                <c:pt idx="10">
                  <c:v>0.01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A732-4EDF-9229-92E968B04CDB}"/>
            </c:ext>
          </c:extLst>
        </c:ser>
        <c:ser>
          <c:idx val="6"/>
          <c:order val="6"/>
          <c:tx>
            <c:strRef>
              <c:f>Douhgnut!$H$1</c:f>
              <c:strCache>
                <c:ptCount val="1"/>
                <c:pt idx="0">
                  <c:v>jan/21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5400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AD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Douhgnut!$H$2:$H$13</c:f>
              <c:numCache>
                <c:formatCode>General</c:formatCode>
                <c:ptCount val="12"/>
                <c:pt idx="0">
                  <c:v>0</c:v>
                </c:pt>
                <c:pt idx="1">
                  <c:v>0.02</c:v>
                </c:pt>
                <c:pt idx="2">
                  <c:v>0.27</c:v>
                </c:pt>
                <c:pt idx="3">
                  <c:v>0.24</c:v>
                </c:pt>
                <c:pt idx="4">
                  <c:v>0.06</c:v>
                </c:pt>
                <c:pt idx="5">
                  <c:v>0.06</c:v>
                </c:pt>
                <c:pt idx="6">
                  <c:v>0.05</c:v>
                </c:pt>
                <c:pt idx="7">
                  <c:v>0</c:v>
                </c:pt>
                <c:pt idx="8">
                  <c:v>0.08</c:v>
                </c:pt>
                <c:pt idx="9">
                  <c:v>0.06</c:v>
                </c:pt>
                <c:pt idx="10">
                  <c:v>0.12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A732-4EDF-9229-92E968B04CDB}"/>
            </c:ext>
          </c:extLst>
        </c:ser>
        <c:ser>
          <c:idx val="7"/>
          <c:order val="7"/>
          <c:tx>
            <c:strRef>
              <c:f>Douhgnut!$I$1</c:f>
              <c:strCache>
                <c:ptCount val="1"/>
                <c:pt idx="0">
                  <c:v>mar/21</c:v>
                </c:pt>
              </c:strCache>
            </c:strRef>
          </c:tx>
          <c:dPt>
            <c:idx val="0"/>
            <c:bubble3D val="0"/>
            <c:spPr>
              <a:solidFill>
                <a:schemeClr val="accent2">
                  <a:tint val="41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0-A732-4EDF-9229-92E968B04CDB}"/>
              </c:ext>
            </c:extLst>
          </c:dPt>
          <c:dPt>
            <c:idx val="1"/>
            <c:bubble3D val="0"/>
            <c:spPr>
              <a:solidFill>
                <a:schemeClr val="accent2">
                  <a:tint val="5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2-A732-4EDF-9229-92E968B04CDB}"/>
              </c:ext>
            </c:extLst>
          </c:dPt>
          <c:dPt>
            <c:idx val="2"/>
            <c:bubble3D val="0"/>
            <c:spPr>
              <a:solidFill>
                <a:schemeClr val="accent2">
                  <a:tint val="6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4-A732-4EDF-9229-92E968B04CDB}"/>
              </c:ext>
            </c:extLst>
          </c:dPt>
          <c:dPt>
            <c:idx val="3"/>
            <c:bubble3D val="0"/>
            <c:spPr>
              <a:solidFill>
                <a:schemeClr val="accent2">
                  <a:tint val="7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6-A732-4EDF-9229-92E968B04CDB}"/>
              </c:ext>
            </c:extLst>
          </c:dPt>
          <c:dPt>
            <c:idx val="4"/>
            <c:bubble3D val="0"/>
            <c:spPr>
              <a:solidFill>
                <a:schemeClr val="accent2">
                  <a:tint val="8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8-A732-4EDF-9229-92E968B04CDB}"/>
              </c:ext>
            </c:extLst>
          </c:dPt>
          <c:dPt>
            <c:idx val="5"/>
            <c:bubble3D val="0"/>
            <c:spPr>
              <a:solidFill>
                <a:schemeClr val="accent2">
                  <a:tint val="9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A-A732-4EDF-9229-92E968B04CDB}"/>
              </c:ext>
            </c:extLst>
          </c:dPt>
          <c:dPt>
            <c:idx val="6"/>
            <c:bubble3D val="0"/>
            <c:spPr>
              <a:solidFill>
                <a:schemeClr val="accent2">
                  <a:shade val="94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C-A732-4EDF-9229-92E968B04CDB}"/>
              </c:ext>
            </c:extLst>
          </c:dPt>
          <c:dPt>
            <c:idx val="7"/>
            <c:bubble3D val="0"/>
            <c:spPr>
              <a:solidFill>
                <a:schemeClr val="accent2">
                  <a:shade val="8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E-A732-4EDF-9229-92E968B04CDB}"/>
              </c:ext>
            </c:extLst>
          </c:dPt>
          <c:dPt>
            <c:idx val="8"/>
            <c:bubble3D val="0"/>
            <c:spPr>
              <a:solidFill>
                <a:schemeClr val="accent2">
                  <a:shade val="73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0-A732-4EDF-9229-92E968B04CDB}"/>
              </c:ext>
            </c:extLst>
          </c:dPt>
          <c:dPt>
            <c:idx val="9"/>
            <c:bubble3D val="0"/>
            <c:spPr>
              <a:solidFill>
                <a:schemeClr val="accent2">
                  <a:shade val="62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2-A732-4EDF-9229-92E968B04CDB}"/>
              </c:ext>
            </c:extLst>
          </c:dPt>
          <c:dPt>
            <c:idx val="10"/>
            <c:bubble3D val="0"/>
            <c:spPr>
              <a:solidFill>
                <a:schemeClr val="accent2">
                  <a:shade val="51000"/>
                </a:schemeClr>
              </a:solidFill>
              <a:ln w="28575"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4-A732-4EDF-9229-92E968B04CDB}"/>
              </c:ext>
            </c:extLst>
          </c:dPt>
          <c:dPt>
            <c:idx val="11"/>
            <c:bubble3D val="0"/>
            <c:spPr>
              <a:solidFill>
                <a:schemeClr val="accent2">
                  <a:shade val="4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C6-A732-4EDF-9229-92E968B04CDB}"/>
              </c:ext>
            </c:extLst>
          </c:dPt>
          <c:cat>
            <c:strRef>
              <c:f>Douhgnut!$A$2:$A$13</c:f>
              <c:strCache>
                <c:ptCount val="12"/>
                <c:pt idx="0">
                  <c:v>19A</c:v>
                </c:pt>
                <c:pt idx="1">
                  <c:v>19B</c:v>
                </c:pt>
                <c:pt idx="2">
                  <c:v>20A</c:v>
                </c:pt>
                <c:pt idx="3">
                  <c:v>20B</c:v>
                </c:pt>
                <c:pt idx="4">
                  <c:v>20C</c:v>
                </c:pt>
                <c:pt idx="5">
                  <c:v>20D</c:v>
                </c:pt>
                <c:pt idx="6">
                  <c:v>20E(EU1)</c:v>
                </c:pt>
                <c:pt idx="7">
                  <c:v>20F</c:v>
                </c:pt>
                <c:pt idx="8">
                  <c:v>20G</c:v>
                </c:pt>
                <c:pt idx="9">
                  <c:v>20H(ZA)</c:v>
                </c:pt>
                <c:pt idx="10">
                  <c:v>20I(UK)</c:v>
                </c:pt>
                <c:pt idx="11">
                  <c:v>20J(BR)</c:v>
                </c:pt>
              </c:strCache>
            </c:strRef>
          </c:cat>
          <c:val>
            <c:numRef>
              <c:f>Douhgnut!$I$2:$I$13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0.17</c:v>
                </c:pt>
                <c:pt idx="3">
                  <c:v>0.12</c:v>
                </c:pt>
                <c:pt idx="4">
                  <c:v>7.0000000000000007E-2</c:v>
                </c:pt>
                <c:pt idx="5">
                  <c:v>0.02</c:v>
                </c:pt>
                <c:pt idx="6">
                  <c:v>0.03</c:v>
                </c:pt>
                <c:pt idx="7">
                  <c:v>0</c:v>
                </c:pt>
                <c:pt idx="8">
                  <c:v>0.08</c:v>
                </c:pt>
                <c:pt idx="9">
                  <c:v>0.04</c:v>
                </c:pt>
                <c:pt idx="10">
                  <c:v>0.44</c:v>
                </c:pt>
                <c:pt idx="11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C7-A732-4EDF-9229-92E968B04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14"/>
      </c:doughnutChart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Total Cases'!$K$2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Cases'!$L$2:$S$2</c:f>
              <c:numCache>
                <c:formatCode>General</c:formatCode>
                <c:ptCount val="8"/>
                <c:pt idx="0">
                  <c:v>176</c:v>
                </c:pt>
                <c:pt idx="1">
                  <c:v>16582</c:v>
                </c:pt>
                <c:pt idx="2">
                  <c:v>194548</c:v>
                </c:pt>
                <c:pt idx="3">
                  <c:v>201698</c:v>
                </c:pt>
                <c:pt idx="4">
                  <c:v>130144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CA-4076-923E-E0092D791E88}"/>
            </c:ext>
          </c:extLst>
        </c:ser>
        <c:ser>
          <c:idx val="1"/>
          <c:order val="1"/>
          <c:tx>
            <c:strRef>
              <c:f>'Stacked bar Total Cases'!$K$3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95000"/>
                <a:lumOff val="5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Cases'!$L$3:$S$3</c:f>
              <c:numCache>
                <c:formatCode>General</c:formatCode>
                <c:ptCount val="8"/>
                <c:pt idx="0">
                  <c:v>122</c:v>
                </c:pt>
                <c:pt idx="1">
                  <c:v>5236</c:v>
                </c:pt>
                <c:pt idx="2">
                  <c:v>259397</c:v>
                </c:pt>
                <c:pt idx="3">
                  <c:v>161358</c:v>
                </c:pt>
                <c:pt idx="4">
                  <c:v>260288</c:v>
                </c:pt>
                <c:pt idx="5">
                  <c:v>115586</c:v>
                </c:pt>
                <c:pt idx="6">
                  <c:v>400566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CA-4076-923E-E0092D791E88}"/>
            </c:ext>
          </c:extLst>
        </c:ser>
        <c:ser>
          <c:idx val="2"/>
          <c:order val="2"/>
          <c:tx>
            <c:strRef>
              <c:f>'Stacked bar Total Cases'!$K$4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chemeClr val="bg2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Cases'!$L$4:$S$4</c:f>
              <c:numCache>
                <c:formatCode>General</c:formatCode>
                <c:ptCount val="8"/>
                <c:pt idx="0">
                  <c:v>13</c:v>
                </c:pt>
                <c:pt idx="1">
                  <c:v>13527</c:v>
                </c:pt>
                <c:pt idx="2">
                  <c:v>843040</c:v>
                </c:pt>
                <c:pt idx="3">
                  <c:v>1452224</c:v>
                </c:pt>
                <c:pt idx="4">
                  <c:v>2147378</c:v>
                </c:pt>
                <c:pt idx="5">
                  <c:v>4045507</c:v>
                </c:pt>
                <c:pt idx="6">
                  <c:v>5407645</c:v>
                </c:pt>
                <c:pt idx="7">
                  <c:v>3488286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CA-4076-923E-E0092D791E88}"/>
            </c:ext>
          </c:extLst>
        </c:ser>
        <c:ser>
          <c:idx val="3"/>
          <c:order val="3"/>
          <c:tx>
            <c:strRef>
              <c:f>'Stacked bar Total Cases'!$K$5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Cases'!$L$5:$S$5</c:f>
              <c:numCache>
                <c:formatCode>General</c:formatCode>
                <c:ptCount val="8"/>
                <c:pt idx="0">
                  <c:v>3</c:v>
                </c:pt>
                <c:pt idx="1">
                  <c:v>6109</c:v>
                </c:pt>
                <c:pt idx="2">
                  <c:v>605259</c:v>
                </c:pt>
                <c:pt idx="3">
                  <c:v>1452224</c:v>
                </c:pt>
                <c:pt idx="4">
                  <c:v>2472738</c:v>
                </c:pt>
                <c:pt idx="5">
                  <c:v>3814335</c:v>
                </c:pt>
                <c:pt idx="6">
                  <c:v>4806796</c:v>
                </c:pt>
                <c:pt idx="7">
                  <c:v>2462319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ACA-4076-923E-E0092D791E88}"/>
            </c:ext>
          </c:extLst>
        </c:ser>
        <c:ser>
          <c:idx val="4"/>
          <c:order val="4"/>
          <c:tx>
            <c:strRef>
              <c:f>'Stacked bar Total Cases'!$K$6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Cases'!$L$6:$S$6</c:f>
              <c:numCache>
                <c:formatCode>General</c:formatCode>
                <c:ptCount val="8"/>
                <c:pt idx="0">
                  <c:v>0</c:v>
                </c:pt>
                <c:pt idx="1">
                  <c:v>2182</c:v>
                </c:pt>
                <c:pt idx="2">
                  <c:v>172931</c:v>
                </c:pt>
                <c:pt idx="3">
                  <c:v>242037</c:v>
                </c:pt>
                <c:pt idx="4">
                  <c:v>455504</c:v>
                </c:pt>
                <c:pt idx="5">
                  <c:v>809101</c:v>
                </c:pt>
                <c:pt idx="6">
                  <c:v>1201699</c:v>
                </c:pt>
                <c:pt idx="7">
                  <c:v>1436353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ACA-4076-923E-E0092D791E88}"/>
            </c:ext>
          </c:extLst>
        </c:ser>
        <c:ser>
          <c:idx val="5"/>
          <c:order val="5"/>
          <c:tx>
            <c:strRef>
              <c:f>'Stacked bar Total Cases'!$K$7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Cases'!$L$7:$S$7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64849</c:v>
                </c:pt>
                <c:pt idx="3">
                  <c:v>282377</c:v>
                </c:pt>
                <c:pt idx="4">
                  <c:v>325360</c:v>
                </c:pt>
                <c:pt idx="5">
                  <c:v>693515</c:v>
                </c:pt>
                <c:pt idx="6">
                  <c:v>1201699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ACA-4076-923E-E0092D791E88}"/>
            </c:ext>
          </c:extLst>
        </c:ser>
        <c:ser>
          <c:idx val="6"/>
          <c:order val="6"/>
          <c:tx>
            <c:strRef>
              <c:f>'Stacked bar Total Cases'!$K$8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Cases'!$L$8:$S$8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130144</c:v>
                </c:pt>
                <c:pt idx="5">
                  <c:v>809101</c:v>
                </c:pt>
                <c:pt idx="6">
                  <c:v>1001416</c:v>
                </c:pt>
                <c:pt idx="7">
                  <c:v>615580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ACA-4076-923E-E0092D791E88}"/>
            </c:ext>
          </c:extLst>
        </c:ser>
        <c:ser>
          <c:idx val="7"/>
          <c:order val="7"/>
          <c:tx>
            <c:strRef>
              <c:f>'Stacked bar Total Cases'!$K$9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Cases'!$L$9:$S$9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201698</c:v>
                </c:pt>
                <c:pt idx="4">
                  <c:v>325360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ACA-4076-923E-E0092D791E88}"/>
            </c:ext>
          </c:extLst>
        </c:ser>
        <c:ser>
          <c:idx val="8"/>
          <c:order val="8"/>
          <c:tx>
            <c:strRef>
              <c:f>'Stacked bar Total Cases'!$K$10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Cases'!$L$10:$S$10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80679</c:v>
                </c:pt>
                <c:pt idx="4">
                  <c:v>260288</c:v>
                </c:pt>
                <c:pt idx="5">
                  <c:v>924687</c:v>
                </c:pt>
                <c:pt idx="6">
                  <c:v>1602265</c:v>
                </c:pt>
                <c:pt idx="7">
                  <c:v>1641546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CA-4076-923E-E0092D791E88}"/>
            </c:ext>
          </c:extLst>
        </c:ser>
        <c:ser>
          <c:idx val="9"/>
          <c:order val="9"/>
          <c:tx>
            <c:strRef>
              <c:f>'Stacked bar Total Cases'!$K$11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AABF55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Cases'!$L$11:$S$11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231172</c:v>
                </c:pt>
                <c:pt idx="6">
                  <c:v>1201699</c:v>
                </c:pt>
                <c:pt idx="7">
                  <c:v>820773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ACA-4076-923E-E0092D791E88}"/>
            </c:ext>
          </c:extLst>
        </c:ser>
        <c:ser>
          <c:idx val="10"/>
          <c:order val="10"/>
          <c:tx>
            <c:strRef>
              <c:f>'Stacked bar Total Cases'!$K$12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3183A8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Cases'!$L$12:$S$12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115586</c:v>
                </c:pt>
                <c:pt idx="6">
                  <c:v>2403398</c:v>
                </c:pt>
                <c:pt idx="7">
                  <c:v>9028504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CA-4076-923E-E0092D791E88}"/>
            </c:ext>
          </c:extLst>
        </c:ser>
        <c:ser>
          <c:idx val="11"/>
          <c:order val="11"/>
          <c:tx>
            <c:strRef>
              <c:f>'Stacked bar Total Cases'!$K$13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C35944"/>
            </a:solidFill>
            <a:ln>
              <a:noFill/>
            </a:ln>
            <a:effectLst/>
          </c:spPr>
          <c:invertIfNegative val="0"/>
          <c:cat>
            <c:numRef>
              <c:f>'Stacked bar Total Cases'!$L$1:$S$1</c:f>
              <c:numCache>
                <c:formatCode>[$-409]mmm\-yy;@</c:formatCode>
                <c:ptCount val="8"/>
                <c:pt idx="0">
                  <c:v>43831</c:v>
                </c:pt>
                <c:pt idx="1">
                  <c:v>43891</c:v>
                </c:pt>
                <c:pt idx="2">
                  <c:v>43952</c:v>
                </c:pt>
                <c:pt idx="3">
                  <c:v>44013</c:v>
                </c:pt>
                <c:pt idx="4">
                  <c:v>44075</c:v>
                </c:pt>
                <c:pt idx="5">
                  <c:v>44136</c:v>
                </c:pt>
                <c:pt idx="6">
                  <c:v>44197</c:v>
                </c:pt>
                <c:pt idx="7">
                  <c:v>44256</c:v>
                </c:pt>
              </c:numCache>
            </c:numRef>
          </c:cat>
          <c:val>
            <c:numRef>
              <c:f>'Stacked bar Total Cases'!$L$13:$S$13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400566</c:v>
                </c:pt>
                <c:pt idx="7">
                  <c:v>410387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ACA-4076-923E-E0092D791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"/>
        <c:overlap val="100"/>
        <c:axId val="899350543"/>
        <c:axId val="899360111"/>
      </c:barChart>
      <c:dateAx>
        <c:axId val="899350543"/>
        <c:scaling>
          <c:orientation val="minMax"/>
          <c:max val="44287"/>
          <c:min val="43891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$-409]mmm\-yy;@" sourceLinked="1"/>
        <c:majorTickMark val="out"/>
        <c:minorTickMark val="none"/>
        <c:tickLblPos val="nextTo"/>
        <c:crossAx val="899360111"/>
        <c:crosses val="autoZero"/>
        <c:auto val="0"/>
        <c:lblOffset val="100"/>
        <c:baseTimeUnit val="months"/>
        <c:majorUnit val="2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Cases (in Millions)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At val="43891"/>
        <c:crossBetween val="midCat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>
          <a:lumMod val="10000"/>
        </a:schemeClr>
      </a:solidFill>
      <a:round/>
    </a:ln>
    <a:effectLst>
      <a:outerShdw blurRad="50800" dist="38100" dir="2700000" algn="tl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Estimated</a:t>
            </a:r>
            <a:r>
              <a:rPr lang="en-US" b="1" baseline="0"/>
              <a:t> d</a:t>
            </a:r>
            <a:r>
              <a:rPr lang="en-US" b="1"/>
              <a:t>istribution</a:t>
            </a:r>
            <a:r>
              <a:rPr lang="en-US" b="1" baseline="0"/>
              <a:t> of Variants on Active Worldwide Cases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495723108078871E-2"/>
          <c:y val="0.12494999836023624"/>
          <c:w val="0.7542457285527483"/>
          <c:h val="0.78611711806018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bar Total Cases'!$A$64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Cases'!$B$64:$P$64</c15:sqref>
                  </c15:fullRef>
                </c:ext>
              </c:extLst>
              <c:f>'Stacked bar Total Cases'!$F$64:$P$64</c:f>
              <c:numCache>
                <c:formatCode>General</c:formatCode>
                <c:ptCount val="11"/>
                <c:pt idx="0">
                  <c:v>172931.28</c:v>
                </c:pt>
                <c:pt idx="1">
                  <c:v>87570.72</c:v>
                </c:pt>
                <c:pt idx="2">
                  <c:v>121018.65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115585.90000000001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CB-4659-B1F8-2DEF0B42A5FA}"/>
            </c:ext>
          </c:extLst>
        </c:ser>
        <c:ser>
          <c:idx val="1"/>
          <c:order val="1"/>
          <c:tx>
            <c:strRef>
              <c:f>'Stacked bar Total Cases'!$A$65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Cases'!$B$65:$P$65</c15:sqref>
                  </c15:fullRef>
                </c:ext>
              </c:extLst>
              <c:f>'Stacked bar Total Cases'!$F$65:$P$65</c:f>
              <c:numCache>
                <c:formatCode>General</c:formatCode>
                <c:ptCount val="11"/>
                <c:pt idx="0">
                  <c:v>151314.87000000002</c:v>
                </c:pt>
                <c:pt idx="1">
                  <c:v>116760.96000000001</c:v>
                </c:pt>
                <c:pt idx="2">
                  <c:v>80679.100000000006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0</c:v>
                </c:pt>
                <c:pt idx="7">
                  <c:v>0</c:v>
                </c:pt>
                <c:pt idx="8">
                  <c:v>600849.44999999995</c:v>
                </c:pt>
                <c:pt idx="9">
                  <c:v>226513.9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CB-4659-B1F8-2DEF0B42A5FA}"/>
            </c:ext>
          </c:extLst>
        </c:ser>
        <c:ser>
          <c:idx val="2"/>
          <c:order val="2"/>
          <c:tx>
            <c:strRef>
              <c:f>'Stacked bar Total Cases'!$A$66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rgbClr val="F6D2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Cases'!$B$66:$P$66</c15:sqref>
                  </c15:fullRef>
                </c:ext>
              </c:extLst>
              <c:f>'Stacked bar Total Cases'!$F$66:$P$66</c:f>
              <c:numCache>
                <c:formatCode>General</c:formatCode>
                <c:ptCount val="11"/>
                <c:pt idx="0">
                  <c:v>951122.04</c:v>
                </c:pt>
                <c:pt idx="1">
                  <c:v>1196799.8399999999</c:v>
                </c:pt>
                <c:pt idx="2">
                  <c:v>1694261.0999999999</c:v>
                </c:pt>
                <c:pt idx="3">
                  <c:v>1986233.4200000002</c:v>
                </c:pt>
                <c:pt idx="4">
                  <c:v>2147377.65</c:v>
                </c:pt>
                <c:pt idx="5">
                  <c:v>2116148.56</c:v>
                </c:pt>
                <c:pt idx="6">
                  <c:v>3698748.8000000003</c:v>
                </c:pt>
                <c:pt idx="7">
                  <c:v>5594346.1200000001</c:v>
                </c:pt>
                <c:pt idx="8">
                  <c:v>5607928.2000000002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CB-4659-B1F8-2DEF0B42A5FA}"/>
            </c:ext>
          </c:extLst>
        </c:ser>
        <c:ser>
          <c:idx val="3"/>
          <c:order val="3"/>
          <c:tx>
            <c:strRef>
              <c:f>'Stacked bar Total Cases'!$A$67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Cases'!$B$67:$P$67</c15:sqref>
                  </c15:fullRef>
                </c:ext>
              </c:extLst>
              <c:f>'Stacked bar Total Cases'!$F$67:$P$67</c:f>
              <c:numCache>
                <c:formatCode>General</c:formatCode>
                <c:ptCount val="11"/>
                <c:pt idx="0">
                  <c:v>518793.83999999997</c:v>
                </c:pt>
                <c:pt idx="1">
                  <c:v>1050848.6399999999</c:v>
                </c:pt>
                <c:pt idx="2">
                  <c:v>1532902.9</c:v>
                </c:pt>
                <c:pt idx="3">
                  <c:v>2570419.7200000002</c:v>
                </c:pt>
                <c:pt idx="4">
                  <c:v>2863170.2</c:v>
                </c:pt>
                <c:pt idx="5">
                  <c:v>3283678.8000000003</c:v>
                </c:pt>
                <c:pt idx="6">
                  <c:v>4970193.7</c:v>
                </c:pt>
                <c:pt idx="7">
                  <c:v>6441974.3200000003</c:v>
                </c:pt>
                <c:pt idx="8">
                  <c:v>5808211.3499999996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CB-4659-B1F8-2DEF0B42A5FA}"/>
            </c:ext>
          </c:extLst>
        </c:ser>
        <c:ser>
          <c:idx val="4"/>
          <c:order val="4"/>
          <c:tx>
            <c:strRef>
              <c:f>'Stacked bar Total Cases'!$A$68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Cases'!$B$68:$P$68</c15:sqref>
                  </c15:fullRef>
                </c:ext>
              </c:extLst>
              <c:f>'Stacked bar Total Cases'!$F$68:$P$68</c:f>
              <c:numCache>
                <c:formatCode>General</c:formatCode>
                <c:ptCount val="11"/>
                <c:pt idx="0">
                  <c:v>345862.56</c:v>
                </c:pt>
                <c:pt idx="1">
                  <c:v>379473.12</c:v>
                </c:pt>
                <c:pt idx="2">
                  <c:v>443735.05</c:v>
                </c:pt>
                <c:pt idx="3">
                  <c:v>408930.41000000003</c:v>
                </c:pt>
                <c:pt idx="4">
                  <c:v>585648.44999999995</c:v>
                </c:pt>
                <c:pt idx="5">
                  <c:v>656735.76</c:v>
                </c:pt>
                <c:pt idx="6">
                  <c:v>809101.3</c:v>
                </c:pt>
                <c:pt idx="7">
                  <c:v>1356205.12</c:v>
                </c:pt>
                <c:pt idx="8">
                  <c:v>1802548.3499999999</c:v>
                </c:pt>
                <c:pt idx="9">
                  <c:v>906055.6</c:v>
                </c:pt>
                <c:pt idx="10">
                  <c:v>1846739.52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CB-4659-B1F8-2DEF0B42A5FA}"/>
            </c:ext>
          </c:extLst>
        </c:ser>
        <c:ser>
          <c:idx val="5"/>
          <c:order val="5"/>
          <c:tx>
            <c:strRef>
              <c:f>'Stacked bar Total Cases'!$A$69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AF238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Cases'!$B$69:$P$69</c15:sqref>
                  </c15:fullRef>
                </c:ext>
              </c:extLst>
              <c:f>'Stacked bar Total Cases'!$F$69:$P$69</c:f>
              <c:numCache>
                <c:formatCode>General</c:formatCode>
                <c:ptCount val="11"/>
                <c:pt idx="0">
                  <c:v>21616.41</c:v>
                </c:pt>
                <c:pt idx="1">
                  <c:v>58380.480000000003</c:v>
                </c:pt>
                <c:pt idx="2">
                  <c:v>80679.100000000006</c:v>
                </c:pt>
                <c:pt idx="3">
                  <c:v>175255.88999999998</c:v>
                </c:pt>
                <c:pt idx="4">
                  <c:v>195216.15</c:v>
                </c:pt>
                <c:pt idx="5">
                  <c:v>364853.2</c:v>
                </c:pt>
                <c:pt idx="6">
                  <c:v>577929.5</c:v>
                </c:pt>
                <c:pt idx="7">
                  <c:v>508576.92</c:v>
                </c:pt>
                <c:pt idx="8">
                  <c:v>801132.6</c:v>
                </c:pt>
                <c:pt idx="9">
                  <c:v>906055.6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9CB-4659-B1F8-2DEF0B42A5FA}"/>
            </c:ext>
          </c:extLst>
        </c:ser>
        <c:ser>
          <c:idx val="6"/>
          <c:order val="6"/>
          <c:tx>
            <c:strRef>
              <c:f>'Stacked bar Total Cases'!$A$70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Cases'!$B$70:$P$70</c15:sqref>
                  </c15:fullRef>
                </c:ext>
              </c:extLst>
              <c:f>'Stacked bar Total Cases'!$F$70:$P$70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58418.630000000005</c:v>
                </c:pt>
                <c:pt idx="4">
                  <c:v>65072.05</c:v>
                </c:pt>
                <c:pt idx="5">
                  <c:v>291882.56</c:v>
                </c:pt>
                <c:pt idx="6">
                  <c:v>809101.3</c:v>
                </c:pt>
                <c:pt idx="7">
                  <c:v>1525730.76</c:v>
                </c:pt>
                <c:pt idx="8">
                  <c:v>801132.6</c:v>
                </c:pt>
                <c:pt idx="9">
                  <c:v>1132569.5</c:v>
                </c:pt>
                <c:pt idx="10">
                  <c:v>1025966.4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9CB-4659-B1F8-2DEF0B42A5FA}"/>
            </c:ext>
          </c:extLst>
        </c:ser>
        <c:ser>
          <c:idx val="7"/>
          <c:order val="7"/>
          <c:tx>
            <c:strRef>
              <c:f>'Stacked bar Total Cases'!$A$71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rgbClr val="FF993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Cases'!$B$71:$P$71</c15:sqref>
                  </c15:fullRef>
                </c:ext>
              </c:extLst>
              <c:f>'Stacked bar Total Cases'!$F$71:$P$71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80679.100000000006</c:v>
                </c:pt>
                <c:pt idx="3">
                  <c:v>350511.77999999997</c:v>
                </c:pt>
                <c:pt idx="4">
                  <c:v>260288.2</c:v>
                </c:pt>
                <c:pt idx="5">
                  <c:v>291882.56</c:v>
                </c:pt>
                <c:pt idx="6">
                  <c:v>231171.80000000002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9CB-4659-B1F8-2DEF0B42A5FA}"/>
            </c:ext>
          </c:extLst>
        </c:ser>
        <c:ser>
          <c:idx val="8"/>
          <c:order val="8"/>
          <c:tx>
            <c:strRef>
              <c:f>'Stacked bar Total Cases'!$A$72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rgbClr val="B381D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Cases'!$B$72:$P$72</c15:sqref>
                  </c15:fullRef>
                </c:ext>
              </c:extLst>
              <c:f>'Stacked bar Total Cases'!$F$72:$P$72</c:f>
              <c:numCache>
                <c:formatCode>General</c:formatCode>
                <c:ptCount val="11"/>
                <c:pt idx="0">
                  <c:v>0</c:v>
                </c:pt>
                <c:pt idx="1">
                  <c:v>29190.240000000002</c:v>
                </c:pt>
                <c:pt idx="2">
                  <c:v>0</c:v>
                </c:pt>
                <c:pt idx="3">
                  <c:v>58418.630000000005</c:v>
                </c:pt>
                <c:pt idx="4">
                  <c:v>130144.1</c:v>
                </c:pt>
                <c:pt idx="5">
                  <c:v>145941.28</c:v>
                </c:pt>
                <c:pt idx="6">
                  <c:v>346757.7</c:v>
                </c:pt>
                <c:pt idx="7">
                  <c:v>847628.20000000007</c:v>
                </c:pt>
                <c:pt idx="8">
                  <c:v>1001415.75</c:v>
                </c:pt>
                <c:pt idx="9">
                  <c:v>1132569.5</c:v>
                </c:pt>
                <c:pt idx="10">
                  <c:v>1641546.24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9CB-4659-B1F8-2DEF0B42A5FA}"/>
            </c:ext>
          </c:extLst>
        </c:ser>
        <c:ser>
          <c:idx val="9"/>
          <c:order val="9"/>
          <c:tx>
            <c:strRef>
              <c:f>'Stacked bar Total Cases'!$A$73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6C7A2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Cases'!$B$73:$P$73</c15:sqref>
                  </c15:fullRef>
                </c:ext>
              </c:extLst>
              <c:f>'Stacked bar Total Cases'!$F$73:$P$73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678102.56</c:v>
                </c:pt>
                <c:pt idx="8">
                  <c:v>1802548.3499999999</c:v>
                </c:pt>
                <c:pt idx="9">
                  <c:v>2038625.0999999999</c:v>
                </c:pt>
                <c:pt idx="10">
                  <c:v>410386.56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9CB-4659-B1F8-2DEF0B42A5FA}"/>
            </c:ext>
          </c:extLst>
        </c:ser>
        <c:ser>
          <c:idx val="10"/>
          <c:order val="10"/>
          <c:tx>
            <c:strRef>
              <c:f>'Stacked bar Total Cases'!$A$74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296D8B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Cases'!$B$74:$P$74</c15:sqref>
                  </c15:fullRef>
                </c:ext>
              </c:extLst>
              <c:f>'Stacked bar Total Cases'!$F$74:$P$74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1602265.2</c:v>
                </c:pt>
                <c:pt idx="9">
                  <c:v>3850736.3000000003</c:v>
                </c:pt>
                <c:pt idx="10">
                  <c:v>5745411.8400000008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9CB-4659-B1F8-2DEF0B42A5FA}"/>
            </c:ext>
          </c:extLst>
        </c:ser>
        <c:ser>
          <c:idx val="11"/>
          <c:order val="11"/>
          <c:tx>
            <c:strRef>
              <c:f>'Stacked bar Total Cases'!$A$75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75322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Cases'!$B$75:$P$75</c15:sqref>
                  </c15:fullRef>
                </c:ext>
              </c:extLst>
              <c:f>'Stacked bar Total Cases'!$F$75:$P$75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200283.15</c:v>
                </c:pt>
                <c:pt idx="9">
                  <c:v>679541.7</c:v>
                </c:pt>
                <c:pt idx="10">
                  <c:v>820773.12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9CB-4659-B1F8-2DEF0B42A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899350543"/>
        <c:axId val="899360111"/>
      </c:barChart>
      <c:dateAx>
        <c:axId val="899350543"/>
        <c:scaling>
          <c:orientation val="minMax"/>
          <c:max val="44256"/>
          <c:min val="4397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Cases (in Millions)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5414165026246724"/>
          <c:y val="0.13770209588471208"/>
          <c:w val="7.6499412756373827E-2"/>
          <c:h val="0.779442103289370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193631069553808E-2"/>
          <c:y val="9.7022872455797882E-2"/>
          <c:w val="0.7542457285527483"/>
          <c:h val="0.786117118060187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bar Total Cases'!$A$64</c:f>
              <c:strCache>
                <c:ptCount val="1"/>
                <c:pt idx="0">
                  <c:v>19A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Cases'!$B$64:$P$64</c15:sqref>
                  </c15:fullRef>
                </c:ext>
              </c:extLst>
              <c:f>'Stacked bar Total Cases'!$F$64:$P$64</c:f>
              <c:numCache>
                <c:formatCode>General</c:formatCode>
                <c:ptCount val="11"/>
                <c:pt idx="0">
                  <c:v>172931.28</c:v>
                </c:pt>
                <c:pt idx="1">
                  <c:v>87570.72</c:v>
                </c:pt>
                <c:pt idx="2">
                  <c:v>121018.65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115585.90000000001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B0-4CDD-A591-1B6307592045}"/>
            </c:ext>
          </c:extLst>
        </c:ser>
        <c:ser>
          <c:idx val="1"/>
          <c:order val="1"/>
          <c:tx>
            <c:strRef>
              <c:f>'Stacked bar Total Cases'!$A$65</c:f>
              <c:strCache>
                <c:ptCount val="1"/>
                <c:pt idx="0">
                  <c:v>19B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Cases'!$B$65:$P$65</c15:sqref>
                  </c15:fullRef>
                </c:ext>
              </c:extLst>
              <c:f>'Stacked bar Total Cases'!$F$65:$P$65</c:f>
              <c:numCache>
                <c:formatCode>General</c:formatCode>
                <c:ptCount val="11"/>
                <c:pt idx="0">
                  <c:v>151314.87000000002</c:v>
                </c:pt>
                <c:pt idx="1">
                  <c:v>116760.96000000001</c:v>
                </c:pt>
                <c:pt idx="2">
                  <c:v>80679.100000000006</c:v>
                </c:pt>
                <c:pt idx="3">
                  <c:v>116837.26000000001</c:v>
                </c:pt>
                <c:pt idx="4">
                  <c:v>130144.1</c:v>
                </c:pt>
                <c:pt idx="5">
                  <c:v>72970.64</c:v>
                </c:pt>
                <c:pt idx="6">
                  <c:v>0</c:v>
                </c:pt>
                <c:pt idx="7">
                  <c:v>0</c:v>
                </c:pt>
                <c:pt idx="8">
                  <c:v>600849.44999999995</c:v>
                </c:pt>
                <c:pt idx="9">
                  <c:v>226513.9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B0-4CDD-A591-1B6307592045}"/>
            </c:ext>
          </c:extLst>
        </c:ser>
        <c:ser>
          <c:idx val="2"/>
          <c:order val="2"/>
          <c:tx>
            <c:strRef>
              <c:f>'Stacked bar Total Cases'!$A$66</c:f>
              <c:strCache>
                <c:ptCount val="1"/>
                <c:pt idx="0">
                  <c:v>20A</c:v>
                </c:pt>
              </c:strCache>
            </c:strRef>
          </c:tx>
          <c:spPr>
            <a:solidFill>
              <a:srgbClr val="F6D2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Cases'!$B$66:$P$66</c15:sqref>
                  </c15:fullRef>
                </c:ext>
              </c:extLst>
              <c:f>'Stacked bar Total Cases'!$F$66:$P$66</c:f>
              <c:numCache>
                <c:formatCode>General</c:formatCode>
                <c:ptCount val="11"/>
                <c:pt idx="0">
                  <c:v>951122.04</c:v>
                </c:pt>
                <c:pt idx="1">
                  <c:v>1196799.8399999999</c:v>
                </c:pt>
                <c:pt idx="2">
                  <c:v>1694261.0999999999</c:v>
                </c:pt>
                <c:pt idx="3">
                  <c:v>1986233.4200000002</c:v>
                </c:pt>
                <c:pt idx="4">
                  <c:v>2147377.65</c:v>
                </c:pt>
                <c:pt idx="5">
                  <c:v>2116148.56</c:v>
                </c:pt>
                <c:pt idx="6">
                  <c:v>3698748.8000000003</c:v>
                </c:pt>
                <c:pt idx="7">
                  <c:v>5594346.1200000001</c:v>
                </c:pt>
                <c:pt idx="8">
                  <c:v>5607928.2000000002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B0-4CDD-A591-1B6307592045}"/>
            </c:ext>
          </c:extLst>
        </c:ser>
        <c:ser>
          <c:idx val="3"/>
          <c:order val="3"/>
          <c:tx>
            <c:strRef>
              <c:f>'Stacked bar Total Cases'!$A$67</c:f>
              <c:strCache>
                <c:ptCount val="1"/>
                <c:pt idx="0">
                  <c:v>20B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Cases'!$B$67:$P$67</c15:sqref>
                  </c15:fullRef>
                </c:ext>
              </c:extLst>
              <c:f>'Stacked bar Total Cases'!$F$67:$P$67</c:f>
              <c:numCache>
                <c:formatCode>General</c:formatCode>
                <c:ptCount val="11"/>
                <c:pt idx="0">
                  <c:v>518793.83999999997</c:v>
                </c:pt>
                <c:pt idx="1">
                  <c:v>1050848.6399999999</c:v>
                </c:pt>
                <c:pt idx="2">
                  <c:v>1532902.9</c:v>
                </c:pt>
                <c:pt idx="3">
                  <c:v>2570419.7200000002</c:v>
                </c:pt>
                <c:pt idx="4">
                  <c:v>2863170.2</c:v>
                </c:pt>
                <c:pt idx="5">
                  <c:v>3283678.8000000003</c:v>
                </c:pt>
                <c:pt idx="6">
                  <c:v>4970193.7</c:v>
                </c:pt>
                <c:pt idx="7">
                  <c:v>6441974.3200000003</c:v>
                </c:pt>
                <c:pt idx="8">
                  <c:v>5808211.3499999996</c:v>
                </c:pt>
                <c:pt idx="9">
                  <c:v>5889361.4000000004</c:v>
                </c:pt>
                <c:pt idx="10">
                  <c:v>4309058.88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9B0-4CDD-A591-1B6307592045}"/>
            </c:ext>
          </c:extLst>
        </c:ser>
        <c:ser>
          <c:idx val="4"/>
          <c:order val="4"/>
          <c:tx>
            <c:strRef>
              <c:f>'Stacked bar Total Cases'!$A$68</c:f>
              <c:strCache>
                <c:ptCount val="1"/>
                <c:pt idx="0">
                  <c:v>20C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Cases'!$B$68:$P$68</c15:sqref>
                  </c15:fullRef>
                </c:ext>
              </c:extLst>
              <c:f>'Stacked bar Total Cases'!$F$68:$P$68</c:f>
              <c:numCache>
                <c:formatCode>General</c:formatCode>
                <c:ptCount val="11"/>
                <c:pt idx="0">
                  <c:v>345862.56</c:v>
                </c:pt>
                <c:pt idx="1">
                  <c:v>379473.12</c:v>
                </c:pt>
                <c:pt idx="2">
                  <c:v>443735.05</c:v>
                </c:pt>
                <c:pt idx="3">
                  <c:v>408930.41000000003</c:v>
                </c:pt>
                <c:pt idx="4">
                  <c:v>585648.44999999995</c:v>
                </c:pt>
                <c:pt idx="5">
                  <c:v>656735.76</c:v>
                </c:pt>
                <c:pt idx="6">
                  <c:v>809101.3</c:v>
                </c:pt>
                <c:pt idx="7">
                  <c:v>1356205.12</c:v>
                </c:pt>
                <c:pt idx="8">
                  <c:v>1802548.3499999999</c:v>
                </c:pt>
                <c:pt idx="9">
                  <c:v>906055.6</c:v>
                </c:pt>
                <c:pt idx="10">
                  <c:v>1846739.52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9B0-4CDD-A591-1B6307592045}"/>
            </c:ext>
          </c:extLst>
        </c:ser>
        <c:ser>
          <c:idx val="5"/>
          <c:order val="5"/>
          <c:tx>
            <c:strRef>
              <c:f>'Stacked bar Total Cases'!$A$69</c:f>
              <c:strCache>
                <c:ptCount val="1"/>
                <c:pt idx="0">
                  <c:v>20D</c:v>
                </c:pt>
              </c:strCache>
            </c:strRef>
          </c:tx>
          <c:spPr>
            <a:solidFill>
              <a:srgbClr val="AF2387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Cases'!$B$69:$P$69</c15:sqref>
                  </c15:fullRef>
                </c:ext>
              </c:extLst>
              <c:f>'Stacked bar Total Cases'!$F$69:$P$69</c:f>
              <c:numCache>
                <c:formatCode>General</c:formatCode>
                <c:ptCount val="11"/>
                <c:pt idx="0">
                  <c:v>21616.41</c:v>
                </c:pt>
                <c:pt idx="1">
                  <c:v>58380.480000000003</c:v>
                </c:pt>
                <c:pt idx="2">
                  <c:v>80679.100000000006</c:v>
                </c:pt>
                <c:pt idx="3">
                  <c:v>175255.88999999998</c:v>
                </c:pt>
                <c:pt idx="4">
                  <c:v>195216.15</c:v>
                </c:pt>
                <c:pt idx="5">
                  <c:v>364853.2</c:v>
                </c:pt>
                <c:pt idx="6">
                  <c:v>577929.5</c:v>
                </c:pt>
                <c:pt idx="7">
                  <c:v>508576.92</c:v>
                </c:pt>
                <c:pt idx="8">
                  <c:v>801132.6</c:v>
                </c:pt>
                <c:pt idx="9">
                  <c:v>906055.6</c:v>
                </c:pt>
                <c:pt idx="10">
                  <c:v>205193.28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9B0-4CDD-A591-1B6307592045}"/>
            </c:ext>
          </c:extLst>
        </c:ser>
        <c:ser>
          <c:idx val="6"/>
          <c:order val="6"/>
          <c:tx>
            <c:strRef>
              <c:f>'Stacked bar Total Cases'!$A$70</c:f>
              <c:strCache>
                <c:ptCount val="1"/>
                <c:pt idx="0">
                  <c:v>20E(EU1)</c:v>
                </c:pt>
              </c:strCache>
            </c:strRef>
          </c:tx>
          <c:spPr>
            <a:solidFill>
              <a:srgbClr val="934BC9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Cases'!$B$70:$P$70</c15:sqref>
                  </c15:fullRef>
                </c:ext>
              </c:extLst>
              <c:f>'Stacked bar Total Cases'!$F$70:$P$70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58418.630000000005</c:v>
                </c:pt>
                <c:pt idx="4">
                  <c:v>65072.05</c:v>
                </c:pt>
                <c:pt idx="5">
                  <c:v>291882.56</c:v>
                </c:pt>
                <c:pt idx="6">
                  <c:v>809101.3</c:v>
                </c:pt>
                <c:pt idx="7">
                  <c:v>1525730.76</c:v>
                </c:pt>
                <c:pt idx="8">
                  <c:v>801132.6</c:v>
                </c:pt>
                <c:pt idx="9">
                  <c:v>1132569.5</c:v>
                </c:pt>
                <c:pt idx="10">
                  <c:v>1025966.4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B0-4CDD-A591-1B6307592045}"/>
            </c:ext>
          </c:extLst>
        </c:ser>
        <c:ser>
          <c:idx val="7"/>
          <c:order val="7"/>
          <c:tx>
            <c:strRef>
              <c:f>'Stacked bar Total Cases'!$A$71</c:f>
              <c:strCache>
                <c:ptCount val="1"/>
                <c:pt idx="0">
                  <c:v>20F</c:v>
                </c:pt>
              </c:strCache>
            </c:strRef>
          </c:tx>
          <c:spPr>
            <a:solidFill>
              <a:srgbClr val="E41C8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Cases'!$B$71:$P$71</c15:sqref>
                  </c15:fullRef>
                </c:ext>
              </c:extLst>
              <c:f>'Stacked bar Total Cases'!$F$71:$P$71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80679.100000000006</c:v>
                </c:pt>
                <c:pt idx="3">
                  <c:v>350511.77999999997</c:v>
                </c:pt>
                <c:pt idx="4">
                  <c:v>260288.2</c:v>
                </c:pt>
                <c:pt idx="5">
                  <c:v>291882.56</c:v>
                </c:pt>
                <c:pt idx="6">
                  <c:v>231171.80000000002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B0-4CDD-A591-1B6307592045}"/>
            </c:ext>
          </c:extLst>
        </c:ser>
        <c:ser>
          <c:idx val="8"/>
          <c:order val="8"/>
          <c:tx>
            <c:strRef>
              <c:f>'Stacked bar Total Cases'!$A$72</c:f>
              <c:strCache>
                <c:ptCount val="1"/>
                <c:pt idx="0">
                  <c:v>20G</c:v>
                </c:pt>
              </c:strCache>
            </c:strRef>
          </c:tx>
          <c:spPr>
            <a:solidFill>
              <a:srgbClr val="652B91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Cases'!$B$72:$P$72</c15:sqref>
                  </c15:fullRef>
                </c:ext>
              </c:extLst>
              <c:f>'Stacked bar Total Cases'!$F$72:$P$72</c:f>
              <c:numCache>
                <c:formatCode>General</c:formatCode>
                <c:ptCount val="11"/>
                <c:pt idx="0">
                  <c:v>0</c:v>
                </c:pt>
                <c:pt idx="1">
                  <c:v>29190.240000000002</c:v>
                </c:pt>
                <c:pt idx="2">
                  <c:v>0</c:v>
                </c:pt>
                <c:pt idx="3">
                  <c:v>58418.630000000005</c:v>
                </c:pt>
                <c:pt idx="4">
                  <c:v>130144.1</c:v>
                </c:pt>
                <c:pt idx="5">
                  <c:v>145941.28</c:v>
                </c:pt>
                <c:pt idx="6">
                  <c:v>346757.7</c:v>
                </c:pt>
                <c:pt idx="7">
                  <c:v>847628.20000000007</c:v>
                </c:pt>
                <c:pt idx="8">
                  <c:v>1001415.75</c:v>
                </c:pt>
                <c:pt idx="9">
                  <c:v>1132569.5</c:v>
                </c:pt>
                <c:pt idx="10">
                  <c:v>1641546.24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9B0-4CDD-A591-1B6307592045}"/>
            </c:ext>
          </c:extLst>
        </c:ser>
        <c:ser>
          <c:idx val="9"/>
          <c:order val="9"/>
          <c:tx>
            <c:strRef>
              <c:f>'Stacked bar Total Cases'!$A$73</c:f>
              <c:strCache>
                <c:ptCount val="1"/>
                <c:pt idx="0">
                  <c:v>20H(ZA)</c:v>
                </c:pt>
              </c:strCache>
            </c:strRef>
          </c:tx>
          <c:spPr>
            <a:solidFill>
              <a:srgbClr val="6C7A2E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Cases'!$B$73:$P$73</c15:sqref>
                  </c15:fullRef>
                </c:ext>
              </c:extLst>
              <c:f>'Stacked bar Total Cases'!$F$73:$P$73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678102.56</c:v>
                </c:pt>
                <c:pt idx="8">
                  <c:v>1802548.3499999999</c:v>
                </c:pt>
                <c:pt idx="9">
                  <c:v>2038625.0999999999</c:v>
                </c:pt>
                <c:pt idx="10">
                  <c:v>410386.56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9B0-4CDD-A591-1B6307592045}"/>
            </c:ext>
          </c:extLst>
        </c:ser>
        <c:ser>
          <c:idx val="10"/>
          <c:order val="10"/>
          <c:tx>
            <c:strRef>
              <c:f>'Stacked bar Total Cases'!$A$74</c:f>
              <c:strCache>
                <c:ptCount val="1"/>
                <c:pt idx="0">
                  <c:v>20I(UK)</c:v>
                </c:pt>
              </c:strCache>
            </c:strRef>
          </c:tx>
          <c:spPr>
            <a:solidFill>
              <a:srgbClr val="296D8B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Cases'!$B$74:$P$74</c15:sqref>
                  </c15:fullRef>
                </c:ext>
              </c:extLst>
              <c:f>'Stacked bar Total Cases'!$F$74:$P$74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1602265.2</c:v>
                </c:pt>
                <c:pt idx="9">
                  <c:v>3850736.3000000003</c:v>
                </c:pt>
                <c:pt idx="10">
                  <c:v>5745411.8400000008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9B0-4CDD-A591-1B6307592045}"/>
            </c:ext>
          </c:extLst>
        </c:ser>
        <c:ser>
          <c:idx val="11"/>
          <c:order val="11"/>
          <c:tx>
            <c:strRef>
              <c:f>'Stacked bar Total Cases'!$A$75</c:f>
              <c:strCache>
                <c:ptCount val="1"/>
                <c:pt idx="0">
                  <c:v>20J(BR)</c:v>
                </c:pt>
              </c:strCache>
            </c:strRef>
          </c:tx>
          <c:spPr>
            <a:solidFill>
              <a:srgbClr val="753225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'Stacked bar Total Cases'!$B$63:$P$63</c15:sqref>
                  </c15:fullRef>
                </c:ext>
              </c:extLst>
              <c:f>'Stacked bar Total Cases'!$F$63:$P$63</c:f>
              <c:numCache>
                <c:formatCode>[$-409]mmm\-yy;@</c:formatCode>
                <c:ptCount val="11"/>
                <c:pt idx="0">
                  <c:v>43952</c:v>
                </c:pt>
                <c:pt idx="1">
                  <c:v>43983</c:v>
                </c:pt>
                <c:pt idx="2">
                  <c:v>44013</c:v>
                </c:pt>
                <c:pt idx="3">
                  <c:v>44044</c:v>
                </c:pt>
                <c:pt idx="4">
                  <c:v>44075</c:v>
                </c:pt>
                <c:pt idx="5">
                  <c:v>44105</c:v>
                </c:pt>
                <c:pt idx="6">
                  <c:v>44136</c:v>
                </c:pt>
                <c:pt idx="7">
                  <c:v>44166</c:v>
                </c:pt>
                <c:pt idx="8">
                  <c:v>44197</c:v>
                </c:pt>
                <c:pt idx="9">
                  <c:v>44228</c:v>
                </c:pt>
                <c:pt idx="10">
                  <c:v>44256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'Stacked bar Total Cases'!$B$75:$P$75</c15:sqref>
                  </c15:fullRef>
                </c:ext>
              </c:extLst>
              <c:f>'Stacked bar Total Cases'!$F$75:$P$75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200283.15</c:v>
                </c:pt>
                <c:pt idx="9">
                  <c:v>679541.7</c:v>
                </c:pt>
                <c:pt idx="10">
                  <c:v>820773.12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9B0-4CDD-A591-1B6307592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899350543"/>
        <c:axId val="899360111"/>
      </c:barChart>
      <c:dateAx>
        <c:axId val="899350543"/>
        <c:scaling>
          <c:orientation val="minMax"/>
          <c:max val="44256"/>
          <c:min val="43976"/>
        </c:scaling>
        <c:delete val="0"/>
        <c:axPos val="b"/>
        <c:numFmt formatCode="[$-409]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6011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899360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 b="1" baseline="0"/>
                  <a:t>Cases (in Millions)</a:t>
                </a:r>
                <a:endParaRPr lang="en-US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350543"/>
        <c:crosses val="autoZero"/>
        <c:crossBetween val="between"/>
        <c:dispUnits>
          <c:builtInUnit val="millions"/>
        </c:dispUnits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6586040026246736"/>
          <c:y val="2.4847345373782689E-2"/>
          <c:w val="7.6499412756373827E-2"/>
          <c:h val="0.940705134932795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" panose="020B0502040204020203" pitchFamily="34" charset="0"/>
              <a:ea typeface="+mn-ea"/>
              <a:cs typeface="Segoe UI" panose="020B05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22859</xdr:colOff>
      <xdr:row>1</xdr:row>
      <xdr:rowOff>64769</xdr:rowOff>
    </xdr:from>
    <xdr:to>
      <xdr:col>23</xdr:col>
      <xdr:colOff>9524</xdr:colOff>
      <xdr:row>39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0CDF5-A921-45B4-8A7E-1E22EC885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647700</xdr:colOff>
      <xdr:row>39</xdr:row>
      <xdr:rowOff>161925</xdr:rowOff>
    </xdr:from>
    <xdr:to>
      <xdr:col>22</xdr:col>
      <xdr:colOff>634365</xdr:colOff>
      <xdr:row>77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C84CE5-1AF2-4947-A72F-D3E514FEF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628650</xdr:colOff>
      <xdr:row>14</xdr:row>
      <xdr:rowOff>129540</xdr:rowOff>
    </xdr:from>
    <xdr:to>
      <xdr:col>22</xdr:col>
      <xdr:colOff>548640</xdr:colOff>
      <xdr:row>34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C2FED1-8BF0-4889-ABC2-A69346C597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289560</xdr:colOff>
      <xdr:row>13</xdr:row>
      <xdr:rowOff>83820</xdr:rowOff>
    </xdr:from>
    <xdr:to>
      <xdr:col>28</xdr:col>
      <xdr:colOff>45720</xdr:colOff>
      <xdr:row>20</xdr:row>
      <xdr:rowOff>7620</xdr:rowOff>
    </xdr:to>
    <xdr:sp macro="" textlink="">
      <xdr:nvSpPr>
        <xdr:cNvPr id="12" name="Callout: Line 11">
          <a:extLst>
            <a:ext uri="{FF2B5EF4-FFF2-40B4-BE49-F238E27FC236}">
              <a16:creationId xmlns:a16="http://schemas.microsoft.com/office/drawing/2014/main" id="{11391638-D36C-4C3A-9641-E170AB7020BD}"/>
            </a:ext>
          </a:extLst>
        </xdr:cNvPr>
        <xdr:cNvSpPr/>
      </xdr:nvSpPr>
      <xdr:spPr>
        <a:xfrm>
          <a:off x="17137380" y="2362200"/>
          <a:ext cx="1767840" cy="1150620"/>
        </a:xfrm>
        <a:prstGeom prst="borderCallout1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Highlights the extreme growth</a:t>
          </a:r>
          <a:r>
            <a:rPr lang="en-US" sz="1100" baseline="0"/>
            <a:t> of the UK variant in active cases, accounting for an estimed 44% of active cases by March 2021.</a:t>
          </a:r>
          <a:endParaRPr lang="en-US" sz="1100"/>
        </a:p>
      </xdr:txBody>
    </xdr:sp>
    <xdr:clientData/>
  </xdr:twoCellAnchor>
  <xdr:twoCellAnchor>
    <xdr:from>
      <xdr:col>12</xdr:col>
      <xdr:colOff>632460</xdr:colOff>
      <xdr:row>35</xdr:row>
      <xdr:rowOff>68580</xdr:rowOff>
    </xdr:from>
    <xdr:to>
      <xdr:col>16</xdr:col>
      <xdr:colOff>441960</xdr:colOff>
      <xdr:row>40</xdr:row>
      <xdr:rowOff>121920</xdr:rowOff>
    </xdr:to>
    <xdr:sp macro="" textlink="">
      <xdr:nvSpPr>
        <xdr:cNvPr id="14" name="Callout: Line 13">
          <a:extLst>
            <a:ext uri="{FF2B5EF4-FFF2-40B4-BE49-F238E27FC236}">
              <a16:creationId xmlns:a16="http://schemas.microsoft.com/office/drawing/2014/main" id="{805C6EF9-DE4C-4C65-B7A2-36ABC46DD06E}"/>
            </a:ext>
          </a:extLst>
        </xdr:cNvPr>
        <xdr:cNvSpPr/>
      </xdr:nvSpPr>
      <xdr:spPr>
        <a:xfrm>
          <a:off x="8763000" y="6202680"/>
          <a:ext cx="2491740" cy="929640"/>
        </a:xfrm>
        <a:prstGeom prst="borderCallout1">
          <a:avLst>
            <a:gd name="adj1" fmla="val 18750"/>
            <a:gd name="adj2" fmla="val -8333"/>
            <a:gd name="adj3" fmla="val -34830"/>
            <a:gd name="adj4" fmla="val -1865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The initial strains mutated quickly, giving way to the more stable and dominant</a:t>
          </a:r>
          <a:r>
            <a:rPr lang="en-US" sz="1100" baseline="0"/>
            <a:t> 20A and 20B strains which  accounted for about of 60% of all collected sequences in 2020.</a:t>
          </a:r>
          <a:endParaRPr lang="en-US" sz="1100"/>
        </a:p>
      </xdr:txBody>
    </xdr:sp>
    <xdr:clientData/>
  </xdr:twoCellAnchor>
  <xdr:twoCellAnchor>
    <xdr:from>
      <xdr:col>1</xdr:col>
      <xdr:colOff>1</xdr:colOff>
      <xdr:row>79</xdr:row>
      <xdr:rowOff>0</xdr:rowOff>
    </xdr:from>
    <xdr:to>
      <xdr:col>15</xdr:col>
      <xdr:colOff>259978</xdr:colOff>
      <xdr:row>105</xdr:row>
      <xdr:rowOff>143436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90A64B7-AA3E-468E-9BB3-ED636965DF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107</xdr:row>
      <xdr:rowOff>0</xdr:rowOff>
    </xdr:from>
    <xdr:to>
      <xdr:col>15</xdr:col>
      <xdr:colOff>259977</xdr:colOff>
      <xdr:row>134</xdr:row>
      <xdr:rowOff>161364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180720-215B-4894-8F9F-487DD3F985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CEA65-877E-43B9-88D5-0D19742D68CA}">
  <dimension ref="A1:L16"/>
  <sheetViews>
    <sheetView zoomScale="80" zoomScaleNormal="80" workbookViewId="0">
      <pane xSplit="1" topLeftCell="B1" activePane="topRight" state="frozen"/>
      <selection pane="topRight" activeCell="I13" sqref="A1:I13"/>
    </sheetView>
  </sheetViews>
  <sheetFormatPr defaultRowHeight="13.8" x14ac:dyDescent="0.25"/>
  <sheetData>
    <row r="1" spans="1:12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L1" s="2" t="s">
        <v>14</v>
      </c>
    </row>
    <row r="2" spans="1:12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12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12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12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12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12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12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12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12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12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12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12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  <row r="14" spans="1:12" x14ac:dyDescent="0.25">
      <c r="A14" t="s">
        <v>12</v>
      </c>
      <c r="B14">
        <f>SUM(B2:B13)</f>
        <v>1</v>
      </c>
      <c r="C14">
        <f t="shared" ref="C14:I14" si="0">SUM(C2:C13)</f>
        <v>1</v>
      </c>
      <c r="D14">
        <f t="shared" si="0"/>
        <v>0.99</v>
      </c>
      <c r="E14">
        <f t="shared" si="0"/>
        <v>1.01</v>
      </c>
      <c r="F14">
        <f t="shared" si="0"/>
        <v>1.0000000000000002</v>
      </c>
      <c r="G14">
        <f t="shared" si="0"/>
        <v>1</v>
      </c>
      <c r="H14">
        <f t="shared" si="0"/>
        <v>0.98000000000000009</v>
      </c>
      <c r="I14">
        <f t="shared" si="0"/>
        <v>0.99</v>
      </c>
    </row>
    <row r="16" spans="1:12" x14ac:dyDescent="0.25">
      <c r="A16" t="s">
        <v>13</v>
      </c>
      <c r="H16">
        <f>0.02/COUNT(H2:H13)</f>
        <v>1.6666666666666668E-3</v>
      </c>
      <c r="I16">
        <f>0.01/COUNT(I2:I13)</f>
        <v>8.3333333333333339E-4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72A21-968F-47F0-A54B-DFBC377492DE}">
  <dimension ref="A1:I13"/>
  <sheetViews>
    <sheetView workbookViewId="0">
      <selection activeCell="I13" sqref="A1:I13"/>
    </sheetView>
  </sheetViews>
  <sheetFormatPr defaultRowHeight="13.8" x14ac:dyDescent="0.25"/>
  <sheetData>
    <row r="1" spans="1: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</row>
    <row r="2" spans="1: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</row>
    <row r="3" spans="1: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</row>
    <row r="4" spans="1: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</row>
    <row r="5" spans="1: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</row>
    <row r="6" spans="1: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</row>
    <row r="7" spans="1: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</row>
    <row r="8" spans="1: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</row>
    <row r="9" spans="1: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</row>
    <row r="10" spans="1: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</row>
    <row r="11" spans="1: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</row>
    <row r="12" spans="1: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</row>
    <row r="13" spans="1: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E6B8-6449-4BD3-9780-821FDD19DB72}">
  <dimension ref="A1:S76"/>
  <sheetViews>
    <sheetView tabSelected="1" topLeftCell="A105" zoomScale="85" zoomScaleNormal="85" workbookViewId="0">
      <selection activeCell="N130" sqref="N130"/>
    </sheetView>
  </sheetViews>
  <sheetFormatPr defaultRowHeight="13.8" x14ac:dyDescent="0.25"/>
  <cols>
    <col min="9" max="9" width="9.8984375" bestFit="1" customWidth="1"/>
  </cols>
  <sheetData>
    <row r="1" spans="1:19" x14ac:dyDescent="0.25">
      <c r="B1" s="1">
        <v>43831</v>
      </c>
      <c r="C1" s="1">
        <v>43891</v>
      </c>
      <c r="D1" s="1">
        <v>43952</v>
      </c>
      <c r="E1" s="1">
        <v>44013</v>
      </c>
      <c r="F1" s="1">
        <v>44075</v>
      </c>
      <c r="G1" s="1">
        <v>44136</v>
      </c>
      <c r="H1" s="1">
        <v>44197</v>
      </c>
      <c r="I1" s="1">
        <v>44256</v>
      </c>
      <c r="K1" t="s">
        <v>15</v>
      </c>
      <c r="L1" s="3">
        <v>43831</v>
      </c>
      <c r="M1" s="3">
        <v>43891</v>
      </c>
      <c r="N1" s="3">
        <v>43952</v>
      </c>
      <c r="O1" s="3">
        <v>44013</v>
      </c>
      <c r="P1" s="3">
        <v>44075</v>
      </c>
      <c r="Q1" s="3">
        <v>44136</v>
      </c>
      <c r="R1" s="3">
        <v>44197</v>
      </c>
      <c r="S1" s="3">
        <v>44256</v>
      </c>
    </row>
    <row r="2" spans="1:19" x14ac:dyDescent="0.25">
      <c r="A2" t="s">
        <v>0</v>
      </c>
      <c r="B2">
        <v>0.56000000000000005</v>
      </c>
      <c r="C2">
        <v>0.38</v>
      </c>
      <c r="D2">
        <v>0.09</v>
      </c>
      <c r="E2">
        <v>0.05</v>
      </c>
      <c r="F2">
        <v>0.02</v>
      </c>
      <c r="G2">
        <v>0</v>
      </c>
      <c r="H2">
        <v>0</v>
      </c>
      <c r="I2">
        <v>0</v>
      </c>
      <c r="K2" t="s">
        <v>0</v>
      </c>
      <c r="L2">
        <f>ROUND(B2*L$14,0)</f>
        <v>176</v>
      </c>
      <c r="M2">
        <f t="shared" ref="M2:S2" si="0">ROUND(C2*M$14,0)</f>
        <v>16582</v>
      </c>
      <c r="N2">
        <f t="shared" si="0"/>
        <v>194548</v>
      </c>
      <c r="O2">
        <f t="shared" si="0"/>
        <v>201698</v>
      </c>
      <c r="P2">
        <f t="shared" si="0"/>
        <v>130144</v>
      </c>
      <c r="Q2">
        <f t="shared" si="0"/>
        <v>0</v>
      </c>
      <c r="R2">
        <f t="shared" si="0"/>
        <v>0</v>
      </c>
      <c r="S2">
        <f t="shared" si="0"/>
        <v>0</v>
      </c>
    </row>
    <row r="3" spans="1:19" x14ac:dyDescent="0.25">
      <c r="A3" t="s">
        <v>1</v>
      </c>
      <c r="B3">
        <v>0.39</v>
      </c>
      <c r="C3">
        <v>0.12</v>
      </c>
      <c r="D3">
        <v>0.12</v>
      </c>
      <c r="E3">
        <v>0.04</v>
      </c>
      <c r="F3">
        <v>0.04</v>
      </c>
      <c r="G3">
        <v>0.01</v>
      </c>
      <c r="H3">
        <v>0.02</v>
      </c>
      <c r="I3">
        <v>0</v>
      </c>
      <c r="K3" t="s">
        <v>1</v>
      </c>
      <c r="L3">
        <f t="shared" ref="L3:L13" si="1">ROUND(B3*L$14,0)</f>
        <v>122</v>
      </c>
      <c r="M3">
        <f t="shared" ref="M3:M13" si="2">ROUND(C3*M$14,0)</f>
        <v>5236</v>
      </c>
      <c r="N3">
        <f t="shared" ref="N3:N13" si="3">ROUND(D3*N$14,0)</f>
        <v>259397</v>
      </c>
      <c r="O3">
        <f t="shared" ref="O3:O13" si="4">ROUND(E3*O$14,0)</f>
        <v>161358</v>
      </c>
      <c r="P3">
        <f t="shared" ref="P3:P13" si="5">ROUND(F3*P$14,0)</f>
        <v>260288</v>
      </c>
      <c r="Q3">
        <f t="shared" ref="Q3:Q13" si="6">ROUND(G3*Q$14,0)</f>
        <v>115586</v>
      </c>
      <c r="R3">
        <f t="shared" ref="R3:R13" si="7">ROUND(H3*R$14,0)</f>
        <v>400566</v>
      </c>
      <c r="S3">
        <f t="shared" ref="S3:S13" si="8">ROUND(I3*S$14,0)</f>
        <v>0</v>
      </c>
    </row>
    <row r="4" spans="1:19" x14ac:dyDescent="0.25">
      <c r="A4" t="s">
        <v>2</v>
      </c>
      <c r="B4">
        <v>0.04</v>
      </c>
      <c r="C4">
        <v>0.31</v>
      </c>
      <c r="D4">
        <v>0.39</v>
      </c>
      <c r="E4">
        <v>0.36</v>
      </c>
      <c r="F4">
        <v>0.33</v>
      </c>
      <c r="G4">
        <v>0.35</v>
      </c>
      <c r="H4">
        <v>0.27</v>
      </c>
      <c r="I4">
        <v>0.17</v>
      </c>
      <c r="K4" t="s">
        <v>2</v>
      </c>
      <c r="L4">
        <f t="shared" si="1"/>
        <v>13</v>
      </c>
      <c r="M4">
        <f t="shared" si="2"/>
        <v>13527</v>
      </c>
      <c r="N4">
        <f t="shared" si="3"/>
        <v>843040</v>
      </c>
      <c r="O4">
        <f t="shared" si="4"/>
        <v>1452224</v>
      </c>
      <c r="P4">
        <f t="shared" si="5"/>
        <v>2147378</v>
      </c>
      <c r="Q4">
        <f t="shared" si="6"/>
        <v>4045507</v>
      </c>
      <c r="R4">
        <f t="shared" si="7"/>
        <v>5407645</v>
      </c>
      <c r="S4">
        <f t="shared" si="8"/>
        <v>3488286</v>
      </c>
    </row>
    <row r="5" spans="1:19" x14ac:dyDescent="0.25">
      <c r="A5" t="s">
        <v>3</v>
      </c>
      <c r="B5">
        <v>0.01</v>
      </c>
      <c r="C5">
        <v>0.14000000000000001</v>
      </c>
      <c r="D5">
        <v>0.28000000000000003</v>
      </c>
      <c r="E5">
        <v>0.36</v>
      </c>
      <c r="F5">
        <v>0.38</v>
      </c>
      <c r="G5">
        <v>0.33</v>
      </c>
      <c r="H5">
        <v>0.24</v>
      </c>
      <c r="I5">
        <v>0.12</v>
      </c>
      <c r="K5" t="s">
        <v>3</v>
      </c>
      <c r="L5">
        <f t="shared" si="1"/>
        <v>3</v>
      </c>
      <c r="M5">
        <f t="shared" si="2"/>
        <v>6109</v>
      </c>
      <c r="N5">
        <f t="shared" si="3"/>
        <v>605259</v>
      </c>
      <c r="O5">
        <f t="shared" si="4"/>
        <v>1452224</v>
      </c>
      <c r="P5">
        <f t="shared" si="5"/>
        <v>2472738</v>
      </c>
      <c r="Q5">
        <f t="shared" si="6"/>
        <v>3814335</v>
      </c>
      <c r="R5">
        <f t="shared" si="7"/>
        <v>4806796</v>
      </c>
      <c r="S5">
        <f t="shared" si="8"/>
        <v>2462319</v>
      </c>
    </row>
    <row r="6" spans="1:19" x14ac:dyDescent="0.25">
      <c r="A6" t="s">
        <v>4</v>
      </c>
      <c r="B6">
        <v>0</v>
      </c>
      <c r="C6">
        <v>0.05</v>
      </c>
      <c r="D6">
        <v>0.08</v>
      </c>
      <c r="E6">
        <v>0.06</v>
      </c>
      <c r="F6">
        <v>7.0000000000000007E-2</v>
      </c>
      <c r="G6">
        <v>7.0000000000000007E-2</v>
      </c>
      <c r="H6">
        <v>0.06</v>
      </c>
      <c r="I6">
        <v>7.0000000000000007E-2</v>
      </c>
      <c r="K6" t="s">
        <v>4</v>
      </c>
      <c r="L6">
        <f t="shared" si="1"/>
        <v>0</v>
      </c>
      <c r="M6">
        <f t="shared" si="2"/>
        <v>2182</v>
      </c>
      <c r="N6">
        <f t="shared" si="3"/>
        <v>172931</v>
      </c>
      <c r="O6">
        <f t="shared" si="4"/>
        <v>242037</v>
      </c>
      <c r="P6">
        <f t="shared" si="5"/>
        <v>455504</v>
      </c>
      <c r="Q6">
        <f t="shared" si="6"/>
        <v>809101</v>
      </c>
      <c r="R6">
        <f t="shared" si="7"/>
        <v>1201699</v>
      </c>
      <c r="S6">
        <f t="shared" si="8"/>
        <v>1436353</v>
      </c>
    </row>
    <row r="7" spans="1:19" x14ac:dyDescent="0.25">
      <c r="A7" t="s">
        <v>5</v>
      </c>
      <c r="B7">
        <v>0</v>
      </c>
      <c r="C7">
        <v>0</v>
      </c>
      <c r="D7">
        <v>0.03</v>
      </c>
      <c r="E7">
        <v>7.0000000000000007E-2</v>
      </c>
      <c r="F7">
        <v>0.05</v>
      </c>
      <c r="G7">
        <v>0.06</v>
      </c>
      <c r="H7">
        <v>0.06</v>
      </c>
      <c r="I7">
        <v>0.02</v>
      </c>
      <c r="K7" t="s">
        <v>5</v>
      </c>
      <c r="L7">
        <f t="shared" si="1"/>
        <v>0</v>
      </c>
      <c r="M7">
        <f t="shared" si="2"/>
        <v>0</v>
      </c>
      <c r="N7">
        <f t="shared" si="3"/>
        <v>64849</v>
      </c>
      <c r="O7">
        <f t="shared" si="4"/>
        <v>282377</v>
      </c>
      <c r="P7">
        <f t="shared" si="5"/>
        <v>325360</v>
      </c>
      <c r="Q7">
        <f t="shared" si="6"/>
        <v>693515</v>
      </c>
      <c r="R7">
        <f t="shared" si="7"/>
        <v>1201699</v>
      </c>
      <c r="S7">
        <f t="shared" si="8"/>
        <v>410387</v>
      </c>
    </row>
    <row r="8" spans="1:19" x14ac:dyDescent="0.25">
      <c r="A8" t="s">
        <v>10</v>
      </c>
      <c r="B8">
        <v>0</v>
      </c>
      <c r="C8">
        <v>0</v>
      </c>
      <c r="D8">
        <v>0</v>
      </c>
      <c r="E8">
        <v>0</v>
      </c>
      <c r="F8">
        <v>0.02</v>
      </c>
      <c r="G8">
        <v>7.0000000000000007E-2</v>
      </c>
      <c r="H8">
        <v>0.05</v>
      </c>
      <c r="I8">
        <v>0.03</v>
      </c>
      <c r="K8" t="s">
        <v>10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130144</v>
      </c>
      <c r="Q8">
        <f t="shared" si="6"/>
        <v>809101</v>
      </c>
      <c r="R8">
        <f t="shared" si="7"/>
        <v>1001416</v>
      </c>
      <c r="S8">
        <f t="shared" si="8"/>
        <v>615580</v>
      </c>
    </row>
    <row r="9" spans="1:19" x14ac:dyDescent="0.25">
      <c r="A9" t="s">
        <v>6</v>
      </c>
      <c r="B9">
        <v>0</v>
      </c>
      <c r="C9">
        <v>0</v>
      </c>
      <c r="D9">
        <v>0</v>
      </c>
      <c r="E9">
        <v>0.05</v>
      </c>
      <c r="F9">
        <v>0.05</v>
      </c>
      <c r="G9">
        <v>0</v>
      </c>
      <c r="H9">
        <v>0</v>
      </c>
      <c r="I9">
        <v>0</v>
      </c>
      <c r="K9" t="s">
        <v>6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201698</v>
      </c>
      <c r="P9">
        <f t="shared" si="5"/>
        <v>325360</v>
      </c>
      <c r="Q9">
        <f t="shared" si="6"/>
        <v>0</v>
      </c>
      <c r="R9">
        <f t="shared" si="7"/>
        <v>0</v>
      </c>
      <c r="S9">
        <f t="shared" si="8"/>
        <v>0</v>
      </c>
    </row>
    <row r="10" spans="1:19" x14ac:dyDescent="0.25">
      <c r="A10" t="s">
        <v>7</v>
      </c>
      <c r="B10">
        <v>0</v>
      </c>
      <c r="C10">
        <v>0</v>
      </c>
      <c r="D10">
        <v>0</v>
      </c>
      <c r="E10">
        <v>0.02</v>
      </c>
      <c r="F10">
        <v>0.04</v>
      </c>
      <c r="G10">
        <v>0.08</v>
      </c>
      <c r="H10">
        <v>0.08</v>
      </c>
      <c r="I10">
        <v>0.08</v>
      </c>
      <c r="K10" t="s">
        <v>7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80679</v>
      </c>
      <c r="P10">
        <f t="shared" si="5"/>
        <v>260288</v>
      </c>
      <c r="Q10">
        <f t="shared" si="6"/>
        <v>924687</v>
      </c>
      <c r="R10">
        <f t="shared" si="7"/>
        <v>1602265</v>
      </c>
      <c r="S10">
        <f t="shared" si="8"/>
        <v>1641546</v>
      </c>
    </row>
    <row r="11" spans="1:19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0.02</v>
      </c>
      <c r="H11">
        <v>0.06</v>
      </c>
      <c r="I11">
        <v>0.04</v>
      </c>
      <c r="K11" t="s">
        <v>9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  <c r="P11">
        <f t="shared" si="5"/>
        <v>0</v>
      </c>
      <c r="Q11">
        <f t="shared" si="6"/>
        <v>231172</v>
      </c>
      <c r="R11">
        <f t="shared" si="7"/>
        <v>1201699</v>
      </c>
      <c r="S11">
        <f t="shared" si="8"/>
        <v>820773</v>
      </c>
    </row>
    <row r="12" spans="1:19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0.01</v>
      </c>
      <c r="H12">
        <v>0.12</v>
      </c>
      <c r="I12">
        <v>0.44</v>
      </c>
      <c r="K12" t="s">
        <v>8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  <c r="P12">
        <f t="shared" si="5"/>
        <v>0</v>
      </c>
      <c r="Q12">
        <f t="shared" si="6"/>
        <v>115586</v>
      </c>
      <c r="R12">
        <f t="shared" si="7"/>
        <v>2403398</v>
      </c>
      <c r="S12">
        <f t="shared" si="8"/>
        <v>9028504</v>
      </c>
    </row>
    <row r="13" spans="1:19" x14ac:dyDescent="0.25">
      <c r="A13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0.02</v>
      </c>
      <c r="I13">
        <v>0.02</v>
      </c>
      <c r="K13" t="s">
        <v>11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  <c r="P13">
        <f t="shared" si="5"/>
        <v>0</v>
      </c>
      <c r="Q13">
        <f t="shared" si="6"/>
        <v>0</v>
      </c>
      <c r="R13">
        <f t="shared" si="7"/>
        <v>400566</v>
      </c>
      <c r="S13">
        <f t="shared" si="8"/>
        <v>410387</v>
      </c>
    </row>
    <row r="14" spans="1:19" x14ac:dyDescent="0.25">
      <c r="A14" t="s">
        <v>15</v>
      </c>
      <c r="B14">
        <v>314</v>
      </c>
      <c r="C14">
        <v>90870</v>
      </c>
      <c r="D14">
        <v>3500000</v>
      </c>
      <c r="E14">
        <v>10710005</v>
      </c>
      <c r="F14">
        <v>26469839</v>
      </c>
      <c r="G14">
        <v>46965374</v>
      </c>
      <c r="H14">
        <v>82594195</v>
      </c>
      <c r="I14">
        <v>115302022</v>
      </c>
      <c r="L14">
        <v>314</v>
      </c>
      <c r="M14">
        <v>43637</v>
      </c>
      <c r="N14">
        <v>2161641</v>
      </c>
      <c r="O14">
        <v>4033955</v>
      </c>
      <c r="P14">
        <v>6507205</v>
      </c>
      <c r="Q14">
        <v>11558590</v>
      </c>
      <c r="R14">
        <v>20028315</v>
      </c>
      <c r="S14">
        <v>20519328</v>
      </c>
    </row>
    <row r="15" spans="1:19" x14ac:dyDescent="0.25">
      <c r="A15" t="s">
        <v>16</v>
      </c>
      <c r="B15">
        <v>314</v>
      </c>
      <c r="C15">
        <v>43637</v>
      </c>
      <c r="D15">
        <v>2161641</v>
      </c>
      <c r="E15">
        <v>4033955</v>
      </c>
      <c r="F15">
        <v>6507205</v>
      </c>
      <c r="G15">
        <v>11558590</v>
      </c>
      <c r="H15">
        <v>20028315</v>
      </c>
      <c r="I15">
        <v>20519328</v>
      </c>
    </row>
    <row r="44" spans="1:16" x14ac:dyDescent="0.25">
      <c r="A44" t="s">
        <v>17</v>
      </c>
    </row>
    <row r="46" spans="1:16" x14ac:dyDescent="0.25">
      <c r="A46" t="s">
        <v>15</v>
      </c>
      <c r="B46" s="3">
        <v>43831</v>
      </c>
      <c r="C46" s="3">
        <v>43862</v>
      </c>
      <c r="D46" s="3">
        <v>43891</v>
      </c>
      <c r="E46" s="3">
        <v>43922</v>
      </c>
      <c r="F46" s="3">
        <v>43952</v>
      </c>
      <c r="G46" s="3">
        <v>43983</v>
      </c>
      <c r="H46" s="3">
        <v>44013</v>
      </c>
      <c r="I46" s="3">
        <v>44044</v>
      </c>
      <c r="J46" s="3">
        <v>44075</v>
      </c>
      <c r="K46" s="3">
        <v>44105</v>
      </c>
      <c r="L46" s="3">
        <v>44136</v>
      </c>
      <c r="M46" s="3">
        <v>44166</v>
      </c>
      <c r="N46" s="3">
        <v>44197</v>
      </c>
      <c r="O46" s="3">
        <v>44228</v>
      </c>
      <c r="P46" s="3">
        <v>44256</v>
      </c>
    </row>
    <row r="47" spans="1:16" x14ac:dyDescent="0.25">
      <c r="A47" t="s">
        <v>0</v>
      </c>
      <c r="B47">
        <v>1</v>
      </c>
      <c r="C47" s="4">
        <v>0.71</v>
      </c>
      <c r="D47" s="4">
        <v>0.47</v>
      </c>
      <c r="E47" s="4">
        <v>0.16</v>
      </c>
      <c r="F47" s="4">
        <v>0.08</v>
      </c>
      <c r="G47" s="4">
        <v>0.03</v>
      </c>
      <c r="H47" s="4">
        <v>0.03</v>
      </c>
      <c r="I47" s="4">
        <v>0.02</v>
      </c>
      <c r="J47" s="4">
        <v>0.02</v>
      </c>
      <c r="K47" s="4">
        <v>0.01</v>
      </c>
      <c r="L47" s="4">
        <v>0.01</v>
      </c>
      <c r="M47" s="4">
        <v>0</v>
      </c>
      <c r="N47" s="4">
        <v>0</v>
      </c>
      <c r="O47" s="4">
        <v>0</v>
      </c>
      <c r="P47" s="4">
        <v>0</v>
      </c>
    </row>
    <row r="48" spans="1:16" x14ac:dyDescent="0.25">
      <c r="A48" t="s">
        <v>1</v>
      </c>
      <c r="B48">
        <v>0</v>
      </c>
      <c r="C48" s="4">
        <v>0.27</v>
      </c>
      <c r="D48" s="4">
        <v>0.1</v>
      </c>
      <c r="E48" s="4">
        <v>0.09</v>
      </c>
      <c r="F48" s="4">
        <v>7.0000000000000007E-2</v>
      </c>
      <c r="G48" s="4">
        <v>0.04</v>
      </c>
      <c r="H48" s="4">
        <v>0.02</v>
      </c>
      <c r="I48" s="4">
        <v>0.02</v>
      </c>
      <c r="J48" s="4">
        <v>0.02</v>
      </c>
      <c r="K48" s="4">
        <v>0.01</v>
      </c>
      <c r="L48" s="4">
        <v>0</v>
      </c>
      <c r="M48" s="4">
        <v>0</v>
      </c>
      <c r="N48" s="4">
        <v>0.03</v>
      </c>
      <c r="O48" s="4">
        <v>0.01</v>
      </c>
      <c r="P48" s="4">
        <v>0.01</v>
      </c>
    </row>
    <row r="49" spans="1:16" x14ac:dyDescent="0.25">
      <c r="A49" t="s">
        <v>2</v>
      </c>
      <c r="B49">
        <v>0</v>
      </c>
      <c r="C49" s="4">
        <v>0.02</v>
      </c>
      <c r="D49" s="4">
        <v>0.21</v>
      </c>
      <c r="E49" s="4">
        <v>0.38</v>
      </c>
      <c r="F49" s="4">
        <v>0.44</v>
      </c>
      <c r="G49" s="4">
        <v>0.41</v>
      </c>
      <c r="H49" s="4">
        <v>0.42</v>
      </c>
      <c r="I49" s="4">
        <v>0.34</v>
      </c>
      <c r="J49" s="4">
        <v>0.33</v>
      </c>
      <c r="K49" s="4">
        <v>0.28999999999999998</v>
      </c>
      <c r="L49" s="4">
        <v>0.32</v>
      </c>
      <c r="M49" s="4">
        <v>0.33</v>
      </c>
      <c r="N49" s="4">
        <v>0.28000000000000003</v>
      </c>
      <c r="O49" s="4">
        <v>0.26</v>
      </c>
      <c r="P49" s="4">
        <v>0.21</v>
      </c>
    </row>
    <row r="50" spans="1:16" x14ac:dyDescent="0.25">
      <c r="A50" t="s">
        <v>3</v>
      </c>
      <c r="B50">
        <v>0</v>
      </c>
      <c r="C50" s="4">
        <v>0</v>
      </c>
      <c r="D50" s="4">
        <v>0.18</v>
      </c>
      <c r="E50" s="4">
        <v>0.21</v>
      </c>
      <c r="F50" s="4">
        <v>0.24</v>
      </c>
      <c r="G50" s="4">
        <v>0.36</v>
      </c>
      <c r="H50" s="4">
        <v>0.38</v>
      </c>
      <c r="I50" s="4">
        <v>0.44</v>
      </c>
      <c r="J50" s="4">
        <v>0.44</v>
      </c>
      <c r="K50" s="4">
        <v>0.45</v>
      </c>
      <c r="L50" s="4">
        <v>0.43</v>
      </c>
      <c r="M50" s="4">
        <v>0.38</v>
      </c>
      <c r="N50" s="4">
        <v>0.28999999999999998</v>
      </c>
      <c r="O50" s="4">
        <v>0.26</v>
      </c>
      <c r="P50" s="4">
        <v>0.21</v>
      </c>
    </row>
    <row r="51" spans="1:16" x14ac:dyDescent="0.25">
      <c r="A51" t="s">
        <v>4</v>
      </c>
      <c r="B51">
        <v>0</v>
      </c>
      <c r="C51" s="4">
        <v>0</v>
      </c>
      <c r="D51" s="4">
        <v>0.04</v>
      </c>
      <c r="E51" s="4">
        <v>0.15</v>
      </c>
      <c r="F51" s="4">
        <v>0.16</v>
      </c>
      <c r="G51" s="4">
        <v>0.13</v>
      </c>
      <c r="H51" s="4">
        <v>0.11</v>
      </c>
      <c r="I51" s="4">
        <v>7.0000000000000007E-2</v>
      </c>
      <c r="J51" s="4">
        <v>0.09</v>
      </c>
      <c r="K51" s="4">
        <v>0.09</v>
      </c>
      <c r="L51" s="4">
        <v>7.0000000000000007E-2</v>
      </c>
      <c r="M51" s="4">
        <v>0.08</v>
      </c>
      <c r="N51" s="4">
        <v>0.09</v>
      </c>
      <c r="O51" s="4">
        <v>0.04</v>
      </c>
      <c r="P51" s="4">
        <v>0.09</v>
      </c>
    </row>
    <row r="52" spans="1:16" x14ac:dyDescent="0.25">
      <c r="A52" t="s">
        <v>5</v>
      </c>
      <c r="B52">
        <v>0</v>
      </c>
      <c r="C52" s="4">
        <v>0</v>
      </c>
      <c r="D52" s="4">
        <v>0</v>
      </c>
      <c r="E52" s="4">
        <v>0.01</v>
      </c>
      <c r="F52" s="4">
        <v>0.01</v>
      </c>
      <c r="G52" s="4">
        <v>0.02</v>
      </c>
      <c r="H52" s="4">
        <v>0.02</v>
      </c>
      <c r="I52" s="4">
        <v>0.03</v>
      </c>
      <c r="J52" s="4">
        <v>0.03</v>
      </c>
      <c r="K52" s="4">
        <v>0.05</v>
      </c>
      <c r="L52" s="4">
        <v>0.05</v>
      </c>
      <c r="M52" s="4">
        <v>0.03</v>
      </c>
      <c r="N52" s="4">
        <v>0.04</v>
      </c>
      <c r="O52" s="4">
        <v>0.04</v>
      </c>
      <c r="P52" s="4">
        <v>0.01</v>
      </c>
    </row>
    <row r="53" spans="1:16" x14ac:dyDescent="0.25">
      <c r="A53" t="s">
        <v>10</v>
      </c>
      <c r="B53">
        <v>0</v>
      </c>
      <c r="C53" s="4">
        <v>0</v>
      </c>
      <c r="D53" s="4">
        <v>0</v>
      </c>
      <c r="E53" s="4">
        <v>0</v>
      </c>
      <c r="F53" s="4">
        <v>0</v>
      </c>
      <c r="G53" s="4">
        <v>0</v>
      </c>
      <c r="H53" s="4">
        <v>0</v>
      </c>
      <c r="I53" s="4">
        <v>0.01</v>
      </c>
      <c r="J53" s="4">
        <v>0.01</v>
      </c>
      <c r="K53" s="4">
        <v>0.04</v>
      </c>
      <c r="L53" s="4">
        <v>7.0000000000000007E-2</v>
      </c>
      <c r="M53" s="4">
        <v>0.09</v>
      </c>
      <c r="N53" s="4">
        <v>0.04</v>
      </c>
      <c r="O53" s="4">
        <v>0.05</v>
      </c>
      <c r="P53" s="4">
        <v>0.05</v>
      </c>
    </row>
    <row r="54" spans="1:16" x14ac:dyDescent="0.25">
      <c r="A54" t="s">
        <v>6</v>
      </c>
      <c r="B54">
        <v>0</v>
      </c>
      <c r="C54" s="4">
        <v>0</v>
      </c>
      <c r="D54" s="4">
        <v>0</v>
      </c>
      <c r="E54" s="4">
        <v>0</v>
      </c>
      <c r="F54" s="4">
        <v>0</v>
      </c>
      <c r="G54" s="4">
        <v>0</v>
      </c>
      <c r="H54" s="4">
        <v>0.02</v>
      </c>
      <c r="I54" s="4">
        <v>0.06</v>
      </c>
      <c r="J54" s="4">
        <v>0.04</v>
      </c>
      <c r="K54" s="4">
        <v>0.04</v>
      </c>
      <c r="L54" s="4">
        <v>0.02</v>
      </c>
      <c r="M54" s="4">
        <v>0</v>
      </c>
      <c r="N54" s="4">
        <v>0</v>
      </c>
      <c r="O54" s="4">
        <v>0</v>
      </c>
      <c r="P54" s="4">
        <v>0</v>
      </c>
    </row>
    <row r="55" spans="1:16" x14ac:dyDescent="0.25">
      <c r="A55" t="s">
        <v>7</v>
      </c>
      <c r="B55">
        <v>0</v>
      </c>
      <c r="C55" s="4">
        <v>0</v>
      </c>
      <c r="D55" s="4">
        <v>0</v>
      </c>
      <c r="E55" s="4">
        <v>0</v>
      </c>
      <c r="F55" s="4">
        <v>0</v>
      </c>
      <c r="G55" s="4">
        <v>0.01</v>
      </c>
      <c r="H55" s="4">
        <v>0</v>
      </c>
      <c r="I55" s="4">
        <v>0.01</v>
      </c>
      <c r="J55" s="4">
        <v>0.02</v>
      </c>
      <c r="K55" s="4">
        <v>0.02</v>
      </c>
      <c r="L55" s="4">
        <v>0.03</v>
      </c>
      <c r="M55" s="4">
        <v>0.05</v>
      </c>
      <c r="N55" s="4">
        <v>0.05</v>
      </c>
      <c r="O55" s="4">
        <v>0.05</v>
      </c>
      <c r="P55" s="4">
        <v>0.08</v>
      </c>
    </row>
    <row r="56" spans="1:16" x14ac:dyDescent="0.25">
      <c r="A56" t="s">
        <v>9</v>
      </c>
      <c r="B56">
        <v>0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4">
        <v>0</v>
      </c>
      <c r="K56" s="4">
        <v>0</v>
      </c>
      <c r="L56" s="4">
        <v>0</v>
      </c>
      <c r="M56" s="4">
        <v>0.04</v>
      </c>
      <c r="N56" s="4">
        <v>0.09</v>
      </c>
      <c r="O56" s="4">
        <v>0.09</v>
      </c>
      <c r="P56" s="4">
        <v>0.02</v>
      </c>
    </row>
    <row r="57" spans="1:16" x14ac:dyDescent="0.25">
      <c r="A57" t="s">
        <v>8</v>
      </c>
      <c r="B57">
        <v>0</v>
      </c>
      <c r="C57" s="4">
        <v>0</v>
      </c>
      <c r="D57" s="4">
        <v>0</v>
      </c>
      <c r="E57" s="4">
        <v>0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0</v>
      </c>
      <c r="L57" s="4">
        <v>0</v>
      </c>
      <c r="M57" s="4">
        <v>0</v>
      </c>
      <c r="N57" s="4">
        <v>0.08</v>
      </c>
      <c r="O57" s="4">
        <v>0.17</v>
      </c>
      <c r="P57" s="4">
        <v>0.28000000000000003</v>
      </c>
    </row>
    <row r="58" spans="1:16" x14ac:dyDescent="0.25">
      <c r="A58" t="s">
        <v>11</v>
      </c>
      <c r="B58">
        <v>0</v>
      </c>
      <c r="C58" s="4">
        <v>0</v>
      </c>
      <c r="D58" s="4">
        <v>0</v>
      </c>
      <c r="E58" s="4">
        <v>0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0</v>
      </c>
      <c r="L58" s="4">
        <v>0</v>
      </c>
      <c r="M58" s="4">
        <v>0</v>
      </c>
      <c r="N58" s="4">
        <v>0.01</v>
      </c>
      <c r="O58" s="4">
        <v>0.03</v>
      </c>
      <c r="P58" s="4">
        <v>0.04</v>
      </c>
    </row>
    <row r="59" spans="1:16" x14ac:dyDescent="0.25">
      <c r="A59" t="s">
        <v>19</v>
      </c>
      <c r="B59">
        <f>SUM(B47:B58)</f>
        <v>1</v>
      </c>
      <c r="C59">
        <f t="shared" ref="C59:P59" si="9">SUM(C47:C58)</f>
        <v>1</v>
      </c>
      <c r="D59">
        <f t="shared" si="9"/>
        <v>1</v>
      </c>
      <c r="E59">
        <f t="shared" si="9"/>
        <v>1</v>
      </c>
      <c r="F59">
        <f t="shared" si="9"/>
        <v>1</v>
      </c>
      <c r="G59">
        <f t="shared" si="9"/>
        <v>1</v>
      </c>
      <c r="H59">
        <f t="shared" si="9"/>
        <v>1</v>
      </c>
      <c r="I59">
        <f t="shared" si="9"/>
        <v>1.0000000000000002</v>
      </c>
      <c r="J59">
        <f t="shared" si="9"/>
        <v>1</v>
      </c>
      <c r="K59">
        <f t="shared" si="9"/>
        <v>1</v>
      </c>
      <c r="L59">
        <f t="shared" si="9"/>
        <v>1.0000000000000002</v>
      </c>
      <c r="M59">
        <f t="shared" si="9"/>
        <v>1</v>
      </c>
      <c r="N59">
        <f t="shared" si="9"/>
        <v>1</v>
      </c>
      <c r="O59">
        <f t="shared" si="9"/>
        <v>1.0000000000000002</v>
      </c>
      <c r="P59">
        <f t="shared" si="9"/>
        <v>1</v>
      </c>
    </row>
    <row r="62" spans="1:16" x14ac:dyDescent="0.25">
      <c r="A62" t="s">
        <v>18</v>
      </c>
      <c r="B62">
        <v>314</v>
      </c>
      <c r="C62">
        <v>27047</v>
      </c>
      <c r="D62">
        <v>43637</v>
      </c>
      <c r="E62">
        <v>1002449</v>
      </c>
      <c r="F62">
        <v>2161641</v>
      </c>
      <c r="G62">
        <v>2919024</v>
      </c>
      <c r="H62">
        <v>4033955</v>
      </c>
      <c r="I62">
        <v>5841863</v>
      </c>
      <c r="J62">
        <v>6507205</v>
      </c>
      <c r="K62">
        <v>7297064</v>
      </c>
      <c r="L62">
        <v>11558590</v>
      </c>
      <c r="M62">
        <v>16952564</v>
      </c>
      <c r="N62">
        <v>20028315</v>
      </c>
      <c r="O62">
        <v>22651390</v>
      </c>
      <c r="P62">
        <v>20519328</v>
      </c>
    </row>
    <row r="63" spans="1:16" x14ac:dyDescent="0.25">
      <c r="B63" s="3">
        <v>43831</v>
      </c>
      <c r="C63" s="3">
        <v>43862</v>
      </c>
      <c r="D63" s="3">
        <v>43891</v>
      </c>
      <c r="E63" s="3">
        <v>43922</v>
      </c>
      <c r="F63" s="3">
        <v>43952</v>
      </c>
      <c r="G63" s="3">
        <v>43983</v>
      </c>
      <c r="H63" s="3">
        <v>44013</v>
      </c>
      <c r="I63" s="3">
        <v>44044</v>
      </c>
      <c r="J63" s="3">
        <v>44075</v>
      </c>
      <c r="K63" s="3">
        <v>44105</v>
      </c>
      <c r="L63" s="3">
        <v>44136</v>
      </c>
      <c r="M63" s="3">
        <v>44166</v>
      </c>
      <c r="N63" s="3">
        <v>44197</v>
      </c>
      <c r="O63" s="3">
        <v>44228</v>
      </c>
      <c r="P63" s="3">
        <v>44256</v>
      </c>
    </row>
    <row r="64" spans="1:16" x14ac:dyDescent="0.25">
      <c r="A64" t="s">
        <v>0</v>
      </c>
      <c r="B64">
        <f>B47*B$62</f>
        <v>314</v>
      </c>
      <c r="C64">
        <f t="shared" ref="C64:P64" si="10">C47*C$62</f>
        <v>19203.37</v>
      </c>
      <c r="D64">
        <f t="shared" si="10"/>
        <v>20509.39</v>
      </c>
      <c r="E64">
        <f t="shared" si="10"/>
        <v>160391.84</v>
      </c>
      <c r="F64">
        <f t="shared" si="10"/>
        <v>172931.28</v>
      </c>
      <c r="G64">
        <f t="shared" si="10"/>
        <v>87570.72</v>
      </c>
      <c r="H64">
        <f t="shared" si="10"/>
        <v>121018.65</v>
      </c>
      <c r="I64">
        <f t="shared" si="10"/>
        <v>116837.26000000001</v>
      </c>
      <c r="J64">
        <f t="shared" si="10"/>
        <v>130144.1</v>
      </c>
      <c r="K64">
        <f t="shared" si="10"/>
        <v>72970.64</v>
      </c>
      <c r="L64">
        <f t="shared" si="10"/>
        <v>115585.90000000001</v>
      </c>
      <c r="M64">
        <f t="shared" si="10"/>
        <v>0</v>
      </c>
      <c r="N64">
        <f t="shared" si="10"/>
        <v>0</v>
      </c>
      <c r="O64">
        <f t="shared" si="10"/>
        <v>0</v>
      </c>
      <c r="P64">
        <f t="shared" si="10"/>
        <v>0</v>
      </c>
    </row>
    <row r="65" spans="1:16" x14ac:dyDescent="0.25">
      <c r="A65" t="s">
        <v>1</v>
      </c>
      <c r="B65">
        <f t="shared" ref="B65:P65" si="11">B48*B$62</f>
        <v>0</v>
      </c>
      <c r="C65">
        <f t="shared" si="11"/>
        <v>7302.6900000000005</v>
      </c>
      <c r="D65">
        <f t="shared" si="11"/>
        <v>4363.7</v>
      </c>
      <c r="E65">
        <f t="shared" si="11"/>
        <v>90220.41</v>
      </c>
      <c r="F65">
        <f t="shared" si="11"/>
        <v>151314.87000000002</v>
      </c>
      <c r="G65">
        <f t="shared" si="11"/>
        <v>116760.96000000001</v>
      </c>
      <c r="H65">
        <f t="shared" si="11"/>
        <v>80679.100000000006</v>
      </c>
      <c r="I65">
        <f t="shared" si="11"/>
        <v>116837.26000000001</v>
      </c>
      <c r="J65">
        <f t="shared" si="11"/>
        <v>130144.1</v>
      </c>
      <c r="K65">
        <f t="shared" si="11"/>
        <v>72970.64</v>
      </c>
      <c r="L65">
        <f t="shared" si="11"/>
        <v>0</v>
      </c>
      <c r="M65">
        <f t="shared" si="11"/>
        <v>0</v>
      </c>
      <c r="N65">
        <f t="shared" si="11"/>
        <v>600849.44999999995</v>
      </c>
      <c r="O65">
        <f t="shared" si="11"/>
        <v>226513.9</v>
      </c>
      <c r="P65">
        <f t="shared" si="11"/>
        <v>205193.28</v>
      </c>
    </row>
    <row r="66" spans="1:16" x14ac:dyDescent="0.25">
      <c r="A66" t="s">
        <v>2</v>
      </c>
      <c r="B66">
        <f t="shared" ref="B66:P66" si="12">B49*B$62</f>
        <v>0</v>
      </c>
      <c r="C66">
        <f t="shared" si="12"/>
        <v>540.94000000000005</v>
      </c>
      <c r="D66">
        <f t="shared" si="12"/>
        <v>9163.77</v>
      </c>
      <c r="E66">
        <f t="shared" si="12"/>
        <v>380930.62</v>
      </c>
      <c r="F66">
        <f t="shared" si="12"/>
        <v>951122.04</v>
      </c>
      <c r="G66">
        <f t="shared" si="12"/>
        <v>1196799.8399999999</v>
      </c>
      <c r="H66">
        <f t="shared" si="12"/>
        <v>1694261.0999999999</v>
      </c>
      <c r="I66">
        <f t="shared" si="12"/>
        <v>1986233.4200000002</v>
      </c>
      <c r="J66">
        <f t="shared" si="12"/>
        <v>2147377.65</v>
      </c>
      <c r="K66">
        <f t="shared" si="12"/>
        <v>2116148.56</v>
      </c>
      <c r="L66">
        <f t="shared" si="12"/>
        <v>3698748.8000000003</v>
      </c>
      <c r="M66">
        <f t="shared" si="12"/>
        <v>5594346.1200000001</v>
      </c>
      <c r="N66">
        <f t="shared" si="12"/>
        <v>5607928.2000000002</v>
      </c>
      <c r="O66">
        <f t="shared" si="12"/>
        <v>5889361.4000000004</v>
      </c>
      <c r="P66">
        <f t="shared" si="12"/>
        <v>4309058.88</v>
      </c>
    </row>
    <row r="67" spans="1:16" x14ac:dyDescent="0.25">
      <c r="A67" t="s">
        <v>3</v>
      </c>
      <c r="B67">
        <f t="shared" ref="B67:P67" si="13">B50*B$62</f>
        <v>0</v>
      </c>
      <c r="C67">
        <f t="shared" si="13"/>
        <v>0</v>
      </c>
      <c r="D67">
        <f t="shared" si="13"/>
        <v>7854.66</v>
      </c>
      <c r="E67">
        <f t="shared" si="13"/>
        <v>210514.28999999998</v>
      </c>
      <c r="F67">
        <f t="shared" si="13"/>
        <v>518793.83999999997</v>
      </c>
      <c r="G67">
        <f t="shared" si="13"/>
        <v>1050848.6399999999</v>
      </c>
      <c r="H67">
        <f t="shared" si="13"/>
        <v>1532902.9</v>
      </c>
      <c r="I67">
        <f t="shared" si="13"/>
        <v>2570419.7200000002</v>
      </c>
      <c r="J67">
        <f t="shared" si="13"/>
        <v>2863170.2</v>
      </c>
      <c r="K67">
        <f t="shared" si="13"/>
        <v>3283678.8000000003</v>
      </c>
      <c r="L67">
        <f t="shared" si="13"/>
        <v>4970193.7</v>
      </c>
      <c r="M67">
        <f t="shared" si="13"/>
        <v>6441974.3200000003</v>
      </c>
      <c r="N67">
        <f t="shared" si="13"/>
        <v>5808211.3499999996</v>
      </c>
      <c r="O67">
        <f t="shared" si="13"/>
        <v>5889361.4000000004</v>
      </c>
      <c r="P67">
        <f t="shared" si="13"/>
        <v>4309058.88</v>
      </c>
    </row>
    <row r="68" spans="1:16" x14ac:dyDescent="0.25">
      <c r="A68" t="s">
        <v>4</v>
      </c>
      <c r="B68">
        <f t="shared" ref="B68:P68" si="14">B51*B$62</f>
        <v>0</v>
      </c>
      <c r="C68">
        <f t="shared" si="14"/>
        <v>0</v>
      </c>
      <c r="D68">
        <f t="shared" si="14"/>
        <v>1745.48</v>
      </c>
      <c r="E68">
        <f t="shared" si="14"/>
        <v>150367.35</v>
      </c>
      <c r="F68">
        <f t="shared" si="14"/>
        <v>345862.56</v>
      </c>
      <c r="G68">
        <f t="shared" si="14"/>
        <v>379473.12</v>
      </c>
      <c r="H68">
        <f t="shared" si="14"/>
        <v>443735.05</v>
      </c>
      <c r="I68">
        <f t="shared" si="14"/>
        <v>408930.41000000003</v>
      </c>
      <c r="J68">
        <f t="shared" si="14"/>
        <v>585648.44999999995</v>
      </c>
      <c r="K68">
        <f t="shared" si="14"/>
        <v>656735.76</v>
      </c>
      <c r="L68">
        <f t="shared" si="14"/>
        <v>809101.3</v>
      </c>
      <c r="M68">
        <f t="shared" si="14"/>
        <v>1356205.12</v>
      </c>
      <c r="N68">
        <f t="shared" si="14"/>
        <v>1802548.3499999999</v>
      </c>
      <c r="O68">
        <f t="shared" si="14"/>
        <v>906055.6</v>
      </c>
      <c r="P68">
        <f t="shared" si="14"/>
        <v>1846739.52</v>
      </c>
    </row>
    <row r="69" spans="1:16" x14ac:dyDescent="0.25">
      <c r="A69" t="s">
        <v>5</v>
      </c>
      <c r="B69">
        <f t="shared" ref="B69:P69" si="15">B52*B$62</f>
        <v>0</v>
      </c>
      <c r="C69">
        <f t="shared" si="15"/>
        <v>0</v>
      </c>
      <c r="D69">
        <f t="shared" si="15"/>
        <v>0</v>
      </c>
      <c r="E69">
        <f t="shared" si="15"/>
        <v>10024.49</v>
      </c>
      <c r="F69">
        <f t="shared" si="15"/>
        <v>21616.41</v>
      </c>
      <c r="G69">
        <f t="shared" si="15"/>
        <v>58380.480000000003</v>
      </c>
      <c r="H69">
        <f t="shared" si="15"/>
        <v>80679.100000000006</v>
      </c>
      <c r="I69">
        <f t="shared" si="15"/>
        <v>175255.88999999998</v>
      </c>
      <c r="J69">
        <f t="shared" si="15"/>
        <v>195216.15</v>
      </c>
      <c r="K69">
        <f t="shared" si="15"/>
        <v>364853.2</v>
      </c>
      <c r="L69">
        <f t="shared" si="15"/>
        <v>577929.5</v>
      </c>
      <c r="M69">
        <f t="shared" si="15"/>
        <v>508576.92</v>
      </c>
      <c r="N69">
        <f t="shared" si="15"/>
        <v>801132.6</v>
      </c>
      <c r="O69">
        <f t="shared" si="15"/>
        <v>906055.6</v>
      </c>
      <c r="P69">
        <f t="shared" si="15"/>
        <v>205193.28</v>
      </c>
    </row>
    <row r="70" spans="1:16" x14ac:dyDescent="0.25">
      <c r="A70" t="s">
        <v>10</v>
      </c>
      <c r="B70">
        <f t="shared" ref="B70:P70" si="16">B53*B$62</f>
        <v>0</v>
      </c>
      <c r="C70">
        <f t="shared" si="16"/>
        <v>0</v>
      </c>
      <c r="D70">
        <f t="shared" si="16"/>
        <v>0</v>
      </c>
      <c r="E70">
        <f t="shared" si="16"/>
        <v>0</v>
      </c>
      <c r="F70">
        <f t="shared" si="16"/>
        <v>0</v>
      </c>
      <c r="G70">
        <f t="shared" si="16"/>
        <v>0</v>
      </c>
      <c r="H70">
        <f t="shared" si="16"/>
        <v>0</v>
      </c>
      <c r="I70">
        <f t="shared" si="16"/>
        <v>58418.630000000005</v>
      </c>
      <c r="J70">
        <f t="shared" si="16"/>
        <v>65072.05</v>
      </c>
      <c r="K70">
        <f t="shared" si="16"/>
        <v>291882.56</v>
      </c>
      <c r="L70">
        <f t="shared" si="16"/>
        <v>809101.3</v>
      </c>
      <c r="M70">
        <f t="shared" si="16"/>
        <v>1525730.76</v>
      </c>
      <c r="N70">
        <f t="shared" si="16"/>
        <v>801132.6</v>
      </c>
      <c r="O70">
        <f t="shared" si="16"/>
        <v>1132569.5</v>
      </c>
      <c r="P70">
        <f t="shared" si="16"/>
        <v>1025966.4</v>
      </c>
    </row>
    <row r="71" spans="1:16" x14ac:dyDescent="0.25">
      <c r="A71" t="s">
        <v>6</v>
      </c>
      <c r="B71">
        <f t="shared" ref="B71:P71" si="17">B54*B$62</f>
        <v>0</v>
      </c>
      <c r="C71">
        <f t="shared" si="17"/>
        <v>0</v>
      </c>
      <c r="D71">
        <f t="shared" si="17"/>
        <v>0</v>
      </c>
      <c r="E71">
        <f t="shared" si="17"/>
        <v>0</v>
      </c>
      <c r="F71">
        <f t="shared" si="17"/>
        <v>0</v>
      </c>
      <c r="G71">
        <f t="shared" si="17"/>
        <v>0</v>
      </c>
      <c r="H71">
        <f t="shared" si="17"/>
        <v>80679.100000000006</v>
      </c>
      <c r="I71">
        <f t="shared" si="17"/>
        <v>350511.77999999997</v>
      </c>
      <c r="J71">
        <f t="shared" si="17"/>
        <v>260288.2</v>
      </c>
      <c r="K71">
        <f t="shared" si="17"/>
        <v>291882.56</v>
      </c>
      <c r="L71">
        <f t="shared" si="17"/>
        <v>231171.80000000002</v>
      </c>
      <c r="M71">
        <f t="shared" si="17"/>
        <v>0</v>
      </c>
      <c r="N71">
        <f t="shared" si="17"/>
        <v>0</v>
      </c>
      <c r="O71">
        <f t="shared" si="17"/>
        <v>0</v>
      </c>
      <c r="P71">
        <f t="shared" si="17"/>
        <v>0</v>
      </c>
    </row>
    <row r="72" spans="1:16" x14ac:dyDescent="0.25">
      <c r="A72" t="s">
        <v>7</v>
      </c>
      <c r="B72">
        <f t="shared" ref="B72:P72" si="18">B55*B$62</f>
        <v>0</v>
      </c>
      <c r="C72">
        <f t="shared" si="18"/>
        <v>0</v>
      </c>
      <c r="D72">
        <f t="shared" si="18"/>
        <v>0</v>
      </c>
      <c r="E72">
        <f t="shared" si="18"/>
        <v>0</v>
      </c>
      <c r="F72">
        <f t="shared" si="18"/>
        <v>0</v>
      </c>
      <c r="G72">
        <f t="shared" si="18"/>
        <v>29190.240000000002</v>
      </c>
      <c r="H72">
        <f t="shared" si="18"/>
        <v>0</v>
      </c>
      <c r="I72">
        <f t="shared" si="18"/>
        <v>58418.630000000005</v>
      </c>
      <c r="J72">
        <f t="shared" si="18"/>
        <v>130144.1</v>
      </c>
      <c r="K72">
        <f t="shared" si="18"/>
        <v>145941.28</v>
      </c>
      <c r="L72">
        <f t="shared" si="18"/>
        <v>346757.7</v>
      </c>
      <c r="M72">
        <f t="shared" si="18"/>
        <v>847628.20000000007</v>
      </c>
      <c r="N72">
        <f t="shared" si="18"/>
        <v>1001415.75</v>
      </c>
      <c r="O72">
        <f t="shared" si="18"/>
        <v>1132569.5</v>
      </c>
      <c r="P72">
        <f t="shared" si="18"/>
        <v>1641546.24</v>
      </c>
    </row>
    <row r="73" spans="1:16" x14ac:dyDescent="0.25">
      <c r="A73" t="s">
        <v>9</v>
      </c>
      <c r="B73">
        <f t="shared" ref="B73:P73" si="19">B56*B$62</f>
        <v>0</v>
      </c>
      <c r="C73">
        <f t="shared" si="19"/>
        <v>0</v>
      </c>
      <c r="D73">
        <f t="shared" si="19"/>
        <v>0</v>
      </c>
      <c r="E73">
        <f t="shared" si="19"/>
        <v>0</v>
      </c>
      <c r="F73">
        <f t="shared" si="19"/>
        <v>0</v>
      </c>
      <c r="G73">
        <f t="shared" si="19"/>
        <v>0</v>
      </c>
      <c r="H73">
        <f t="shared" si="19"/>
        <v>0</v>
      </c>
      <c r="I73">
        <f t="shared" si="19"/>
        <v>0</v>
      </c>
      <c r="J73">
        <f t="shared" si="19"/>
        <v>0</v>
      </c>
      <c r="K73">
        <f t="shared" si="19"/>
        <v>0</v>
      </c>
      <c r="L73">
        <f t="shared" si="19"/>
        <v>0</v>
      </c>
      <c r="M73">
        <f t="shared" si="19"/>
        <v>678102.56</v>
      </c>
      <c r="N73">
        <f t="shared" si="19"/>
        <v>1802548.3499999999</v>
      </c>
      <c r="O73">
        <f t="shared" si="19"/>
        <v>2038625.0999999999</v>
      </c>
      <c r="P73">
        <f t="shared" si="19"/>
        <v>410386.56</v>
      </c>
    </row>
    <row r="74" spans="1:16" x14ac:dyDescent="0.25">
      <c r="A74" t="s">
        <v>8</v>
      </c>
      <c r="B74">
        <f t="shared" ref="B74:P74" si="20">B57*B$62</f>
        <v>0</v>
      </c>
      <c r="C74">
        <f t="shared" si="20"/>
        <v>0</v>
      </c>
      <c r="D74">
        <f t="shared" si="20"/>
        <v>0</v>
      </c>
      <c r="E74">
        <f t="shared" si="20"/>
        <v>0</v>
      </c>
      <c r="F74">
        <f t="shared" si="20"/>
        <v>0</v>
      </c>
      <c r="G74">
        <f t="shared" si="20"/>
        <v>0</v>
      </c>
      <c r="H74">
        <f t="shared" si="20"/>
        <v>0</v>
      </c>
      <c r="I74">
        <f t="shared" si="20"/>
        <v>0</v>
      </c>
      <c r="J74">
        <f t="shared" si="20"/>
        <v>0</v>
      </c>
      <c r="K74">
        <f t="shared" si="20"/>
        <v>0</v>
      </c>
      <c r="L74">
        <f t="shared" si="20"/>
        <v>0</v>
      </c>
      <c r="M74">
        <f t="shared" si="20"/>
        <v>0</v>
      </c>
      <c r="N74">
        <f t="shared" si="20"/>
        <v>1602265.2</v>
      </c>
      <c r="O74">
        <f t="shared" si="20"/>
        <v>3850736.3000000003</v>
      </c>
      <c r="P74">
        <f t="shared" si="20"/>
        <v>5745411.8400000008</v>
      </c>
    </row>
    <row r="75" spans="1:16" x14ac:dyDescent="0.25">
      <c r="A75" t="s">
        <v>11</v>
      </c>
      <c r="B75">
        <f t="shared" ref="B75:P75" si="21">B58*B$62</f>
        <v>0</v>
      </c>
      <c r="C75">
        <f t="shared" si="21"/>
        <v>0</v>
      </c>
      <c r="D75">
        <f t="shared" si="21"/>
        <v>0</v>
      </c>
      <c r="E75">
        <f t="shared" si="21"/>
        <v>0</v>
      </c>
      <c r="F75">
        <f t="shared" si="21"/>
        <v>0</v>
      </c>
      <c r="G75">
        <f t="shared" si="21"/>
        <v>0</v>
      </c>
      <c r="H75">
        <f t="shared" si="21"/>
        <v>0</v>
      </c>
      <c r="I75">
        <f t="shared" si="21"/>
        <v>0</v>
      </c>
      <c r="J75">
        <f t="shared" si="21"/>
        <v>0</v>
      </c>
      <c r="K75">
        <f t="shared" si="21"/>
        <v>0</v>
      </c>
      <c r="L75">
        <f t="shared" si="21"/>
        <v>0</v>
      </c>
      <c r="M75">
        <f t="shared" si="21"/>
        <v>0</v>
      </c>
      <c r="N75">
        <f t="shared" si="21"/>
        <v>200283.15</v>
      </c>
      <c r="O75">
        <f t="shared" si="21"/>
        <v>679541.7</v>
      </c>
      <c r="P75">
        <f t="shared" si="21"/>
        <v>820773.12</v>
      </c>
    </row>
    <row r="76" spans="1:16" x14ac:dyDescent="0.25">
      <c r="A76" t="s">
        <v>19</v>
      </c>
      <c r="B76">
        <f>SUM(B64:B75)</f>
        <v>314</v>
      </c>
      <c r="C76">
        <f t="shared" ref="C76:P76" si="22">SUM(C64:C75)</f>
        <v>27046.999999999996</v>
      </c>
      <c r="D76">
        <f t="shared" si="22"/>
        <v>43637.000000000007</v>
      </c>
      <c r="E76">
        <f t="shared" si="22"/>
        <v>1002448.9999999999</v>
      </c>
      <c r="F76">
        <f t="shared" si="22"/>
        <v>2161641</v>
      </c>
      <c r="G76">
        <f t="shared" si="22"/>
        <v>2919024</v>
      </c>
      <c r="H76">
        <f t="shared" si="22"/>
        <v>4033955</v>
      </c>
      <c r="I76">
        <f t="shared" si="22"/>
        <v>5841863</v>
      </c>
      <c r="J76">
        <f t="shared" si="22"/>
        <v>6507205.0000000009</v>
      </c>
      <c r="K76">
        <f t="shared" si="22"/>
        <v>7297064</v>
      </c>
      <c r="L76">
        <f t="shared" si="22"/>
        <v>11558590.000000002</v>
      </c>
      <c r="M76">
        <f t="shared" si="22"/>
        <v>16952564</v>
      </c>
      <c r="N76">
        <f t="shared" si="22"/>
        <v>20028314.999999996</v>
      </c>
      <c r="O76">
        <f t="shared" si="22"/>
        <v>22651390</v>
      </c>
      <c r="P76">
        <f t="shared" si="22"/>
        <v>20519328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Douhgnut</vt:lpstr>
      <vt:lpstr>Separate Pies</vt:lpstr>
      <vt:lpstr>Stacked bar Total 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2021-03-16T15:34:29Z</dcterms:created>
  <dcterms:modified xsi:type="dcterms:W3CDTF">2021-03-21T13:43:24Z</dcterms:modified>
</cp:coreProperties>
</file>