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010"/>
  <workbookPr/>
  <mc:AlternateContent xmlns:mc="http://schemas.openxmlformats.org/markup-compatibility/2006">
    <mc:Choice Requires="x15">
      <x15ac:absPath xmlns:x15ac="http://schemas.microsoft.com/office/spreadsheetml/2010/11/ac" url="D:\TempUserProfiles\NetworkService\AppData\OICE_16_974FA576_32C1D314_612\"/>
    </mc:Choice>
  </mc:AlternateContent>
  <xr:revisionPtr revIDLastSave="0" documentId="8_{70E2E234-1BD4-490C-8C02-3131AC4C19B9}" xr6:coauthVersionLast="44" xr6:coauthVersionMax="44" xr10:uidLastSave="{00000000-0000-0000-0000-000000000000}"/>
  <bookViews>
    <workbookView xWindow="-120" yWindow="-120" windowWidth="15600" windowHeight="11760" xr2:uid="{00000000-000D-0000-FFFF-FFFF00000000}"/>
  </bookViews>
  <sheets>
    <sheet name="Sheet1" sheetId="1" r:id="rId1"/>
  </sheets>
  <calcPr calcId="191028"/>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P21" i="1" l="1"/>
  <c r="W15" i="1" l="1"/>
  <c r="W16" i="1"/>
  <c r="W17" i="1"/>
  <c r="W18" i="1"/>
  <c r="W19" i="1"/>
  <c r="W20" i="1"/>
  <c r="W21" i="1"/>
  <c r="W22" i="1"/>
  <c r="W23" i="1"/>
  <c r="W24" i="1"/>
  <c r="W14" i="1"/>
  <c r="P15" i="1"/>
  <c r="P16" i="1"/>
  <c r="P17" i="1"/>
  <c r="P18" i="1"/>
  <c r="P19" i="1"/>
  <c r="P20" i="1"/>
  <c r="P22" i="1"/>
  <c r="P23" i="1"/>
  <c r="P24" i="1"/>
  <c r="P14" i="1"/>
  <c r="O9" i="1"/>
  <c r="N11" i="1"/>
  <c r="N12" i="1"/>
  <c r="N13" i="1"/>
  <c r="N14" i="1"/>
  <c r="N15" i="1"/>
  <c r="N16" i="1"/>
  <c r="N17" i="1"/>
  <c r="N18" i="1"/>
  <c r="N19" i="1"/>
  <c r="N20" i="1"/>
  <c r="N10" i="1"/>
  <c r="R9" i="1"/>
  <c r="T8" i="1"/>
  <c r="O10" i="1"/>
  <c r="O11" i="1"/>
  <c r="O12" i="1"/>
  <c r="O13" i="1"/>
  <c r="O14" i="1"/>
  <c r="O15" i="1"/>
  <c r="O16" i="1"/>
  <c r="O17" i="1"/>
  <c r="O18" i="1"/>
  <c r="O19" i="1"/>
  <c r="O20" i="1"/>
  <c r="N9" i="1"/>
  <c r="L10" i="1"/>
  <c r="L9" i="1"/>
  <c r="S9" i="1" l="1"/>
  <c r="M9" i="1"/>
  <c r="K10" i="1"/>
  <c r="M10" i="1" s="1"/>
  <c r="K11" i="1"/>
  <c r="L11" i="1" s="1"/>
  <c r="M8" i="1"/>
  <c r="K9" i="1"/>
  <c r="T9" i="1" l="1"/>
  <c r="U9" i="1" s="1"/>
  <c r="V9" i="1" s="1"/>
  <c r="R10" i="1"/>
  <c r="K12" i="1"/>
  <c r="L12" i="1" s="1"/>
  <c r="M11" i="1"/>
  <c r="S10" i="1" l="1"/>
  <c r="T10" i="1" s="1"/>
  <c r="U10" i="1" s="1"/>
  <c r="V10" i="1" s="1"/>
  <c r="R11" i="1"/>
  <c r="K13" i="1"/>
  <c r="L13" i="1" s="1"/>
  <c r="M12" i="1"/>
  <c r="S11" i="1" l="1"/>
  <c r="T11" i="1"/>
  <c r="U11" i="1" s="1"/>
  <c r="V11" i="1" s="1"/>
  <c r="R12" i="1"/>
  <c r="K14" i="1"/>
  <c r="L14" i="1" s="1"/>
  <c r="M13" i="1"/>
  <c r="S12" i="1" l="1"/>
  <c r="T12" i="1"/>
  <c r="U12" i="1" s="1"/>
  <c r="V12" i="1" s="1"/>
  <c r="R13" i="1"/>
  <c r="K15" i="1"/>
  <c r="L15" i="1" s="1"/>
  <c r="M14" i="1"/>
  <c r="S13" i="1" l="1"/>
  <c r="T13" i="1"/>
  <c r="U13" i="1" s="1"/>
  <c r="V13" i="1" s="1"/>
  <c r="R14" i="1"/>
  <c r="K16" i="1"/>
  <c r="L16" i="1" s="1"/>
  <c r="M15" i="1"/>
  <c r="S14" i="1" l="1"/>
  <c r="T14" i="1"/>
  <c r="U14" i="1" s="1"/>
  <c r="V14" i="1" s="1"/>
  <c r="R15" i="1"/>
  <c r="K17" i="1"/>
  <c r="L17" i="1" s="1"/>
  <c r="M16" i="1"/>
  <c r="S15" i="1" l="1"/>
  <c r="T15" i="1"/>
  <c r="U15" i="1" s="1"/>
  <c r="V15" i="1" s="1"/>
  <c r="R16" i="1"/>
  <c r="K18" i="1"/>
  <c r="L18" i="1" s="1"/>
  <c r="M17" i="1"/>
  <c r="S16" i="1" l="1"/>
  <c r="T16" i="1"/>
  <c r="U16" i="1" s="1"/>
  <c r="V16" i="1" s="1"/>
  <c r="R17" i="1"/>
  <c r="K19" i="1"/>
  <c r="L19" i="1" s="1"/>
  <c r="M18" i="1"/>
  <c r="S17" i="1" l="1"/>
  <c r="T17" i="1"/>
  <c r="U17" i="1" s="1"/>
  <c r="V17" i="1" s="1"/>
  <c r="R18" i="1"/>
  <c r="K20" i="1"/>
  <c r="L20" i="1" s="1"/>
  <c r="M19" i="1"/>
  <c r="S18" i="1" l="1"/>
  <c r="T18" i="1"/>
  <c r="U18" i="1" s="1"/>
  <c r="V18" i="1" s="1"/>
  <c r="R19" i="1"/>
  <c r="K21" i="1"/>
  <c r="M20" i="1"/>
  <c r="L21" i="1" l="1"/>
  <c r="P25" i="1"/>
  <c r="S19" i="1"/>
  <c r="T19" i="1"/>
  <c r="U19" i="1" s="1"/>
  <c r="V19" i="1" s="1"/>
  <c r="R20" i="1"/>
  <c r="K22" i="1"/>
  <c r="M21" i="1"/>
  <c r="N21" i="1" s="1"/>
  <c r="O21" i="1" s="1"/>
  <c r="L22" i="1" l="1"/>
  <c r="P26" i="1"/>
  <c r="S20" i="1"/>
  <c r="T20" i="1"/>
  <c r="U20" i="1" s="1"/>
  <c r="V20" i="1" s="1"/>
  <c r="R21" i="1"/>
  <c r="K23" i="1"/>
  <c r="M22" i="1"/>
  <c r="N22" i="1" s="1"/>
  <c r="O22" i="1" s="1"/>
  <c r="L23" i="1" l="1"/>
  <c r="P27" i="1"/>
  <c r="S21" i="1"/>
  <c r="W25" i="1" s="1"/>
  <c r="T21" i="1"/>
  <c r="U21" i="1" s="1"/>
  <c r="V21" i="1" s="1"/>
  <c r="R22" i="1"/>
  <c r="K24" i="1"/>
  <c r="M23" i="1"/>
  <c r="N23" i="1" s="1"/>
  <c r="O23" i="1" s="1"/>
  <c r="L24" i="1" l="1"/>
  <c r="P28" i="1"/>
  <c r="S22" i="1"/>
  <c r="W26" i="1" s="1"/>
  <c r="T22" i="1"/>
  <c r="U22" i="1" s="1"/>
  <c r="V22" i="1" s="1"/>
  <c r="R23" i="1"/>
  <c r="K25" i="1"/>
  <c r="M24" i="1"/>
  <c r="N24" i="1" s="1"/>
  <c r="O24" i="1" s="1"/>
  <c r="L25" i="1" l="1"/>
  <c r="P29" i="1"/>
  <c r="S23" i="1"/>
  <c r="W27" i="1" s="1"/>
  <c r="T23" i="1"/>
  <c r="U23" i="1" s="1"/>
  <c r="V23" i="1" s="1"/>
  <c r="R24" i="1"/>
  <c r="K26" i="1"/>
  <c r="M25" i="1"/>
  <c r="N25" i="1" s="1"/>
  <c r="O25" i="1" s="1"/>
  <c r="L26" i="1" l="1"/>
  <c r="P30" i="1"/>
  <c r="S24" i="1"/>
  <c r="W28" i="1" s="1"/>
  <c r="T24" i="1"/>
  <c r="U24" i="1" s="1"/>
  <c r="V24" i="1" s="1"/>
  <c r="R25" i="1"/>
  <c r="K27" i="1"/>
  <c r="M26" i="1"/>
  <c r="N26" i="1" s="1"/>
  <c r="O26" i="1" s="1"/>
  <c r="L27" i="1" l="1"/>
  <c r="P31" i="1"/>
  <c r="S25" i="1"/>
  <c r="W29" i="1" s="1"/>
  <c r="T25" i="1"/>
  <c r="U25" i="1" s="1"/>
  <c r="V25" i="1" s="1"/>
  <c r="R26" i="1"/>
  <c r="K28" i="1"/>
  <c r="M27" i="1"/>
  <c r="N27" i="1" s="1"/>
  <c r="O27" i="1" s="1"/>
  <c r="L28" i="1" l="1"/>
  <c r="P32" i="1"/>
  <c r="S26" i="1"/>
  <c r="W30" i="1" s="1"/>
  <c r="T26" i="1"/>
  <c r="U26" i="1" s="1"/>
  <c r="V26" i="1" s="1"/>
  <c r="R27" i="1"/>
  <c r="K29" i="1"/>
  <c r="M28" i="1"/>
  <c r="N28" i="1" s="1"/>
  <c r="O28" i="1" s="1"/>
  <c r="L29" i="1" l="1"/>
  <c r="P33" i="1"/>
  <c r="S27" i="1"/>
  <c r="W31" i="1" s="1"/>
  <c r="T27" i="1"/>
  <c r="U27" i="1" s="1"/>
  <c r="V27" i="1" s="1"/>
  <c r="R28" i="1"/>
  <c r="K30" i="1"/>
  <c r="M29" i="1"/>
  <c r="N29" i="1" s="1"/>
  <c r="O29" i="1" s="1"/>
  <c r="L30" i="1" l="1"/>
  <c r="P34" i="1"/>
  <c r="S28" i="1"/>
  <c r="W32" i="1" s="1"/>
  <c r="T28" i="1"/>
  <c r="U28" i="1" s="1"/>
  <c r="V28" i="1" s="1"/>
  <c r="R29" i="1"/>
  <c r="K31" i="1"/>
  <c r="M30" i="1"/>
  <c r="N30" i="1" s="1"/>
  <c r="O30" i="1" s="1"/>
  <c r="L31" i="1" l="1"/>
  <c r="P35" i="1"/>
  <c r="S29" i="1"/>
  <c r="W33" i="1" s="1"/>
  <c r="T29" i="1"/>
  <c r="U29" i="1" s="1"/>
  <c r="V29" i="1" s="1"/>
  <c r="R30" i="1"/>
  <c r="K32" i="1"/>
  <c r="M31" i="1"/>
  <c r="N31" i="1" s="1"/>
  <c r="O31" i="1" s="1"/>
  <c r="L32" i="1" l="1"/>
  <c r="P36" i="1"/>
  <c r="S30" i="1"/>
  <c r="W34" i="1" s="1"/>
  <c r="T30" i="1"/>
  <c r="U30" i="1" s="1"/>
  <c r="V30" i="1" s="1"/>
  <c r="R31" i="1"/>
  <c r="K33" i="1"/>
  <c r="M32" i="1"/>
  <c r="N32" i="1" s="1"/>
  <c r="O32" i="1" s="1"/>
  <c r="L33" i="1" l="1"/>
  <c r="P37" i="1"/>
  <c r="S31" i="1"/>
  <c r="W35" i="1" s="1"/>
  <c r="T31" i="1"/>
  <c r="U31" i="1" s="1"/>
  <c r="V31" i="1" s="1"/>
  <c r="R32" i="1"/>
  <c r="K34" i="1"/>
  <c r="M33" i="1"/>
  <c r="N33" i="1" s="1"/>
  <c r="O33" i="1" s="1"/>
  <c r="L34" i="1" l="1"/>
  <c r="P38" i="1"/>
  <c r="S32" i="1"/>
  <c r="W36" i="1" s="1"/>
  <c r="T32" i="1"/>
  <c r="U32" i="1" s="1"/>
  <c r="V32" i="1" s="1"/>
  <c r="R33" i="1"/>
  <c r="K35" i="1"/>
  <c r="M34" i="1"/>
  <c r="N34" i="1" s="1"/>
  <c r="O34" i="1" s="1"/>
  <c r="L35" i="1" l="1"/>
  <c r="P39" i="1"/>
  <c r="S33" i="1"/>
  <c r="W37" i="1" s="1"/>
  <c r="T33" i="1"/>
  <c r="U33" i="1" s="1"/>
  <c r="V33" i="1" s="1"/>
  <c r="R34" i="1"/>
  <c r="K36" i="1"/>
  <c r="M35" i="1"/>
  <c r="N35" i="1" s="1"/>
  <c r="O35" i="1" s="1"/>
  <c r="L36" i="1" l="1"/>
  <c r="P40" i="1"/>
  <c r="S34" i="1"/>
  <c r="W38" i="1" s="1"/>
  <c r="T34" i="1"/>
  <c r="U34" i="1" s="1"/>
  <c r="V34" i="1" s="1"/>
  <c r="R35" i="1"/>
  <c r="K37" i="1"/>
  <c r="M36" i="1"/>
  <c r="N36" i="1" s="1"/>
  <c r="O36" i="1" s="1"/>
  <c r="L37" i="1" l="1"/>
  <c r="P41" i="1"/>
  <c r="S35" i="1"/>
  <c r="W39" i="1" s="1"/>
  <c r="T35" i="1"/>
  <c r="U35" i="1" s="1"/>
  <c r="V35" i="1" s="1"/>
  <c r="R36" i="1"/>
  <c r="K38" i="1"/>
  <c r="M37" i="1"/>
  <c r="N37" i="1" s="1"/>
  <c r="O37" i="1" s="1"/>
  <c r="L38" i="1" l="1"/>
  <c r="P42" i="1"/>
  <c r="S36" i="1"/>
  <c r="W40" i="1" s="1"/>
  <c r="T36" i="1"/>
  <c r="U36" i="1" s="1"/>
  <c r="V36" i="1" s="1"/>
  <c r="R37" i="1"/>
  <c r="K39" i="1"/>
  <c r="M38" i="1"/>
  <c r="N38" i="1" s="1"/>
  <c r="O38" i="1" s="1"/>
  <c r="L39" i="1" l="1"/>
  <c r="P43" i="1"/>
  <c r="S37" i="1"/>
  <c r="W41" i="1" s="1"/>
  <c r="T37" i="1"/>
  <c r="U37" i="1" s="1"/>
  <c r="V37" i="1" s="1"/>
  <c r="R38" i="1"/>
  <c r="K40" i="1"/>
  <c r="M39" i="1"/>
  <c r="N39" i="1" s="1"/>
  <c r="O39" i="1" s="1"/>
  <c r="L40" i="1" l="1"/>
  <c r="P44" i="1"/>
  <c r="S38" i="1"/>
  <c r="W42" i="1" s="1"/>
  <c r="T38" i="1"/>
  <c r="U38" i="1" s="1"/>
  <c r="V38" i="1" s="1"/>
  <c r="R39" i="1"/>
  <c r="K41" i="1"/>
  <c r="M40" i="1"/>
  <c r="N40" i="1" s="1"/>
  <c r="O40" i="1" s="1"/>
  <c r="L41" i="1" l="1"/>
  <c r="P45" i="1"/>
  <c r="S39" i="1"/>
  <c r="W43" i="1" s="1"/>
  <c r="T39" i="1"/>
  <c r="U39" i="1" s="1"/>
  <c r="V39" i="1" s="1"/>
  <c r="R40" i="1"/>
  <c r="K42" i="1"/>
  <c r="M41" i="1"/>
  <c r="N41" i="1" s="1"/>
  <c r="O41" i="1" s="1"/>
  <c r="L42" i="1" l="1"/>
  <c r="P46" i="1"/>
  <c r="S40" i="1"/>
  <c r="W44" i="1" s="1"/>
  <c r="T40" i="1"/>
  <c r="U40" i="1" s="1"/>
  <c r="V40" i="1" s="1"/>
  <c r="R41" i="1"/>
  <c r="K43" i="1"/>
  <c r="M42" i="1"/>
  <c r="N42" i="1" s="1"/>
  <c r="O42" i="1" s="1"/>
  <c r="L43" i="1" l="1"/>
  <c r="P47" i="1"/>
  <c r="S41" i="1"/>
  <c r="W45" i="1" s="1"/>
  <c r="T41" i="1"/>
  <c r="U41" i="1" s="1"/>
  <c r="V41" i="1" s="1"/>
  <c r="R42" i="1"/>
  <c r="K44" i="1"/>
  <c r="M43" i="1"/>
  <c r="N43" i="1" s="1"/>
  <c r="O43" i="1" s="1"/>
  <c r="L44" i="1" l="1"/>
  <c r="P48" i="1"/>
  <c r="S42" i="1"/>
  <c r="W46" i="1" s="1"/>
  <c r="T42" i="1"/>
  <c r="U42" i="1" s="1"/>
  <c r="V42" i="1" s="1"/>
  <c r="R43" i="1"/>
  <c r="K45" i="1"/>
  <c r="M44" i="1"/>
  <c r="N44" i="1" s="1"/>
  <c r="O44" i="1" s="1"/>
  <c r="L45" i="1" l="1"/>
  <c r="P49" i="1"/>
  <c r="S43" i="1"/>
  <c r="W47" i="1" s="1"/>
  <c r="T43" i="1"/>
  <c r="U43" i="1" s="1"/>
  <c r="V43" i="1" s="1"/>
  <c r="R44" i="1"/>
  <c r="K46" i="1"/>
  <c r="M45" i="1"/>
  <c r="N45" i="1" s="1"/>
  <c r="O45" i="1" s="1"/>
  <c r="L46" i="1" l="1"/>
  <c r="P50" i="1"/>
  <c r="S44" i="1"/>
  <c r="W48" i="1" s="1"/>
  <c r="T44" i="1"/>
  <c r="U44" i="1" s="1"/>
  <c r="V44" i="1" s="1"/>
  <c r="R45" i="1"/>
  <c r="K47" i="1"/>
  <c r="L47" i="1" s="1"/>
  <c r="M46" i="1"/>
  <c r="N46" i="1" s="1"/>
  <c r="O46" i="1" s="1"/>
  <c r="S45" i="1" l="1"/>
  <c r="W49" i="1" s="1"/>
  <c r="T45" i="1"/>
  <c r="U45" i="1" s="1"/>
  <c r="V45" i="1" s="1"/>
  <c r="R46" i="1"/>
  <c r="K48" i="1"/>
  <c r="L48" i="1" s="1"/>
  <c r="M47" i="1"/>
  <c r="N47" i="1" s="1"/>
  <c r="O47" i="1" s="1"/>
  <c r="S46" i="1" l="1"/>
  <c r="W50" i="1" s="1"/>
  <c r="T46" i="1"/>
  <c r="U46" i="1" s="1"/>
  <c r="V46" i="1" s="1"/>
  <c r="R47" i="1"/>
  <c r="K49" i="1"/>
  <c r="L49" i="1" s="1"/>
  <c r="M48" i="1"/>
  <c r="N48" i="1" s="1"/>
  <c r="O48" i="1" s="1"/>
  <c r="S47" i="1" l="1"/>
  <c r="T47" i="1"/>
  <c r="U47" i="1" s="1"/>
  <c r="V47" i="1" s="1"/>
  <c r="R48" i="1"/>
  <c r="K50" i="1"/>
  <c r="M49" i="1"/>
  <c r="N49" i="1" s="1"/>
  <c r="O49" i="1" s="1"/>
  <c r="S48" i="1" l="1"/>
  <c r="T48" i="1"/>
  <c r="U48" i="1" s="1"/>
  <c r="V48" i="1" s="1"/>
  <c r="R49" i="1"/>
  <c r="L50" i="1"/>
  <c r="M50" i="1" s="1"/>
  <c r="N50" i="1" s="1"/>
  <c r="O50" i="1" s="1"/>
  <c r="O52" i="1" s="1"/>
  <c r="S49" i="1" l="1"/>
  <c r="T49" i="1"/>
  <c r="U49" i="1" s="1"/>
  <c r="V49" i="1" s="1"/>
  <c r="R50" i="1"/>
  <c r="S50" i="1" l="1"/>
  <c r="T50" i="1"/>
  <c r="U50" i="1" s="1"/>
  <c r="V50" i="1" s="1"/>
  <c r="V52" i="1" s="1"/>
</calcChain>
</file>

<file path=xl/sharedStrings.xml><?xml version="1.0" encoding="utf-8"?>
<sst xmlns="http://schemas.openxmlformats.org/spreadsheetml/2006/main" count="41" uniqueCount="27">
  <si>
    <t>pH</t>
  </si>
  <si>
    <t>pH is a measure of the hydorgen ion concentration in a solution</t>
  </si>
  <si>
    <t>Alkalinity</t>
  </si>
  <si>
    <t>Alkalinity refers to the capability of water to neutralize acid. This is really an expression of buffering capacity. A buffer is a solution to which an acid can be added without changing the concentration of available H+ ions (without changing the pH) appreciably.</t>
  </si>
  <si>
    <t>alpha</t>
  </si>
  <si>
    <t>Biogas</t>
  </si>
  <si>
    <t>Biogas is the mixture of gases produced by the breakdown of organic matter in the absence of oxygen. Biogas can be produced from raw materials such as agricultural waste, manure, municipal waste, plant material, sewage, green waste or food waste.Biogas is a renewable energy source.</t>
  </si>
  <si>
    <t xml:space="preserve">beta </t>
  </si>
  <si>
    <t>beta</t>
  </si>
  <si>
    <t>Total Solids (TS)</t>
  </si>
  <si>
    <t>Total solids is a measure of the suspended and dissolved solids in waste water.</t>
  </si>
  <si>
    <t>h</t>
  </si>
  <si>
    <t>Mesophilic</t>
  </si>
  <si>
    <t>Thermophilic</t>
  </si>
  <si>
    <t>Days</t>
  </si>
  <si>
    <t>Alkalinity (mg/L)</t>
  </si>
  <si>
    <t>Biogas (m3/m3/d)</t>
  </si>
  <si>
    <t>TS</t>
  </si>
  <si>
    <t>TS (g/L)</t>
  </si>
  <si>
    <t>Level</t>
  </si>
  <si>
    <t>Trend</t>
  </si>
  <si>
    <t>Prediction</t>
  </si>
  <si>
    <t>[e]</t>
  </si>
  <si>
    <t>[e^2]</t>
  </si>
  <si>
    <t>Forecast</t>
  </si>
  <si>
    <t>NA: Not Available</t>
  </si>
  <si>
    <t>SSE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</si>
</sst>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family val="2"/>
      <scheme val="minor"/>
    </font>
    <font>
      <b/>
      <sz val="11"/>
      <color theme="1"/>
      <name val="Calibri"/>
      <family val="2"/>
      <scheme val="minor"/>
    </font>
    <font>
      <sz val="12"/>
      <color rgb="FF222222"/>
      <name val="Times New Roman"/>
      <family val="1"/>
    </font>
    <font>
      <sz val="12"/>
      <color rgb="FF222222"/>
      <name val="Calibri"/>
      <family val="2"/>
      <scheme val="minor"/>
    </font>
  </fonts>
  <fills count="2">
    <fill>
      <patternFill patternType="none"/>
    </fill>
    <fill>
      <patternFill patternType="gray125"/>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13">
    <xf numFmtId="0" fontId="0" fillId="0" borderId="0" xfId="0"/>
    <xf numFmtId="0" fontId="0" fillId="0" borderId="0" xfId="0" applyBorder="1"/>
    <xf numFmtId="0" fontId="2" fillId="0" borderId="0" xfId="0" applyFont="1" applyAlignment="1">
      <alignment horizontal="left"/>
    </xf>
    <xf numFmtId="0" fontId="1" fillId="0" borderId="1" xfId="0" applyFont="1" applyBorder="1"/>
    <xf numFmtId="0" fontId="1" fillId="0" borderId="1" xfId="0" applyFont="1" applyBorder="1" applyAlignment="1"/>
    <xf numFmtId="0" fontId="0" fillId="0" borderId="1" xfId="0" applyBorder="1"/>
    <xf numFmtId="0" fontId="1" fillId="0" borderId="1" xfId="0" applyFont="1" applyBorder="1" applyAlignment="1">
      <alignment horizontal="left" vertical="center"/>
    </xf>
    <xf numFmtId="0" fontId="0" fillId="0" borderId="1" xfId="0" applyFont="1" applyBorder="1"/>
    <xf numFmtId="0" fontId="1" fillId="0" borderId="0" xfId="0" applyFont="1"/>
    <xf numFmtId="0" fontId="3" fillId="0" borderId="2" xfId="0" applyFont="1" applyBorder="1" applyAlignment="1">
      <alignment horizontal="left" vertical="center" wrapText="1"/>
    </xf>
    <xf numFmtId="0" fontId="3" fillId="0" borderId="3" xfId="0" applyFont="1" applyBorder="1" applyAlignment="1">
      <alignment horizontal="left" vertical="center" wrapText="1"/>
    </xf>
    <xf numFmtId="0" fontId="3" fillId="0" borderId="4" xfId="0" applyFont="1" applyBorder="1" applyAlignment="1">
      <alignment horizontal="left" vertical="center" wrapText="1"/>
    </xf>
    <xf numFmtId="0" fontId="1" fillId="0" borderId="1"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52"/>
  <sheetViews>
    <sheetView tabSelected="1" topLeftCell="B31" workbookViewId="0">
      <selection activeCell="I53" sqref="I53"/>
    </sheetView>
  </sheetViews>
  <sheetFormatPr defaultRowHeight="15"/>
  <cols>
    <col min="1" max="1" width="15.140625" bestFit="1" customWidth="1"/>
    <col min="2" max="2" width="10.7109375" bestFit="1" customWidth="1"/>
    <col min="3" max="3" width="15.85546875" bestFit="1" customWidth="1"/>
    <col min="4" max="4" width="17" bestFit="1" customWidth="1"/>
    <col min="5" max="5" width="12.7109375" bestFit="1" customWidth="1"/>
    <col min="6" max="6" width="13" customWidth="1"/>
    <col min="7" max="7" width="15.85546875" bestFit="1" customWidth="1"/>
    <col min="8" max="8" width="17" bestFit="1" customWidth="1"/>
    <col min="9" max="9" width="12.7109375" bestFit="1" customWidth="1"/>
  </cols>
  <sheetData>
    <row r="1" spans="1:23" ht="29.45" customHeight="1">
      <c r="A1" s="6" t="s">
        <v>0</v>
      </c>
      <c r="B1" s="9" t="s">
        <v>1</v>
      </c>
      <c r="C1" s="10"/>
      <c r="D1" s="10"/>
      <c r="E1" s="10"/>
      <c r="F1" s="10"/>
      <c r="G1" s="10"/>
      <c r="H1" s="10"/>
      <c r="I1" s="11"/>
    </row>
    <row r="2" spans="1:23" ht="58.9" customHeight="1">
      <c r="A2" s="6" t="s">
        <v>2</v>
      </c>
      <c r="B2" s="9" t="s">
        <v>3</v>
      </c>
      <c r="C2" s="10"/>
      <c r="D2" s="10"/>
      <c r="E2" s="10"/>
      <c r="F2" s="10"/>
      <c r="G2" s="10"/>
      <c r="H2" s="10"/>
      <c r="I2" s="11"/>
      <c r="K2" t="s">
        <v>4</v>
      </c>
      <c r="L2">
        <v>0.2</v>
      </c>
      <c r="R2" t="s">
        <v>4</v>
      </c>
      <c r="S2">
        <v>0.2</v>
      </c>
    </row>
    <row r="3" spans="1:23" ht="45.75" customHeight="1">
      <c r="A3" s="6" t="s">
        <v>5</v>
      </c>
      <c r="B3" s="9" t="s">
        <v>6</v>
      </c>
      <c r="C3" s="10"/>
      <c r="D3" s="10"/>
      <c r="E3" s="10"/>
      <c r="F3" s="10"/>
      <c r="G3" s="10"/>
      <c r="H3" s="10"/>
      <c r="I3" s="11"/>
      <c r="K3" t="s">
        <v>7</v>
      </c>
      <c r="L3">
        <v>0.1</v>
      </c>
      <c r="R3" t="s">
        <v>8</v>
      </c>
      <c r="S3">
        <v>0.1</v>
      </c>
    </row>
    <row r="4" spans="1:23" ht="27" customHeight="1">
      <c r="A4" s="6" t="s">
        <v>9</v>
      </c>
      <c r="B4" s="9" t="s">
        <v>10</v>
      </c>
      <c r="C4" s="10"/>
      <c r="D4" s="10"/>
      <c r="E4" s="10"/>
      <c r="F4" s="10"/>
      <c r="G4" s="10"/>
      <c r="H4" s="10"/>
      <c r="I4" s="11"/>
      <c r="K4" t="s">
        <v>11</v>
      </c>
      <c r="L4">
        <v>5</v>
      </c>
      <c r="R4" t="s">
        <v>11</v>
      </c>
      <c r="S4">
        <v>5</v>
      </c>
    </row>
    <row r="5" spans="1:23" ht="15.75">
      <c r="B5" s="2"/>
      <c r="C5" s="2"/>
      <c r="D5" s="2"/>
      <c r="E5" s="2"/>
      <c r="F5" s="2"/>
    </row>
    <row r="6" spans="1:23">
      <c r="A6" s="3"/>
      <c r="B6" s="12" t="s">
        <v>12</v>
      </c>
      <c r="C6" s="12"/>
      <c r="D6" s="12"/>
      <c r="E6" s="12"/>
      <c r="F6" s="12" t="s">
        <v>13</v>
      </c>
      <c r="G6" s="12"/>
      <c r="H6" s="12"/>
      <c r="I6" s="12"/>
      <c r="K6" s="8" t="s">
        <v>12</v>
      </c>
      <c r="R6" t="s">
        <v>13</v>
      </c>
    </row>
    <row r="7" spans="1:23">
      <c r="A7" s="3" t="s">
        <v>14</v>
      </c>
      <c r="B7" s="3" t="s">
        <v>0</v>
      </c>
      <c r="C7" s="3" t="s">
        <v>15</v>
      </c>
      <c r="D7" s="4" t="s">
        <v>16</v>
      </c>
      <c r="E7" s="3" t="s">
        <v>17</v>
      </c>
      <c r="F7" s="3" t="s">
        <v>0</v>
      </c>
      <c r="G7" s="3" t="s">
        <v>15</v>
      </c>
      <c r="H7" s="4" t="s">
        <v>16</v>
      </c>
      <c r="I7" s="3" t="s">
        <v>18</v>
      </c>
      <c r="K7" t="s">
        <v>19</v>
      </c>
      <c r="L7" t="s">
        <v>20</v>
      </c>
      <c r="M7" t="s">
        <v>21</v>
      </c>
      <c r="N7" t="s">
        <v>22</v>
      </c>
      <c r="O7" t="s">
        <v>23</v>
      </c>
      <c r="P7" t="s">
        <v>24</v>
      </c>
      <c r="R7" t="s">
        <v>19</v>
      </c>
      <c r="S7" t="s">
        <v>20</v>
      </c>
      <c r="T7" t="s">
        <v>21</v>
      </c>
      <c r="U7" t="s">
        <v>22</v>
      </c>
      <c r="V7" t="s">
        <v>23</v>
      </c>
      <c r="W7" t="s">
        <v>24</v>
      </c>
    </row>
    <row r="8" spans="1:23">
      <c r="A8" s="7">
        <v>0</v>
      </c>
      <c r="B8" s="3"/>
      <c r="C8" s="3"/>
      <c r="D8" s="4"/>
      <c r="E8" s="3"/>
      <c r="F8" s="3"/>
      <c r="G8" s="3"/>
      <c r="H8" s="4"/>
      <c r="I8" s="3"/>
      <c r="K8" s="5">
        <v>77.623762376238147</v>
      </c>
      <c r="L8">
        <v>0</v>
      </c>
      <c r="M8">
        <f>K8+L8</f>
        <v>77.623762376238147</v>
      </c>
      <c r="R8" s="5">
        <v>77.29941291585051</v>
      </c>
      <c r="S8">
        <v>0</v>
      </c>
      <c r="T8">
        <f>R8+S8</f>
        <v>77.29941291585051</v>
      </c>
    </row>
    <row r="9" spans="1:23">
      <c r="A9" s="5">
        <v>1</v>
      </c>
      <c r="B9" s="5">
        <v>5.93</v>
      </c>
      <c r="C9" s="5">
        <v>3080</v>
      </c>
      <c r="D9" s="5">
        <v>0</v>
      </c>
      <c r="E9" s="5">
        <v>77.623762376238147</v>
      </c>
      <c r="F9" s="5">
        <v>6.18</v>
      </c>
      <c r="G9" s="5">
        <v>5265</v>
      </c>
      <c r="H9" s="5">
        <v>0</v>
      </c>
      <c r="I9" s="5">
        <v>77.29941291585051</v>
      </c>
      <c r="K9">
        <f>L$2*E9+(1-L$2)*(K8+L8)</f>
        <v>77.623762376238147</v>
      </c>
      <c r="L9">
        <f>L$3*(K9-K8)+(1-L$3)*L8</f>
        <v>0</v>
      </c>
      <c r="M9">
        <f t="shared" ref="M9:M50" si="0">K9+L9</f>
        <v>77.623762376238147</v>
      </c>
      <c r="N9">
        <f>M9-E9</f>
        <v>0</v>
      </c>
      <c r="O9">
        <f>POWER(N9,2)</f>
        <v>0</v>
      </c>
      <c r="R9">
        <f>S$2*I9+(1-S$2)*(R8+S8)</f>
        <v>77.29941291585051</v>
      </c>
      <c r="S9">
        <f>S$3*(R9-R8)+(1-S$3)*S8</f>
        <v>0</v>
      </c>
      <c r="T9">
        <f t="shared" ref="T9:T50" si="1">R9+S9</f>
        <v>77.29941291585051</v>
      </c>
      <c r="U9">
        <f>I9-T9</f>
        <v>0</v>
      </c>
      <c r="V9">
        <f>POWER(U9,2)</f>
        <v>0</v>
      </c>
    </row>
    <row r="10" spans="1:23">
      <c r="A10" s="5">
        <v>2</v>
      </c>
      <c r="B10" s="5">
        <v>5.8</v>
      </c>
      <c r="C10" s="5">
        <v>4440</v>
      </c>
      <c r="D10" s="5">
        <v>0.22000000000000003</v>
      </c>
      <c r="E10" s="5">
        <v>44.015136427005935</v>
      </c>
      <c r="F10" s="5">
        <v>5.8</v>
      </c>
      <c r="G10" s="5">
        <v>5575</v>
      </c>
      <c r="H10" s="5">
        <v>0.89</v>
      </c>
      <c r="I10" s="5">
        <v>50.53242981606887</v>
      </c>
      <c r="K10">
        <f t="shared" ref="K10:K50" si="2">L$2*E10+(1-L$2)*(K9+L9)</f>
        <v>70.902037186391709</v>
      </c>
      <c r="L10">
        <f t="shared" ref="L10:L50" si="3">L$3*(K10-K9)+(1-L$3)*L9</f>
        <v>-0.67217251898464392</v>
      </c>
      <c r="M10">
        <f t="shared" si="0"/>
        <v>70.229864667407071</v>
      </c>
      <c r="N10">
        <f>E10-M10</f>
        <v>-26.214728240401136</v>
      </c>
      <c r="O10">
        <f t="shared" ref="O10:O50" si="4">POWER(N10,2)</f>
        <v>687.21197671808488</v>
      </c>
      <c r="R10">
        <f t="shared" ref="R10:R50" si="5">S$2*I10+(1-S$2)*(R9+S9)</f>
        <v>71.946016295894182</v>
      </c>
      <c r="S10">
        <f t="shared" ref="S10:S50" si="6">S$3*(R10-R9)+(1-S$3)*S9</f>
        <v>-0.53533966199563288</v>
      </c>
      <c r="T10">
        <f t="shared" si="1"/>
        <v>71.410676633898547</v>
      </c>
      <c r="U10">
        <f t="shared" ref="U10:U50" si="7">I10-T10</f>
        <v>-20.878246817829677</v>
      </c>
      <c r="V10">
        <f t="shared" ref="V10:V50" si="8">POWER(U10,2)</f>
        <v>435.90119018621505</v>
      </c>
    </row>
    <row r="11" spans="1:23">
      <c r="A11" s="5">
        <v>3</v>
      </c>
      <c r="B11" s="5">
        <v>6.04</v>
      </c>
      <c r="C11" s="5">
        <v>4030</v>
      </c>
      <c r="D11" s="5">
        <v>2.9899999999999998</v>
      </c>
      <c r="E11" s="5">
        <v>55.31828350620264</v>
      </c>
      <c r="F11" s="5">
        <v>5.9</v>
      </c>
      <c r="G11" s="5">
        <v>5900</v>
      </c>
      <c r="H11" s="5">
        <v>2.9899999999999998</v>
      </c>
      <c r="I11" s="5">
        <v>47.002589125671591</v>
      </c>
      <c r="K11">
        <f t="shared" si="2"/>
        <v>67.247548435166195</v>
      </c>
      <c r="L11">
        <f t="shared" si="3"/>
        <v>-0.97040414220873106</v>
      </c>
      <c r="M11">
        <f t="shared" si="0"/>
        <v>66.277144292957459</v>
      </c>
      <c r="N11">
        <f t="shared" ref="N11:N50" si="9">E11-M11</f>
        <v>-10.958860786754819</v>
      </c>
      <c r="O11">
        <f t="shared" si="4"/>
        <v>120.09662974347245</v>
      </c>
      <c r="R11">
        <f t="shared" si="5"/>
        <v>66.529059132253153</v>
      </c>
      <c r="S11">
        <f t="shared" si="6"/>
        <v>-1.0235014121601727</v>
      </c>
      <c r="T11">
        <f t="shared" si="1"/>
        <v>65.50555772009298</v>
      </c>
      <c r="U11">
        <f t="shared" si="7"/>
        <v>-18.50296859442139</v>
      </c>
      <c r="V11">
        <f t="shared" si="8"/>
        <v>342.35984680614428</v>
      </c>
    </row>
    <row r="12" spans="1:23">
      <c r="A12" s="5">
        <v>4</v>
      </c>
      <c r="B12" s="5">
        <v>6.63</v>
      </c>
      <c r="C12" s="5">
        <v>3540</v>
      </c>
      <c r="D12" s="5">
        <v>6.0299999999999994</v>
      </c>
      <c r="E12" s="5">
        <v>51.640340218712517</v>
      </c>
      <c r="F12" s="5">
        <v>6.5</v>
      </c>
      <c r="G12" s="5">
        <v>3910</v>
      </c>
      <c r="H12" s="5">
        <v>6.99</v>
      </c>
      <c r="I12" s="5">
        <v>46.061814556329914</v>
      </c>
      <c r="K12">
        <f t="shared" si="2"/>
        <v>63.349783478108478</v>
      </c>
      <c r="L12">
        <f t="shared" si="3"/>
        <v>-1.2631402236936298</v>
      </c>
      <c r="M12">
        <f t="shared" si="0"/>
        <v>62.086643254414845</v>
      </c>
      <c r="N12">
        <f t="shared" si="9"/>
        <v>-10.446303035702329</v>
      </c>
      <c r="O12">
        <f t="shared" si="4"/>
        <v>109.12524711372369</v>
      </c>
      <c r="R12">
        <f t="shared" si="5"/>
        <v>61.616809087340371</v>
      </c>
      <c r="S12">
        <f t="shared" si="6"/>
        <v>-1.4123762754354336</v>
      </c>
      <c r="T12">
        <f t="shared" si="1"/>
        <v>60.204432811904937</v>
      </c>
      <c r="U12">
        <f t="shared" si="7"/>
        <v>-14.142618255575023</v>
      </c>
      <c r="V12">
        <f t="shared" si="8"/>
        <v>200.0136511229239</v>
      </c>
    </row>
    <row r="13" spans="1:23">
      <c r="A13" s="5">
        <v>5</v>
      </c>
      <c r="B13" s="5">
        <v>6.66</v>
      </c>
      <c r="C13" s="5">
        <v>4950</v>
      </c>
      <c r="D13" s="5">
        <v>2.56</v>
      </c>
      <c r="E13" s="5">
        <v>51.146742439618926</v>
      </c>
      <c r="F13" s="5">
        <v>6.53</v>
      </c>
      <c r="G13" s="5">
        <v>4440</v>
      </c>
      <c r="H13" s="5">
        <v>0.98000000000000009</v>
      </c>
      <c r="I13" s="5">
        <v>39.190897597977212</v>
      </c>
      <c r="K13">
        <f t="shared" si="2"/>
        <v>59.898663091455667</v>
      </c>
      <c r="L13">
        <f t="shared" si="3"/>
        <v>-1.481938239989548</v>
      </c>
      <c r="M13">
        <f t="shared" si="0"/>
        <v>58.416724851466121</v>
      </c>
      <c r="N13">
        <f t="shared" si="9"/>
        <v>-7.2699824118471952</v>
      </c>
      <c r="O13">
        <f t="shared" si="4"/>
        <v>52.852644268567559</v>
      </c>
      <c r="R13">
        <f t="shared" si="5"/>
        <v>56.001725769119396</v>
      </c>
      <c r="S13">
        <f t="shared" si="6"/>
        <v>-1.8326469797139877</v>
      </c>
      <c r="T13">
        <f t="shared" si="1"/>
        <v>54.169078789405411</v>
      </c>
      <c r="U13">
        <f t="shared" si="7"/>
        <v>-14.978181191428199</v>
      </c>
      <c r="V13">
        <f t="shared" si="8"/>
        <v>224.34591180325344</v>
      </c>
    </row>
    <row r="14" spans="1:23">
      <c r="A14" s="5">
        <v>6</v>
      </c>
      <c r="B14" s="5">
        <v>6.55</v>
      </c>
      <c r="C14" s="5">
        <v>5000</v>
      </c>
      <c r="D14" s="5">
        <v>0.47000000000000003</v>
      </c>
      <c r="E14" s="5">
        <v>52.505490117787602</v>
      </c>
      <c r="F14" s="5">
        <v>6.45</v>
      </c>
      <c r="G14" s="5">
        <v>5000</v>
      </c>
      <c r="H14" s="5">
        <v>0.63</v>
      </c>
      <c r="I14" s="5">
        <v>43.630376620703053</v>
      </c>
      <c r="K14">
        <f t="shared" si="2"/>
        <v>57.234477904730426</v>
      </c>
      <c r="L14">
        <f t="shared" si="3"/>
        <v>-1.6001629346631172</v>
      </c>
      <c r="M14">
        <f t="shared" si="0"/>
        <v>55.634314970067308</v>
      </c>
      <c r="N14">
        <f t="shared" si="9"/>
        <v>-3.1288248522797062</v>
      </c>
      <c r="O14">
        <f t="shared" si="4"/>
        <v>9.7895449562431249</v>
      </c>
      <c r="P14">
        <f>K10+L$4*L10</f>
        <v>67.54117459146849</v>
      </c>
      <c r="R14">
        <f t="shared" si="5"/>
        <v>52.061338355664944</v>
      </c>
      <c r="S14">
        <f t="shared" si="6"/>
        <v>-2.0434210230880341</v>
      </c>
      <c r="T14">
        <f t="shared" si="1"/>
        <v>50.017917332576907</v>
      </c>
      <c r="U14">
        <f t="shared" si="7"/>
        <v>-6.3875407118738536</v>
      </c>
      <c r="V14">
        <f t="shared" si="8"/>
        <v>40.800676345845936</v>
      </c>
      <c r="W14">
        <f>R10+S$4*S10</f>
        <v>69.269317985916018</v>
      </c>
    </row>
    <row r="15" spans="1:23">
      <c r="A15" s="5">
        <v>7</v>
      </c>
      <c r="B15" s="5">
        <v>6.38</v>
      </c>
      <c r="C15" s="5">
        <v>4070</v>
      </c>
      <c r="D15" s="5">
        <v>0.61</v>
      </c>
      <c r="E15" s="5">
        <v>50.342327829238819</v>
      </c>
      <c r="F15" s="5">
        <v>6.27</v>
      </c>
      <c r="G15" s="5">
        <v>4330</v>
      </c>
      <c r="H15" s="5">
        <v>1.41</v>
      </c>
      <c r="I15" s="5">
        <v>44.228038141611577</v>
      </c>
      <c r="K15">
        <f t="shared" si="2"/>
        <v>54.575917541901617</v>
      </c>
      <c r="L15">
        <f t="shared" si="3"/>
        <v>-1.7060026774796864</v>
      </c>
      <c r="M15">
        <f t="shared" si="0"/>
        <v>52.869914864421929</v>
      </c>
      <c r="N15">
        <f t="shared" si="9"/>
        <v>-2.5275870351831102</v>
      </c>
      <c r="O15">
        <f t="shared" si="4"/>
        <v>6.3886962204257456</v>
      </c>
      <c r="P15">
        <f t="shared" ref="P15:P50" si="10">K11+L$4*L11</f>
        <v>62.395527724122537</v>
      </c>
      <c r="R15">
        <f t="shared" si="5"/>
        <v>48.859941494383847</v>
      </c>
      <c r="S15">
        <f t="shared" si="6"/>
        <v>-2.1592186069073405</v>
      </c>
      <c r="T15">
        <f t="shared" si="1"/>
        <v>46.700722887476509</v>
      </c>
      <c r="U15">
        <f t="shared" si="7"/>
        <v>-2.4726847458649317</v>
      </c>
      <c r="V15">
        <f t="shared" si="8"/>
        <v>6.1141698524331218</v>
      </c>
      <c r="W15">
        <f t="shared" ref="W15:W50" si="11">R11+S$4*S11</f>
        <v>61.411552071452292</v>
      </c>
    </row>
    <row r="16" spans="1:23">
      <c r="A16" s="5">
        <v>8</v>
      </c>
      <c r="B16" s="5">
        <v>5.86</v>
      </c>
      <c r="C16" s="5">
        <v>5000</v>
      </c>
      <c r="D16" s="5">
        <v>0</v>
      </c>
      <c r="E16" s="5">
        <v>60.102807433767289</v>
      </c>
      <c r="F16" s="5">
        <v>5.8</v>
      </c>
      <c r="G16" s="5">
        <v>4100</v>
      </c>
      <c r="H16" s="5">
        <v>0</v>
      </c>
      <c r="I16" s="5">
        <v>52.894211576846445</v>
      </c>
      <c r="K16">
        <f t="shared" si="2"/>
        <v>54.316493378291007</v>
      </c>
      <c r="L16">
        <f t="shared" si="3"/>
        <v>-1.5613448260927789</v>
      </c>
      <c r="M16">
        <f t="shared" si="0"/>
        <v>52.755148552198229</v>
      </c>
      <c r="N16">
        <f t="shared" si="9"/>
        <v>7.3476588815690604</v>
      </c>
      <c r="O16">
        <f t="shared" si="4"/>
        <v>53.988091039900695</v>
      </c>
      <c r="P16">
        <f t="shared" si="10"/>
        <v>57.03408235964033</v>
      </c>
      <c r="R16">
        <f t="shared" si="5"/>
        <v>47.939420625350493</v>
      </c>
      <c r="S16">
        <f t="shared" si="6"/>
        <v>-2.0353488331199419</v>
      </c>
      <c r="T16">
        <f t="shared" si="1"/>
        <v>45.904071792230553</v>
      </c>
      <c r="U16">
        <f t="shared" si="7"/>
        <v>6.9901397846158915</v>
      </c>
      <c r="V16">
        <f t="shared" si="8"/>
        <v>48.8620542084699</v>
      </c>
      <c r="W16">
        <f t="shared" si="11"/>
        <v>54.554927710163206</v>
      </c>
    </row>
    <row r="17" spans="1:23">
      <c r="A17" s="5">
        <v>9</v>
      </c>
      <c r="B17" s="5">
        <v>5.52</v>
      </c>
      <c r="C17" s="5">
        <v>3470</v>
      </c>
      <c r="D17" s="5">
        <v>0.3</v>
      </c>
      <c r="E17" s="5">
        <v>55.061063961912325</v>
      </c>
      <c r="F17" s="5">
        <v>5.52</v>
      </c>
      <c r="G17" s="5">
        <v>5000</v>
      </c>
      <c r="H17" s="5">
        <v>0.57499999999999996</v>
      </c>
      <c r="I17" s="5">
        <v>52.708638360176217</v>
      </c>
      <c r="K17">
        <f t="shared" si="2"/>
        <v>53.216331634141049</v>
      </c>
      <c r="L17">
        <f t="shared" si="3"/>
        <v>-1.5152265178984967</v>
      </c>
      <c r="M17">
        <f t="shared" si="0"/>
        <v>51.701105116242552</v>
      </c>
      <c r="N17">
        <f t="shared" si="9"/>
        <v>3.3599588456697731</v>
      </c>
      <c r="O17">
        <f t="shared" si="4"/>
        <v>11.289323444594555</v>
      </c>
      <c r="P17">
        <f t="shared" si="10"/>
        <v>52.48897189150793</v>
      </c>
      <c r="R17">
        <f t="shared" si="5"/>
        <v>47.26498510581969</v>
      </c>
      <c r="S17">
        <f t="shared" si="6"/>
        <v>-1.899257501761028</v>
      </c>
      <c r="T17">
        <f t="shared" si="1"/>
        <v>45.365727604058662</v>
      </c>
      <c r="U17">
        <f t="shared" si="7"/>
        <v>7.3429107561175542</v>
      </c>
      <c r="V17">
        <f t="shared" si="8"/>
        <v>53.91833837230687</v>
      </c>
      <c r="W17">
        <f t="shared" si="11"/>
        <v>46.838490870549457</v>
      </c>
    </row>
    <row r="18" spans="1:23">
      <c r="A18" s="5">
        <v>10</v>
      </c>
      <c r="B18" s="5">
        <v>5.52</v>
      </c>
      <c r="C18" s="5">
        <v>5000</v>
      </c>
      <c r="D18" s="5">
        <v>0.25</v>
      </c>
      <c r="E18" s="5">
        <v>53.549446040213923</v>
      </c>
      <c r="F18" s="5">
        <v>5.71</v>
      </c>
      <c r="G18" s="5">
        <v>5000</v>
      </c>
      <c r="H18" s="5">
        <v>0.58499999999999996</v>
      </c>
      <c r="I18" s="5">
        <v>103.56186946674906</v>
      </c>
      <c r="K18">
        <f t="shared" si="2"/>
        <v>52.070773301036823</v>
      </c>
      <c r="L18">
        <f t="shared" si="3"/>
        <v>-1.4782596994190698</v>
      </c>
      <c r="M18">
        <f t="shared" si="0"/>
        <v>50.592513601617753</v>
      </c>
      <c r="N18">
        <f t="shared" si="9"/>
        <v>2.9569324385961693</v>
      </c>
      <c r="O18">
        <f t="shared" si="4"/>
        <v>8.7434494464222876</v>
      </c>
      <c r="P18">
        <f t="shared" si="10"/>
        <v>49.233663231414837</v>
      </c>
      <c r="R18">
        <f t="shared" si="5"/>
        <v>57.004955976596747</v>
      </c>
      <c r="S18">
        <f t="shared" si="6"/>
        <v>-0.73533466450721963</v>
      </c>
      <c r="T18">
        <f t="shared" si="1"/>
        <v>56.269621312089527</v>
      </c>
      <c r="U18">
        <f t="shared" si="7"/>
        <v>47.292248154659532</v>
      </c>
      <c r="V18">
        <f t="shared" si="8"/>
        <v>2236.5567355218977</v>
      </c>
      <c r="W18">
        <f t="shared" si="11"/>
        <v>41.844233240224774</v>
      </c>
    </row>
    <row r="19" spans="1:23">
      <c r="A19" s="5">
        <v>11</v>
      </c>
      <c r="B19" s="5">
        <v>5.79</v>
      </c>
      <c r="C19" s="5">
        <v>4650</v>
      </c>
      <c r="D19" s="5">
        <v>0.22999999999999998</v>
      </c>
      <c r="E19" s="5">
        <v>52.424368006630772</v>
      </c>
      <c r="F19" s="5">
        <v>5.76</v>
      </c>
      <c r="G19" s="5">
        <v>4940</v>
      </c>
      <c r="H19" s="5">
        <v>1.47</v>
      </c>
      <c r="I19" s="5">
        <v>45.059942124845698</v>
      </c>
      <c r="K19">
        <f t="shared" si="2"/>
        <v>50.958884482620363</v>
      </c>
      <c r="L19">
        <f t="shared" si="3"/>
        <v>-1.4416226113188089</v>
      </c>
      <c r="M19">
        <f t="shared" si="0"/>
        <v>49.517261871301557</v>
      </c>
      <c r="N19">
        <f t="shared" si="9"/>
        <v>2.9071061353292151</v>
      </c>
      <c r="O19">
        <f t="shared" si="4"/>
        <v>8.4512660820687646</v>
      </c>
      <c r="P19">
        <f t="shared" si="10"/>
        <v>46.045904154503184</v>
      </c>
      <c r="R19">
        <f t="shared" si="5"/>
        <v>54.027685474640762</v>
      </c>
      <c r="S19">
        <f t="shared" si="6"/>
        <v>-0.95952824825209626</v>
      </c>
      <c r="T19">
        <f t="shared" si="1"/>
        <v>53.068157226388664</v>
      </c>
      <c r="U19">
        <f t="shared" si="7"/>
        <v>-8.0082151015429659</v>
      </c>
      <c r="V19">
        <f t="shared" si="8"/>
        <v>64.131509112580815</v>
      </c>
      <c r="W19">
        <f t="shared" si="11"/>
        <v>38.063848459847144</v>
      </c>
    </row>
    <row r="20" spans="1:23">
      <c r="A20" s="5">
        <v>12</v>
      </c>
      <c r="B20" s="5">
        <v>6.04</v>
      </c>
      <c r="C20" s="5">
        <v>4430</v>
      </c>
      <c r="D20" s="5">
        <v>0.65999999999999992</v>
      </c>
      <c r="E20" s="5">
        <v>49.003322259137065</v>
      </c>
      <c r="F20" s="5">
        <v>6.1</v>
      </c>
      <c r="G20" s="5">
        <v>3920</v>
      </c>
      <c r="H20" s="5">
        <v>2.1100000000000003</v>
      </c>
      <c r="I20" s="5">
        <v>45.331669785818953</v>
      </c>
      <c r="K20">
        <f t="shared" si="2"/>
        <v>49.414473948868661</v>
      </c>
      <c r="L20">
        <f t="shared" si="3"/>
        <v>-1.4519014035620981</v>
      </c>
      <c r="M20">
        <f t="shared" si="0"/>
        <v>47.962572545306564</v>
      </c>
      <c r="N20">
        <f t="shared" si="9"/>
        <v>1.0407497138305004</v>
      </c>
      <c r="O20">
        <f t="shared" si="4"/>
        <v>1.0831599668382685</v>
      </c>
      <c r="P20">
        <f t="shared" si="10"/>
        <v>46.509769247827109</v>
      </c>
      <c r="R20">
        <f t="shared" si="5"/>
        <v>51.520859738274723</v>
      </c>
      <c r="S20">
        <f t="shared" si="6"/>
        <v>-1.1142579970634907</v>
      </c>
      <c r="T20">
        <f t="shared" si="1"/>
        <v>50.406601741211233</v>
      </c>
      <c r="U20">
        <f t="shared" si="7"/>
        <v>-5.0749319553922803</v>
      </c>
      <c r="V20">
        <f t="shared" si="8"/>
        <v>25.754934351861714</v>
      </c>
      <c r="W20">
        <f t="shared" si="11"/>
        <v>37.762676459750786</v>
      </c>
    </row>
    <row r="21" spans="1:23">
      <c r="A21" s="5">
        <v>13</v>
      </c>
      <c r="B21" s="5">
        <v>6.33</v>
      </c>
      <c r="C21" s="5">
        <v>4750</v>
      </c>
      <c r="D21" s="5">
        <v>0.57999999999999996</v>
      </c>
      <c r="E21" s="5">
        <v>45.6402</v>
      </c>
      <c r="F21" s="5">
        <v>6.53</v>
      </c>
      <c r="G21" s="5">
        <v>4470</v>
      </c>
      <c r="H21" s="5">
        <v>5.68</v>
      </c>
      <c r="I21" s="5">
        <v>37.768700000000003</v>
      </c>
      <c r="K21">
        <f t="shared" si="2"/>
        <v>47.498098036245253</v>
      </c>
      <c r="L21">
        <f t="shared" si="3"/>
        <v>-1.4983488544682293</v>
      </c>
      <c r="M21">
        <f t="shared" si="0"/>
        <v>45.999749181777027</v>
      </c>
      <c r="N21">
        <f t="shared" si="9"/>
        <v>-0.35954918177702666</v>
      </c>
      <c r="O21">
        <f t="shared" si="4"/>
        <v>0.12927561411652935</v>
      </c>
      <c r="P21">
        <f>K17+L$4*L17</f>
        <v>45.640199044648568</v>
      </c>
      <c r="R21">
        <f t="shared" si="5"/>
        <v>47.879021392968994</v>
      </c>
      <c r="S21">
        <f t="shared" si="6"/>
        <v>-1.3670160318877147</v>
      </c>
      <c r="T21">
        <f t="shared" si="1"/>
        <v>46.512005361081279</v>
      </c>
      <c r="U21">
        <f t="shared" si="7"/>
        <v>-8.7433053610812763</v>
      </c>
      <c r="V21">
        <f t="shared" si="8"/>
        <v>76.445388637112586</v>
      </c>
      <c r="W21">
        <f t="shared" si="11"/>
        <v>37.768697597014551</v>
      </c>
    </row>
    <row r="22" spans="1:23">
      <c r="A22" s="5">
        <v>14</v>
      </c>
      <c r="B22" s="5">
        <v>6.72</v>
      </c>
      <c r="C22" s="5">
        <v>5000</v>
      </c>
      <c r="D22" s="5">
        <v>4.1500000000000004</v>
      </c>
      <c r="E22" s="5">
        <v>49.869817744843296</v>
      </c>
      <c r="F22" s="5">
        <v>6.53</v>
      </c>
      <c r="G22" s="5">
        <v>4900</v>
      </c>
      <c r="H22" s="5">
        <v>2.0300000000000002</v>
      </c>
      <c r="I22" s="5">
        <v>45.271629778672263</v>
      </c>
      <c r="K22">
        <f t="shared" si="2"/>
        <v>46.773762894390288</v>
      </c>
      <c r="L22">
        <f t="shared" si="3"/>
        <v>-1.4209474832069029</v>
      </c>
      <c r="M22">
        <f t="shared" si="0"/>
        <v>45.352815411183386</v>
      </c>
      <c r="N22">
        <f t="shared" si="9"/>
        <v>4.5170023336599101</v>
      </c>
      <c r="O22">
        <f t="shared" si="4"/>
        <v>20.403310082289075</v>
      </c>
      <c r="P22">
        <f t="shared" si="10"/>
        <v>44.679474803941474</v>
      </c>
      <c r="R22">
        <f t="shared" si="5"/>
        <v>46.263930244599479</v>
      </c>
      <c r="S22">
        <f t="shared" si="6"/>
        <v>-1.391823543535895</v>
      </c>
      <c r="T22">
        <f t="shared" si="1"/>
        <v>44.872106701063586</v>
      </c>
      <c r="U22">
        <f t="shared" si="7"/>
        <v>0.39952307760867711</v>
      </c>
      <c r="V22">
        <f t="shared" si="8"/>
        <v>0.15961868954190903</v>
      </c>
      <c r="W22">
        <f t="shared" si="11"/>
        <v>53.328282654060651</v>
      </c>
    </row>
    <row r="23" spans="1:23">
      <c r="A23" s="5">
        <v>15</v>
      </c>
      <c r="B23" s="5">
        <v>6.11</v>
      </c>
      <c r="C23" s="5">
        <v>4930</v>
      </c>
      <c r="D23" s="5">
        <v>0</v>
      </c>
      <c r="E23" s="5">
        <v>49.58183990442096</v>
      </c>
      <c r="F23" s="5">
        <v>5.76</v>
      </c>
      <c r="G23" s="5">
        <v>4820</v>
      </c>
      <c r="H23" s="5">
        <v>0</v>
      </c>
      <c r="I23" s="5">
        <v>45.526524148851323</v>
      </c>
      <c r="K23">
        <f t="shared" si="2"/>
        <v>46.198620309830901</v>
      </c>
      <c r="L23">
        <f t="shared" si="3"/>
        <v>-1.3363669933421514</v>
      </c>
      <c r="M23">
        <f t="shared" si="0"/>
        <v>44.862253316488747</v>
      </c>
      <c r="N23">
        <f t="shared" si="9"/>
        <v>4.7195865879322128</v>
      </c>
      <c r="O23">
        <f t="shared" si="4"/>
        <v>22.274497560989627</v>
      </c>
      <c r="P23">
        <f t="shared" si="10"/>
        <v>43.750771426026319</v>
      </c>
      <c r="R23">
        <f t="shared" si="5"/>
        <v>45.002990190621134</v>
      </c>
      <c r="S23">
        <f t="shared" si="6"/>
        <v>-1.37873519458014</v>
      </c>
      <c r="T23">
        <f t="shared" si="1"/>
        <v>43.624254996040996</v>
      </c>
      <c r="U23">
        <f t="shared" si="7"/>
        <v>1.9022691528103266</v>
      </c>
      <c r="V23">
        <f t="shared" si="8"/>
        <v>3.6186279297337176</v>
      </c>
      <c r="W23">
        <f t="shared" si="11"/>
        <v>49.230044233380283</v>
      </c>
    </row>
    <row r="24" spans="1:23">
      <c r="A24" s="5">
        <v>16</v>
      </c>
      <c r="B24" s="5">
        <v>5.92</v>
      </c>
      <c r="C24" s="5">
        <v>3740</v>
      </c>
      <c r="D24" s="5">
        <v>0.47499999999999998</v>
      </c>
      <c r="E24" s="5">
        <v>71.935356720535196</v>
      </c>
      <c r="F24" s="5">
        <v>5.63</v>
      </c>
      <c r="G24" s="5">
        <v>4870</v>
      </c>
      <c r="H24" s="5">
        <v>0.47499999999999998</v>
      </c>
      <c r="I24" s="5">
        <v>66.890292028413327</v>
      </c>
      <c r="K24">
        <f t="shared" si="2"/>
        <v>50.27687399729804</v>
      </c>
      <c r="L24">
        <f t="shared" si="3"/>
        <v>-0.79490492526122236</v>
      </c>
      <c r="M24">
        <f t="shared" si="0"/>
        <v>49.481969072036819</v>
      </c>
      <c r="N24">
        <f t="shared" si="9"/>
        <v>22.453387648498378</v>
      </c>
      <c r="O24">
        <f t="shared" si="4"/>
        <v>504.1546168937395</v>
      </c>
      <c r="P24">
        <f t="shared" si="10"/>
        <v>42.154966931058169</v>
      </c>
      <c r="R24">
        <f t="shared" si="5"/>
        <v>48.277462402515461</v>
      </c>
      <c r="S24">
        <f t="shared" si="6"/>
        <v>-0.91341445393269316</v>
      </c>
      <c r="T24">
        <f t="shared" si="1"/>
        <v>47.364047948582765</v>
      </c>
      <c r="U24">
        <f t="shared" si="7"/>
        <v>19.526244079830562</v>
      </c>
      <c r="V24">
        <f t="shared" si="8"/>
        <v>381.27420786511806</v>
      </c>
      <c r="W24">
        <f t="shared" si="11"/>
        <v>45.949569752957267</v>
      </c>
    </row>
    <row r="25" spans="1:23">
      <c r="A25" s="5">
        <v>17</v>
      </c>
      <c r="B25" s="5">
        <v>5.92</v>
      </c>
      <c r="C25" s="5">
        <v>4030</v>
      </c>
      <c r="D25" s="5">
        <v>0.38500000000000001</v>
      </c>
      <c r="E25" s="5">
        <v>72.213798332069743</v>
      </c>
      <c r="F25" s="5">
        <v>5.64</v>
      </c>
      <c r="G25" s="5">
        <v>4510</v>
      </c>
      <c r="H25" s="5">
        <v>0.38500000000000001</v>
      </c>
      <c r="I25" s="5">
        <v>65.451055662188296</v>
      </c>
      <c r="K25">
        <f t="shared" si="2"/>
        <v>54.028334924043406</v>
      </c>
      <c r="L25">
        <f t="shared" si="3"/>
        <v>-0.3402683400605635</v>
      </c>
      <c r="M25">
        <f t="shared" si="0"/>
        <v>53.688066583982845</v>
      </c>
      <c r="N25">
        <f t="shared" si="9"/>
        <v>18.525731748086898</v>
      </c>
      <c r="O25">
        <f t="shared" si="4"/>
        <v>343.20273680207481</v>
      </c>
      <c r="P25">
        <f t="shared" si="10"/>
        <v>40.006353763904109</v>
      </c>
      <c r="R25">
        <f t="shared" si="5"/>
        <v>50.98144949130387</v>
      </c>
      <c r="S25">
        <f t="shared" si="6"/>
        <v>-0.55167429966058301</v>
      </c>
      <c r="T25">
        <f t="shared" si="1"/>
        <v>50.429775191643287</v>
      </c>
      <c r="U25">
        <f t="shared" si="7"/>
        <v>15.021280470545008</v>
      </c>
      <c r="V25">
        <f t="shared" si="8"/>
        <v>225.63886697477687</v>
      </c>
      <c r="W25">
        <f t="shared" si="11"/>
        <v>41.043941233530418</v>
      </c>
    </row>
    <row r="26" spans="1:23">
      <c r="A26" s="5">
        <v>18</v>
      </c>
      <c r="B26" s="5">
        <v>6.12</v>
      </c>
      <c r="C26" s="5">
        <v>4590</v>
      </c>
      <c r="D26" s="5">
        <v>0.42000000000000004</v>
      </c>
      <c r="E26" s="5">
        <v>73.853039910481286</v>
      </c>
      <c r="F26" s="5">
        <v>5.96</v>
      </c>
      <c r="G26" s="5">
        <v>4320</v>
      </c>
      <c r="H26" s="5">
        <v>0.96</v>
      </c>
      <c r="I26" s="5">
        <v>66.564651874521601</v>
      </c>
      <c r="K26">
        <f t="shared" si="2"/>
        <v>57.721061249282535</v>
      </c>
      <c r="L26">
        <f t="shared" si="3"/>
        <v>6.3031126469405674E-2</v>
      </c>
      <c r="M26">
        <f t="shared" si="0"/>
        <v>57.784092375751939</v>
      </c>
      <c r="N26">
        <f t="shared" si="9"/>
        <v>16.068947534729347</v>
      </c>
      <c r="O26">
        <f t="shared" si="4"/>
        <v>258.21107487388434</v>
      </c>
      <c r="P26">
        <f t="shared" si="10"/>
        <v>39.669025478355771</v>
      </c>
      <c r="R26">
        <f t="shared" si="5"/>
        <v>53.65675052821895</v>
      </c>
      <c r="S26">
        <f t="shared" si="6"/>
        <v>-0.2289767660030167</v>
      </c>
      <c r="T26">
        <f t="shared" si="1"/>
        <v>53.427773762215935</v>
      </c>
      <c r="U26">
        <f t="shared" si="7"/>
        <v>13.136878112305666</v>
      </c>
      <c r="V26">
        <f t="shared" si="8"/>
        <v>172.57756653757568</v>
      </c>
      <c r="W26">
        <f t="shared" si="11"/>
        <v>39.304812526920003</v>
      </c>
    </row>
    <row r="27" spans="1:23">
      <c r="A27" s="5">
        <v>19</v>
      </c>
      <c r="B27" s="5">
        <v>6.29</v>
      </c>
      <c r="C27" s="5">
        <v>3920</v>
      </c>
      <c r="D27" s="5">
        <v>0.49000000000000005</v>
      </c>
      <c r="E27" s="5">
        <v>71.468979822741559</v>
      </c>
      <c r="F27" s="5">
        <v>6.43</v>
      </c>
      <c r="G27" s="5">
        <v>4120</v>
      </c>
      <c r="H27" s="5">
        <v>2.1399999999999997</v>
      </c>
      <c r="I27" s="5">
        <v>65.149136577708191</v>
      </c>
      <c r="K27">
        <f t="shared" si="2"/>
        <v>60.521069865149869</v>
      </c>
      <c r="L27">
        <f t="shared" si="3"/>
        <v>0.33672887540919855</v>
      </c>
      <c r="M27">
        <f t="shared" si="0"/>
        <v>60.857798740559069</v>
      </c>
      <c r="N27">
        <f t="shared" si="9"/>
        <v>10.61118108218249</v>
      </c>
      <c r="O27">
        <f t="shared" si="4"/>
        <v>112.59716395886757</v>
      </c>
      <c r="P27">
        <f t="shared" si="10"/>
        <v>39.516785343120141</v>
      </c>
      <c r="R27">
        <f t="shared" si="5"/>
        <v>55.772046325314392</v>
      </c>
      <c r="S27">
        <f t="shared" si="6"/>
        <v>5.4504903068291755E-3</v>
      </c>
      <c r="T27">
        <f t="shared" si="1"/>
        <v>55.77749681562122</v>
      </c>
      <c r="U27">
        <f t="shared" si="7"/>
        <v>9.3716397620869714</v>
      </c>
      <c r="V27">
        <f t="shared" si="8"/>
        <v>87.827631830329551</v>
      </c>
      <c r="W27">
        <f t="shared" si="11"/>
        <v>38.109314217720431</v>
      </c>
    </row>
    <row r="28" spans="1:23">
      <c r="A28" s="5">
        <v>20</v>
      </c>
      <c r="B28" s="5">
        <v>6.49</v>
      </c>
      <c r="C28" s="5">
        <v>3100</v>
      </c>
      <c r="D28" s="5">
        <v>0.55999999999999994</v>
      </c>
      <c r="E28" s="5">
        <v>68.661971830985706</v>
      </c>
      <c r="F28" s="5">
        <v>6.47</v>
      </c>
      <c r="G28" s="5">
        <v>4400</v>
      </c>
      <c r="H28" s="5">
        <v>5.6</v>
      </c>
      <c r="I28" s="5">
        <v>61.631774603796629</v>
      </c>
      <c r="K28">
        <f t="shared" si="2"/>
        <v>62.418633358644399</v>
      </c>
      <c r="L28">
        <f t="shared" si="3"/>
        <v>0.49281233721773177</v>
      </c>
      <c r="M28">
        <f t="shared" si="0"/>
        <v>62.911445695862128</v>
      </c>
      <c r="N28">
        <f t="shared" si="9"/>
        <v>5.7505261351235788</v>
      </c>
      <c r="O28">
        <f t="shared" si="4"/>
        <v>33.068550830739326</v>
      </c>
      <c r="P28">
        <f t="shared" si="10"/>
        <v>46.302349370991926</v>
      </c>
      <c r="R28">
        <f t="shared" si="5"/>
        <v>56.948352373256306</v>
      </c>
      <c r="S28">
        <f t="shared" si="6"/>
        <v>0.12253604607033765</v>
      </c>
      <c r="T28">
        <f t="shared" si="1"/>
        <v>57.070888419326643</v>
      </c>
      <c r="U28">
        <f t="shared" si="7"/>
        <v>4.5608861844699859</v>
      </c>
      <c r="V28">
        <f t="shared" si="8"/>
        <v>20.801682787689188</v>
      </c>
      <c r="W28">
        <f t="shared" si="11"/>
        <v>43.710390132851998</v>
      </c>
    </row>
    <row r="29" spans="1:23">
      <c r="A29" s="5">
        <v>21</v>
      </c>
      <c r="B29" s="5">
        <v>6.63</v>
      </c>
      <c r="C29" s="5">
        <v>3170</v>
      </c>
      <c r="D29" s="5">
        <v>4.3499999999999996</v>
      </c>
      <c r="E29" s="5">
        <v>52.326990000000002</v>
      </c>
      <c r="F29" s="5">
        <v>6.53</v>
      </c>
      <c r="G29" s="5">
        <v>5000</v>
      </c>
      <c r="H29" s="5">
        <v>2.5300000000000002</v>
      </c>
      <c r="I29" s="5">
        <v>48.223080000000003</v>
      </c>
      <c r="K29">
        <f t="shared" si="2"/>
        <v>60.794554556689704</v>
      </c>
      <c r="L29">
        <f t="shared" si="3"/>
        <v>0.281123223300489</v>
      </c>
      <c r="M29">
        <f t="shared" si="0"/>
        <v>61.075677779990194</v>
      </c>
      <c r="N29">
        <f t="shared" si="9"/>
        <v>-8.7486877799901919</v>
      </c>
      <c r="O29">
        <f t="shared" si="4"/>
        <v>76.539537871749715</v>
      </c>
      <c r="P29">
        <f t="shared" si="10"/>
        <v>52.326993223740587</v>
      </c>
      <c r="R29">
        <f t="shared" si="5"/>
        <v>55.301326735461316</v>
      </c>
      <c r="S29">
        <f t="shared" si="6"/>
        <v>-5.4420122316195071E-2</v>
      </c>
      <c r="T29">
        <f t="shared" si="1"/>
        <v>55.246906613145121</v>
      </c>
      <c r="U29">
        <f t="shared" si="7"/>
        <v>-7.0238266131451184</v>
      </c>
      <c r="V29">
        <f t="shared" si="8"/>
        <v>49.334140291525621</v>
      </c>
      <c r="W29">
        <f t="shared" si="11"/>
        <v>48.223077993000956</v>
      </c>
    </row>
    <row r="30" spans="1:23">
      <c r="A30" s="5">
        <v>22</v>
      </c>
      <c r="B30" s="5">
        <v>6.02</v>
      </c>
      <c r="C30" s="5">
        <v>2780</v>
      </c>
      <c r="D30" s="5">
        <v>0</v>
      </c>
      <c r="E30" s="5">
        <v>58.03622</v>
      </c>
      <c r="F30" s="5">
        <v>5.94</v>
      </c>
      <c r="G30" s="5">
        <v>3070</v>
      </c>
      <c r="H30" s="5">
        <v>0</v>
      </c>
      <c r="I30" s="5">
        <v>52.511870000000002</v>
      </c>
      <c r="K30">
        <f t="shared" si="2"/>
        <v>60.467786223992157</v>
      </c>
      <c r="L30">
        <f t="shared" si="3"/>
        <v>0.22033406770068537</v>
      </c>
      <c r="M30">
        <f t="shared" si="0"/>
        <v>60.68812029169284</v>
      </c>
      <c r="N30">
        <f t="shared" si="9"/>
        <v>-2.65190029169284</v>
      </c>
      <c r="O30">
        <f t="shared" si="4"/>
        <v>7.0325751570805703</v>
      </c>
      <c r="P30">
        <f t="shared" si="10"/>
        <v>58.036216881629564</v>
      </c>
      <c r="R30">
        <f t="shared" si="5"/>
        <v>54.6998992905161</v>
      </c>
      <c r="S30">
        <f t="shared" si="6"/>
        <v>-0.10912085457909716</v>
      </c>
      <c r="T30">
        <f t="shared" si="1"/>
        <v>54.590778435937004</v>
      </c>
      <c r="U30">
        <f t="shared" si="7"/>
        <v>-2.0789084359370023</v>
      </c>
      <c r="V30">
        <f t="shared" si="8"/>
        <v>4.3218602850100334</v>
      </c>
      <c r="W30">
        <f t="shared" si="11"/>
        <v>52.511866698203868</v>
      </c>
    </row>
    <row r="31" spans="1:23">
      <c r="A31" s="5">
        <v>23</v>
      </c>
      <c r="B31" s="5">
        <v>6.22</v>
      </c>
      <c r="C31" s="5">
        <v>3590</v>
      </c>
      <c r="D31" s="5">
        <v>0.57000000000000006</v>
      </c>
      <c r="E31" s="5">
        <v>63.942119671489699</v>
      </c>
      <c r="F31" s="5">
        <v>5.79</v>
      </c>
      <c r="G31" s="5">
        <v>3620</v>
      </c>
      <c r="H31" s="5">
        <v>0.57000000000000006</v>
      </c>
      <c r="I31" s="5">
        <v>55.468749999999737</v>
      </c>
      <c r="K31">
        <f t="shared" si="2"/>
        <v>61.338920167652212</v>
      </c>
      <c r="L31">
        <f t="shared" si="3"/>
        <v>0.28541405529662234</v>
      </c>
      <c r="M31">
        <f t="shared" si="0"/>
        <v>61.624334222948832</v>
      </c>
      <c r="N31">
        <f t="shared" si="9"/>
        <v>2.3177854485408673</v>
      </c>
      <c r="O31">
        <f t="shared" si="4"/>
        <v>5.3721293854677894</v>
      </c>
      <c r="P31">
        <f t="shared" si="10"/>
        <v>62.204714242195863</v>
      </c>
      <c r="R31">
        <f t="shared" si="5"/>
        <v>54.766372748749554</v>
      </c>
      <c r="S31">
        <f t="shared" si="6"/>
        <v>-9.1561423297842129E-2</v>
      </c>
      <c r="T31">
        <f t="shared" si="1"/>
        <v>54.674811325451714</v>
      </c>
      <c r="U31">
        <f t="shared" si="7"/>
        <v>0.79393867454802347</v>
      </c>
      <c r="V31">
        <f t="shared" si="8"/>
        <v>0.6303386189430723</v>
      </c>
      <c r="W31">
        <f t="shared" si="11"/>
        <v>55.799298776848538</v>
      </c>
    </row>
    <row r="32" spans="1:23">
      <c r="A32" s="5">
        <v>24</v>
      </c>
      <c r="B32" s="5">
        <v>6.17</v>
      </c>
      <c r="C32" s="5">
        <v>4140</v>
      </c>
      <c r="D32" s="5">
        <v>0.36</v>
      </c>
      <c r="E32" s="5">
        <v>63.07361843389976</v>
      </c>
      <c r="F32" s="5">
        <v>5.89</v>
      </c>
      <c r="G32" s="5">
        <v>3600</v>
      </c>
      <c r="H32" s="5">
        <v>0.36</v>
      </c>
      <c r="I32" s="5">
        <v>57.778645325004781</v>
      </c>
      <c r="K32">
        <f t="shared" si="2"/>
        <v>61.914191065139022</v>
      </c>
      <c r="L32">
        <f t="shared" si="3"/>
        <v>0.3143997395156411</v>
      </c>
      <c r="M32">
        <f t="shared" si="0"/>
        <v>62.228590804654665</v>
      </c>
      <c r="N32">
        <f t="shared" si="9"/>
        <v>0.84502762924509511</v>
      </c>
      <c r="O32">
        <f t="shared" si="4"/>
        <v>0.71407169418758598</v>
      </c>
      <c r="P32">
        <f t="shared" si="10"/>
        <v>64.882695044733055</v>
      </c>
      <c r="R32">
        <f t="shared" si="5"/>
        <v>55.295578125362326</v>
      </c>
      <c r="S32">
        <f t="shared" si="6"/>
        <v>-2.9484743306780699E-2</v>
      </c>
      <c r="T32">
        <f t="shared" si="1"/>
        <v>55.266093382055544</v>
      </c>
      <c r="U32">
        <f t="shared" si="7"/>
        <v>2.5125519429492371</v>
      </c>
      <c r="V32">
        <f t="shared" si="8"/>
        <v>6.3129172660179869</v>
      </c>
      <c r="W32">
        <f t="shared" si="11"/>
        <v>57.561032603607991</v>
      </c>
    </row>
    <row r="33" spans="1:23">
      <c r="A33" s="5">
        <v>25</v>
      </c>
      <c r="B33" s="5">
        <v>6.32</v>
      </c>
      <c r="C33" s="5">
        <v>3950</v>
      </c>
      <c r="D33" s="5">
        <v>0.28999999999999998</v>
      </c>
      <c r="E33" s="5">
        <v>61.565696302124742</v>
      </c>
      <c r="F33" s="5">
        <v>6.56</v>
      </c>
      <c r="G33" s="5">
        <v>3920</v>
      </c>
      <c r="H33" s="5">
        <v>1.9899999999999998</v>
      </c>
      <c r="I33" s="5">
        <v>58.571706557696388</v>
      </c>
      <c r="K33">
        <f t="shared" si="2"/>
        <v>62.096011904148682</v>
      </c>
      <c r="L33">
        <f t="shared" si="3"/>
        <v>0.30114184946504297</v>
      </c>
      <c r="M33">
        <f t="shared" si="0"/>
        <v>62.397153753613722</v>
      </c>
      <c r="N33">
        <f t="shared" si="9"/>
        <v>-0.83145745148897987</v>
      </c>
      <c r="O33">
        <f t="shared" si="4"/>
        <v>0.69132149363654927</v>
      </c>
      <c r="P33">
        <f t="shared" si="10"/>
        <v>62.200170673192147</v>
      </c>
      <c r="R33">
        <f t="shared" si="5"/>
        <v>55.927216017183717</v>
      </c>
      <c r="S33">
        <f t="shared" si="6"/>
        <v>3.6627520206036518E-2</v>
      </c>
      <c r="T33">
        <f t="shared" si="1"/>
        <v>55.963843537389756</v>
      </c>
      <c r="U33">
        <f t="shared" si="7"/>
        <v>2.6078630203066311</v>
      </c>
      <c r="V33">
        <f t="shared" si="8"/>
        <v>6.8009495326828242</v>
      </c>
      <c r="W33">
        <f t="shared" si="11"/>
        <v>55.029226123880342</v>
      </c>
    </row>
    <row r="34" spans="1:23">
      <c r="A34" s="5">
        <v>26</v>
      </c>
      <c r="B34" s="5">
        <v>6.39</v>
      </c>
      <c r="C34" s="5">
        <v>4730</v>
      </c>
      <c r="D34" s="5">
        <v>0.32999999999999996</v>
      </c>
      <c r="E34" s="5">
        <v>56.209583816945567</v>
      </c>
      <c r="F34" s="5">
        <v>6.88</v>
      </c>
      <c r="G34" s="5">
        <v>4020</v>
      </c>
      <c r="H34" s="5">
        <v>0.69000000000000006</v>
      </c>
      <c r="I34" s="5">
        <v>54.191033138401352</v>
      </c>
      <c r="K34">
        <f t="shared" si="2"/>
        <v>61.159639766280094</v>
      </c>
      <c r="L34">
        <f t="shared" si="3"/>
        <v>0.17739045073167986</v>
      </c>
      <c r="M34">
        <f t="shared" si="0"/>
        <v>61.337030217011772</v>
      </c>
      <c r="N34">
        <f t="shared" si="9"/>
        <v>-5.127446400066205</v>
      </c>
      <c r="O34">
        <f t="shared" si="4"/>
        <v>26.290706585551884</v>
      </c>
      <c r="P34">
        <f t="shared" si="10"/>
        <v>61.569456562495581</v>
      </c>
      <c r="R34">
        <f t="shared" si="5"/>
        <v>55.609281457592083</v>
      </c>
      <c r="S34">
        <f t="shared" si="6"/>
        <v>1.1713122262694137E-3</v>
      </c>
      <c r="T34">
        <f t="shared" si="1"/>
        <v>55.610452769818352</v>
      </c>
      <c r="U34">
        <f t="shared" si="7"/>
        <v>-1.419419631417</v>
      </c>
      <c r="V34">
        <f t="shared" si="8"/>
        <v>2.0147520900519722</v>
      </c>
      <c r="W34">
        <f t="shared" si="11"/>
        <v>54.154295017620612</v>
      </c>
    </row>
    <row r="35" spans="1:23">
      <c r="A35" s="5">
        <v>27</v>
      </c>
      <c r="B35" s="5">
        <v>6.41</v>
      </c>
      <c r="C35" s="5">
        <v>3470</v>
      </c>
      <c r="D35" s="5">
        <v>0.74</v>
      </c>
      <c r="E35" s="5">
        <v>56.199646295931366</v>
      </c>
      <c r="F35" s="5">
        <v>6.54</v>
      </c>
      <c r="G35" s="5">
        <v>4500</v>
      </c>
      <c r="H35" s="5">
        <v>0.74</v>
      </c>
      <c r="I35" s="5">
        <v>52.693668895006049</v>
      </c>
      <c r="K35">
        <f t="shared" si="2"/>
        <v>60.309553432795695</v>
      </c>
      <c r="L35">
        <f t="shared" si="3"/>
        <v>7.4642772310072034E-2</v>
      </c>
      <c r="M35">
        <f t="shared" si="0"/>
        <v>60.384196205105766</v>
      </c>
      <c r="N35">
        <f t="shared" si="9"/>
        <v>-4.1845499091744003</v>
      </c>
      <c r="O35">
        <f t="shared" si="4"/>
        <v>17.510457942371481</v>
      </c>
      <c r="P35">
        <f t="shared" si="10"/>
        <v>62.765990444135326</v>
      </c>
      <c r="R35">
        <f t="shared" si="5"/>
        <v>55.027095994855898</v>
      </c>
      <c r="S35">
        <f t="shared" si="6"/>
        <v>-5.7164365269975974E-2</v>
      </c>
      <c r="T35">
        <f t="shared" si="1"/>
        <v>54.969931629585922</v>
      </c>
      <c r="U35">
        <f t="shared" si="7"/>
        <v>-2.2762627345798734</v>
      </c>
      <c r="V35">
        <f t="shared" si="8"/>
        <v>5.1813720368370433</v>
      </c>
      <c r="W35">
        <f t="shared" si="11"/>
        <v>54.30856563226034</v>
      </c>
    </row>
    <row r="36" spans="1:23">
      <c r="A36" s="5">
        <v>28</v>
      </c>
      <c r="B36" s="5">
        <v>6.02</v>
      </c>
      <c r="C36" s="5">
        <v>4970</v>
      </c>
      <c r="D36" s="5">
        <v>4.3600000000000003</v>
      </c>
      <c r="E36" s="5">
        <v>57.439717702411158</v>
      </c>
      <c r="F36" s="5">
        <v>6.59</v>
      </c>
      <c r="G36" s="5">
        <v>4620</v>
      </c>
      <c r="H36" s="5">
        <v>5.5200000000000005</v>
      </c>
      <c r="I36" s="5">
        <v>51.513959889892533</v>
      </c>
      <c r="K36">
        <f t="shared" si="2"/>
        <v>59.795300504566853</v>
      </c>
      <c r="L36">
        <f t="shared" si="3"/>
        <v>1.5753202256180612E-2</v>
      </c>
      <c r="M36">
        <f t="shared" si="0"/>
        <v>59.811053706823031</v>
      </c>
      <c r="N36">
        <f t="shared" si="9"/>
        <v>-2.371336004411873</v>
      </c>
      <c r="O36">
        <f t="shared" si="4"/>
        <v>5.6232344458200663</v>
      </c>
      <c r="P36">
        <f t="shared" si="10"/>
        <v>63.486189762717224</v>
      </c>
      <c r="R36">
        <f t="shared" si="5"/>
        <v>54.278737281647246</v>
      </c>
      <c r="S36">
        <f t="shared" si="6"/>
        <v>-0.12628380006384365</v>
      </c>
      <c r="T36">
        <f t="shared" si="1"/>
        <v>54.1524534815834</v>
      </c>
      <c r="U36">
        <f t="shared" si="7"/>
        <v>-2.6384935916908674</v>
      </c>
      <c r="V36">
        <f t="shared" si="8"/>
        <v>6.9616484333937736</v>
      </c>
      <c r="W36">
        <f t="shared" si="11"/>
        <v>55.148154408828425</v>
      </c>
    </row>
    <row r="37" spans="1:23">
      <c r="A37" s="5">
        <v>29</v>
      </c>
      <c r="B37" s="5">
        <v>5.99</v>
      </c>
      <c r="C37" s="5">
        <v>5450</v>
      </c>
      <c r="D37" s="5">
        <v>0</v>
      </c>
      <c r="E37" s="5">
        <v>63.486190000000001</v>
      </c>
      <c r="F37" s="5">
        <v>5.92</v>
      </c>
      <c r="G37" s="5">
        <v>5500</v>
      </c>
      <c r="H37" s="5">
        <v>0</v>
      </c>
      <c r="I37" s="5">
        <v>56.110349999999997</v>
      </c>
      <c r="K37">
        <f t="shared" si="2"/>
        <v>60.54608096545843</v>
      </c>
      <c r="L37">
        <f t="shared" si="3"/>
        <v>8.925592811972019E-2</v>
      </c>
      <c r="M37">
        <f t="shared" si="0"/>
        <v>60.635336893578149</v>
      </c>
      <c r="N37">
        <f t="shared" si="9"/>
        <v>2.8508531064218516</v>
      </c>
      <c r="O37">
        <f t="shared" si="4"/>
        <v>8.1273634343951215</v>
      </c>
      <c r="P37">
        <f t="shared" si="10"/>
        <v>63.601721151473896</v>
      </c>
      <c r="R37">
        <f t="shared" si="5"/>
        <v>54.544032785266722</v>
      </c>
      <c r="S37">
        <f t="shared" si="6"/>
        <v>-8.7125869695511615E-2</v>
      </c>
      <c r="T37">
        <f t="shared" si="1"/>
        <v>54.45690691557121</v>
      </c>
      <c r="U37">
        <f t="shared" si="7"/>
        <v>1.6534430844287868</v>
      </c>
      <c r="V37">
        <f t="shared" si="8"/>
        <v>2.7338740334453804</v>
      </c>
      <c r="W37">
        <f t="shared" si="11"/>
        <v>56.1103536182139</v>
      </c>
    </row>
    <row r="38" spans="1:23">
      <c r="A38" s="5">
        <v>30</v>
      </c>
      <c r="B38" s="5">
        <v>6.18</v>
      </c>
      <c r="C38" s="5">
        <v>3290</v>
      </c>
      <c r="D38" s="5">
        <v>1.1300000000000001</v>
      </c>
      <c r="E38" s="5">
        <v>53.585346843335678</v>
      </c>
      <c r="F38" s="5">
        <v>6.44</v>
      </c>
      <c r="G38" s="5">
        <v>5000</v>
      </c>
      <c r="H38" s="5">
        <v>4.2799999999999994</v>
      </c>
      <c r="I38" s="5">
        <v>50.383782719937102</v>
      </c>
      <c r="K38">
        <f t="shared" si="2"/>
        <v>59.225338883529659</v>
      </c>
      <c r="L38">
        <f t="shared" si="3"/>
        <v>-5.1743872885128869E-2</v>
      </c>
      <c r="M38">
        <f t="shared" si="0"/>
        <v>59.173595010644533</v>
      </c>
      <c r="N38">
        <f t="shared" si="9"/>
        <v>-5.5882481673088549</v>
      </c>
      <c r="O38">
        <f t="shared" si="4"/>
        <v>31.228517579430775</v>
      </c>
      <c r="P38">
        <f t="shared" si="10"/>
        <v>62.046592019938494</v>
      </c>
      <c r="R38">
        <f t="shared" si="5"/>
        <v>53.642282076444395</v>
      </c>
      <c r="S38">
        <f t="shared" si="6"/>
        <v>-0.16858835360819316</v>
      </c>
      <c r="T38">
        <f t="shared" si="1"/>
        <v>53.473693722836202</v>
      </c>
      <c r="U38">
        <f t="shared" si="7"/>
        <v>-3.0899110028991004</v>
      </c>
      <c r="V38">
        <f t="shared" si="8"/>
        <v>9.5475500058369249</v>
      </c>
      <c r="W38">
        <f t="shared" si="11"/>
        <v>55.615138018723428</v>
      </c>
    </row>
    <row r="39" spans="1:23">
      <c r="A39" s="5">
        <v>31</v>
      </c>
      <c r="B39" s="5">
        <v>6.46</v>
      </c>
      <c r="C39" s="5">
        <v>3320</v>
      </c>
      <c r="D39" s="5">
        <v>3.2</v>
      </c>
      <c r="E39" s="5">
        <v>53.390174583840441</v>
      </c>
      <c r="F39" s="5">
        <v>6.56</v>
      </c>
      <c r="G39" s="5">
        <v>4750</v>
      </c>
      <c r="H39" s="5">
        <v>3.87</v>
      </c>
      <c r="I39" s="5">
        <v>49.949443882709787</v>
      </c>
      <c r="K39">
        <f t="shared" si="2"/>
        <v>58.016910925283717</v>
      </c>
      <c r="L39">
        <f t="shared" si="3"/>
        <v>-0.16741228142121017</v>
      </c>
      <c r="M39">
        <f t="shared" si="0"/>
        <v>57.849498643862511</v>
      </c>
      <c r="N39">
        <f t="shared" si="9"/>
        <v>-4.4593240600220696</v>
      </c>
      <c r="O39">
        <f t="shared" si="4"/>
        <v>19.885571072291715</v>
      </c>
      <c r="P39">
        <f t="shared" si="10"/>
        <v>60.682767294346057</v>
      </c>
      <c r="R39">
        <f t="shared" si="5"/>
        <v>52.768843754810923</v>
      </c>
      <c r="S39">
        <f t="shared" si="6"/>
        <v>-0.23907335041072106</v>
      </c>
      <c r="T39">
        <f t="shared" si="1"/>
        <v>52.529770404400203</v>
      </c>
      <c r="U39">
        <f t="shared" si="7"/>
        <v>-2.5803265216904165</v>
      </c>
      <c r="V39">
        <f t="shared" si="8"/>
        <v>6.6580849585389634</v>
      </c>
      <c r="W39">
        <f t="shared" si="11"/>
        <v>54.741274168506017</v>
      </c>
    </row>
    <row r="40" spans="1:23">
      <c r="A40" s="5">
        <v>32</v>
      </c>
      <c r="B40" s="5">
        <v>6.52</v>
      </c>
      <c r="C40" s="5">
        <v>4270</v>
      </c>
      <c r="D40" s="5">
        <v>0.55999999999999994</v>
      </c>
      <c r="E40" s="5">
        <v>60.465116279069612</v>
      </c>
      <c r="F40" s="5">
        <v>6</v>
      </c>
      <c r="G40" s="5">
        <v>4090</v>
      </c>
      <c r="H40" s="5">
        <v>1.41</v>
      </c>
      <c r="I40" s="5">
        <v>52.196178845775194</v>
      </c>
      <c r="K40">
        <f t="shared" si="2"/>
        <v>58.372622170903938</v>
      </c>
      <c r="L40">
        <f t="shared" si="3"/>
        <v>-0.11509992871706712</v>
      </c>
      <c r="M40">
        <f t="shared" si="0"/>
        <v>58.257522242186873</v>
      </c>
      <c r="N40">
        <f t="shared" si="9"/>
        <v>2.2075940368827389</v>
      </c>
      <c r="O40">
        <f t="shared" si="4"/>
        <v>4.8734714316802279</v>
      </c>
      <c r="P40">
        <f t="shared" si="10"/>
        <v>59.874066515847758</v>
      </c>
      <c r="R40">
        <f t="shared" si="5"/>
        <v>52.463052092675206</v>
      </c>
      <c r="S40">
        <f t="shared" si="6"/>
        <v>-0.24574518158322076</v>
      </c>
      <c r="T40">
        <f t="shared" si="1"/>
        <v>52.217306911091988</v>
      </c>
      <c r="U40">
        <f t="shared" si="7"/>
        <v>-2.1128065316794675E-2</v>
      </c>
      <c r="V40">
        <f t="shared" si="8"/>
        <v>4.4639514403074207E-4</v>
      </c>
      <c r="W40">
        <f t="shared" si="11"/>
        <v>53.647318281328026</v>
      </c>
    </row>
    <row r="41" spans="1:23">
      <c r="A41" s="5">
        <v>33</v>
      </c>
      <c r="B41" s="5">
        <v>6.6</v>
      </c>
      <c r="C41" s="5">
        <v>3890</v>
      </c>
      <c r="D41" s="5">
        <v>0.64</v>
      </c>
      <c r="E41" s="5">
        <v>61.830015313935796</v>
      </c>
      <c r="F41" s="5">
        <v>6.76</v>
      </c>
      <c r="G41" s="5">
        <v>4400</v>
      </c>
      <c r="H41" s="5">
        <v>1.97</v>
      </c>
      <c r="I41" s="5">
        <v>57.097541633624814</v>
      </c>
      <c r="K41">
        <f t="shared" si="2"/>
        <v>58.972020856536659</v>
      </c>
      <c r="L41">
        <f t="shared" si="3"/>
        <v>-4.3650067282088298E-2</v>
      </c>
      <c r="M41">
        <f t="shared" si="0"/>
        <v>58.928370789254572</v>
      </c>
      <c r="N41">
        <f t="shared" si="9"/>
        <v>2.9016445246812239</v>
      </c>
      <c r="O41">
        <f t="shared" si="4"/>
        <v>8.4195409476125267</v>
      </c>
      <c r="P41">
        <f t="shared" si="10"/>
        <v>60.992360606057034</v>
      </c>
      <c r="R41">
        <f t="shared" si="5"/>
        <v>53.193353855598559</v>
      </c>
      <c r="S41">
        <f t="shared" si="6"/>
        <v>-0.14814048713256334</v>
      </c>
      <c r="T41">
        <f t="shared" si="1"/>
        <v>53.045213368465994</v>
      </c>
      <c r="U41">
        <f t="shared" si="7"/>
        <v>4.0523282651588204</v>
      </c>
      <c r="V41">
        <f t="shared" si="8"/>
        <v>16.421364368605094</v>
      </c>
      <c r="W41">
        <f t="shared" si="11"/>
        <v>54.108403436789168</v>
      </c>
    </row>
    <row r="42" spans="1:23">
      <c r="A42" s="5">
        <v>34</v>
      </c>
      <c r="B42" s="5">
        <v>6.79</v>
      </c>
      <c r="C42" s="5">
        <v>4390</v>
      </c>
      <c r="D42" s="5">
        <v>0.47000000000000003</v>
      </c>
      <c r="E42" s="5">
        <v>58.966619999999999</v>
      </c>
      <c r="F42" s="5">
        <v>6.98</v>
      </c>
      <c r="G42" s="5">
        <v>4900</v>
      </c>
      <c r="H42" s="5">
        <v>2.0300000000000002</v>
      </c>
      <c r="I42" s="5">
        <v>52.799340000000001</v>
      </c>
      <c r="K42">
        <f t="shared" si="2"/>
        <v>58.936020631403657</v>
      </c>
      <c r="L42">
        <f t="shared" si="3"/>
        <v>-4.2885083067179627E-2</v>
      </c>
      <c r="M42">
        <f t="shared" si="0"/>
        <v>58.893135548336481</v>
      </c>
      <c r="N42">
        <f t="shared" si="9"/>
        <v>7.3484451663517802E-2</v>
      </c>
      <c r="O42">
        <f t="shared" si="4"/>
        <v>5.3999646362878845E-3</v>
      </c>
      <c r="P42">
        <f t="shared" si="10"/>
        <v>58.966619519104015</v>
      </c>
      <c r="R42">
        <f t="shared" si="5"/>
        <v>52.9960386947728</v>
      </c>
      <c r="S42">
        <f t="shared" si="6"/>
        <v>-0.15305795450188295</v>
      </c>
      <c r="T42">
        <f t="shared" si="1"/>
        <v>52.842980740270917</v>
      </c>
      <c r="U42">
        <f t="shared" si="7"/>
        <v>-4.3640740270916467E-2</v>
      </c>
      <c r="V42">
        <f t="shared" si="8"/>
        <v>1.9045142113935903E-3</v>
      </c>
      <c r="W42">
        <f t="shared" si="11"/>
        <v>52.79934030840343</v>
      </c>
    </row>
    <row r="43" spans="1:23">
      <c r="A43" s="5">
        <v>35</v>
      </c>
      <c r="B43" s="5">
        <v>7</v>
      </c>
      <c r="C43" s="5">
        <v>4520</v>
      </c>
      <c r="D43" s="5">
        <v>0.69000000000000006</v>
      </c>
      <c r="E43" s="5">
        <v>57.179850000000002</v>
      </c>
      <c r="F43" s="5">
        <v>7.12</v>
      </c>
      <c r="G43" s="5">
        <v>4510</v>
      </c>
      <c r="H43" s="5">
        <v>1.83</v>
      </c>
      <c r="I43" s="5">
        <v>51.573480000000004</v>
      </c>
      <c r="K43">
        <f t="shared" si="2"/>
        <v>58.550478438669188</v>
      </c>
      <c r="L43">
        <f t="shared" si="3"/>
        <v>-7.7150794033908593E-2</v>
      </c>
      <c r="M43">
        <f t="shared" si="0"/>
        <v>58.473327644635276</v>
      </c>
      <c r="N43">
        <f t="shared" si="9"/>
        <v>-1.2934776446352743</v>
      </c>
      <c r="O43">
        <f t="shared" si="4"/>
        <v>1.6730844171712169</v>
      </c>
      <c r="P43">
        <f t="shared" si="10"/>
        <v>57.179849518177669</v>
      </c>
      <c r="R43">
        <f t="shared" si="5"/>
        <v>52.589080592216732</v>
      </c>
      <c r="S43">
        <f t="shared" si="6"/>
        <v>-0.17844796930730147</v>
      </c>
      <c r="T43">
        <f t="shared" si="1"/>
        <v>52.410632622909432</v>
      </c>
      <c r="U43">
        <f t="shared" si="7"/>
        <v>-0.8371526229094286</v>
      </c>
      <c r="V43">
        <f t="shared" si="8"/>
        <v>0.70082451404413593</v>
      </c>
      <c r="W43">
        <f t="shared" si="11"/>
        <v>51.573477002757315</v>
      </c>
    </row>
    <row r="44" spans="1:23">
      <c r="A44" s="5">
        <v>36</v>
      </c>
      <c r="B44" s="5">
        <v>5.98</v>
      </c>
      <c r="C44" s="5">
        <v>5350</v>
      </c>
      <c r="D44" s="5">
        <v>0</v>
      </c>
      <c r="E44" s="5">
        <v>57.79712</v>
      </c>
      <c r="F44" s="5">
        <v>6.1</v>
      </c>
      <c r="G44" s="5">
        <v>4100</v>
      </c>
      <c r="H44" s="5">
        <v>0</v>
      </c>
      <c r="I44" s="5">
        <v>51.23433</v>
      </c>
      <c r="K44">
        <f t="shared" si="2"/>
        <v>58.338086115708222</v>
      </c>
      <c r="L44">
        <f t="shared" si="3"/>
        <v>-9.0674946926614319E-2</v>
      </c>
      <c r="M44">
        <f t="shared" si="0"/>
        <v>58.247411168781611</v>
      </c>
      <c r="N44">
        <f t="shared" si="9"/>
        <v>-0.45029116878161091</v>
      </c>
      <c r="O44">
        <f t="shared" si="4"/>
        <v>0.2027621366827092</v>
      </c>
      <c r="P44">
        <f t="shared" si="10"/>
        <v>57.797122527318599</v>
      </c>
      <c r="R44">
        <f t="shared" si="5"/>
        <v>52.175372098327543</v>
      </c>
      <c r="S44">
        <f t="shared" si="6"/>
        <v>-0.2019740217654902</v>
      </c>
      <c r="T44">
        <f t="shared" si="1"/>
        <v>51.973398076562056</v>
      </c>
      <c r="U44">
        <f t="shared" si="7"/>
        <v>-0.73906807656205586</v>
      </c>
      <c r="V44">
        <f t="shared" si="8"/>
        <v>0.54622162179313682</v>
      </c>
      <c r="W44">
        <f t="shared" si="11"/>
        <v>51.234326184759105</v>
      </c>
    </row>
    <row r="45" spans="1:23">
      <c r="A45" s="5">
        <v>37</v>
      </c>
      <c r="B45" s="5">
        <v>6.1</v>
      </c>
      <c r="C45" s="5">
        <v>5125</v>
      </c>
      <c r="D45" s="5">
        <v>0.3</v>
      </c>
      <c r="E45" s="5">
        <v>58.753770000000003</v>
      </c>
      <c r="F45" s="5">
        <v>6.46</v>
      </c>
      <c r="G45" s="5">
        <v>3825</v>
      </c>
      <c r="H45" s="5">
        <v>0.5</v>
      </c>
      <c r="I45" s="5">
        <v>52.452649999999998</v>
      </c>
      <c r="K45">
        <f t="shared" si="2"/>
        <v>58.348682935025295</v>
      </c>
      <c r="L45">
        <f t="shared" si="3"/>
        <v>-8.054777030224565E-2</v>
      </c>
      <c r="M45">
        <f t="shared" si="0"/>
        <v>58.268135164723049</v>
      </c>
      <c r="N45">
        <f t="shared" si="9"/>
        <v>0.48563483527695439</v>
      </c>
      <c r="O45">
        <f t="shared" si="4"/>
        <v>0.23584119323447464</v>
      </c>
      <c r="P45">
        <f t="shared" si="10"/>
        <v>58.753770520126217</v>
      </c>
      <c r="R45">
        <f t="shared" si="5"/>
        <v>52.06924846124965</v>
      </c>
      <c r="S45">
        <f t="shared" si="6"/>
        <v>-0.19238898329673046</v>
      </c>
      <c r="T45">
        <f t="shared" si="1"/>
        <v>51.87685947795292</v>
      </c>
      <c r="U45">
        <f t="shared" si="7"/>
        <v>0.57579052204707892</v>
      </c>
      <c r="V45">
        <f t="shared" si="8"/>
        <v>0.33153472527924766</v>
      </c>
      <c r="W45">
        <f t="shared" si="11"/>
        <v>52.452651419935741</v>
      </c>
    </row>
    <row r="46" spans="1:23">
      <c r="A46" s="5">
        <v>38</v>
      </c>
      <c r="B46" s="5">
        <v>6.23</v>
      </c>
      <c r="C46" s="5">
        <v>4400</v>
      </c>
      <c r="D46" s="5">
        <v>3.2</v>
      </c>
      <c r="E46" s="5">
        <v>58.721600000000002</v>
      </c>
      <c r="F46" s="5">
        <v>6.73</v>
      </c>
      <c r="G46" s="5">
        <v>3550</v>
      </c>
      <c r="H46" s="5">
        <v>5.0999999999999996</v>
      </c>
      <c r="I46" s="5">
        <v>52.23075</v>
      </c>
      <c r="K46">
        <f t="shared" si="2"/>
        <v>58.358828131778445</v>
      </c>
      <c r="L46">
        <f t="shared" si="3"/>
        <v>-7.147847359670606E-2</v>
      </c>
      <c r="M46">
        <f t="shared" si="0"/>
        <v>58.287349658181739</v>
      </c>
      <c r="N46">
        <f t="shared" si="9"/>
        <v>0.43425034181826305</v>
      </c>
      <c r="O46">
        <f t="shared" si="4"/>
        <v>0.1885733593692783</v>
      </c>
      <c r="P46">
        <f t="shared" si="10"/>
        <v>58.721595216067762</v>
      </c>
      <c r="R46">
        <f t="shared" si="5"/>
        <v>51.94763758236234</v>
      </c>
      <c r="S46">
        <f t="shared" si="6"/>
        <v>-0.18531117285578841</v>
      </c>
      <c r="T46">
        <f t="shared" si="1"/>
        <v>51.762326409506549</v>
      </c>
      <c r="U46">
        <f t="shared" si="7"/>
        <v>0.46842359049345106</v>
      </c>
      <c r="V46">
        <f t="shared" si="8"/>
        <v>0.21942066013077632</v>
      </c>
      <c r="W46">
        <f t="shared" si="11"/>
        <v>52.230748922263388</v>
      </c>
    </row>
    <row r="47" spans="1:23">
      <c r="A47" s="5">
        <v>39</v>
      </c>
      <c r="B47" s="5">
        <v>6.43</v>
      </c>
      <c r="C47" s="5">
        <v>5125</v>
      </c>
      <c r="D47" s="5">
        <v>0.32</v>
      </c>
      <c r="E47" s="5">
        <v>58.164720000000003</v>
      </c>
      <c r="F47" s="5">
        <v>6.92</v>
      </c>
      <c r="G47" s="5">
        <v>4475</v>
      </c>
      <c r="H47" s="5">
        <v>1.6199999999999999</v>
      </c>
      <c r="I47" s="5">
        <v>51.696840000000002</v>
      </c>
      <c r="K47">
        <f t="shared" si="2"/>
        <v>58.262823726545399</v>
      </c>
      <c r="L47">
        <f t="shared" si="3"/>
        <v>-7.3931066760340058E-2</v>
      </c>
      <c r="M47">
        <f t="shared" si="0"/>
        <v>58.188892659785061</v>
      </c>
      <c r="N47">
        <f t="shared" si="9"/>
        <v>-2.417265978505867E-2</v>
      </c>
      <c r="O47">
        <f t="shared" si="4"/>
        <v>5.8431748108419266E-4</v>
      </c>
      <c r="P47">
        <f t="shared" si="10"/>
        <v>58.164724468499642</v>
      </c>
      <c r="R47">
        <f t="shared" si="5"/>
        <v>51.74922912760524</v>
      </c>
      <c r="S47">
        <f t="shared" si="6"/>
        <v>-0.18662090104591961</v>
      </c>
      <c r="T47">
        <f t="shared" si="1"/>
        <v>51.56260822655932</v>
      </c>
      <c r="U47">
        <f t="shared" si="7"/>
        <v>0.13423177344068193</v>
      </c>
      <c r="V47">
        <f t="shared" si="8"/>
        <v>1.8018169001030565E-2</v>
      </c>
      <c r="W47">
        <f t="shared" si="11"/>
        <v>51.696840745680227</v>
      </c>
    </row>
    <row r="48" spans="1:23">
      <c r="A48" s="5">
        <v>40</v>
      </c>
      <c r="B48" s="5">
        <v>6.68</v>
      </c>
      <c r="C48" s="5">
        <v>3425</v>
      </c>
      <c r="D48" s="5">
        <v>1.24</v>
      </c>
      <c r="E48" s="5">
        <v>57.884709999999998</v>
      </c>
      <c r="F48" s="5">
        <v>6.98</v>
      </c>
      <c r="G48" s="5">
        <v>5250</v>
      </c>
      <c r="H48" s="5">
        <v>1.78</v>
      </c>
      <c r="I48" s="5">
        <v>51.165500000000002</v>
      </c>
      <c r="K48">
        <f t="shared" si="2"/>
        <v>58.128056127828053</v>
      </c>
      <c r="L48">
        <f t="shared" si="3"/>
        <v>-8.0014719956040661E-2</v>
      </c>
      <c r="M48">
        <f t="shared" si="0"/>
        <v>58.048041407872013</v>
      </c>
      <c r="N48">
        <f t="shared" si="9"/>
        <v>-0.16333140787201472</v>
      </c>
      <c r="O48">
        <f t="shared" si="4"/>
        <v>2.6677148797454434E-2</v>
      </c>
      <c r="P48">
        <f t="shared" si="10"/>
        <v>57.884711381075149</v>
      </c>
      <c r="R48">
        <f t="shared" si="5"/>
        <v>51.483186581247459</v>
      </c>
      <c r="S48">
        <f t="shared" si="6"/>
        <v>-0.19456306557710573</v>
      </c>
      <c r="T48">
        <f t="shared" si="1"/>
        <v>51.288623515670352</v>
      </c>
      <c r="U48">
        <f t="shared" si="7"/>
        <v>-0.12312351567035051</v>
      </c>
      <c r="V48">
        <f t="shared" si="8"/>
        <v>1.5159400111027049E-2</v>
      </c>
      <c r="W48">
        <f t="shared" si="11"/>
        <v>51.165501989500093</v>
      </c>
    </row>
    <row r="49" spans="1:23">
      <c r="A49" s="5">
        <v>41</v>
      </c>
      <c r="B49" s="5">
        <v>6.8</v>
      </c>
      <c r="C49" s="5">
        <v>3275</v>
      </c>
      <c r="D49" s="5">
        <v>0.6</v>
      </c>
      <c r="E49" s="5">
        <v>57.94594</v>
      </c>
      <c r="F49" s="5">
        <v>7.06</v>
      </c>
      <c r="G49" s="5">
        <v>4225</v>
      </c>
      <c r="H49" s="5">
        <v>1.48</v>
      </c>
      <c r="I49" s="5">
        <v>51.107300000000002</v>
      </c>
      <c r="K49">
        <f t="shared" si="2"/>
        <v>58.02762112629761</v>
      </c>
      <c r="L49">
        <f t="shared" si="3"/>
        <v>-8.2056748113480849E-2</v>
      </c>
      <c r="M49">
        <f t="shared" si="0"/>
        <v>57.94556437818413</v>
      </c>
      <c r="N49">
        <f t="shared" si="9"/>
        <v>3.7562181586991983E-4</v>
      </c>
      <c r="O49">
        <f t="shared" si="4"/>
        <v>1.4109174855741596E-7</v>
      </c>
      <c r="P49">
        <f t="shared" si="10"/>
        <v>57.945944083514064</v>
      </c>
      <c r="R49">
        <f t="shared" si="5"/>
        <v>51.252358812536286</v>
      </c>
      <c r="S49">
        <f t="shared" si="6"/>
        <v>-0.19818953589051241</v>
      </c>
      <c r="T49">
        <f t="shared" si="1"/>
        <v>51.054169276645773</v>
      </c>
      <c r="U49">
        <f t="shared" si="7"/>
        <v>5.3130723354229303E-2</v>
      </c>
      <c r="V49">
        <f t="shared" si="8"/>
        <v>2.8228737641436473E-3</v>
      </c>
      <c r="W49">
        <f t="shared" si="11"/>
        <v>51.107303544765998</v>
      </c>
    </row>
    <row r="50" spans="1:23">
      <c r="A50" s="5">
        <v>42</v>
      </c>
      <c r="B50" s="5">
        <v>6.75</v>
      </c>
      <c r="C50" s="5">
        <v>3275</v>
      </c>
      <c r="D50" s="5">
        <v>0.64</v>
      </c>
      <c r="E50" s="5">
        <v>58.001440000000002</v>
      </c>
      <c r="F50" s="5">
        <v>7.2</v>
      </c>
      <c r="G50" s="5">
        <v>4850</v>
      </c>
      <c r="H50" s="5">
        <v>1.92</v>
      </c>
      <c r="I50" s="5">
        <v>51.021079999999998</v>
      </c>
      <c r="K50">
        <f t="shared" si="2"/>
        <v>57.956739502547308</v>
      </c>
      <c r="L50">
        <f t="shared" si="3"/>
        <v>-8.093923567716306E-2</v>
      </c>
      <c r="M50">
        <f t="shared" si="0"/>
        <v>57.875800266870144</v>
      </c>
      <c r="N50">
        <f t="shared" si="9"/>
        <v>0.12563973312985866</v>
      </c>
      <c r="O50">
        <f t="shared" si="4"/>
        <v>1.5785342540942101E-2</v>
      </c>
      <c r="P50">
        <f t="shared" si="10"/>
        <v>58.001435763794916</v>
      </c>
      <c r="R50">
        <f t="shared" si="5"/>
        <v>51.047551421316626</v>
      </c>
      <c r="S50">
        <f t="shared" si="6"/>
        <v>-0.19885132142342718</v>
      </c>
      <c r="T50">
        <f t="shared" si="1"/>
        <v>50.8487000998932</v>
      </c>
      <c r="U50">
        <f t="shared" si="7"/>
        <v>0.17237990010679738</v>
      </c>
      <c r="V50">
        <f t="shared" si="8"/>
        <v>2.9714829960829442E-2</v>
      </c>
      <c r="W50">
        <f t="shared" si="11"/>
        <v>51.021081718083401</v>
      </c>
    </row>
    <row r="51" spans="1:23">
      <c r="A51" s="1" t="s">
        <v>25</v>
      </c>
      <c r="B51" s="1"/>
      <c r="C51" s="1"/>
      <c r="D51" s="1"/>
      <c r="E51" s="1"/>
      <c r="F51" s="1"/>
      <c r="G51" s="1"/>
    </row>
    <row r="52" spans="1:23">
      <c r="J52" t="s">
        <v>26</v>
      </c>
      <c r="O52">
        <f>AVERAGE(O9:O50)</f>
        <v>61.374249111412489</v>
      </c>
      <c r="V52">
        <f>AVERAGE(V9:V50)</f>
        <v>113.47351258476519</v>
      </c>
    </row>
  </sheetData>
  <mergeCells count="6">
    <mergeCell ref="B4:I4"/>
    <mergeCell ref="B6:E6"/>
    <mergeCell ref="F6:I6"/>
    <mergeCell ref="B1:I1"/>
    <mergeCell ref="B2:I2"/>
    <mergeCell ref="B3:I3"/>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admin</dc:creator>
  <cp:keywords/>
  <dc:description/>
  <cp:lastModifiedBy/>
  <cp:revision/>
  <dcterms:created xsi:type="dcterms:W3CDTF">2019-08-02T06:25:01Z</dcterms:created>
  <dcterms:modified xsi:type="dcterms:W3CDTF">2019-08-15T10:01:47Z</dcterms:modified>
  <cp:category/>
  <cp:contentStatus/>
</cp:coreProperties>
</file>