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18"/>
  <workbookPr defaultThemeVersion="166925"/>
  <xr:revisionPtr revIDLastSave="66" documentId="11_669BF48925D5783379CC31CD8B337633654FA9A2" xr6:coauthVersionLast="44" xr6:coauthVersionMax="44" xr10:uidLastSave="{9358B7F3-63B7-41E6-B068-D26E0ED47FA4}"/>
  <bookViews>
    <workbookView xWindow="0" yWindow="0" windowWidth="16384" windowHeight="8192" tabRatio="500" xr2:uid="{00000000-000D-0000-FFFF-FFFF00000000}"/>
  </bookViews>
  <sheets>
    <sheet name="Sheet1" sheetId="1" r:id="rId1"/>
  </sheets>
  <calcPr calcId="191028" iterateDelta="1E-4"/>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K47" i="1" l="1"/>
  <c r="K41" i="1"/>
  <c r="L41" i="1"/>
  <c r="K40" i="1"/>
  <c r="W11" i="1"/>
  <c r="W12" i="1"/>
  <c r="W13" i="1"/>
  <c r="W14" i="1"/>
  <c r="W15" i="1"/>
  <c r="W16" i="1"/>
  <c r="W17" i="1"/>
  <c r="W18" i="1"/>
  <c r="W19" i="1"/>
  <c r="W20" i="1"/>
  <c r="W21" i="1"/>
  <c r="W10" i="1"/>
  <c r="P11" i="1"/>
  <c r="P12" i="1"/>
  <c r="P13" i="1"/>
  <c r="P14" i="1"/>
  <c r="P15" i="1"/>
  <c r="P16" i="1"/>
  <c r="P17" i="1"/>
  <c r="P18" i="1"/>
  <c r="P19" i="1"/>
  <c r="P20" i="1"/>
  <c r="P21" i="1"/>
  <c r="P10" i="1"/>
  <c r="M10" i="1" l="1"/>
  <c r="M11" i="1"/>
  <c r="M12" i="1"/>
  <c r="M13" i="1"/>
  <c r="M14" i="1"/>
  <c r="M15" i="1"/>
  <c r="M16" i="1"/>
  <c r="M17" i="1"/>
  <c r="M18" i="1"/>
  <c r="M19" i="1"/>
  <c r="M20" i="1"/>
  <c r="L10" i="1"/>
  <c r="K10" i="1"/>
  <c r="R9" i="1"/>
  <c r="K9" i="1"/>
  <c r="T8" i="1"/>
  <c r="M8" i="1"/>
  <c r="L9" i="1" l="1"/>
  <c r="S9" i="1"/>
  <c r="R10" i="1" l="1"/>
  <c r="T9" i="1"/>
  <c r="U9" i="1" s="1"/>
  <c r="V9" i="1" s="1"/>
  <c r="M9" i="1"/>
  <c r="N9" i="1" s="1"/>
  <c r="O9" i="1" s="1"/>
  <c r="K11" i="1" l="1"/>
  <c r="L11" i="1" s="1"/>
  <c r="S10" i="1"/>
  <c r="R11" i="1" l="1"/>
  <c r="T10" i="1"/>
  <c r="U10" i="1" s="1"/>
  <c r="V10" i="1" s="1"/>
  <c r="N10" i="1"/>
  <c r="O10" i="1" s="1"/>
  <c r="K12" i="1" l="1"/>
  <c r="L12" i="1" s="1"/>
  <c r="S11" i="1"/>
  <c r="R12" i="1" l="1"/>
  <c r="T11" i="1"/>
  <c r="U11" i="1" s="1"/>
  <c r="V11" i="1" s="1"/>
  <c r="N11" i="1"/>
  <c r="O11" i="1" s="1"/>
  <c r="K13" i="1" l="1"/>
  <c r="L13" i="1" s="1"/>
  <c r="S12" i="1"/>
  <c r="R13" i="1" l="1"/>
  <c r="T12" i="1"/>
  <c r="U12" i="1" s="1"/>
  <c r="V12" i="1" s="1"/>
  <c r="N12" i="1"/>
  <c r="O12" i="1" s="1"/>
  <c r="K14" i="1" l="1"/>
  <c r="L14" i="1" s="1"/>
  <c r="S13" i="1"/>
  <c r="R14" i="1" l="1"/>
  <c r="T13" i="1"/>
  <c r="U13" i="1" s="1"/>
  <c r="V13" i="1" s="1"/>
  <c r="N13" i="1"/>
  <c r="O13" i="1" s="1"/>
  <c r="K15" i="1" l="1"/>
  <c r="L15" i="1" s="1"/>
  <c r="S14" i="1"/>
  <c r="R15" i="1" l="1"/>
  <c r="T14" i="1"/>
  <c r="U14" i="1" s="1"/>
  <c r="V14" i="1" s="1"/>
  <c r="N14" i="1"/>
  <c r="O14" i="1" s="1"/>
  <c r="K16" i="1" l="1"/>
  <c r="L16" i="1" s="1"/>
  <c r="S15" i="1"/>
  <c r="R16" i="1" l="1"/>
  <c r="T15" i="1"/>
  <c r="U15" i="1" s="1"/>
  <c r="V15" i="1" s="1"/>
  <c r="N15" i="1"/>
  <c r="O15" i="1" s="1"/>
  <c r="K17" i="1" l="1"/>
  <c r="L17" i="1" s="1"/>
  <c r="S16" i="1"/>
  <c r="R17" i="1" l="1"/>
  <c r="T16" i="1"/>
  <c r="U16" i="1" s="1"/>
  <c r="V16" i="1" s="1"/>
  <c r="N16" i="1"/>
  <c r="O16" i="1" s="1"/>
  <c r="K18" i="1" l="1"/>
  <c r="L18" i="1" s="1"/>
  <c r="S17" i="1"/>
  <c r="R18" i="1" l="1"/>
  <c r="T17" i="1"/>
  <c r="U17" i="1" s="1"/>
  <c r="V17" i="1" s="1"/>
  <c r="N17" i="1"/>
  <c r="O17" i="1" s="1"/>
  <c r="K19" i="1" l="1"/>
  <c r="L19" i="1" s="1"/>
  <c r="S18" i="1"/>
  <c r="R19" i="1" l="1"/>
  <c r="T18" i="1"/>
  <c r="U18" i="1" s="1"/>
  <c r="V18" i="1" s="1"/>
  <c r="N18" i="1"/>
  <c r="O18" i="1" s="1"/>
  <c r="K20" i="1" l="1"/>
  <c r="L20" i="1" s="1"/>
  <c r="S19" i="1"/>
  <c r="R20" i="1" l="1"/>
  <c r="T19" i="1"/>
  <c r="U19" i="1" s="1"/>
  <c r="V19" i="1" s="1"/>
  <c r="N19" i="1"/>
  <c r="O19" i="1" s="1"/>
  <c r="K21" i="1" l="1"/>
  <c r="S20" i="1"/>
  <c r="L21" i="1" l="1"/>
  <c r="P22" i="1"/>
  <c r="M21" i="1"/>
  <c r="R21" i="1"/>
  <c r="T20" i="1"/>
  <c r="U20" i="1" s="1"/>
  <c r="V20" i="1" s="1"/>
  <c r="N20" i="1"/>
  <c r="O20" i="1" s="1"/>
  <c r="K22" i="1" l="1"/>
  <c r="S21" i="1"/>
  <c r="W22" i="1" s="1"/>
  <c r="L22" i="1" l="1"/>
  <c r="P23" i="1"/>
  <c r="M22" i="1"/>
  <c r="R22" i="1"/>
  <c r="T21" i="1"/>
  <c r="U21" i="1" s="1"/>
  <c r="V21" i="1" s="1"/>
  <c r="N21" i="1"/>
  <c r="O21" i="1" s="1"/>
  <c r="K23" i="1" l="1"/>
  <c r="S22" i="1"/>
  <c r="W23" i="1" s="1"/>
  <c r="L23" i="1" l="1"/>
  <c r="P24" i="1"/>
  <c r="M23" i="1"/>
  <c r="R23" i="1"/>
  <c r="T22" i="1"/>
  <c r="U22" i="1" s="1"/>
  <c r="V22" i="1" s="1"/>
  <c r="N22" i="1"/>
  <c r="O22" i="1" s="1"/>
  <c r="K24" i="1" l="1"/>
  <c r="S23" i="1"/>
  <c r="W24" i="1" s="1"/>
  <c r="L24" i="1" l="1"/>
  <c r="P25" i="1"/>
  <c r="M24" i="1"/>
  <c r="R24" i="1"/>
  <c r="T23" i="1"/>
  <c r="U23" i="1" s="1"/>
  <c r="V23" i="1" s="1"/>
  <c r="N23" i="1"/>
  <c r="O23" i="1" s="1"/>
  <c r="K25" i="1" l="1"/>
  <c r="S24" i="1"/>
  <c r="W25" i="1" s="1"/>
  <c r="L25" i="1" l="1"/>
  <c r="P26" i="1"/>
  <c r="M25" i="1"/>
  <c r="R25" i="1"/>
  <c r="T24" i="1"/>
  <c r="U24" i="1" s="1"/>
  <c r="V24" i="1" s="1"/>
  <c r="N24" i="1"/>
  <c r="O24" i="1" s="1"/>
  <c r="K26" i="1" l="1"/>
  <c r="S25" i="1"/>
  <c r="W26" i="1" s="1"/>
  <c r="L26" i="1" l="1"/>
  <c r="P27" i="1"/>
  <c r="M26" i="1"/>
  <c r="R26" i="1"/>
  <c r="T25" i="1"/>
  <c r="U25" i="1" s="1"/>
  <c r="V25" i="1" s="1"/>
  <c r="N25" i="1"/>
  <c r="O25" i="1" s="1"/>
  <c r="K27" i="1" l="1"/>
  <c r="S26" i="1"/>
  <c r="W27" i="1" s="1"/>
  <c r="L27" i="1" l="1"/>
  <c r="P28" i="1"/>
  <c r="M27" i="1"/>
  <c r="R27" i="1"/>
  <c r="T26" i="1"/>
  <c r="U26" i="1" s="1"/>
  <c r="V26" i="1" s="1"/>
  <c r="N26" i="1"/>
  <c r="O26" i="1" s="1"/>
  <c r="K28" i="1" l="1"/>
  <c r="S27" i="1"/>
  <c r="W28" i="1" s="1"/>
  <c r="L28" i="1" l="1"/>
  <c r="P29" i="1"/>
  <c r="M28" i="1"/>
  <c r="R28" i="1"/>
  <c r="T27" i="1"/>
  <c r="U27" i="1" s="1"/>
  <c r="V27" i="1" s="1"/>
  <c r="N27" i="1"/>
  <c r="O27" i="1" s="1"/>
  <c r="K29" i="1" l="1"/>
  <c r="S28" i="1"/>
  <c r="W29" i="1" s="1"/>
  <c r="L29" i="1" l="1"/>
  <c r="P30" i="1"/>
  <c r="M29" i="1"/>
  <c r="R29" i="1"/>
  <c r="T28" i="1"/>
  <c r="U28" i="1" s="1"/>
  <c r="V28" i="1" s="1"/>
  <c r="N28" i="1"/>
  <c r="O28" i="1" s="1"/>
  <c r="K30" i="1" l="1"/>
  <c r="S29" i="1"/>
  <c r="W30" i="1" s="1"/>
  <c r="L30" i="1" l="1"/>
  <c r="P31" i="1"/>
  <c r="M30" i="1"/>
  <c r="R30" i="1"/>
  <c r="T29" i="1"/>
  <c r="U29" i="1" s="1"/>
  <c r="V29" i="1" s="1"/>
  <c r="N29" i="1"/>
  <c r="O29" i="1" s="1"/>
  <c r="K31" i="1" l="1"/>
  <c r="S30" i="1"/>
  <c r="W31" i="1" s="1"/>
  <c r="L31" i="1" l="1"/>
  <c r="P32" i="1"/>
  <c r="M31" i="1"/>
  <c r="R31" i="1"/>
  <c r="T30" i="1"/>
  <c r="U30" i="1" s="1"/>
  <c r="V30" i="1" s="1"/>
  <c r="N30" i="1"/>
  <c r="O30" i="1" s="1"/>
  <c r="K32" i="1" l="1"/>
  <c r="S31" i="1"/>
  <c r="W32" i="1" s="1"/>
  <c r="L32" i="1" l="1"/>
  <c r="P33" i="1"/>
  <c r="M32" i="1"/>
  <c r="R32" i="1"/>
  <c r="T31" i="1"/>
  <c r="U31" i="1" s="1"/>
  <c r="V31" i="1" s="1"/>
  <c r="N31" i="1"/>
  <c r="O31" i="1" s="1"/>
  <c r="K33" i="1" l="1"/>
  <c r="S32" i="1"/>
  <c r="W33" i="1" s="1"/>
  <c r="L33" i="1" l="1"/>
  <c r="P34" i="1"/>
  <c r="M33" i="1"/>
  <c r="R33" i="1"/>
  <c r="T32" i="1"/>
  <c r="U32" i="1" s="1"/>
  <c r="V32" i="1" s="1"/>
  <c r="N32" i="1"/>
  <c r="O32" i="1" s="1"/>
  <c r="K34" i="1" l="1"/>
  <c r="S33" i="1"/>
  <c r="W34" i="1" s="1"/>
  <c r="L34" i="1" l="1"/>
  <c r="P35" i="1"/>
  <c r="M34" i="1"/>
  <c r="R34" i="1"/>
  <c r="T33" i="1"/>
  <c r="U33" i="1" s="1"/>
  <c r="V33" i="1" s="1"/>
  <c r="N33" i="1"/>
  <c r="O33" i="1" s="1"/>
  <c r="K35" i="1" l="1"/>
  <c r="S34" i="1"/>
  <c r="W35" i="1" s="1"/>
  <c r="L35" i="1" l="1"/>
  <c r="P36" i="1"/>
  <c r="M35" i="1"/>
  <c r="R35" i="1"/>
  <c r="T34" i="1"/>
  <c r="U34" i="1" s="1"/>
  <c r="V34" i="1" s="1"/>
  <c r="N34" i="1"/>
  <c r="O34" i="1" s="1"/>
  <c r="K36" i="1" l="1"/>
  <c r="S35" i="1"/>
  <c r="W36" i="1" s="1"/>
  <c r="L36" i="1" l="1"/>
  <c r="P37" i="1"/>
  <c r="M36" i="1"/>
  <c r="R36" i="1"/>
  <c r="T35" i="1"/>
  <c r="U35" i="1" s="1"/>
  <c r="V35" i="1" s="1"/>
  <c r="N35" i="1"/>
  <c r="O35" i="1" s="1"/>
  <c r="K37" i="1" l="1"/>
  <c r="S36" i="1"/>
  <c r="W37" i="1" s="1"/>
  <c r="L37" i="1" l="1"/>
  <c r="P38" i="1"/>
  <c r="M37" i="1"/>
  <c r="R37" i="1"/>
  <c r="T36" i="1"/>
  <c r="U36" i="1" s="1"/>
  <c r="V36" i="1" s="1"/>
  <c r="N36" i="1"/>
  <c r="O36" i="1" s="1"/>
  <c r="K38" i="1" l="1"/>
  <c r="S37" i="1"/>
  <c r="W38" i="1" s="1"/>
  <c r="L38" i="1" l="1"/>
  <c r="P39" i="1"/>
  <c r="M38" i="1"/>
  <c r="R38" i="1"/>
  <c r="T37" i="1"/>
  <c r="U37" i="1" s="1"/>
  <c r="V37" i="1" s="1"/>
  <c r="N37" i="1"/>
  <c r="O37" i="1" s="1"/>
  <c r="K39" i="1" l="1"/>
  <c r="S38" i="1"/>
  <c r="W39" i="1" s="1"/>
  <c r="L39" i="1" l="1"/>
  <c r="P40" i="1"/>
  <c r="M39" i="1"/>
  <c r="R39" i="1"/>
  <c r="T38" i="1"/>
  <c r="U38" i="1" s="1"/>
  <c r="V38" i="1" s="1"/>
  <c r="N38" i="1"/>
  <c r="O38" i="1" s="1"/>
  <c r="S39" i="1" l="1"/>
  <c r="W40" i="1" s="1"/>
  <c r="L40" i="1" l="1"/>
  <c r="P41" i="1" s="1"/>
  <c r="M40" i="1"/>
  <c r="R40" i="1"/>
  <c r="T39" i="1"/>
  <c r="U39" i="1" s="1"/>
  <c r="V39" i="1" s="1"/>
  <c r="N39" i="1"/>
  <c r="O39" i="1" s="1"/>
  <c r="S40" i="1" l="1"/>
  <c r="W41" i="1" s="1"/>
  <c r="P42" i="1" l="1"/>
  <c r="M41" i="1"/>
  <c r="R41" i="1"/>
  <c r="T40" i="1"/>
  <c r="U40" i="1" s="1"/>
  <c r="V40" i="1" s="1"/>
  <c r="N40" i="1"/>
  <c r="O40" i="1" s="1"/>
  <c r="K42" i="1" l="1"/>
  <c r="L42" i="1" s="1"/>
  <c r="S41" i="1"/>
  <c r="W42" i="1" s="1"/>
  <c r="P43" i="1" l="1"/>
  <c r="M42" i="1"/>
  <c r="R42" i="1"/>
  <c r="T41" i="1"/>
  <c r="U41" i="1" s="1"/>
  <c r="V41" i="1" s="1"/>
  <c r="N41" i="1"/>
  <c r="O41" i="1" s="1"/>
  <c r="K43" i="1" l="1"/>
  <c r="L43" i="1" s="1"/>
  <c r="S42" i="1"/>
  <c r="W43" i="1" s="1"/>
  <c r="P44" i="1" l="1"/>
  <c r="M43" i="1"/>
  <c r="R43" i="1"/>
  <c r="T42" i="1"/>
  <c r="U42" i="1" s="1"/>
  <c r="V42" i="1" s="1"/>
  <c r="N42" i="1"/>
  <c r="O42" i="1" s="1"/>
  <c r="K44" i="1" l="1"/>
  <c r="S43" i="1"/>
  <c r="W44" i="1" s="1"/>
  <c r="L44" i="1" l="1"/>
  <c r="P45" i="1"/>
  <c r="M44" i="1"/>
  <c r="R44" i="1"/>
  <c r="T43" i="1"/>
  <c r="U43" i="1" s="1"/>
  <c r="V43" i="1" s="1"/>
  <c r="N43" i="1"/>
  <c r="O43" i="1" s="1"/>
  <c r="K45" i="1" l="1"/>
  <c r="S44" i="1"/>
  <c r="W45" i="1" s="1"/>
  <c r="L45" i="1" l="1"/>
  <c r="M45" i="1"/>
  <c r="R45" i="1"/>
  <c r="T44" i="1"/>
  <c r="U44" i="1" s="1"/>
  <c r="V44" i="1" s="1"/>
  <c r="N44" i="1"/>
  <c r="O44" i="1" s="1"/>
  <c r="P46" i="1" l="1"/>
  <c r="K46" i="1"/>
  <c r="L46" i="1"/>
  <c r="S45" i="1"/>
  <c r="W46" i="1" s="1"/>
  <c r="P47" i="1" l="1"/>
  <c r="M46" i="1"/>
  <c r="R46" i="1"/>
  <c r="T45" i="1"/>
  <c r="U45" i="1" s="1"/>
  <c r="V45" i="1" s="1"/>
  <c r="N45" i="1"/>
  <c r="O45" i="1" s="1"/>
  <c r="S46" i="1" l="1"/>
  <c r="W47" i="1" s="1"/>
  <c r="L47" i="1" l="1"/>
  <c r="P48" i="1"/>
  <c r="M47" i="1"/>
  <c r="R47" i="1"/>
  <c r="T46" i="1"/>
  <c r="U46" i="1" s="1"/>
  <c r="V46" i="1" s="1"/>
  <c r="N46" i="1"/>
  <c r="O46" i="1" s="1"/>
  <c r="K48" i="1" l="1"/>
  <c r="S47" i="1"/>
  <c r="W48" i="1" s="1"/>
  <c r="L48" i="1" l="1"/>
  <c r="P49" i="1"/>
  <c r="M48" i="1"/>
  <c r="R48" i="1"/>
  <c r="T47" i="1"/>
  <c r="U47" i="1" s="1"/>
  <c r="V47" i="1" s="1"/>
  <c r="N47" i="1"/>
  <c r="O47" i="1" s="1"/>
  <c r="K49" i="1" l="1"/>
  <c r="S48" i="1"/>
  <c r="W49" i="1" s="1"/>
  <c r="L49" i="1" l="1"/>
  <c r="P50" i="1"/>
  <c r="M49" i="1"/>
  <c r="R49" i="1"/>
  <c r="T48" i="1"/>
  <c r="U48" i="1" s="1"/>
  <c r="V48" i="1" s="1"/>
  <c r="N48" i="1"/>
  <c r="O48" i="1" s="1"/>
  <c r="K50" i="1" l="1"/>
  <c r="S49" i="1"/>
  <c r="W50" i="1" s="1"/>
  <c r="L50" i="1" l="1"/>
  <c r="M50" i="1"/>
  <c r="R50" i="1"/>
  <c r="T49" i="1"/>
  <c r="U49" i="1" s="1"/>
  <c r="V49" i="1" s="1"/>
  <c r="N49" i="1"/>
  <c r="O49" i="1" s="1"/>
  <c r="N50" i="1" l="1"/>
  <c r="O50" i="1" s="1"/>
  <c r="O52" i="1" s="1"/>
  <c r="S50" i="1"/>
  <c r="T50" i="1" s="1"/>
  <c r="U50" i="1" s="1"/>
  <c r="V50" i="1" s="1"/>
  <c r="V52" i="1" s="1"/>
</calcChain>
</file>

<file path=xl/sharedStrings.xml><?xml version="1.0" encoding="utf-8"?>
<sst xmlns="http://schemas.openxmlformats.org/spreadsheetml/2006/main" count="41" uniqueCount="27">
  <si>
    <t>pH</t>
  </si>
  <si>
    <t>pH is a measure of the hydorgen ion concentration in a solution</t>
  </si>
  <si>
    <t>Alkalinity</t>
  </si>
  <si>
    <t>Alkalinity refers to the capability of water to neutralize acid. This is really an expression of buffering capacity. A buffer is a solution to which an acid can be added without changing the concentration of available H+ ions (without changing the pH) appreciably.</t>
  </si>
  <si>
    <t>alpha</t>
  </si>
  <si>
    <t>Biogas</t>
  </si>
  <si>
    <t>Biogas is the mixture of gases produced by the breakdown of organic matter in the absence of oxygen. Biogas can be produced from raw materials such as agricultural waste, manure, municipal waste, plant material, sewage, green waste or food waste.Biogas is a renewable energy source.</t>
  </si>
  <si>
    <t xml:space="preserve">beta </t>
  </si>
  <si>
    <t>beta</t>
  </si>
  <si>
    <t>Total Solids (TS)</t>
  </si>
  <si>
    <t>Total solids is a measure of the suspended and dissolved solids in waste water.</t>
  </si>
  <si>
    <t>h</t>
  </si>
  <si>
    <t>Mesophilic</t>
  </si>
  <si>
    <t>Thermophilic</t>
  </si>
  <si>
    <t>Days</t>
  </si>
  <si>
    <t>Alkalinity (mg/L)</t>
  </si>
  <si>
    <t>Biogas (m3/m3/d)</t>
  </si>
  <si>
    <t>TS</t>
  </si>
  <si>
    <t>TS (g/L)</t>
  </si>
  <si>
    <t>Level</t>
  </si>
  <si>
    <t>Trend</t>
  </si>
  <si>
    <t>Prediction</t>
  </si>
  <si>
    <t>[e]</t>
  </si>
  <si>
    <t>[e^2]</t>
  </si>
  <si>
    <t>Forecast</t>
  </si>
  <si>
    <t>NA: Not Available</t>
  </si>
  <si>
    <t>SSE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</si>
</sst>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rgb="FF000000"/>
      <name val="Calibri"/>
      <family val="2"/>
      <charset val="1"/>
    </font>
    <font>
      <b/>
      <sz val="11"/>
      <color rgb="FF000000"/>
      <name val="Calibri"/>
      <family val="2"/>
      <charset val="1"/>
    </font>
    <font>
      <sz val="12"/>
      <color rgb="FF222222"/>
      <name val="Calibri"/>
      <family val="2"/>
      <charset val="1"/>
    </font>
    <font>
      <sz val="12"/>
      <color rgb="FF222222"/>
      <name val="Times New Roman"/>
      <family val="1"/>
      <charset val="1"/>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1" fillId="0" borderId="1" xfId="0" applyFont="1" applyBorder="1" applyAlignment="1">
      <alignment horizontal="left" vertical="center"/>
    </xf>
    <xf numFmtId="0" fontId="3" fillId="0" borderId="0" xfId="0" applyFont="1" applyAlignment="1">
      <alignment horizontal="left"/>
    </xf>
    <xf numFmtId="0" fontId="1" fillId="0" borderId="1" xfId="0" applyFont="1" applyBorder="1"/>
    <xf numFmtId="0" fontId="1" fillId="0" borderId="0" xfId="0" applyFont="1"/>
    <xf numFmtId="0" fontId="1" fillId="0" borderId="1" xfId="0" applyFont="1" applyBorder="1" applyAlignment="1"/>
    <xf numFmtId="0" fontId="0" fillId="0" borderId="1" xfId="0" applyFont="1" applyBorder="1"/>
    <xf numFmtId="0" fontId="0" fillId="0" borderId="1" xfId="0" applyBorder="1"/>
    <xf numFmtId="0" fontId="0" fillId="0" borderId="0" xfId="0" applyFont="1" applyBorder="1"/>
    <xf numFmtId="0" fontId="2" fillId="0" borderId="1" xfId="0" applyFont="1" applyBorder="1" applyAlignment="1">
      <alignment horizontal="left" vertical="center" wrapText="1"/>
    </xf>
    <xf numFmtId="0" fontId="1" fillId="0" borderId="1" xfId="0" applyFont="1" applyBorder="1" applyAlignment="1">
      <alignment horizontal="center"/>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52"/>
  <sheetViews>
    <sheetView tabSelected="1" topLeftCell="E13" zoomScaleNormal="100" workbookViewId="0">
      <selection activeCell="I50" sqref="I50"/>
    </sheetView>
  </sheetViews>
  <sheetFormatPr defaultRowHeight="15"/>
  <cols>
    <col min="1" max="1" width="15.140625" customWidth="1"/>
    <col min="2" max="2" width="10.7109375" customWidth="1"/>
    <col min="3" max="3" width="15.85546875" customWidth="1"/>
    <col min="4" max="4" width="17" customWidth="1"/>
    <col min="5" max="5" width="12.7109375" customWidth="1"/>
    <col min="6" max="6" width="13" customWidth="1"/>
    <col min="7" max="7" width="15.85546875" customWidth="1"/>
    <col min="8" max="8" width="17" customWidth="1"/>
    <col min="9" max="9" width="12.7109375" customWidth="1"/>
    <col min="10" max="1025" width="8.7109375" customWidth="1"/>
  </cols>
  <sheetData>
    <row r="1" spans="1:23" ht="29.45" customHeight="1">
      <c r="A1" s="1" t="s">
        <v>0</v>
      </c>
      <c r="B1" s="9" t="s">
        <v>1</v>
      </c>
      <c r="C1" s="9"/>
      <c r="D1" s="9"/>
      <c r="E1" s="9"/>
      <c r="F1" s="9"/>
      <c r="G1" s="9"/>
      <c r="H1" s="9"/>
      <c r="I1" s="9"/>
    </row>
    <row r="2" spans="1:23" ht="58.9" customHeight="1">
      <c r="A2" s="1" t="s">
        <v>2</v>
      </c>
      <c r="B2" s="9" t="s">
        <v>3</v>
      </c>
      <c r="C2" s="9"/>
      <c r="D2" s="9"/>
      <c r="E2" s="9"/>
      <c r="F2" s="9"/>
      <c r="G2" s="9"/>
      <c r="H2" s="9"/>
      <c r="I2" s="9"/>
      <c r="K2" t="s">
        <v>4</v>
      </c>
      <c r="L2">
        <v>0.2</v>
      </c>
      <c r="R2" t="s">
        <v>4</v>
      </c>
      <c r="S2">
        <v>0.2</v>
      </c>
    </row>
    <row r="3" spans="1:23" ht="45.75" customHeight="1">
      <c r="A3" s="1" t="s">
        <v>5</v>
      </c>
      <c r="B3" s="9" t="s">
        <v>6</v>
      </c>
      <c r="C3" s="9"/>
      <c r="D3" s="9"/>
      <c r="E3" s="9"/>
      <c r="F3" s="9"/>
      <c r="G3" s="9"/>
      <c r="H3" s="9"/>
      <c r="I3" s="9"/>
      <c r="K3" t="s">
        <v>7</v>
      </c>
      <c r="L3">
        <v>0.1</v>
      </c>
      <c r="R3" t="s">
        <v>8</v>
      </c>
      <c r="S3">
        <v>0.1</v>
      </c>
    </row>
    <row r="4" spans="1:23" ht="27" customHeight="1">
      <c r="A4" s="1" t="s">
        <v>9</v>
      </c>
      <c r="B4" s="9" t="s">
        <v>10</v>
      </c>
      <c r="C4" s="9"/>
      <c r="D4" s="9"/>
      <c r="E4" s="9"/>
      <c r="F4" s="9"/>
      <c r="G4" s="9"/>
      <c r="H4" s="9"/>
      <c r="I4" s="9"/>
      <c r="K4" t="s">
        <v>11</v>
      </c>
      <c r="L4">
        <v>1</v>
      </c>
      <c r="R4" t="s">
        <v>11</v>
      </c>
      <c r="S4">
        <v>1</v>
      </c>
    </row>
    <row r="5" spans="1:23" ht="15.75">
      <c r="B5" s="2"/>
      <c r="C5" s="2"/>
      <c r="D5" s="2"/>
      <c r="E5" s="2"/>
      <c r="F5" s="2"/>
    </row>
    <row r="6" spans="1:23">
      <c r="A6" s="3"/>
      <c r="B6" s="10" t="s">
        <v>12</v>
      </c>
      <c r="C6" s="10"/>
      <c r="D6" s="10"/>
      <c r="E6" s="10"/>
      <c r="F6" s="10" t="s">
        <v>13</v>
      </c>
      <c r="G6" s="10"/>
      <c r="H6" s="10"/>
      <c r="I6" s="10"/>
      <c r="K6" s="4" t="s">
        <v>12</v>
      </c>
      <c r="R6" t="s">
        <v>13</v>
      </c>
    </row>
    <row r="7" spans="1:23">
      <c r="A7" s="3" t="s">
        <v>14</v>
      </c>
      <c r="B7" s="3" t="s">
        <v>0</v>
      </c>
      <c r="C7" s="3" t="s">
        <v>15</v>
      </c>
      <c r="D7" s="5" t="s">
        <v>16</v>
      </c>
      <c r="E7" s="3" t="s">
        <v>17</v>
      </c>
      <c r="F7" s="3" t="s">
        <v>0</v>
      </c>
      <c r="G7" s="3" t="s">
        <v>15</v>
      </c>
      <c r="H7" s="5" t="s">
        <v>16</v>
      </c>
      <c r="I7" s="3" t="s">
        <v>18</v>
      </c>
      <c r="K7" t="s">
        <v>19</v>
      </c>
      <c r="L7" t="s">
        <v>20</v>
      </c>
      <c r="M7" t="s">
        <v>21</v>
      </c>
      <c r="N7" t="s">
        <v>22</v>
      </c>
      <c r="O7" t="s">
        <v>23</v>
      </c>
      <c r="P7" t="s">
        <v>24</v>
      </c>
      <c r="R7" t="s">
        <v>19</v>
      </c>
      <c r="S7" t="s">
        <v>20</v>
      </c>
      <c r="T7" t="s">
        <v>21</v>
      </c>
      <c r="U7" t="s">
        <v>22</v>
      </c>
      <c r="V7" t="s">
        <v>23</v>
      </c>
      <c r="W7" t="s">
        <v>24</v>
      </c>
    </row>
    <row r="8" spans="1:23">
      <c r="A8" s="6">
        <v>0</v>
      </c>
      <c r="B8" s="3"/>
      <c r="C8" s="3"/>
      <c r="D8" s="5"/>
      <c r="E8" s="3"/>
      <c r="F8" s="3"/>
      <c r="G8" s="3"/>
      <c r="H8" s="5"/>
      <c r="I8" s="3"/>
      <c r="K8" s="7">
        <v>77.623762376238105</v>
      </c>
      <c r="L8">
        <v>0</v>
      </c>
      <c r="M8">
        <f>K8+L8</f>
        <v>77.623762376238105</v>
      </c>
      <c r="R8" s="7">
        <v>77.299412915850496</v>
      </c>
      <c r="S8">
        <v>0</v>
      </c>
      <c r="T8">
        <f>R8+S8</f>
        <v>77.299412915850496</v>
      </c>
    </row>
    <row r="9" spans="1:23">
      <c r="A9" s="7">
        <v>1</v>
      </c>
      <c r="B9" s="7">
        <v>5.93</v>
      </c>
      <c r="C9" s="7">
        <v>3080</v>
      </c>
      <c r="D9" s="7">
        <v>0</v>
      </c>
      <c r="E9" s="7">
        <v>77.623762376238105</v>
      </c>
      <c r="F9" s="7">
        <v>6.18</v>
      </c>
      <c r="G9" s="7">
        <v>5265</v>
      </c>
      <c r="H9" s="7">
        <v>0</v>
      </c>
      <c r="I9" s="7">
        <v>77.299412915850496</v>
      </c>
      <c r="K9">
        <f>L$2*E9+(1-L$2)*(K8+L8)</f>
        <v>77.623762376238105</v>
      </c>
      <c r="L9">
        <f>L$3*(K9-K8)+(1-L$3)*L8</f>
        <v>0</v>
      </c>
      <c r="M9">
        <f>K9+L9</f>
        <v>77.623762376238105</v>
      </c>
      <c r="N9">
        <f>M9-E9</f>
        <v>0</v>
      </c>
      <c r="O9">
        <f>POWER(N9,2)</f>
        <v>0</v>
      </c>
      <c r="R9">
        <f>S$2*I9+(1-S$2)*(R8+S8)</f>
        <v>77.299412915850496</v>
      </c>
      <c r="S9">
        <f>S$3*(R9-R8)+(1-S$3)*S8</f>
        <v>0</v>
      </c>
      <c r="T9">
        <f>R9+S9</f>
        <v>77.299412915850496</v>
      </c>
      <c r="U9">
        <f>I9-T9</f>
        <v>0</v>
      </c>
      <c r="V9">
        <f>POWER(U9,2)</f>
        <v>0</v>
      </c>
    </row>
    <row r="10" spans="1:23">
      <c r="A10" s="7">
        <v>2</v>
      </c>
      <c r="B10" s="7">
        <v>5.8</v>
      </c>
      <c r="C10" s="7">
        <v>4440</v>
      </c>
      <c r="D10" s="7">
        <v>0.22</v>
      </c>
      <c r="E10" s="7">
        <v>44.015136427005899</v>
      </c>
      <c r="F10" s="7">
        <v>5.8</v>
      </c>
      <c r="G10" s="7">
        <v>5575</v>
      </c>
      <c r="H10" s="7">
        <v>0.89</v>
      </c>
      <c r="I10" s="7">
        <v>50.532429816068898</v>
      </c>
      <c r="K10">
        <f t="shared" ref="K10:K50" si="0">L$2*E10+(1-L$2)*(K9+L9)</f>
        <v>70.902037186391667</v>
      </c>
      <c r="L10">
        <f t="shared" ref="L10:L50" si="1">L$3*(K10-K9)+(1-L$3)*L9</f>
        <v>-0.67217251898464392</v>
      </c>
      <c r="M10">
        <f t="shared" ref="M10:M50" si="2">K10+L10</f>
        <v>70.229864667407028</v>
      </c>
      <c r="N10">
        <f>E10-M10</f>
        <v>-26.214728240401129</v>
      </c>
      <c r="O10">
        <f>POWER(N10,2)</f>
        <v>687.21197671808454</v>
      </c>
      <c r="P10">
        <f>K9+L$4*L9</f>
        <v>77.623762376238105</v>
      </c>
      <c r="R10">
        <f>S$2*I10+(1-S$2)*(R9+S9)</f>
        <v>71.946016295894182</v>
      </c>
      <c r="S10">
        <f>S$3*(R10-R9)+(1-S$3)*S9</f>
        <v>-0.53533966199563143</v>
      </c>
      <c r="T10">
        <f>R10+S10</f>
        <v>71.410676633898547</v>
      </c>
      <c r="U10">
        <f>I10-T10</f>
        <v>-20.878246817829648</v>
      </c>
      <c r="V10">
        <f>POWER(U10,2)</f>
        <v>435.90119018621385</v>
      </c>
      <c r="W10">
        <f>R9+S$4*S9</f>
        <v>77.299412915850496</v>
      </c>
    </row>
    <row r="11" spans="1:23">
      <c r="A11" s="7">
        <v>3</v>
      </c>
      <c r="B11" s="7">
        <v>6.04</v>
      </c>
      <c r="C11" s="7">
        <v>4030</v>
      </c>
      <c r="D11" s="7">
        <v>2.99</v>
      </c>
      <c r="E11" s="7">
        <v>55.318283506202597</v>
      </c>
      <c r="F11" s="7">
        <v>5.9</v>
      </c>
      <c r="G11" s="7">
        <v>5900</v>
      </c>
      <c r="H11" s="7">
        <v>2.99</v>
      </c>
      <c r="I11" s="7">
        <v>47.002589125671598</v>
      </c>
      <c r="K11">
        <f t="shared" si="0"/>
        <v>67.247548435166152</v>
      </c>
      <c r="L11">
        <f t="shared" si="1"/>
        <v>-0.97040414220873106</v>
      </c>
      <c r="M11">
        <f t="shared" si="2"/>
        <v>66.277144292957416</v>
      </c>
      <c r="N11">
        <f>E11-M11</f>
        <v>-10.958860786754819</v>
      </c>
      <c r="O11">
        <f>POWER(N11,2)</f>
        <v>120.09662974347245</v>
      </c>
      <c r="P11">
        <f t="shared" ref="P11:P50" si="3">K10+L$4*L10</f>
        <v>70.229864667407028</v>
      </c>
      <c r="R11">
        <f>S$2*I11+(1-S$2)*(R10+S10)</f>
        <v>66.529059132253153</v>
      </c>
      <c r="S11">
        <f>S$3*(R11-R10)+(1-S$3)*S10</f>
        <v>-1.0235014121601713</v>
      </c>
      <c r="T11">
        <f>R11+S11</f>
        <v>65.50555772009298</v>
      </c>
      <c r="U11">
        <f>I11-T11</f>
        <v>-18.502968594421382</v>
      </c>
      <c r="V11">
        <f>POWER(U11,2)</f>
        <v>342.35984680614399</v>
      </c>
      <c r="W11">
        <f t="shared" ref="W11:W50" si="4">R10+S$4*S10</f>
        <v>71.410676633898547</v>
      </c>
    </row>
    <row r="12" spans="1:23">
      <c r="A12" s="7">
        <v>4</v>
      </c>
      <c r="B12" s="7">
        <v>6.63</v>
      </c>
      <c r="C12" s="7">
        <v>3540</v>
      </c>
      <c r="D12" s="7">
        <v>6.03</v>
      </c>
      <c r="E12" s="7">
        <v>51.640340218712502</v>
      </c>
      <c r="F12" s="7">
        <v>6.5</v>
      </c>
      <c r="G12" s="7">
        <v>3910</v>
      </c>
      <c r="H12" s="7">
        <v>6.99</v>
      </c>
      <c r="I12" s="7">
        <v>46.0618145563299</v>
      </c>
      <c r="K12">
        <f t="shared" si="0"/>
        <v>63.349783478108435</v>
      </c>
      <c r="L12">
        <f t="shared" si="1"/>
        <v>-1.2631402236936298</v>
      </c>
      <c r="M12">
        <f t="shared" si="2"/>
        <v>62.086643254414803</v>
      </c>
      <c r="N12">
        <f>E12-M12</f>
        <v>-10.4463030357023</v>
      </c>
      <c r="O12">
        <f>POWER(N12,2)</f>
        <v>109.12524711372309</v>
      </c>
      <c r="P12">
        <f t="shared" si="3"/>
        <v>66.277144292957416</v>
      </c>
      <c r="R12">
        <f>S$2*I12+(1-S$2)*(R11+S11)</f>
        <v>61.616809087340371</v>
      </c>
      <c r="S12">
        <f>S$3*(R12-R11)+(1-S$3)*S11</f>
        <v>-1.4123762754354323</v>
      </c>
      <c r="T12">
        <f>R12+S12</f>
        <v>60.204432811904937</v>
      </c>
      <c r="U12">
        <f>I12-T12</f>
        <v>-14.142618255575037</v>
      </c>
      <c r="V12">
        <f>POWER(U12,2)</f>
        <v>200.0136511229243</v>
      </c>
      <c r="W12">
        <f t="shared" si="4"/>
        <v>65.50555772009298</v>
      </c>
    </row>
    <row r="13" spans="1:23">
      <c r="A13" s="7">
        <v>5</v>
      </c>
      <c r="B13" s="7">
        <v>6.66</v>
      </c>
      <c r="C13" s="7">
        <v>4950</v>
      </c>
      <c r="D13" s="7">
        <v>2.56</v>
      </c>
      <c r="E13" s="7">
        <v>51.146742439618897</v>
      </c>
      <c r="F13" s="7">
        <v>6.53</v>
      </c>
      <c r="G13" s="7">
        <v>4440</v>
      </c>
      <c r="H13" s="7">
        <v>0.98</v>
      </c>
      <c r="I13" s="7">
        <v>39.190897597977198</v>
      </c>
      <c r="K13">
        <f t="shared" si="0"/>
        <v>59.898663091455624</v>
      </c>
      <c r="L13">
        <f t="shared" si="1"/>
        <v>-1.481938239989548</v>
      </c>
      <c r="M13">
        <f t="shared" si="2"/>
        <v>58.416724851466078</v>
      </c>
      <c r="N13">
        <f>E13-M13</f>
        <v>-7.269982411847181</v>
      </c>
      <c r="O13">
        <f>POWER(N13,2)</f>
        <v>52.852644268567353</v>
      </c>
      <c r="P13">
        <f t="shared" si="3"/>
        <v>62.086643254414803</v>
      </c>
      <c r="R13">
        <f>S$2*I13+(1-S$2)*(R12+S12)</f>
        <v>56.001725769119396</v>
      </c>
      <c r="S13">
        <f>S$3*(R13-R12)+(1-S$3)*S12</f>
        <v>-1.8326469797139868</v>
      </c>
      <c r="T13">
        <f>R13+S13</f>
        <v>54.169078789405411</v>
      </c>
      <c r="U13">
        <f>I13-T13</f>
        <v>-14.978181191428213</v>
      </c>
      <c r="V13">
        <f>POWER(U13,2)</f>
        <v>224.34591180325387</v>
      </c>
      <c r="W13">
        <f t="shared" si="4"/>
        <v>60.204432811904937</v>
      </c>
    </row>
    <row r="14" spans="1:23">
      <c r="A14" s="7">
        <v>6</v>
      </c>
      <c r="B14" s="7">
        <v>6.55</v>
      </c>
      <c r="C14" s="7">
        <v>5000</v>
      </c>
      <c r="D14" s="7">
        <v>0.47</v>
      </c>
      <c r="E14" s="7">
        <v>52.505490117787602</v>
      </c>
      <c r="F14" s="7">
        <v>6.45</v>
      </c>
      <c r="G14" s="7">
        <v>5000</v>
      </c>
      <c r="H14" s="7">
        <v>0.63</v>
      </c>
      <c r="I14" s="7">
        <v>43.630376620703103</v>
      </c>
      <c r="K14">
        <f t="shared" si="0"/>
        <v>57.234477904730383</v>
      </c>
      <c r="L14">
        <f t="shared" si="1"/>
        <v>-1.6001629346631172</v>
      </c>
      <c r="M14">
        <f t="shared" si="2"/>
        <v>55.634314970067265</v>
      </c>
      <c r="N14">
        <f>E14-M14</f>
        <v>-3.1288248522796636</v>
      </c>
      <c r="O14">
        <f>POWER(N14,2)</f>
        <v>9.7895449562428585</v>
      </c>
      <c r="P14">
        <f t="shared" si="3"/>
        <v>58.416724851466078</v>
      </c>
      <c r="R14">
        <f>S$2*I14+(1-S$2)*(R13+S13)</f>
        <v>52.061338355664958</v>
      </c>
      <c r="S14">
        <f>S$3*(R14-R13)+(1-S$3)*S13</f>
        <v>-2.0434210230880323</v>
      </c>
      <c r="T14">
        <f>R14+S14</f>
        <v>50.017917332576928</v>
      </c>
      <c r="U14">
        <f>I14-T14</f>
        <v>-6.3875407118738252</v>
      </c>
      <c r="V14">
        <f>POWER(U14,2)</f>
        <v>40.800676345845574</v>
      </c>
      <c r="W14">
        <f t="shared" si="4"/>
        <v>54.169078789405411</v>
      </c>
    </row>
    <row r="15" spans="1:23">
      <c r="A15" s="7">
        <v>7</v>
      </c>
      <c r="B15" s="7">
        <v>6.38</v>
      </c>
      <c r="C15" s="7">
        <v>4070</v>
      </c>
      <c r="D15" s="7">
        <v>0.61</v>
      </c>
      <c r="E15" s="7">
        <v>50.342327829238798</v>
      </c>
      <c r="F15" s="7">
        <v>6.27</v>
      </c>
      <c r="G15" s="7">
        <v>4330</v>
      </c>
      <c r="H15" s="7">
        <v>1.41</v>
      </c>
      <c r="I15" s="7">
        <v>44.228038141611599</v>
      </c>
      <c r="K15">
        <f t="shared" si="0"/>
        <v>54.575917541901575</v>
      </c>
      <c r="L15">
        <f t="shared" si="1"/>
        <v>-1.7060026774796864</v>
      </c>
      <c r="M15">
        <f t="shared" si="2"/>
        <v>52.869914864421887</v>
      </c>
      <c r="N15">
        <f>E15-M15</f>
        <v>-2.5275870351830889</v>
      </c>
      <c r="O15">
        <f>POWER(N15,2)</f>
        <v>6.3886962204256372</v>
      </c>
      <c r="P15">
        <f t="shared" si="3"/>
        <v>55.634314970067265</v>
      </c>
      <c r="R15">
        <f>S$2*I15+(1-S$2)*(R14+S14)</f>
        <v>48.859941494383868</v>
      </c>
      <c r="S15">
        <f>S$3*(R15-R14)+(1-S$3)*S14</f>
        <v>-2.1592186069073382</v>
      </c>
      <c r="T15">
        <f>R15+S15</f>
        <v>46.70072288747653</v>
      </c>
      <c r="U15">
        <f>I15-T15</f>
        <v>-2.4726847458649317</v>
      </c>
      <c r="V15">
        <f>POWER(U15,2)</f>
        <v>6.1141698524331218</v>
      </c>
      <c r="W15">
        <f t="shared" si="4"/>
        <v>50.017917332576928</v>
      </c>
    </row>
    <row r="16" spans="1:23">
      <c r="A16" s="7">
        <v>8</v>
      </c>
      <c r="B16" s="7">
        <v>5.86</v>
      </c>
      <c r="C16" s="7">
        <v>5000</v>
      </c>
      <c r="D16" s="7">
        <v>0</v>
      </c>
      <c r="E16" s="7">
        <v>60.102807433767303</v>
      </c>
      <c r="F16" s="7">
        <v>5.8</v>
      </c>
      <c r="G16" s="7">
        <v>4100</v>
      </c>
      <c r="H16" s="7">
        <v>0</v>
      </c>
      <c r="I16" s="7">
        <v>52.894211576846502</v>
      </c>
      <c r="K16">
        <f t="shared" si="0"/>
        <v>54.316493378290971</v>
      </c>
      <c r="L16">
        <f t="shared" si="1"/>
        <v>-1.5613448260927782</v>
      </c>
      <c r="M16">
        <f t="shared" si="2"/>
        <v>52.755148552198193</v>
      </c>
      <c r="N16">
        <f>E16-M16</f>
        <v>7.3476588815691102</v>
      </c>
      <c r="O16">
        <f>POWER(N16,2)</f>
        <v>53.988091039901427</v>
      </c>
      <c r="P16">
        <f t="shared" si="3"/>
        <v>52.869914864421887</v>
      </c>
      <c r="R16">
        <f>S$2*I16+(1-S$2)*(R15+S15)</f>
        <v>47.939420625350529</v>
      </c>
      <c r="S16">
        <f>S$3*(R16-R15)+(1-S$3)*S15</f>
        <v>-2.0353488331199383</v>
      </c>
      <c r="T16">
        <f>R16+S16</f>
        <v>45.904071792230589</v>
      </c>
      <c r="U16">
        <f>I16-T16</f>
        <v>6.9901397846159128</v>
      </c>
      <c r="V16">
        <f>POWER(U16,2)</f>
        <v>48.862054208470198</v>
      </c>
      <c r="W16">
        <f t="shared" si="4"/>
        <v>46.70072288747653</v>
      </c>
    </row>
    <row r="17" spans="1:23">
      <c r="A17" s="7">
        <v>9</v>
      </c>
      <c r="B17" s="7">
        <v>5.52</v>
      </c>
      <c r="C17" s="7">
        <v>3470</v>
      </c>
      <c r="D17" s="7">
        <v>0.3</v>
      </c>
      <c r="E17" s="7">
        <v>55.061063961912303</v>
      </c>
      <c r="F17" s="7">
        <v>5.52</v>
      </c>
      <c r="G17" s="7">
        <v>5000</v>
      </c>
      <c r="H17" s="7">
        <v>0.57499999999999996</v>
      </c>
      <c r="I17" s="7">
        <v>52.708638360176202</v>
      </c>
      <c r="K17">
        <f t="shared" si="0"/>
        <v>53.216331634141021</v>
      </c>
      <c r="L17">
        <f t="shared" si="1"/>
        <v>-1.5152265178984954</v>
      </c>
      <c r="M17">
        <f t="shared" si="2"/>
        <v>51.701105116242523</v>
      </c>
      <c r="N17">
        <f>E17-M17</f>
        <v>3.3599588456697802</v>
      </c>
      <c r="O17">
        <f>POWER(N17,2)</f>
        <v>11.289323444594602</v>
      </c>
      <c r="P17">
        <f t="shared" si="3"/>
        <v>52.755148552198193</v>
      </c>
      <c r="R17">
        <f>S$2*I17+(1-S$2)*(R16+S16)</f>
        <v>47.264985105819719</v>
      </c>
      <c r="S17">
        <f>S$3*(R17-R16)+(1-S$3)*S16</f>
        <v>-1.8992575017610254</v>
      </c>
      <c r="T17">
        <f>R17+S17</f>
        <v>45.365727604058691</v>
      </c>
      <c r="U17">
        <f>I17-T17</f>
        <v>7.3429107561175115</v>
      </c>
      <c r="V17">
        <f>POWER(U17,2)</f>
        <v>53.918338372306245</v>
      </c>
      <c r="W17">
        <f t="shared" si="4"/>
        <v>45.904071792230589</v>
      </c>
    </row>
    <row r="18" spans="1:23">
      <c r="A18" s="7">
        <v>10</v>
      </c>
      <c r="B18" s="7">
        <v>5.52</v>
      </c>
      <c r="C18" s="7">
        <v>5000</v>
      </c>
      <c r="D18" s="7">
        <v>0.25</v>
      </c>
      <c r="E18" s="7">
        <v>53.549446040213901</v>
      </c>
      <c r="F18" s="7">
        <v>5.71</v>
      </c>
      <c r="G18" s="7">
        <v>5000</v>
      </c>
      <c r="H18" s="7">
        <v>0.58499999999999996</v>
      </c>
      <c r="I18" s="7">
        <v>103.561869466749</v>
      </c>
      <c r="K18">
        <f t="shared" si="0"/>
        <v>52.070773301036802</v>
      </c>
      <c r="L18">
        <f t="shared" si="1"/>
        <v>-1.4782596994190678</v>
      </c>
      <c r="M18">
        <f t="shared" si="2"/>
        <v>50.592513601617732</v>
      </c>
      <c r="N18">
        <f>E18-M18</f>
        <v>2.9569324385961693</v>
      </c>
      <c r="O18">
        <f>POWER(N18,2)</f>
        <v>8.7434494464222876</v>
      </c>
      <c r="P18">
        <f t="shared" si="3"/>
        <v>51.701105116242523</v>
      </c>
      <c r="R18">
        <f>S$2*I18+(1-S$2)*(R17+S17)</f>
        <v>57.004955976596762</v>
      </c>
      <c r="S18">
        <f>S$3*(R18-R17)+(1-S$3)*S17</f>
        <v>-0.73533466450721852</v>
      </c>
      <c r="T18">
        <f>R18+S18</f>
        <v>56.269621312089541</v>
      </c>
      <c r="U18">
        <f>I18-T18</f>
        <v>47.292248154659461</v>
      </c>
      <c r="V18">
        <f>POWER(U18,2)</f>
        <v>2236.5567355218914</v>
      </c>
      <c r="W18">
        <f t="shared" si="4"/>
        <v>45.365727604058691</v>
      </c>
    </row>
    <row r="19" spans="1:23">
      <c r="A19" s="7">
        <v>11</v>
      </c>
      <c r="B19" s="7">
        <v>5.79</v>
      </c>
      <c r="C19" s="7">
        <v>4650</v>
      </c>
      <c r="D19" s="7">
        <v>0.23</v>
      </c>
      <c r="E19" s="7">
        <v>52.4243680066308</v>
      </c>
      <c r="F19" s="7">
        <v>5.76</v>
      </c>
      <c r="G19" s="7">
        <v>4940</v>
      </c>
      <c r="H19" s="7">
        <v>1.47</v>
      </c>
      <c r="I19" s="7">
        <v>45.059942124845698</v>
      </c>
      <c r="K19">
        <f t="shared" si="0"/>
        <v>50.958884482620348</v>
      </c>
      <c r="L19">
        <f t="shared" si="1"/>
        <v>-1.4416226113188064</v>
      </c>
      <c r="M19">
        <f t="shared" si="2"/>
        <v>49.517261871301542</v>
      </c>
      <c r="N19">
        <f>E19-M19</f>
        <v>2.9071061353292578</v>
      </c>
      <c r="O19">
        <f>POWER(N19,2)</f>
        <v>8.4512660820690133</v>
      </c>
      <c r="P19">
        <f t="shared" si="3"/>
        <v>50.592513601617732</v>
      </c>
      <c r="R19">
        <f>S$2*I19+(1-S$2)*(R18+S18)</f>
        <v>54.027685474640776</v>
      </c>
      <c r="S19">
        <f>S$3*(R19-R18)+(1-S$3)*S18</f>
        <v>-0.95952824825209526</v>
      </c>
      <c r="T19">
        <f>R19+S19</f>
        <v>53.068157226388678</v>
      </c>
      <c r="U19">
        <f>I19-T19</f>
        <v>-8.0082151015429801</v>
      </c>
      <c r="V19">
        <f>POWER(U19,2)</f>
        <v>64.131509112581043</v>
      </c>
      <c r="W19">
        <f t="shared" si="4"/>
        <v>56.269621312089541</v>
      </c>
    </row>
    <row r="20" spans="1:23">
      <c r="A20" s="7">
        <v>12</v>
      </c>
      <c r="B20" s="7">
        <v>6.04</v>
      </c>
      <c r="C20" s="7">
        <v>4430</v>
      </c>
      <c r="D20" s="7">
        <v>0.66</v>
      </c>
      <c r="E20" s="7">
        <v>49.0033222591371</v>
      </c>
      <c r="F20" s="7">
        <v>6.1</v>
      </c>
      <c r="G20" s="7">
        <v>3920</v>
      </c>
      <c r="H20" s="7">
        <v>2.11</v>
      </c>
      <c r="I20" s="7">
        <v>45.331669785819003</v>
      </c>
      <c r="K20">
        <f t="shared" si="0"/>
        <v>49.414473948868661</v>
      </c>
      <c r="L20">
        <f t="shared" si="1"/>
        <v>-1.4519014035620945</v>
      </c>
      <c r="M20">
        <f t="shared" si="2"/>
        <v>47.962572545306564</v>
      </c>
      <c r="N20">
        <f>E20-M20</f>
        <v>1.0407497138305359</v>
      </c>
      <c r="O20">
        <f>POWER(N20,2)</f>
        <v>1.0831599668383425</v>
      </c>
      <c r="P20">
        <f t="shared" si="3"/>
        <v>49.517261871301542</v>
      </c>
      <c r="R20">
        <f>S$2*I20+(1-S$2)*(R19+S19)</f>
        <v>51.520859738274744</v>
      </c>
      <c r="S20">
        <f>S$3*(R20-R19)+(1-S$3)*S19</f>
        <v>-1.1142579970634889</v>
      </c>
      <c r="T20">
        <f>R20+S20</f>
        <v>50.406601741211254</v>
      </c>
      <c r="U20">
        <f>I20-T20</f>
        <v>-5.0749319553922518</v>
      </c>
      <c r="V20">
        <f>POWER(U20,2)</f>
        <v>25.754934351861426</v>
      </c>
      <c r="W20">
        <f t="shared" si="4"/>
        <v>53.068157226388678</v>
      </c>
    </row>
    <row r="21" spans="1:23" ht="13.9">
      <c r="A21" s="7">
        <v>13</v>
      </c>
      <c r="B21" s="7">
        <v>6.33</v>
      </c>
      <c r="C21" s="7">
        <v>4750</v>
      </c>
      <c r="D21" s="7">
        <v>0.57999999999999996</v>
      </c>
      <c r="E21" s="7">
        <v>47.962569999999999</v>
      </c>
      <c r="F21" s="7">
        <v>6.53</v>
      </c>
      <c r="G21" s="7">
        <v>4470</v>
      </c>
      <c r="H21" s="7">
        <v>5.68</v>
      </c>
      <c r="I21" s="7">
        <v>50.406599999999997</v>
      </c>
      <c r="K21">
        <f t="shared" si="0"/>
        <v>47.962572036245255</v>
      </c>
      <c r="L21">
        <f t="shared" si="1"/>
        <v>-1.4519014544682256</v>
      </c>
      <c r="M21">
        <f t="shared" si="2"/>
        <v>46.510670581777028</v>
      </c>
      <c r="N21">
        <f>E21-M21</f>
        <v>1.4518994182229719</v>
      </c>
      <c r="O21">
        <f>POWER(N21,2)</f>
        <v>2.108011920636204</v>
      </c>
      <c r="P21">
        <f t="shared" si="3"/>
        <v>47.962572545306564</v>
      </c>
      <c r="R21">
        <f>S$2*I21+(1-S$2)*(R20+S20)</f>
        <v>50.406601392969002</v>
      </c>
      <c r="S21">
        <f>S$3*(R21-R20)+(1-S$3)*S20</f>
        <v>-1.1142580318877144</v>
      </c>
      <c r="T21">
        <f>R21+S21</f>
        <v>49.292343361081286</v>
      </c>
      <c r="U21">
        <f>I21-T21</f>
        <v>1.114256638918711</v>
      </c>
      <c r="V21">
        <f>POWER(U21,2)</f>
        <v>1.2415678573744227</v>
      </c>
      <c r="W21">
        <f t="shared" si="4"/>
        <v>50.406601741211254</v>
      </c>
    </row>
    <row r="22" spans="1:23" ht="13.9">
      <c r="A22" s="7">
        <v>14</v>
      </c>
      <c r="B22" s="7">
        <v>6.72</v>
      </c>
      <c r="C22" s="7">
        <v>5000</v>
      </c>
      <c r="D22" s="7">
        <v>4.1500000000000004</v>
      </c>
      <c r="E22" s="7">
        <v>49.869817744843303</v>
      </c>
      <c r="F22" s="7">
        <v>6.53</v>
      </c>
      <c r="G22" s="7">
        <v>4900</v>
      </c>
      <c r="H22" s="7">
        <v>2.0299999999999998</v>
      </c>
      <c r="I22" s="7">
        <v>45.271629778672299</v>
      </c>
      <c r="K22">
        <f t="shared" si="0"/>
        <v>47.182500014390286</v>
      </c>
      <c r="L22">
        <f t="shared" si="1"/>
        <v>-1.3847185112069</v>
      </c>
      <c r="M22">
        <f t="shared" si="2"/>
        <v>45.797781503183387</v>
      </c>
      <c r="N22">
        <f>E22-M22</f>
        <v>4.0720362416599158</v>
      </c>
      <c r="O22">
        <f>POWER(N22,2)</f>
        <v>16.581479153391811</v>
      </c>
      <c r="P22">
        <f t="shared" si="3"/>
        <v>46.510670581777028</v>
      </c>
      <c r="R22">
        <f>S$2*I22+(1-S$2)*(R21+S21)</f>
        <v>48.488200644599495</v>
      </c>
      <c r="S22">
        <f>S$3*(R22-R21)+(1-S$3)*S21</f>
        <v>-1.1946723035358937</v>
      </c>
      <c r="T22">
        <f>R22+S22</f>
        <v>47.293528341063599</v>
      </c>
      <c r="U22">
        <f>I22-T22</f>
        <v>-2.0218985623912999</v>
      </c>
      <c r="V22">
        <f>POWER(U22,2)</f>
        <v>4.0880737966000051</v>
      </c>
      <c r="W22">
        <f t="shared" si="4"/>
        <v>49.292343361081286</v>
      </c>
    </row>
    <row r="23" spans="1:23" ht="13.9">
      <c r="A23" s="7">
        <v>15</v>
      </c>
      <c r="B23" s="7">
        <v>6.11</v>
      </c>
      <c r="C23" s="7">
        <v>4930</v>
      </c>
      <c r="D23" s="7">
        <v>0</v>
      </c>
      <c r="E23" s="7">
        <v>49.581839904421003</v>
      </c>
      <c r="F23" s="7">
        <v>5.76</v>
      </c>
      <c r="G23" s="7">
        <v>4820</v>
      </c>
      <c r="H23" s="7">
        <v>0</v>
      </c>
      <c r="I23" s="7">
        <v>45.526524148851301</v>
      </c>
      <c r="K23">
        <f t="shared" si="0"/>
        <v>46.554593183430917</v>
      </c>
      <c r="L23">
        <f t="shared" si="1"/>
        <v>-1.3090373431821469</v>
      </c>
      <c r="M23">
        <f t="shared" si="2"/>
        <v>45.24555584024877</v>
      </c>
      <c r="N23">
        <f>E23-M23</f>
        <v>4.3362840641722329</v>
      </c>
      <c r="O23">
        <f>POWER(N23,2)</f>
        <v>18.803359485194058</v>
      </c>
      <c r="P23">
        <f t="shared" si="3"/>
        <v>45.797781503183387</v>
      </c>
      <c r="R23">
        <f>S$2*I23+(1-S$2)*(R22+S22)</f>
        <v>46.940127502621145</v>
      </c>
      <c r="S23">
        <f>S$3*(R23-R22)+(1-S$3)*S22</f>
        <v>-1.2300123873801394</v>
      </c>
      <c r="T23">
        <f>R23+S23</f>
        <v>45.710115115241003</v>
      </c>
      <c r="U23">
        <f>I23-T23</f>
        <v>-0.18359096638970129</v>
      </c>
      <c r="V23">
        <f>POWER(U23,2)</f>
        <v>3.3705642939904433E-2</v>
      </c>
      <c r="W23">
        <f t="shared" si="4"/>
        <v>47.293528341063599</v>
      </c>
    </row>
    <row r="24" spans="1:23" ht="13.9">
      <c r="A24" s="7">
        <v>16</v>
      </c>
      <c r="B24" s="7">
        <v>5.92</v>
      </c>
      <c r="C24" s="7">
        <v>3740</v>
      </c>
      <c r="D24" s="7">
        <v>0.47499999999999998</v>
      </c>
      <c r="E24" s="7">
        <v>71.935356720535196</v>
      </c>
      <c r="F24" s="7">
        <v>5.63</v>
      </c>
      <c r="G24" s="7">
        <v>4870</v>
      </c>
      <c r="H24" s="7">
        <v>0.47499999999999998</v>
      </c>
      <c r="I24" s="7">
        <v>66.890292028413299</v>
      </c>
      <c r="K24">
        <f t="shared" si="0"/>
        <v>50.583516016306056</v>
      </c>
      <c r="L24">
        <f t="shared" si="1"/>
        <v>-0.77524132557641834</v>
      </c>
      <c r="M24">
        <f t="shared" si="2"/>
        <v>49.80827469072964</v>
      </c>
      <c r="N24">
        <f>E24-M24</f>
        <v>22.127082029805557</v>
      </c>
      <c r="O24">
        <f>POWER(N24,2)</f>
        <v>489.60775915374398</v>
      </c>
      <c r="P24">
        <f t="shared" si="3"/>
        <v>45.24555584024877</v>
      </c>
      <c r="R24">
        <f>S$2*I24+(1-S$2)*(R23+S23)</f>
        <v>49.946150497875465</v>
      </c>
      <c r="S24">
        <f>S$3*(R24-R23)+(1-S$3)*S23</f>
        <v>-0.80640884911669342</v>
      </c>
      <c r="T24">
        <f>R24+S24</f>
        <v>49.139741648758772</v>
      </c>
      <c r="U24">
        <f>I24-T24</f>
        <v>17.750550379654527</v>
      </c>
      <c r="V24">
        <f>POWER(U24,2)</f>
        <v>315.08203878065348</v>
      </c>
      <c r="W24">
        <f t="shared" si="4"/>
        <v>45.710115115241003</v>
      </c>
    </row>
    <row r="25" spans="1:23" ht="13.9">
      <c r="A25" s="7">
        <v>17</v>
      </c>
      <c r="B25" s="7">
        <v>5.92</v>
      </c>
      <c r="C25" s="7">
        <v>4030</v>
      </c>
      <c r="D25" s="7">
        <v>0.38500000000000001</v>
      </c>
      <c r="E25" s="7">
        <v>72.2137983320697</v>
      </c>
      <c r="F25" s="7">
        <v>5.64</v>
      </c>
      <c r="G25" s="7">
        <v>4510</v>
      </c>
      <c r="H25" s="7">
        <v>0.38500000000000001</v>
      </c>
      <c r="I25" s="7">
        <v>65.451055662188296</v>
      </c>
      <c r="K25">
        <f t="shared" si="0"/>
        <v>54.289379418997655</v>
      </c>
      <c r="L25">
        <f t="shared" si="1"/>
        <v>-0.32713085274961673</v>
      </c>
      <c r="M25">
        <f t="shared" si="2"/>
        <v>53.962248566248036</v>
      </c>
      <c r="N25">
        <f>E25-M25</f>
        <v>18.251549765821665</v>
      </c>
      <c r="O25">
        <f>POWER(N25,2)</f>
        <v>333.11906885426487</v>
      </c>
      <c r="P25">
        <f t="shared" si="3"/>
        <v>49.80827469072964</v>
      </c>
      <c r="R25">
        <f>S$2*I25+(1-S$2)*(R24+S24)</f>
        <v>52.402004451444682</v>
      </c>
      <c r="S25">
        <f>S$3*(R25-R24)+(1-S$3)*S24</f>
        <v>-0.48018256884810229</v>
      </c>
      <c r="T25">
        <f>R25+S25</f>
        <v>51.921821882596582</v>
      </c>
      <c r="U25">
        <f>I25-T25</f>
        <v>13.529233779591713</v>
      </c>
      <c r="V25">
        <f>POWER(U25,2)</f>
        <v>183.04016666284548</v>
      </c>
      <c r="W25">
        <f t="shared" si="4"/>
        <v>49.139741648758772</v>
      </c>
    </row>
    <row r="26" spans="1:23" ht="13.9">
      <c r="A26" s="7">
        <v>18</v>
      </c>
      <c r="B26" s="7">
        <v>6.12</v>
      </c>
      <c r="C26" s="7">
        <v>4590</v>
      </c>
      <c r="D26" s="7">
        <v>0.42</v>
      </c>
      <c r="E26" s="7">
        <v>73.8530399104813</v>
      </c>
      <c r="F26" s="7">
        <v>5.96</v>
      </c>
      <c r="G26" s="7">
        <v>4320</v>
      </c>
      <c r="H26" s="7">
        <v>0.96</v>
      </c>
      <c r="I26" s="7">
        <v>66.564651874521601</v>
      </c>
      <c r="K26">
        <f t="shared" si="0"/>
        <v>57.940406835094691</v>
      </c>
      <c r="L26">
        <f t="shared" si="1"/>
        <v>7.0684974135048595E-2</v>
      </c>
      <c r="M26">
        <f t="shared" si="2"/>
        <v>58.01109180922974</v>
      </c>
      <c r="N26">
        <f>E26-M26</f>
        <v>15.84194810125156</v>
      </c>
      <c r="O26">
        <f>POWER(N26,2)</f>
        <v>250.96731964274792</v>
      </c>
      <c r="P26">
        <f t="shared" si="3"/>
        <v>53.962248566248036</v>
      </c>
      <c r="R26">
        <f>S$2*I26+(1-S$2)*(R25+S25)</f>
        <v>54.850387880981586</v>
      </c>
      <c r="S26">
        <f>S$3*(R26-R25)+(1-S$3)*S25</f>
        <v>-0.18732596900960172</v>
      </c>
      <c r="T26">
        <f>R26+S26</f>
        <v>54.663061911971987</v>
      </c>
      <c r="U26">
        <f>I26-T26</f>
        <v>11.901589962549615</v>
      </c>
      <c r="V26">
        <f>POWER(U26,2)</f>
        <v>141.64784363666175</v>
      </c>
      <c r="W26">
        <f t="shared" si="4"/>
        <v>51.921821882596582</v>
      </c>
    </row>
    <row r="27" spans="1:23" ht="13.9">
      <c r="A27" s="7">
        <v>19</v>
      </c>
      <c r="B27" s="7">
        <v>6.29</v>
      </c>
      <c r="C27" s="7">
        <v>3920</v>
      </c>
      <c r="D27" s="7">
        <v>0.49</v>
      </c>
      <c r="E27" s="7">
        <v>71.468979822741602</v>
      </c>
      <c r="F27" s="7">
        <v>6.43</v>
      </c>
      <c r="G27" s="7">
        <v>4120</v>
      </c>
      <c r="H27" s="7">
        <v>2.14</v>
      </c>
      <c r="I27" s="7">
        <v>65.149136577708205</v>
      </c>
      <c r="K27">
        <f t="shared" si="0"/>
        <v>60.702669411932121</v>
      </c>
      <c r="L27">
        <f t="shared" si="1"/>
        <v>0.33984273440528667</v>
      </c>
      <c r="M27">
        <f t="shared" si="2"/>
        <v>61.042512146337408</v>
      </c>
      <c r="N27">
        <f>E27-M27</f>
        <v>10.426467676404194</v>
      </c>
      <c r="O27">
        <f>POWER(N27,2)</f>
        <v>108.71122820710147</v>
      </c>
      <c r="P27">
        <f t="shared" si="3"/>
        <v>58.01109180922974</v>
      </c>
      <c r="R27">
        <f>S$2*I27+(1-S$2)*(R26+S26)</f>
        <v>56.760276845119236</v>
      </c>
      <c r="S27">
        <f>S$3*(R27-R26)+(1-S$3)*S26</f>
        <v>2.2395524305123482E-2</v>
      </c>
      <c r="T27">
        <f>R27+S27</f>
        <v>56.782672369424361</v>
      </c>
      <c r="U27">
        <f>I27-T27</f>
        <v>8.3664642082838441</v>
      </c>
      <c r="V27">
        <f>POWER(U27,2)</f>
        <v>69.997723348494617</v>
      </c>
      <c r="W27">
        <f t="shared" si="4"/>
        <v>54.663061911971987</v>
      </c>
    </row>
    <row r="28" spans="1:23" ht="13.9">
      <c r="A28" s="7">
        <v>20</v>
      </c>
      <c r="B28" s="7">
        <v>6.49</v>
      </c>
      <c r="C28" s="7">
        <v>3100</v>
      </c>
      <c r="D28" s="7">
        <v>0.56000000000000005</v>
      </c>
      <c r="E28" s="7">
        <v>68.661971830985706</v>
      </c>
      <c r="F28" s="7">
        <v>6.47</v>
      </c>
      <c r="G28" s="7">
        <v>4400</v>
      </c>
      <c r="H28" s="7">
        <v>5.6</v>
      </c>
      <c r="I28" s="7">
        <v>61.6317746037966</v>
      </c>
      <c r="K28">
        <f t="shared" si="0"/>
        <v>62.566404083267074</v>
      </c>
      <c r="L28">
        <f t="shared" si="1"/>
        <v>0.49223192809825334</v>
      </c>
      <c r="M28">
        <f t="shared" si="2"/>
        <v>63.05863601136533</v>
      </c>
      <c r="N28">
        <f>E28-M28</f>
        <v>5.6033358196203764</v>
      </c>
      <c r="O28">
        <f>POWER(N28,2)</f>
        <v>31.397372307440754</v>
      </c>
      <c r="P28">
        <f t="shared" si="3"/>
        <v>61.042512146337408</v>
      </c>
      <c r="R28">
        <f>S$2*I28+(1-S$2)*(R27+S27)</f>
        <v>57.752492816298812</v>
      </c>
      <c r="S28">
        <f>S$3*(R28-R27)+(1-S$3)*S27</f>
        <v>0.11937756899256871</v>
      </c>
      <c r="T28">
        <f>R28+S28</f>
        <v>57.871870385291381</v>
      </c>
      <c r="U28">
        <f>I28-T28</f>
        <v>3.7599042185052198</v>
      </c>
      <c r="V28">
        <f>POWER(U28,2)</f>
        <v>14.136879732333348</v>
      </c>
      <c r="W28">
        <f t="shared" si="4"/>
        <v>56.782672369424361</v>
      </c>
    </row>
    <row r="29" spans="1:23" ht="13.9">
      <c r="A29" s="7">
        <v>21</v>
      </c>
      <c r="B29" s="7">
        <v>6.63</v>
      </c>
      <c r="C29" s="7">
        <v>3170</v>
      </c>
      <c r="D29" s="7">
        <v>4.3499999999999996</v>
      </c>
      <c r="E29" s="7">
        <v>63.058639999999997</v>
      </c>
      <c r="F29" s="7">
        <v>6.53</v>
      </c>
      <c r="G29" s="7">
        <v>5000</v>
      </c>
      <c r="H29" s="7">
        <v>2.5299999999999998</v>
      </c>
      <c r="I29" s="7">
        <v>57.871870385291381</v>
      </c>
      <c r="K29">
        <f t="shared" si="0"/>
        <v>63.058636809092263</v>
      </c>
      <c r="L29">
        <f t="shared" si="1"/>
        <v>0.49223200787094695</v>
      </c>
      <c r="M29">
        <f t="shared" si="2"/>
        <v>63.550868816963209</v>
      </c>
      <c r="N29">
        <f>E29-M29</f>
        <v>-0.49222881696321252</v>
      </c>
      <c r="O29">
        <f>POWER(N29,2)</f>
        <v>0.24228920824900377</v>
      </c>
      <c r="P29">
        <f t="shared" si="3"/>
        <v>63.05863601136533</v>
      </c>
      <c r="R29">
        <f>S$2*I29+(1-S$2)*(R28+S28)</f>
        <v>57.871870385291388</v>
      </c>
      <c r="S29">
        <f>S$3*(R29-R28)+(1-S$3)*S28</f>
        <v>0.11937756899256942</v>
      </c>
      <c r="T29">
        <f>R29+S29</f>
        <v>57.991247954283956</v>
      </c>
      <c r="U29">
        <f>I29-T29</f>
        <v>-0.11937756899257579</v>
      </c>
      <c r="V29">
        <f>POWER(U29,2)</f>
        <v>1.4251003978577193E-2</v>
      </c>
      <c r="W29">
        <f>R28+S$4*S28</f>
        <v>57.871870385291381</v>
      </c>
    </row>
    <row r="30" spans="1:23" ht="13.9">
      <c r="A30" s="7">
        <v>22</v>
      </c>
      <c r="B30" s="7">
        <v>6.02</v>
      </c>
      <c r="C30" s="7">
        <v>2780</v>
      </c>
      <c r="D30" s="7">
        <v>0</v>
      </c>
      <c r="E30" s="7">
        <v>63.550870000000003</v>
      </c>
      <c r="F30" s="7">
        <v>5.94</v>
      </c>
      <c r="G30" s="7">
        <v>3070</v>
      </c>
      <c r="H30" s="7">
        <v>0</v>
      </c>
      <c r="I30" s="7">
        <v>57.991247954283956</v>
      </c>
      <c r="K30">
        <f t="shared" si="0"/>
        <v>63.550869053570572</v>
      </c>
      <c r="L30">
        <f t="shared" si="1"/>
        <v>0.49223203153168316</v>
      </c>
      <c r="M30">
        <f t="shared" si="2"/>
        <v>64.043101085102251</v>
      </c>
      <c r="N30">
        <f>E30-M30</f>
        <v>-0.49223108510224733</v>
      </c>
      <c r="O30">
        <f>POWER(N30,2)</f>
        <v>0.24229144114093587</v>
      </c>
      <c r="P30">
        <f t="shared" si="3"/>
        <v>63.550868816963209</v>
      </c>
      <c r="R30">
        <f>S$2*I30+(1-S$2)*(R29+S29)</f>
        <v>57.991247954283963</v>
      </c>
      <c r="S30">
        <f>S$3*(R30-R29)+(1-S$3)*S29</f>
        <v>0.11937756899257006</v>
      </c>
      <c r="T30">
        <f>R30+S30</f>
        <v>58.110625523276532</v>
      </c>
      <c r="U30">
        <f>I30-T30</f>
        <v>-0.11937756899257579</v>
      </c>
      <c r="V30">
        <f>POWER(U30,2)</f>
        <v>1.4251003978577193E-2</v>
      </c>
      <c r="W30">
        <f t="shared" si="4"/>
        <v>57.991247954283956</v>
      </c>
    </row>
    <row r="31" spans="1:23" ht="13.9">
      <c r="A31" s="7">
        <v>23</v>
      </c>
      <c r="B31" s="7">
        <v>6.22</v>
      </c>
      <c r="C31" s="7">
        <v>3590</v>
      </c>
      <c r="D31" s="7">
        <v>0.56999999999999995</v>
      </c>
      <c r="E31" s="7">
        <v>63.942119671489699</v>
      </c>
      <c r="F31" s="7">
        <v>5.79</v>
      </c>
      <c r="G31" s="7">
        <v>3620</v>
      </c>
      <c r="H31" s="7">
        <v>0.56999999999999995</v>
      </c>
      <c r="I31" s="7">
        <v>55.468749999999702</v>
      </c>
      <c r="K31">
        <f t="shared" si="0"/>
        <v>64.022904802379742</v>
      </c>
      <c r="L31">
        <f t="shared" si="1"/>
        <v>0.49021240325943177</v>
      </c>
      <c r="M31">
        <f t="shared" si="2"/>
        <v>64.513117205639176</v>
      </c>
      <c r="N31">
        <f>E31-M31</f>
        <v>-0.57099753414947685</v>
      </c>
      <c r="O31">
        <f>POWER(N31,2)</f>
        <v>0.32603818400478296</v>
      </c>
      <c r="P31">
        <f t="shared" si="3"/>
        <v>64.043101085102251</v>
      </c>
      <c r="R31">
        <f>S$2*I31+(1-S$2)*(R30+S30)</f>
        <v>57.582250418621172</v>
      </c>
      <c r="S31">
        <f>S$3*(R31-R30)+(1-S$3)*S30</f>
        <v>6.6540058527033874E-2</v>
      </c>
      <c r="T31">
        <f>R31+S31</f>
        <v>57.648790477148204</v>
      </c>
      <c r="U31">
        <f>I31-T31</f>
        <v>-2.180040477148502</v>
      </c>
      <c r="V31">
        <f>POWER(U31,2)</f>
        <v>4.7525764820058685</v>
      </c>
      <c r="W31">
        <f t="shared" si="4"/>
        <v>58.110625523276532</v>
      </c>
    </row>
    <row r="32" spans="1:23">
      <c r="A32" s="7">
        <v>24</v>
      </c>
      <c r="B32" s="7">
        <v>6.17</v>
      </c>
      <c r="C32" s="7">
        <v>4140</v>
      </c>
      <c r="D32" s="7">
        <v>0.36</v>
      </c>
      <c r="E32" s="7">
        <v>63.073618433899803</v>
      </c>
      <c r="F32" s="7">
        <v>5.89</v>
      </c>
      <c r="G32" s="7">
        <v>3600</v>
      </c>
      <c r="H32" s="7">
        <v>0.36</v>
      </c>
      <c r="I32" s="7">
        <v>57.778645325004803</v>
      </c>
      <c r="K32">
        <f t="shared" si="0"/>
        <v>64.225217451291314</v>
      </c>
      <c r="L32">
        <f t="shared" si="1"/>
        <v>0.46142242782464582</v>
      </c>
      <c r="M32">
        <f t="shared" si="2"/>
        <v>64.686639879115958</v>
      </c>
      <c r="N32">
        <f>E32-M32</f>
        <v>-1.6130214452161553</v>
      </c>
      <c r="O32">
        <f>POWER(N32,2)</f>
        <v>2.6018381827272141</v>
      </c>
      <c r="P32">
        <f t="shared" si="3"/>
        <v>64.513117205639176</v>
      </c>
      <c r="R32">
        <f>S$2*I32+(1-S$2)*(R31+S31)</f>
        <v>57.674761446719529</v>
      </c>
      <c r="S32">
        <f>S$3*(R32-R31)+(1-S$3)*S31</f>
        <v>6.9137155484166227E-2</v>
      </c>
      <c r="T32">
        <f>R32+S32</f>
        <v>57.743898602203693</v>
      </c>
      <c r="U32">
        <f>I32-T32</f>
        <v>3.4746722801109797E-2</v>
      </c>
      <c r="V32">
        <f>POWER(U32,2)</f>
        <v>1.2073347454171636E-3</v>
      </c>
      <c r="W32">
        <f t="shared" si="4"/>
        <v>57.648790477148204</v>
      </c>
    </row>
    <row r="33" spans="1:23">
      <c r="A33" s="7">
        <v>25</v>
      </c>
      <c r="B33" s="7">
        <v>6.32</v>
      </c>
      <c r="C33" s="7">
        <v>3950</v>
      </c>
      <c r="D33" s="7">
        <v>0.28999999999999998</v>
      </c>
      <c r="E33" s="7">
        <v>61.565696302124699</v>
      </c>
      <c r="F33" s="7">
        <v>6.56</v>
      </c>
      <c r="G33" s="7">
        <v>3920</v>
      </c>
      <c r="H33" s="7">
        <v>1.99</v>
      </c>
      <c r="I33" s="7">
        <v>58.571706557696402</v>
      </c>
      <c r="K33">
        <f t="shared" si="0"/>
        <v>64.062451163717711</v>
      </c>
      <c r="L33">
        <f t="shared" si="1"/>
        <v>0.39900355628482087</v>
      </c>
      <c r="M33">
        <f t="shared" si="2"/>
        <v>64.461454720002536</v>
      </c>
      <c r="N33">
        <f>E33-M33</f>
        <v>-2.8957584178778362</v>
      </c>
      <c r="O33">
        <f>POWER(N33,2)</f>
        <v>8.3854168147103483</v>
      </c>
      <c r="P33">
        <f t="shared" si="3"/>
        <v>64.686639879115958</v>
      </c>
      <c r="R33">
        <f>S$2*I33+(1-S$2)*(R32+S32)</f>
        <v>57.909460193302237</v>
      </c>
      <c r="S33">
        <f>S$3*(R33-R32)+(1-S$3)*S32</f>
        <v>8.569331459402045E-2</v>
      </c>
      <c r="T33">
        <f>R33+S33</f>
        <v>57.995153507896255</v>
      </c>
      <c r="U33">
        <f>I33-T33</f>
        <v>0.57655304980014677</v>
      </c>
      <c r="V33">
        <f>POWER(U33,2)</f>
        <v>0.33241341923385054</v>
      </c>
      <c r="W33">
        <f t="shared" si="4"/>
        <v>57.743898602203693</v>
      </c>
    </row>
    <row r="34" spans="1:23">
      <c r="A34" s="7">
        <v>26</v>
      </c>
      <c r="B34" s="7">
        <v>6.39</v>
      </c>
      <c r="C34" s="7">
        <v>4730</v>
      </c>
      <c r="D34" s="7">
        <v>0.33</v>
      </c>
      <c r="E34" s="7">
        <v>56.209583816945603</v>
      </c>
      <c r="F34" s="7">
        <v>6.88</v>
      </c>
      <c r="G34" s="7">
        <v>4020</v>
      </c>
      <c r="H34" s="7">
        <v>0.69</v>
      </c>
      <c r="I34" s="7">
        <v>54.191033138401401</v>
      </c>
      <c r="K34">
        <f t="shared" si="0"/>
        <v>62.811080539391149</v>
      </c>
      <c r="L34">
        <f t="shared" si="1"/>
        <v>0.23396613822368259</v>
      </c>
      <c r="M34">
        <f t="shared" si="2"/>
        <v>63.045046677614835</v>
      </c>
      <c r="N34">
        <f>E34-M34</f>
        <v>-6.8354628606692316</v>
      </c>
      <c r="O34">
        <f>POWER(N34,2)</f>
        <v>46.723552519588395</v>
      </c>
      <c r="P34">
        <f t="shared" si="3"/>
        <v>64.461454720002536</v>
      </c>
      <c r="R34">
        <f>S$2*I34+(1-S$2)*(R33+S33)</f>
        <v>57.234329433997289</v>
      </c>
      <c r="S34">
        <f>S$3*(R34-R33)+(1-S$3)*S33</f>
        <v>9.6109072041235116E-3</v>
      </c>
      <c r="T34">
        <f>R34+S34</f>
        <v>57.243940341201409</v>
      </c>
      <c r="U34">
        <f>I34-T34</f>
        <v>-3.0529072028000073</v>
      </c>
      <c r="V34">
        <f>POWER(U34,2)</f>
        <v>9.3202423889081647</v>
      </c>
      <c r="W34">
        <f t="shared" si="4"/>
        <v>57.995153507896255</v>
      </c>
    </row>
    <row r="35" spans="1:23" ht="13.9">
      <c r="A35" s="7">
        <v>27</v>
      </c>
      <c r="B35" s="7">
        <v>6.41</v>
      </c>
      <c r="C35" s="7">
        <v>3470</v>
      </c>
      <c r="D35" s="7">
        <v>0.74</v>
      </c>
      <c r="E35" s="7">
        <v>56.199646295931402</v>
      </c>
      <c r="F35" s="7">
        <v>6.54</v>
      </c>
      <c r="G35" s="7">
        <v>4500</v>
      </c>
      <c r="H35" s="7">
        <v>0.74</v>
      </c>
      <c r="I35" s="7">
        <v>52.693668899999999</v>
      </c>
      <c r="K35">
        <f t="shared" si="0"/>
        <v>61.675966601278155</v>
      </c>
      <c r="L35">
        <f t="shared" si="1"/>
        <v>9.7058130590014918E-2</v>
      </c>
      <c r="M35">
        <f t="shared" si="2"/>
        <v>61.773024731868169</v>
      </c>
      <c r="N35">
        <f>E35-M35</f>
        <v>-5.5733784359367675</v>
      </c>
      <c r="O35">
        <f>POWER(N35,2)</f>
        <v>31.06254719016497</v>
      </c>
      <c r="P35">
        <f t="shared" si="3"/>
        <v>63.045046677614835</v>
      </c>
      <c r="R35">
        <f>S$2*I35+(1-S$2)*(R34+S34)</f>
        <v>56.333886052961134</v>
      </c>
      <c r="S35">
        <f>S$3*(R35-R34)+(1-S$3)*S34</f>
        <v>-8.139452161990432E-2</v>
      </c>
      <c r="T35">
        <f>R35+S35</f>
        <v>56.252491531341228</v>
      </c>
      <c r="U35">
        <f>I35-T35</f>
        <v>-3.5588226313412292</v>
      </c>
      <c r="V35">
        <f>POWER(U35,2)</f>
        <v>12.66521852134651</v>
      </c>
      <c r="W35">
        <f t="shared" si="4"/>
        <v>57.243940341201409</v>
      </c>
    </row>
    <row r="36" spans="1:23">
      <c r="A36" s="7">
        <v>28</v>
      </c>
      <c r="B36" s="7">
        <v>6.02</v>
      </c>
      <c r="C36" s="7">
        <v>4970</v>
      </c>
      <c r="D36" s="7">
        <v>4.3600000000000003</v>
      </c>
      <c r="E36" s="7">
        <v>57.439717702411201</v>
      </c>
      <c r="F36" s="7">
        <v>6.59</v>
      </c>
      <c r="G36" s="7">
        <v>4620</v>
      </c>
      <c r="H36" s="7">
        <v>5.52</v>
      </c>
      <c r="I36" s="7">
        <v>51.513959889892497</v>
      </c>
      <c r="K36">
        <f t="shared" si="0"/>
        <v>60.906363325976777</v>
      </c>
      <c r="L36">
        <f t="shared" si="1"/>
        <v>1.0391990000875609E-2</v>
      </c>
      <c r="M36">
        <f t="shared" si="2"/>
        <v>60.916755315977653</v>
      </c>
      <c r="N36">
        <f>E36-M36</f>
        <v>-3.477037613566452</v>
      </c>
      <c r="O36">
        <f>POWER(N36,2)</f>
        <v>12.089790566155887</v>
      </c>
      <c r="P36">
        <f t="shared" si="3"/>
        <v>61.773024731868169</v>
      </c>
      <c r="R36">
        <f>S$2*I36+(1-S$2)*(R35+S35)</f>
        <v>55.304785203051487</v>
      </c>
      <c r="S36">
        <f>S$3*(R36-R35)+(1-S$3)*S35</f>
        <v>-0.17616515444887854</v>
      </c>
      <c r="T36">
        <f>R36+S36</f>
        <v>55.128620048602606</v>
      </c>
      <c r="U36">
        <f>I36-T36</f>
        <v>-3.6146601587101088</v>
      </c>
      <c r="V36">
        <f>POWER(U36,2)</f>
        <v>13.065768062966189</v>
      </c>
      <c r="W36">
        <f t="shared" si="4"/>
        <v>56.252491531341228</v>
      </c>
    </row>
    <row r="37" spans="1:23" ht="13.9">
      <c r="A37" s="7">
        <v>29</v>
      </c>
      <c r="B37" s="7">
        <v>5.99</v>
      </c>
      <c r="C37" s="7">
        <v>5450</v>
      </c>
      <c r="D37" s="7">
        <v>0</v>
      </c>
      <c r="E37" s="7">
        <v>60.916759999999996</v>
      </c>
      <c r="F37" s="7">
        <v>5.92</v>
      </c>
      <c r="G37" s="7">
        <v>5500</v>
      </c>
      <c r="H37" s="7">
        <v>0</v>
      </c>
      <c r="I37">
        <v>55.128620048602606</v>
      </c>
      <c r="K37">
        <f t="shared" si="0"/>
        <v>60.916756252782122</v>
      </c>
      <c r="L37">
        <f t="shared" si="1"/>
        <v>1.0392083681322535E-2</v>
      </c>
      <c r="M37">
        <f t="shared" si="2"/>
        <v>60.927148336463446</v>
      </c>
      <c r="N37">
        <f>E37-M37</f>
        <v>-1.0388336463449832E-2</v>
      </c>
      <c r="O37">
        <f>POWER(N37,2)</f>
        <v>1.0791753447784137E-4</v>
      </c>
      <c r="P37">
        <f t="shared" si="3"/>
        <v>60.916755315977653</v>
      </c>
      <c r="R37">
        <f>S$2*I37+(1-S$2)*(R36+S36)</f>
        <v>55.128620048602606</v>
      </c>
      <c r="S37">
        <f>S$3*(R37-R36)+(1-S$3)*S36</f>
        <v>-0.17616515444887881</v>
      </c>
      <c r="T37">
        <f>R37+S37</f>
        <v>54.952454894153725</v>
      </c>
      <c r="U37">
        <f>I37-T37</f>
        <v>0.17616515444888137</v>
      </c>
      <c r="V37">
        <f>POWER(U37,2)</f>
        <v>3.1034161641998226E-2</v>
      </c>
      <c r="W37">
        <f t="shared" si="4"/>
        <v>55.128620048602606</v>
      </c>
    </row>
    <row r="38" spans="1:23">
      <c r="A38" s="7">
        <v>30</v>
      </c>
      <c r="B38" s="7">
        <v>6.18</v>
      </c>
      <c r="C38" s="7">
        <v>3290</v>
      </c>
      <c r="D38" s="7">
        <v>1.1299999999999999</v>
      </c>
      <c r="E38" s="7">
        <v>53.585346843335699</v>
      </c>
      <c r="F38" s="7">
        <v>6.44</v>
      </c>
      <c r="G38" s="7">
        <v>5000</v>
      </c>
      <c r="H38" s="7">
        <v>4.28</v>
      </c>
      <c r="I38" s="7">
        <v>50.383782719937102</v>
      </c>
      <c r="K38">
        <f t="shared" si="0"/>
        <v>59.458788037837898</v>
      </c>
      <c r="L38">
        <f t="shared" si="1"/>
        <v>-0.13644394618123207</v>
      </c>
      <c r="M38">
        <f t="shared" si="2"/>
        <v>59.322344091656667</v>
      </c>
      <c r="N38">
        <f>E38-M38</f>
        <v>-5.7369972483209679</v>
      </c>
      <c r="O38">
        <f>POWER(N38,2)</f>
        <v>32.913137427242354</v>
      </c>
      <c r="P38">
        <f t="shared" si="3"/>
        <v>60.927148336463446</v>
      </c>
      <c r="R38">
        <f>S$2*I38+(1-S$2)*(R37+S37)</f>
        <v>54.038720459310404</v>
      </c>
      <c r="S38">
        <f>S$3*(R38-R37)+(1-S$3)*S37</f>
        <v>-0.26753859793321111</v>
      </c>
      <c r="T38">
        <f>R38+S38</f>
        <v>53.771181861377194</v>
      </c>
      <c r="U38">
        <f>I38-T38</f>
        <v>-3.3873991414400919</v>
      </c>
      <c r="V38">
        <f>POWER(U38,2)</f>
        <v>11.474472943429072</v>
      </c>
      <c r="W38">
        <f t="shared" si="4"/>
        <v>54.952454894153725</v>
      </c>
    </row>
    <row r="39" spans="1:23">
      <c r="A39" s="7">
        <v>31</v>
      </c>
      <c r="B39" s="7">
        <v>6.46</v>
      </c>
      <c r="C39" s="7">
        <v>3320</v>
      </c>
      <c r="D39" s="7">
        <v>3.2</v>
      </c>
      <c r="E39" s="7">
        <v>53.390174583840398</v>
      </c>
      <c r="F39" s="7">
        <v>6.56</v>
      </c>
      <c r="G39" s="7">
        <v>4750</v>
      </c>
      <c r="H39" s="7">
        <v>3.87</v>
      </c>
      <c r="I39" s="7">
        <v>49.949443882709801</v>
      </c>
      <c r="K39">
        <f t="shared" si="0"/>
        <v>58.135910190093412</v>
      </c>
      <c r="L39">
        <f t="shared" si="1"/>
        <v>-0.25508733633755748</v>
      </c>
      <c r="M39">
        <f t="shared" si="2"/>
        <v>57.880822853755852</v>
      </c>
      <c r="N39">
        <f>E39-M39</f>
        <v>-4.4906482699154537</v>
      </c>
      <c r="O39">
        <f>POWER(N39,2)</f>
        <v>20.165921884094658</v>
      </c>
      <c r="P39">
        <f t="shared" si="3"/>
        <v>59.322344091656667</v>
      </c>
      <c r="R39">
        <f>S$2*I39+(1-S$2)*(R38+S38)</f>
        <v>53.006834265643718</v>
      </c>
      <c r="S39">
        <f>S$3*(R39-R38)+(1-S$3)*S38</f>
        <v>-0.34397335750655866</v>
      </c>
      <c r="T39">
        <f>R39+S39</f>
        <v>52.662860908137162</v>
      </c>
      <c r="U39">
        <f>I39-T39</f>
        <v>-2.7134170254273613</v>
      </c>
      <c r="V39">
        <f>POWER(U39,2)</f>
        <v>7.3626319538790694</v>
      </c>
      <c r="W39">
        <f t="shared" si="4"/>
        <v>53.771181861377194</v>
      </c>
    </row>
    <row r="40" spans="1:23">
      <c r="A40" s="7">
        <v>32</v>
      </c>
      <c r="B40" s="7">
        <v>6.52</v>
      </c>
      <c r="C40" s="7">
        <v>4270</v>
      </c>
      <c r="D40" s="7">
        <v>0.56000000000000005</v>
      </c>
      <c r="E40" s="7">
        <v>60.465116279069598</v>
      </c>
      <c r="F40" s="7">
        <v>6</v>
      </c>
      <c r="G40" s="7">
        <v>4090</v>
      </c>
      <c r="H40" s="7">
        <v>1.41</v>
      </c>
      <c r="I40" s="7">
        <v>52.196178845775201</v>
      </c>
      <c r="K40">
        <f>L$2*E40+(1-L$2)*(K39+L39)</f>
        <v>58.397681538818603</v>
      </c>
      <c r="L40">
        <f t="shared" si="1"/>
        <v>-0.20340146783128268</v>
      </c>
      <c r="M40">
        <f t="shared" si="2"/>
        <v>58.194280070987318</v>
      </c>
      <c r="N40">
        <f>E40-M40</f>
        <v>2.2708362080822795</v>
      </c>
      <c r="O40">
        <f>POWER(N40,2)</f>
        <v>5.1566970839375061</v>
      </c>
      <c r="P40">
        <f t="shared" si="3"/>
        <v>57.880822853755852</v>
      </c>
      <c r="R40">
        <f>S$2*I40+(1-S$2)*(R39+S39)</f>
        <v>52.569524495664773</v>
      </c>
      <c r="S40">
        <f>S$3*(R40-R39)+(1-S$3)*S39</f>
        <v>-0.35330699875379734</v>
      </c>
      <c r="T40">
        <f>R40+S40</f>
        <v>52.216217496910978</v>
      </c>
      <c r="U40">
        <f>I40-T40</f>
        <v>-2.0038651135777741E-2</v>
      </c>
      <c r="V40">
        <f>POWER(U40,2)</f>
        <v>4.0154753934140653E-4</v>
      </c>
      <c r="W40">
        <f t="shared" si="4"/>
        <v>52.662860908137162</v>
      </c>
    </row>
    <row r="41" spans="1:23">
      <c r="A41" s="7">
        <v>33</v>
      </c>
      <c r="B41" s="7">
        <v>6.6</v>
      </c>
      <c r="C41" s="7">
        <v>3890</v>
      </c>
      <c r="D41" s="7">
        <v>0.64</v>
      </c>
      <c r="E41" s="7">
        <v>61.830015313935803</v>
      </c>
      <c r="F41" s="7">
        <v>6.76</v>
      </c>
      <c r="G41" s="7">
        <v>4400</v>
      </c>
      <c r="H41" s="7">
        <v>1.97</v>
      </c>
      <c r="I41" s="7">
        <v>57.0975416336248</v>
      </c>
      <c r="K41">
        <f>L$2*E41+(1-L$2)*(K40+L40)</f>
        <v>58.921427119577018</v>
      </c>
      <c r="L41">
        <f>L$3*(K41-K40)+(1-L$3)*L40</f>
        <v>-0.13068676297231288</v>
      </c>
      <c r="M41">
        <f t="shared" si="2"/>
        <v>58.790740356604708</v>
      </c>
      <c r="N41">
        <f>E41-M41</f>
        <v>3.0392749573310951</v>
      </c>
      <c r="O41">
        <f>POWER(N41,2)</f>
        <v>9.23719226625993</v>
      </c>
      <c r="P41">
        <f>K40+L$4*L40</f>
        <v>58.194280070987318</v>
      </c>
      <c r="R41">
        <f>S$2*I41+(1-S$2)*(R40+S40)</f>
        <v>53.192482324253746</v>
      </c>
      <c r="S41">
        <f>S$3*(R41-R40)+(1-S$3)*S40</f>
        <v>-0.2556805160195203</v>
      </c>
      <c r="T41">
        <f>R41+S41</f>
        <v>52.936801808234229</v>
      </c>
      <c r="U41">
        <f>I41-T41</f>
        <v>4.1607398253905714</v>
      </c>
      <c r="V41">
        <f>POWER(U41,2)</f>
        <v>17.311755894591162</v>
      </c>
      <c r="W41">
        <f t="shared" si="4"/>
        <v>52.216217496910978</v>
      </c>
    </row>
    <row r="42" spans="1:23" ht="13.9">
      <c r="A42" s="7">
        <v>34</v>
      </c>
      <c r="B42" s="7">
        <v>6.79</v>
      </c>
      <c r="C42" s="7">
        <v>4390</v>
      </c>
      <c r="D42" s="7">
        <v>0.47</v>
      </c>
      <c r="E42" s="7">
        <v>58.79074</v>
      </c>
      <c r="F42" s="7">
        <v>6.98</v>
      </c>
      <c r="G42" s="7">
        <v>4900</v>
      </c>
      <c r="H42" s="7">
        <v>2.0299999999999998</v>
      </c>
      <c r="I42" s="7">
        <v>52.936801808234229</v>
      </c>
      <c r="K42">
        <f t="shared" si="0"/>
        <v>58.790740285283768</v>
      </c>
      <c r="L42">
        <f>L$3*(K42-K41)+(1-L$3)*L41</f>
        <v>-0.13068677010440663</v>
      </c>
      <c r="M42">
        <f t="shared" si="2"/>
        <v>58.660053515179364</v>
      </c>
      <c r="N42">
        <f>E42-M42</f>
        <v>0.13068648482063594</v>
      </c>
      <c r="O42">
        <f>POWER(N42,2)</f>
        <v>1.707895731477431E-2</v>
      </c>
      <c r="P42">
        <f t="shared" si="3"/>
        <v>58.790740356604708</v>
      </c>
      <c r="R42">
        <f>S$2*I42+(1-S$2)*(R41+S41)</f>
        <v>52.936801808234229</v>
      </c>
      <c r="S42">
        <f>S$3*(R42-R41)+(1-S$3)*S41</f>
        <v>-0.25568051601951997</v>
      </c>
      <c r="T42">
        <f>R42+S42</f>
        <v>52.681121292214712</v>
      </c>
      <c r="U42">
        <f>I42-T42</f>
        <v>0.2556805160195168</v>
      </c>
      <c r="V42">
        <f>POWER(U42,2)</f>
        <v>6.537252627200639E-2</v>
      </c>
      <c r="W42">
        <f t="shared" si="4"/>
        <v>52.936801808234229</v>
      </c>
    </row>
    <row r="43" spans="1:23" ht="13.9">
      <c r="A43" s="7">
        <v>35</v>
      </c>
      <c r="B43" s="7">
        <v>7</v>
      </c>
      <c r="C43" s="7">
        <v>4520</v>
      </c>
      <c r="D43" s="7">
        <v>0.69</v>
      </c>
      <c r="E43" s="7">
        <v>58.660049999999998</v>
      </c>
      <c r="F43" s="7">
        <v>7.12</v>
      </c>
      <c r="G43" s="7">
        <v>4510</v>
      </c>
      <c r="H43" s="7">
        <v>1.83</v>
      </c>
      <c r="I43" s="7">
        <v>52.681121292214712</v>
      </c>
      <c r="K43">
        <f t="shared" si="0"/>
        <v>58.660052812143498</v>
      </c>
      <c r="L43">
        <f>L$3*(K43-K42)+(1-L$3)*L42</f>
        <v>-0.13068684040799297</v>
      </c>
      <c r="M43">
        <f t="shared" si="2"/>
        <v>58.529365971735501</v>
      </c>
      <c r="N43">
        <f>E43-M43</f>
        <v>0.13068402826449699</v>
      </c>
      <c r="O43">
        <f>POWER(N43,2)</f>
        <v>1.7078315243435848E-2</v>
      </c>
      <c r="P43">
        <f t="shared" si="3"/>
        <v>58.660053515179364</v>
      </c>
      <c r="R43">
        <f>S$2*I43+(1-S$2)*(R42+S42)</f>
        <v>52.681121292214712</v>
      </c>
      <c r="S43">
        <f>S$3*(R43-R42)+(1-S$3)*S42</f>
        <v>-0.25568051601951963</v>
      </c>
      <c r="T43">
        <f>R43+S43</f>
        <v>52.425440776195195</v>
      </c>
      <c r="U43">
        <f>I43-T43</f>
        <v>0.2556805160195168</v>
      </c>
      <c r="V43">
        <f>POWER(U43,2)</f>
        <v>6.537252627200639E-2</v>
      </c>
      <c r="W43">
        <f t="shared" si="4"/>
        <v>52.681121292214712</v>
      </c>
    </row>
    <row r="44" spans="1:23" ht="13.9">
      <c r="A44" s="7">
        <v>36</v>
      </c>
      <c r="B44" s="7">
        <v>5.98</v>
      </c>
      <c r="C44" s="7">
        <v>5350</v>
      </c>
      <c r="D44" s="7">
        <v>0</v>
      </c>
      <c r="E44" s="7">
        <v>58.52937</v>
      </c>
      <c r="F44" s="7">
        <v>6.1</v>
      </c>
      <c r="G44" s="7">
        <v>4100</v>
      </c>
      <c r="H44" s="7">
        <v>0</v>
      </c>
      <c r="I44" s="7">
        <v>52.425440776195195</v>
      </c>
      <c r="K44">
        <f t="shared" si="0"/>
        <v>58.529366777388404</v>
      </c>
      <c r="L44">
        <f t="shared" si="1"/>
        <v>-0.13068675984270306</v>
      </c>
      <c r="M44">
        <f t="shared" si="2"/>
        <v>58.398680017545701</v>
      </c>
      <c r="N44">
        <f>E44-M44</f>
        <v>0.13068998245429952</v>
      </c>
      <c r="O44">
        <f>POWER(N44,2)</f>
        <v>1.7079871513905116E-2</v>
      </c>
      <c r="P44">
        <f t="shared" si="3"/>
        <v>58.529365971735501</v>
      </c>
      <c r="R44">
        <f>S$2*I44+(1-S$2)*(R43+S43)</f>
        <v>52.425440776195202</v>
      </c>
      <c r="S44">
        <f>S$3*(R44-R43)+(1-S$3)*S43</f>
        <v>-0.25568051601951863</v>
      </c>
      <c r="T44">
        <f>R44+S44</f>
        <v>52.169760260175686</v>
      </c>
      <c r="U44">
        <f>I44-T44</f>
        <v>0.2556805160195097</v>
      </c>
      <c r="V44">
        <f>POWER(U44,2)</f>
        <v>6.5372526272002754E-2</v>
      </c>
      <c r="W44">
        <f t="shared" si="4"/>
        <v>52.425440776195195</v>
      </c>
    </row>
    <row r="45" spans="1:23" ht="13.9">
      <c r="A45" s="7">
        <v>37</v>
      </c>
      <c r="B45" s="7">
        <v>6.1</v>
      </c>
      <c r="C45" s="7">
        <v>5125</v>
      </c>
      <c r="D45" s="7">
        <v>0.3</v>
      </c>
      <c r="E45" s="7">
        <v>58.398679999999999</v>
      </c>
      <c r="F45" s="7">
        <v>6.46</v>
      </c>
      <c r="G45" s="7">
        <v>3825</v>
      </c>
      <c r="H45" s="7">
        <v>0.5</v>
      </c>
      <c r="I45" s="7">
        <v>52.169760260175686</v>
      </c>
      <c r="K45">
        <f t="shared" si="0"/>
        <v>58.398680014036565</v>
      </c>
      <c r="L45">
        <f t="shared" si="1"/>
        <v>-0.13068676019361669</v>
      </c>
      <c r="M45">
        <f t="shared" si="2"/>
        <v>58.267993253842945</v>
      </c>
      <c r="N45">
        <f>E45-M45</f>
        <v>0.13068674615705334</v>
      </c>
      <c r="O45">
        <f>POWER(N45,2)</f>
        <v>1.7079025621118096E-2</v>
      </c>
      <c r="P45">
        <f t="shared" si="3"/>
        <v>58.398680017545701</v>
      </c>
      <c r="R45">
        <f>S$2*I45+(1-S$2)*(R44+S44)</f>
        <v>52.169760260175693</v>
      </c>
      <c r="S45">
        <f>S$3*(R45-R44)+(1-S$3)*S44</f>
        <v>-0.25568051601951775</v>
      </c>
      <c r="T45">
        <f>R45+S45</f>
        <v>51.914079744156176</v>
      </c>
      <c r="U45">
        <f>I45-T45</f>
        <v>0.2556805160195097</v>
      </c>
      <c r="V45">
        <f>POWER(U45,2)</f>
        <v>6.5372526272002754E-2</v>
      </c>
      <c r="W45">
        <f t="shared" si="4"/>
        <v>52.169760260175686</v>
      </c>
    </row>
    <row r="46" spans="1:23" ht="13.9">
      <c r="A46" s="7">
        <v>38</v>
      </c>
      <c r="B46" s="7">
        <v>6.23</v>
      </c>
      <c r="C46" s="7">
        <v>4400</v>
      </c>
      <c r="D46" s="7">
        <v>3.2</v>
      </c>
      <c r="E46" s="7">
        <v>58.267989999999998</v>
      </c>
      <c r="F46" s="7">
        <v>6.73</v>
      </c>
      <c r="G46" s="7">
        <v>3550</v>
      </c>
      <c r="H46" s="7">
        <v>5.0999999999999996</v>
      </c>
      <c r="I46" s="7">
        <v>51.914079744156176</v>
      </c>
      <c r="K46">
        <f>L$2*E46+(1-L$2)*(K45+L45)</f>
        <v>58.267992603074362</v>
      </c>
      <c r="L46">
        <f>L$3*(K46-K45)+(1-L$3)*L45</f>
        <v>-0.13068682527047532</v>
      </c>
      <c r="M46">
        <f t="shared" si="2"/>
        <v>58.137305777803888</v>
      </c>
      <c r="N46">
        <f>E46-M46</f>
        <v>0.13068422219610909</v>
      </c>
      <c r="O46">
        <f>POWER(N46,2)</f>
        <v>1.7078365931002013E-2</v>
      </c>
      <c r="P46">
        <f>K45+L$4*L45</f>
        <v>58.267993253842945</v>
      </c>
      <c r="R46">
        <f>S$2*I46+(1-S$2)*(R45+S45)</f>
        <v>51.914079744156183</v>
      </c>
      <c r="S46">
        <f>S$3*(R46-R45)+(1-S$3)*S45</f>
        <v>-0.25568051601951691</v>
      </c>
      <c r="T46">
        <f>R46+S46</f>
        <v>51.658399228136666</v>
      </c>
      <c r="U46">
        <f>I46-T46</f>
        <v>0.2556805160195097</v>
      </c>
      <c r="V46">
        <f>POWER(U46,2)</f>
        <v>6.5372526272002754E-2</v>
      </c>
      <c r="W46">
        <f t="shared" si="4"/>
        <v>51.914079744156176</v>
      </c>
    </row>
    <row r="47" spans="1:23" ht="13.9">
      <c r="A47" s="7">
        <v>39</v>
      </c>
      <c r="B47" s="7">
        <v>6.43</v>
      </c>
      <c r="C47" s="7">
        <v>5125</v>
      </c>
      <c r="D47" s="7">
        <v>0.32</v>
      </c>
      <c r="E47" s="7">
        <v>58.137309999999999</v>
      </c>
      <c r="F47" s="7">
        <v>6.92</v>
      </c>
      <c r="G47" s="7">
        <v>4475</v>
      </c>
      <c r="H47" s="7">
        <v>1.62</v>
      </c>
      <c r="I47" s="7">
        <v>51.658399228136666</v>
      </c>
      <c r="K47">
        <f>L$2*E47+(1-L$2)*(K46+L46)</f>
        <v>58.137306622243116</v>
      </c>
      <c r="L47">
        <f t="shared" si="1"/>
        <v>-0.13068674082655232</v>
      </c>
      <c r="M47">
        <f t="shared" si="2"/>
        <v>58.006619881416562</v>
      </c>
      <c r="N47">
        <f>E47-M47</f>
        <v>0.13069011858343771</v>
      </c>
      <c r="O47">
        <f>POWER(N47,2)</f>
        <v>1.7079907095353012E-2</v>
      </c>
      <c r="P47">
        <f t="shared" si="3"/>
        <v>58.137305777803888</v>
      </c>
      <c r="R47">
        <f>S$2*I47+(1-S$2)*(R46+S46)</f>
        <v>51.658399228136673</v>
      </c>
      <c r="S47">
        <f>S$3*(R47-R46)+(1-S$3)*S46</f>
        <v>-0.25568051601951619</v>
      </c>
      <c r="T47">
        <f>R47+S47</f>
        <v>51.402718712117156</v>
      </c>
      <c r="U47">
        <f>I47-T47</f>
        <v>0.2556805160195097</v>
      </c>
      <c r="V47">
        <f>POWER(U47,2)</f>
        <v>6.5372526272002754E-2</v>
      </c>
      <c r="W47">
        <f t="shared" si="4"/>
        <v>51.658399228136666</v>
      </c>
    </row>
    <row r="48" spans="1:23" ht="13.9">
      <c r="A48" s="7">
        <v>40</v>
      </c>
      <c r="B48" s="7">
        <v>6.68</v>
      </c>
      <c r="C48" s="7">
        <v>3425</v>
      </c>
      <c r="D48" s="7">
        <v>1.24</v>
      </c>
      <c r="E48" s="7">
        <v>58.006619999999998</v>
      </c>
      <c r="F48" s="7">
        <v>6.98</v>
      </c>
      <c r="G48" s="7">
        <v>5250</v>
      </c>
      <c r="H48" s="7">
        <v>1.78</v>
      </c>
      <c r="I48" s="7">
        <v>51.402718712117156</v>
      </c>
      <c r="K48">
        <f t="shared" si="0"/>
        <v>58.006619905133249</v>
      </c>
      <c r="L48">
        <f t="shared" si="1"/>
        <v>-0.13068673845488382</v>
      </c>
      <c r="M48">
        <f t="shared" si="2"/>
        <v>57.875933166678365</v>
      </c>
      <c r="N48">
        <f>E48-M48</f>
        <v>0.13068683332163289</v>
      </c>
      <c r="O48">
        <f>POWER(N48,2)</f>
        <v>1.7079048403636256E-2</v>
      </c>
      <c r="P48">
        <f t="shared" si="3"/>
        <v>58.006619881416562</v>
      </c>
      <c r="R48">
        <f>S$2*I48+(1-S$2)*(R47+S47)</f>
        <v>51.402718712117164</v>
      </c>
      <c r="S48">
        <f>S$3*(R48-R47)+(1-S$3)*S47</f>
        <v>-0.25568051601951558</v>
      </c>
      <c r="T48">
        <f>R48+S48</f>
        <v>51.147038196097647</v>
      </c>
      <c r="U48">
        <f>I48-T48</f>
        <v>0.2556805160195097</v>
      </c>
      <c r="V48">
        <f>POWER(U48,2)</f>
        <v>6.5372526272002754E-2</v>
      </c>
      <c r="W48">
        <f t="shared" si="4"/>
        <v>51.402718712117156</v>
      </c>
    </row>
    <row r="49" spans="1:23" ht="13.9">
      <c r="A49" s="7">
        <v>41</v>
      </c>
      <c r="B49" s="7">
        <v>6.8</v>
      </c>
      <c r="C49" s="7">
        <v>3275</v>
      </c>
      <c r="D49" s="7">
        <v>0.6</v>
      </c>
      <c r="E49" s="7">
        <v>57.875929999999997</v>
      </c>
      <c r="F49" s="7">
        <v>7.06</v>
      </c>
      <c r="G49" s="7">
        <v>4225</v>
      </c>
      <c r="H49" s="7">
        <v>1.48</v>
      </c>
      <c r="I49" s="7">
        <v>51.147038196097647</v>
      </c>
      <c r="K49">
        <f t="shared" si="0"/>
        <v>57.875932533342699</v>
      </c>
      <c r="L49">
        <f t="shared" si="1"/>
        <v>-0.13068680178845049</v>
      </c>
      <c r="M49">
        <f t="shared" si="2"/>
        <v>57.745245731554249</v>
      </c>
      <c r="N49">
        <f>E49-M49</f>
        <v>0.13068426844574788</v>
      </c>
      <c r="O49">
        <f>POWER(N49,2)</f>
        <v>1.7078378019200292E-2</v>
      </c>
      <c r="P49">
        <f t="shared" si="3"/>
        <v>57.875933166678365</v>
      </c>
      <c r="R49">
        <f>S$2*I49+(1-S$2)*(R48+S48)</f>
        <v>51.147038196097654</v>
      </c>
      <c r="S49">
        <f>S$3*(R49-R48)+(1-S$3)*S48</f>
        <v>-0.25568051601951503</v>
      </c>
      <c r="T49">
        <f>R49+S49</f>
        <v>50.891357680078137</v>
      </c>
      <c r="U49">
        <f>I49-T49</f>
        <v>0.2556805160195097</v>
      </c>
      <c r="V49">
        <f>POWER(U49,2)</f>
        <v>6.5372526272002754E-2</v>
      </c>
      <c r="W49">
        <f t="shared" si="4"/>
        <v>51.147038196097647</v>
      </c>
    </row>
    <row r="50" spans="1:23" ht="13.9">
      <c r="A50" s="7">
        <v>42</v>
      </c>
      <c r="B50" s="7">
        <v>6.75</v>
      </c>
      <c r="C50" s="7">
        <v>3275</v>
      </c>
      <c r="D50" s="7">
        <v>0.64</v>
      </c>
      <c r="E50" s="7">
        <v>57.745249999999999</v>
      </c>
      <c r="F50" s="7">
        <v>7.2</v>
      </c>
      <c r="G50" s="7">
        <v>4850</v>
      </c>
      <c r="H50" s="7">
        <v>1.92</v>
      </c>
      <c r="I50">
        <v>50.891357680078137</v>
      </c>
      <c r="K50">
        <f t="shared" si="0"/>
        <v>57.7452465852434</v>
      </c>
      <c r="L50">
        <f t="shared" si="1"/>
        <v>-0.13068671641953528</v>
      </c>
      <c r="M50">
        <f t="shared" si="2"/>
        <v>57.614559868823868</v>
      </c>
      <c r="N50">
        <f>E50-M50</f>
        <v>0.13069013117613082</v>
      </c>
      <c r="O50">
        <f>POWER(N50,2)</f>
        <v>1.707991038683428E-2</v>
      </c>
      <c r="P50">
        <f t="shared" si="3"/>
        <v>57.745245731554249</v>
      </c>
      <c r="R50">
        <f>S$2*I50+(1-S$2)*(R49+S49)</f>
        <v>50.891357680078144</v>
      </c>
      <c r="S50">
        <f>S$3*(R50-R49)+(1-S$3)*S49</f>
        <v>-0.25568051601951447</v>
      </c>
      <c r="T50">
        <f>R50+S50</f>
        <v>50.635677164058627</v>
      </c>
      <c r="U50">
        <f>I50-T50</f>
        <v>0.2556805160195097</v>
      </c>
      <c r="V50">
        <f>POWER(U50,2)</f>
        <v>6.5372526272002754E-2</v>
      </c>
      <c r="W50">
        <f t="shared" si="4"/>
        <v>50.891357680078137</v>
      </c>
    </row>
    <row r="51" spans="1:23">
      <c r="A51" s="8" t="s">
        <v>25</v>
      </c>
      <c r="B51" s="8"/>
      <c r="C51" s="8"/>
      <c r="D51" s="8"/>
      <c r="E51" s="8"/>
      <c r="F51" s="8"/>
      <c r="G51" s="8"/>
    </row>
    <row r="52" spans="1:23">
      <c r="J52" t="s">
        <v>26</v>
      </c>
      <c r="O52">
        <f>AVERAGE(O9:O50)</f>
        <v>59.276575242623863</v>
      </c>
      <c r="V52">
        <f>AVERAGE(V9:V50)</f>
        <v>106.78479987134564</v>
      </c>
    </row>
  </sheetData>
  <mergeCells count="6">
    <mergeCell ref="B1:I1"/>
    <mergeCell ref="B2:I2"/>
    <mergeCell ref="B3:I3"/>
    <mergeCell ref="B4:I4"/>
    <mergeCell ref="B6:E6"/>
    <mergeCell ref="F6:I6"/>
  </mergeCells>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dc:creator>
  <cp:keywords/>
  <dc:description/>
  <cp:lastModifiedBy>Chandrahas Aroori</cp:lastModifiedBy>
  <cp:revision>1</cp:revision>
  <dcterms:created xsi:type="dcterms:W3CDTF">2019-08-02T06:25:01Z</dcterms:created>
  <dcterms:modified xsi:type="dcterms:W3CDTF">2019-08-20T08:45:17Z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ies>
</file>